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E:\mis documentos\Información 2023\Informes Trimestrales 2023\Cuarto Trimestre (Ene-dic)\Pidiregas\"/>
    </mc:Choice>
  </mc:AlternateContent>
  <bookViews>
    <workbookView xWindow="-120" yWindow="-120" windowWidth="29040" windowHeight="15840" activeTab="6"/>
  </bookViews>
  <sheets>
    <sheet name="Avance Fís Fin" sheetId="7" r:id="rId1"/>
    <sheet name="FN Inv Dir Oper" sheetId="11" r:id="rId2"/>
    <sheet name="FN Inv Cond Oper" sheetId="12" r:id="rId3"/>
    <sheet name="Comp Inv Dir Oper" sheetId="13" r:id="rId4"/>
    <sheet name="Comp Inv Fin Dir Cond Costo Tot" sheetId="14" r:id="rId5"/>
    <sheet name="VPN Inv Fin Dir" sheetId="15" r:id="rId6"/>
    <sheet name="VPN Inv Fin Cond" sheetId="16"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A" localSheetId="0">#REF!</definedName>
    <definedName name="\A" localSheetId="3">[1]FORMATO!#REF!</definedName>
    <definedName name="\A" localSheetId="4">[1]FORMATO!#REF!</definedName>
    <definedName name="\A">#REF!</definedName>
    <definedName name="\B" localSheetId="0">#REF!</definedName>
    <definedName name="\B" localSheetId="3">#REF!</definedName>
    <definedName name="\B" localSheetId="4">#REF!</definedName>
    <definedName name="\B">#REF!</definedName>
    <definedName name="\C" localSheetId="0">#REF!</definedName>
    <definedName name="\C" localSheetId="3">#REF!</definedName>
    <definedName name="\C" localSheetId="4">#REF!</definedName>
    <definedName name="\C">#REF!</definedName>
    <definedName name="\G" localSheetId="0">#REF!</definedName>
    <definedName name="\G" localSheetId="3">#REF!</definedName>
    <definedName name="\G" localSheetId="4">#REF!</definedName>
    <definedName name="\G">#REF!</definedName>
    <definedName name="____1__123Graph_AGRAFICO_1" hidden="1">#REF!</definedName>
    <definedName name="____10__123Graph_XGRAFICO_2" hidden="1">#REF!</definedName>
    <definedName name="____2__123Graph_AGRAFICO_2" hidden="1">#REF!</definedName>
    <definedName name="____3__123Graph_BGRAFICO_1" hidden="1">#REF!</definedName>
    <definedName name="____4__123Graph_BGRAFICO_2" hidden="1">#REF!</definedName>
    <definedName name="____5__123Graph_LBL_AGRAFICO_1" hidden="1">#REF!</definedName>
    <definedName name="____6__123Graph_LBL_AGRAFICO_2" hidden="1">#REF!</definedName>
    <definedName name="____7__123Graph_LBL_BGRAFICO_1" hidden="1">#REF!</definedName>
    <definedName name="____8__123Graph_LBL_BGRAFICO_2" hidden="1">#REF!</definedName>
    <definedName name="____9__123Graph_XGRAFICO_1" hidden="1">#REF!</definedName>
    <definedName name="___1__123Graph_AGRAFICO_1" hidden="1">#REF!</definedName>
    <definedName name="___10__123Graph_XGRAFICO_2" hidden="1">#REF!</definedName>
    <definedName name="___2__123Graph_AGRAFICO_2" hidden="1">#REF!</definedName>
    <definedName name="___3__123Graph_BGRAFICO_1" hidden="1">#REF!</definedName>
    <definedName name="___4__123Graph_BGRAFICO_2" hidden="1">#REF!</definedName>
    <definedName name="___5__123Graph_LBL_AGRAFICO_1" hidden="1">#REF!</definedName>
    <definedName name="___6__123Graph_LBL_AGRAFICO_2" hidden="1">#REF!</definedName>
    <definedName name="___7__123Graph_LBL_BGRAFICO_1" hidden="1">#REF!</definedName>
    <definedName name="___8__123Graph_LBL_BGRAFICO_2" hidden="1">#REF!</definedName>
    <definedName name="___9__123Graph_XGRAFICO_1" hidden="1">#REF!</definedName>
    <definedName name="___TDC2001">'[2]Tipos de Cambio'!$C$4</definedName>
    <definedName name="___tdc20012">'[2]Tipos de Cambio'!$C$4</definedName>
    <definedName name="__1__123Graph_AGRAFICO_1" hidden="1">#REF!</definedName>
    <definedName name="__10__123Graph_XGRAFICO_2" hidden="1">#REF!</definedName>
    <definedName name="__123Graph_A" hidden="1">#REF!</definedName>
    <definedName name="__123Graph_B" hidden="1">#REF!</definedName>
    <definedName name="__123Graph_LBL_A" hidden="1">#REF!</definedName>
    <definedName name="__123Graph_LBL_B" hidden="1">#REF!</definedName>
    <definedName name="__123Graph_X" hidden="1">#REF!</definedName>
    <definedName name="__2__123Graph_AGRAFICO_2" hidden="1">#REF!</definedName>
    <definedName name="__3__123Graph_BGRAFICO_1" hidden="1">#REF!</definedName>
    <definedName name="__4__123Graph_BGRAFICO_2" hidden="1">#REF!</definedName>
    <definedName name="__5__123Graph_LBL_AGRAFICO_1" hidden="1">#REF!</definedName>
    <definedName name="__6__123Graph_LBL_AGRAFICO_2" hidden="1">#REF!</definedName>
    <definedName name="__7__123Graph_LBL_BGRAFICO_1" hidden="1">#REF!</definedName>
    <definedName name="__8__123Graph_LBL_BGRAFICO_2" hidden="1">#REF!</definedName>
    <definedName name="__9__123Graph_XGRAFICO_1" hidden="1">#REF!</definedName>
    <definedName name="_1__123Graph_AGRAFICO_1" hidden="1">#REF!</definedName>
    <definedName name="_10__123Graph_XGRAFICO_2" hidden="1">#REF!</definedName>
    <definedName name="_2__123Graph_AGRAFICO_2" hidden="1">#REF!</definedName>
    <definedName name="_3__123Graph_BGRAFICO_1" hidden="1">#REF!</definedName>
    <definedName name="_4__123Graph_BGRAFICO_2" hidden="1">#REF!</definedName>
    <definedName name="_5__123Graph_LBL_AGRAFICO_1" hidden="1">#REF!</definedName>
    <definedName name="_6__123Graph_LBL_AGRAFICO_2" hidden="1">#REF!</definedName>
    <definedName name="_7__123Graph_LBL_BGRAFICO_1" hidden="1">#REF!</definedName>
    <definedName name="_8__123Graph_LBL_BGRAFICO_2" hidden="1">#REF!</definedName>
    <definedName name="_9__123Graph_XGRAFICO_1" hidden="1">#REF!</definedName>
    <definedName name="_DA0" localSheetId="0" hidden="1">#REF!</definedName>
    <definedName name="_DA0" hidden="1">#REF!</definedName>
    <definedName name="_DEF9596" localSheetId="0">#REF!</definedName>
    <definedName name="_DEF9596">#REF!</definedName>
    <definedName name="_DEF9796" localSheetId="0">#REF!</definedName>
    <definedName name="_DEF9796">#REF!</definedName>
    <definedName name="_DEF9899" localSheetId="0">#REF!</definedName>
    <definedName name="_DEF9899">#REF!</definedName>
    <definedName name="_Ene2001" localSheetId="0">#REF!</definedName>
    <definedName name="_Ene2001" localSheetId="3">#REF!</definedName>
    <definedName name="_Ene2001" localSheetId="4">#REF!</definedName>
    <definedName name="_Ene2001" localSheetId="2">#REF!</definedName>
    <definedName name="_Ene2001" localSheetId="6">#REF!</definedName>
    <definedName name="_Ene2001" localSheetId="5">#REF!</definedName>
    <definedName name="_Ene2001">#REF!</definedName>
    <definedName name="_Fill" localSheetId="0" hidden="1">#REF!</definedName>
    <definedName name="_Fill" localSheetId="3" hidden="1">#REF!</definedName>
    <definedName name="_Fill" localSheetId="4" hidden="1">#REF!</definedName>
    <definedName name="_Fill" hidden="1">#REF!</definedName>
    <definedName name="_xlnm._FilterDatabase" localSheetId="0" hidden="1">'Avance Fís Fin'!$C$17:$P$85</definedName>
    <definedName name="_xlnm._FilterDatabase" localSheetId="3">#REF!</definedName>
    <definedName name="_xlnm._FilterDatabase" localSheetId="4" hidden="1">'Comp Inv Fin Dir Cond Costo Tot'!$A$15:$L$246</definedName>
    <definedName name="_xlnm._FilterDatabase" localSheetId="1" hidden="1">'FN Inv Dir Oper'!$N$4:$N$292</definedName>
    <definedName name="_xlnm._FilterDatabase">#REF!</definedName>
    <definedName name="_Key1" localSheetId="0" hidden="1">#REF!</definedName>
    <definedName name="_Key1" localSheetId="3" hidden="1">#REF!</definedName>
    <definedName name="_Key1" localSheetId="4" hidden="1">#REF!</definedName>
    <definedName name="_Key1" hidden="1">#REF!</definedName>
    <definedName name="_Key2" localSheetId="0" hidden="1">#REF!</definedName>
    <definedName name="_Key2" localSheetId="3" hidden="1">#REF!</definedName>
    <definedName name="_Key2" localSheetId="4" hidden="1">#REF!</definedName>
    <definedName name="_Key2" hidden="1">#REF!</definedName>
    <definedName name="_Order1" hidden="1">255</definedName>
    <definedName name="_Order2" hidden="1">0</definedName>
    <definedName name="_Parse_In" localSheetId="0" hidden="1">#REF!</definedName>
    <definedName name="_Parse_In" localSheetId="3" hidden="1">#REF!</definedName>
    <definedName name="_Parse_In" localSheetId="4" hidden="1">#REF!</definedName>
    <definedName name="_Parse_In" hidden="1">#REF!</definedName>
    <definedName name="_Sort" localSheetId="0" hidden="1">#REF!</definedName>
    <definedName name="_Sort" localSheetId="3" hidden="1">#REF!</definedName>
    <definedName name="_Sort" localSheetId="4" hidden="1">#REF!</definedName>
    <definedName name="_Sort" hidden="1">#REF!</definedName>
    <definedName name="_TC2001" localSheetId="0">#REF!</definedName>
    <definedName name="_TC2001" localSheetId="3">#REF!</definedName>
    <definedName name="_TC2001" localSheetId="4">#REF!</definedName>
    <definedName name="_TC2001" localSheetId="2">#REF!</definedName>
    <definedName name="_TC2001" localSheetId="6">#REF!</definedName>
    <definedName name="_TC2001" localSheetId="5">#REF!</definedName>
    <definedName name="_TC2001">#REF!</definedName>
    <definedName name="_TDC2001" localSheetId="3">'[3]Tipos de Cambio'!$C$4</definedName>
    <definedName name="_TDC2001" localSheetId="4">'[3]Tipos de Cambio'!$C$4</definedName>
    <definedName name="_TDC2001" localSheetId="2">'[2]Tipos de Cambio'!$C$4</definedName>
    <definedName name="_TDC2001" localSheetId="6">'[4]Tipos de Cambio'!$C$4</definedName>
    <definedName name="_TDC2001" localSheetId="5">'[4]Tipos de Cambio'!$C$4</definedName>
    <definedName name="_TDC2001">#REF!</definedName>
    <definedName name="_tdc20012" localSheetId="3">'[3]Tipos de Cambio'!$C$4</definedName>
    <definedName name="_tdc20012" localSheetId="4">'[3]Tipos de Cambio'!$C$4</definedName>
    <definedName name="_tdc20012" localSheetId="2">'[2]Tipos de Cambio'!$C$4</definedName>
    <definedName name="_tdc20012" localSheetId="6">'[3]Tipos de Cambio'!$C$4</definedName>
    <definedName name="_tdc20012" localSheetId="5">'[3]Tipos de Cambio'!$C$4</definedName>
    <definedName name="_tdc20012">#REF!</definedName>
    <definedName name="_TIT1" localSheetId="0">#REF!</definedName>
    <definedName name="_TIT1">#REF!</definedName>
    <definedName name="a" localSheetId="0">#REF!</definedName>
    <definedName name="a" localSheetId="3">#REF!</definedName>
    <definedName name="a" localSheetId="4">#REF!</definedName>
    <definedName name="a">#REF!</definedName>
    <definedName name="A_01_SEN" localSheetId="0">#REF!</definedName>
    <definedName name="A_01_SEN" localSheetId="3">'[5]DGBSEN 03'!#REF!</definedName>
    <definedName name="A_01_SEN" localSheetId="4">'[5]DGBSEN 03'!#REF!</definedName>
    <definedName name="A_01_SEN">#REF!</definedName>
    <definedName name="A_02_CFE" localSheetId="0">#REF!</definedName>
    <definedName name="A_02_CFE" localSheetId="3">'[5]DGBSEN 03'!#REF!</definedName>
    <definedName name="A_02_CFE" localSheetId="4">'[5]DGBSEN 03'!#REF!</definedName>
    <definedName name="A_02_CFE">#REF!</definedName>
    <definedName name="A_03_CLYF" localSheetId="0">#REF!</definedName>
    <definedName name="A_03_CLYF" localSheetId="3">'[5]DGBSEN 03'!#REF!</definedName>
    <definedName name="A_03_CLYF" localSheetId="4">'[5]DGBSEN 03'!#REF!</definedName>
    <definedName name="A_03_CLYF">#REF!</definedName>
    <definedName name="A_04_ADC" localSheetId="0">#REF!</definedName>
    <definedName name="A_04_ADC" localSheetId="3">'[5]DGBSEN 03'!#REF!</definedName>
    <definedName name="A_04_ADC" localSheetId="4">'[5]DGBSEN 03'!#REF!</definedName>
    <definedName name="A_04_ADC">#REF!</definedName>
    <definedName name="A_05_VAPMAY" localSheetId="0">#REF!</definedName>
    <definedName name="A_05_VAPMAY" localSheetId="3">'[5]DGBSEN 03'!#REF!</definedName>
    <definedName name="A_05_VAPMAY" localSheetId="4">'[5]DGBSEN 03'!#REF!</definedName>
    <definedName name="A_05_VAPMAY">#REF!</definedName>
    <definedName name="A_06_VAPMEN" localSheetId="0">#REF!</definedName>
    <definedName name="A_06_VAPMEN" localSheetId="3">'[5]DGBSEN 03'!#REF!</definedName>
    <definedName name="A_06_VAPMEN" localSheetId="4">'[5]DGBSEN 03'!#REF!</definedName>
    <definedName name="A_06_VAPMEN">#REF!</definedName>
    <definedName name="A_07_TGASa" localSheetId="0">#REF!</definedName>
    <definedName name="A_07_TGASa" localSheetId="3">'[5]DGBSEN 03'!#REF!</definedName>
    <definedName name="A_07_TGASa" localSheetId="4">'[5]DGBSEN 03'!#REF!</definedName>
    <definedName name="A_07_TGASa">#REF!</definedName>
    <definedName name="A_08_TGASb" localSheetId="0">#REF!</definedName>
    <definedName name="A_08_TGASb" localSheetId="3">'[5]DGBSEN 03'!#REF!</definedName>
    <definedName name="A_08_TGASb" localSheetId="4">'[5]DGBSEN 03'!#REF!</definedName>
    <definedName name="A_08_TGASb">#REF!</definedName>
    <definedName name="A_09_CCOMB" localSheetId="0">#REF!</definedName>
    <definedName name="A_09_CCOMB" localSheetId="3">'[5]DGBSEN 03'!#REF!</definedName>
    <definedName name="A_09_CCOMB" localSheetId="4">'[5]DGBSEN 03'!#REF!</definedName>
    <definedName name="A_09_CCOMB">#REF!</definedName>
    <definedName name="A_10_CINT" localSheetId="0">#REF!</definedName>
    <definedName name="A_10_CINT" localSheetId="3">'[5]DGBSEN 03'!#REF!</definedName>
    <definedName name="A_10_CINT" localSheetId="4">'[5]DGBSEN 03'!#REF!</definedName>
    <definedName name="A_10_CINT">#REF!</definedName>
    <definedName name="A_11_PAISLADAS" localSheetId="0">#REF!</definedName>
    <definedName name="A_11_PAISLADAS" localSheetId="3">'[5]DGBSEN 03'!#REF!</definedName>
    <definedName name="A_11_PAISLADAS" localSheetId="4">'[5]DGBSEN 03'!#REF!</definedName>
    <definedName name="A_11_PAISLADAS">#REF!</definedName>
    <definedName name="A_12_HIDROMAY" localSheetId="0">#REF!</definedName>
    <definedName name="A_12_HIDROMAY" localSheetId="3">'[5]DGBSEN 03'!#REF!</definedName>
    <definedName name="A_12_HIDROMAY" localSheetId="4">'[5]DGBSEN 03'!#REF!</definedName>
    <definedName name="A_12_HIDROMAY">#REF!</definedName>
    <definedName name="A_13_HIDROMENa" localSheetId="0">#REF!</definedName>
    <definedName name="A_13_HIDROMENa" localSheetId="3">'[5]DGBSEN 03'!#REF!</definedName>
    <definedName name="A_13_HIDROMENa" localSheetId="4">'[5]DGBSEN 03'!#REF!</definedName>
    <definedName name="A_13_HIDROMENa">#REF!</definedName>
    <definedName name="A_14_HIDROMENb" localSheetId="0">#REF!</definedName>
    <definedName name="A_14_HIDROMENb" localSheetId="3">'[5]DGBSEN 03'!#REF!</definedName>
    <definedName name="A_14_HIDROMENb" localSheetId="4">'[5]DGBSEN 03'!#REF!</definedName>
    <definedName name="A_14_HIDROMENb">#REF!</definedName>
    <definedName name="A_15_HIDROMENc" localSheetId="0">#REF!</definedName>
    <definedName name="A_15_HIDROMENc" localSheetId="3">'[5]DGBSEN 03'!#REF!</definedName>
    <definedName name="A_15_HIDROMENc" localSheetId="4">'[5]DGBSEN 03'!#REF!</definedName>
    <definedName name="A_15_HIDROMENc">#REF!</definedName>
    <definedName name="A_16_CARBONUCLEAR" localSheetId="0">#REF!</definedName>
    <definedName name="A_16_CARBONUCLEAR" localSheetId="3">'[5]DGBSEN 03'!#REF!</definedName>
    <definedName name="A_16_CARBONUCLEAR" localSheetId="4">'[5]DGBSEN 03'!#REF!</definedName>
    <definedName name="A_16_CARBONUCLEAR">#REF!</definedName>
    <definedName name="A_18_GEOEOLO" localSheetId="0">#REF!</definedName>
    <definedName name="A_18_GEOEOLO" localSheetId="3">'[5]DGBSEN 03'!#REF!</definedName>
    <definedName name="A_18_GEOEOLO" localSheetId="4">'[5]DGBSEN 03'!#REF!</definedName>
    <definedName name="A_18_GEOEOLO">#REF!</definedName>
    <definedName name="aa" hidden="1">{"'Control de Gestión'!$A$2:$N$39"}</definedName>
    <definedName name="aaa" localSheetId="0">#REF!</definedName>
    <definedName name="aaa">#REF!</definedName>
    <definedName name="AAAA" localSheetId="0">#REF!</definedName>
    <definedName name="AAAA">#REF!</definedName>
    <definedName name="Acum_2014_Condicionada" localSheetId="0">#REF!</definedName>
    <definedName name="Acum_2014_Condicionada" localSheetId="3">#REF!</definedName>
    <definedName name="Acum_2014_Condicionada" localSheetId="4">#REF!</definedName>
    <definedName name="Acum_2014_Condicionada">#REF!</definedName>
    <definedName name="Acum_2014_Directa" localSheetId="0">#REF!</definedName>
    <definedName name="Acum_2014_Directa" localSheetId="3">#REF!</definedName>
    <definedName name="Acum_2014_Directa" localSheetId="4">#REF!</definedName>
    <definedName name="Acum_2014_Directa">#REF!</definedName>
    <definedName name="Acum_2014_Total" localSheetId="0">#REF!</definedName>
    <definedName name="Acum_2014_Total" localSheetId="3">#REF!</definedName>
    <definedName name="Acum_2014_Total" localSheetId="4">#REF!</definedName>
    <definedName name="Acum_2014_Total">#REF!</definedName>
    <definedName name="Acum_2016_Total" localSheetId="0">#REF!</definedName>
    <definedName name="Acum_2016_Total" localSheetId="3">#REF!</definedName>
    <definedName name="Acum_2016_Total" localSheetId="4">#REF!</definedName>
    <definedName name="Acum_2016_Total">#REF!</definedName>
    <definedName name="adadsasda" localSheetId="0">#REF!</definedName>
    <definedName name="adadsasda">#REF!</definedName>
    <definedName name="Ahorros_OP" localSheetId="3">'[6]EVA 00'!$F$14</definedName>
    <definedName name="Ahorros_OP" localSheetId="4">'[6]EVA 00'!$F$14</definedName>
    <definedName name="Ahorros_OP">#REF!</definedName>
    <definedName name="ANEXOS">#REF!</definedName>
    <definedName name="Anyo_de_referencia" localSheetId="3">[7]Oculta!$B$8</definedName>
    <definedName name="Anyo_de_referencia" localSheetId="4">[7]Oculta!$B$8</definedName>
    <definedName name="Anyo_de_referencia">#REF!</definedName>
    <definedName name="Anyo_fin_PEM" localSheetId="3">'[6]EVA 00'!$A$54</definedName>
    <definedName name="Anyo_fin_PEM" localSheetId="4">'[6]EVA 00'!$A$54</definedName>
    <definedName name="Anyo_fin_PEM">#REF!</definedName>
    <definedName name="Anyo_inicio_PEM" localSheetId="3">'[6]EVA 00'!$A$22</definedName>
    <definedName name="Anyo_inicio_PEM" localSheetId="4">'[6]EVA 00'!$A$22</definedName>
    <definedName name="Anyo_inicio_PEM">#REF!</definedName>
    <definedName name="año">2006</definedName>
    <definedName name="AREA_DE_IMPRESI" localSheetId="0">#REF!</definedName>
    <definedName name="AREA_DE_IMPRESI" localSheetId="3">#REF!</definedName>
    <definedName name="AREA_DE_IMPRESI" localSheetId="4">#REF!</definedName>
    <definedName name="AREA_DE_IMPRESI">#REF!</definedName>
    <definedName name="_xlnm.Print_Area" localSheetId="0">'Avance Fís Fin'!$C$1:$P$85</definedName>
    <definedName name="_xlnm.Print_Area" localSheetId="3">'Comp Inv Dir Oper'!$A$1:$M$278</definedName>
    <definedName name="_xlnm.Print_Area" localSheetId="4">'Comp Inv Fin Dir Cond Costo Tot'!$A$1:$L$319</definedName>
    <definedName name="_xlnm.Print_Area" localSheetId="2">'FN Inv Cond Oper'!$A$1:$M$54</definedName>
    <definedName name="_xlnm.Print_Area" localSheetId="1">'FN Inv Dir Oper'!$A$1:$O$288</definedName>
    <definedName name="_xlnm.Print_Area" localSheetId="6">'VPN Inv Fin Cond'!$A$1:$L$68</definedName>
    <definedName name="_xlnm.Print_Area" localSheetId="5">'VPN Inv Fin Dir'!$A$1:$L$321</definedName>
    <definedName name="asadasd" localSheetId="0">#REF!</definedName>
    <definedName name="asadasd" localSheetId="3">#REF!</definedName>
    <definedName name="asadasd" localSheetId="4">#REF!</definedName>
    <definedName name="asadasd">#REF!</definedName>
    <definedName name="ASDADAD" localSheetId="0">_F17C15</definedName>
    <definedName name="ASDADAD">_F17C15</definedName>
    <definedName name="b" localSheetId="0">#REF!</definedName>
    <definedName name="b">#REF!</definedName>
    <definedName name="B_01_SEN" localSheetId="0">#REF!</definedName>
    <definedName name="B_01_SEN" localSheetId="3">'[5]DGBSEN 03'!#REF!</definedName>
    <definedName name="B_01_SEN" localSheetId="4">'[5]DGBSEN 03'!#REF!</definedName>
    <definedName name="B_01_SEN">#REF!</definedName>
    <definedName name="B_02_CFE" localSheetId="0">#REF!</definedName>
    <definedName name="B_02_CFE" localSheetId="3">'[5]DGBSEN 03'!#REF!</definedName>
    <definedName name="B_02_CFE" localSheetId="4">'[5]DGBSEN 03'!#REF!</definedName>
    <definedName name="B_02_CFE">#REF!</definedName>
    <definedName name="B_03_CLYF" localSheetId="0">#REF!</definedName>
    <definedName name="B_03_CLYF" localSheetId="3">'[5]DGBSEN 03'!#REF!</definedName>
    <definedName name="B_03_CLYF" localSheetId="4">'[5]DGBSEN 03'!#REF!</definedName>
    <definedName name="B_03_CLYF">#REF!</definedName>
    <definedName name="B_04_ADC" localSheetId="0">#REF!</definedName>
    <definedName name="B_04_ADC" localSheetId="3">'[5]DGBSEN 03'!#REF!</definedName>
    <definedName name="B_04_ADC" localSheetId="4">'[5]DGBSEN 03'!#REF!</definedName>
    <definedName name="B_04_ADC">#REF!</definedName>
    <definedName name="B_05_VAPMAY" localSheetId="0">#REF!</definedName>
    <definedName name="B_05_VAPMAY" localSheetId="3">'[5]DGBSEN 03'!#REF!</definedName>
    <definedName name="B_05_VAPMAY" localSheetId="4">'[5]DGBSEN 03'!#REF!</definedName>
    <definedName name="B_05_VAPMAY">#REF!</definedName>
    <definedName name="B_06_VAPMEN" localSheetId="0">#REF!</definedName>
    <definedName name="B_06_VAPMEN" localSheetId="3">'[5]DGBSEN 03'!#REF!</definedName>
    <definedName name="B_06_VAPMEN" localSheetId="4">'[5]DGBSEN 03'!#REF!</definedName>
    <definedName name="B_06_VAPMEN">#REF!</definedName>
    <definedName name="B_07_TGASa" localSheetId="0">#REF!</definedName>
    <definedName name="B_07_TGASa" localSheetId="3">'[5]DGBSEN 03'!#REF!</definedName>
    <definedName name="B_07_TGASa" localSheetId="4">'[5]DGBSEN 03'!#REF!</definedName>
    <definedName name="B_07_TGASa">#REF!</definedName>
    <definedName name="B_08_TGASb" localSheetId="0">#REF!</definedName>
    <definedName name="B_08_TGASb" localSheetId="3">'[5]DGBSEN 03'!#REF!</definedName>
    <definedName name="B_08_TGASb" localSheetId="4">'[5]DGBSEN 03'!#REF!</definedName>
    <definedName name="B_08_TGASb">#REF!</definedName>
    <definedName name="B_09_CCOMB" localSheetId="0">#REF!</definedName>
    <definedName name="B_09_CCOMB" localSheetId="3">'[5]DGBSEN 03'!#REF!</definedName>
    <definedName name="B_09_CCOMB" localSheetId="4">'[5]DGBSEN 03'!#REF!</definedName>
    <definedName name="B_09_CCOMB">#REF!</definedName>
    <definedName name="B_10_CINT" localSheetId="0">#REF!</definedName>
    <definedName name="B_10_CINT" localSheetId="3">'[5]DGBSEN 03'!#REF!</definedName>
    <definedName name="B_10_CINT" localSheetId="4">'[5]DGBSEN 03'!#REF!</definedName>
    <definedName name="B_10_CINT">#REF!</definedName>
    <definedName name="B_11_PAISLADAS" localSheetId="0">#REF!</definedName>
    <definedName name="B_11_PAISLADAS" localSheetId="3">'[5]DGBSEN 03'!#REF!</definedName>
    <definedName name="B_11_PAISLADAS" localSheetId="4">'[5]DGBSEN 03'!#REF!</definedName>
    <definedName name="B_11_PAISLADAS">#REF!</definedName>
    <definedName name="B_12_HIDROMAY" localSheetId="0">#REF!</definedName>
    <definedName name="B_12_HIDROMAY" localSheetId="3">'[5]DGBSEN 03'!#REF!</definedName>
    <definedName name="B_12_HIDROMAY" localSheetId="4">'[5]DGBSEN 03'!#REF!</definedName>
    <definedName name="B_12_HIDROMAY">#REF!</definedName>
    <definedName name="B_13_HIDROMENa" localSheetId="0">#REF!</definedName>
    <definedName name="B_13_HIDROMENa" localSheetId="3">'[5]DGBSEN 03'!#REF!</definedName>
    <definedName name="B_13_HIDROMENa" localSheetId="4">'[5]DGBSEN 03'!#REF!</definedName>
    <definedName name="B_13_HIDROMENa">#REF!</definedName>
    <definedName name="B_14_HIDROMENb" localSheetId="0">#REF!</definedName>
    <definedName name="B_14_HIDROMENb" localSheetId="3">'[5]DGBSEN 03'!#REF!</definedName>
    <definedName name="B_14_HIDROMENb" localSheetId="4">'[5]DGBSEN 03'!#REF!</definedName>
    <definedName name="B_14_HIDROMENb">#REF!</definedName>
    <definedName name="B_15_HIDROMENc" localSheetId="0">#REF!</definedName>
    <definedName name="B_15_HIDROMENc" localSheetId="3">'[5]DGBSEN 03'!#REF!</definedName>
    <definedName name="B_15_HIDROMENc" localSheetId="4">'[5]DGBSEN 03'!#REF!</definedName>
    <definedName name="B_15_HIDROMENc">#REF!</definedName>
    <definedName name="B_16_CARBONUCLEAR" localSheetId="0">#REF!</definedName>
    <definedName name="B_16_CARBONUCLEAR" localSheetId="3">'[5]DGBSEN 03'!#REF!</definedName>
    <definedName name="B_16_CARBONUCLEAR" localSheetId="4">'[5]DGBSEN 03'!#REF!</definedName>
    <definedName name="B_16_CARBONUCLEAR">#REF!</definedName>
    <definedName name="B_18_GEOEOLO" localSheetId="0">#REF!</definedName>
    <definedName name="B_18_GEOEOLO" localSheetId="3">'[5]DGBSEN 03'!#REF!</definedName>
    <definedName name="B_18_GEOEOLO" localSheetId="4">'[5]DGBSEN 03'!#REF!</definedName>
    <definedName name="B_18_GEOEOLO">#REF!</definedName>
    <definedName name="BARRILES">6.28982</definedName>
    <definedName name="Benef_Costo" localSheetId="3">'[6]EVA 00'!$I$11</definedName>
    <definedName name="Benef_Costo" localSheetId="4">'[6]EVA 00'!$I$11</definedName>
    <definedName name="Benef_Costo">#REF!</definedName>
    <definedName name="BTU">3.968569</definedName>
    <definedName name="CA_CARBON" localSheetId="0">#REF!</definedName>
    <definedName name="CA_CARBON" localSheetId="3">'[5]DGBSEN 03'!#REF!</definedName>
    <definedName name="CA_CARBON" localSheetId="4">'[5]DGBSEN 03'!#REF!</definedName>
    <definedName name="CA_CARBON">#REF!</definedName>
    <definedName name="CA_EOLO" localSheetId="0">#REF!</definedName>
    <definedName name="CA_EOLO" localSheetId="3">'[5]DGBSEN 03'!#REF!</definedName>
    <definedName name="CA_EOLO" localSheetId="4">'[5]DGBSEN 03'!#REF!</definedName>
    <definedName name="CA_EOLO">#REF!</definedName>
    <definedName name="CA_GEOTERM" localSheetId="0">#REF!</definedName>
    <definedName name="CA_GEOTERM" localSheetId="3">'[5]DGBSEN 03'!#REF!</definedName>
    <definedName name="CA_GEOTERM" localSheetId="4">'[5]DGBSEN 03'!#REF!</definedName>
    <definedName name="CA_GEOTERM">#REF!</definedName>
    <definedName name="CA_HCARBUROS" localSheetId="0">#REF!</definedName>
    <definedName name="CA_HCARBUROS" localSheetId="3">'[5]DGBSEN 03'!#REF!</definedName>
    <definedName name="CA_HCARBUROS" localSheetId="4">'[5]DGBSEN 03'!#REF!</definedName>
    <definedName name="CA_HCARBUROS">#REF!</definedName>
    <definedName name="CA_HIDRO" localSheetId="0">#REF!</definedName>
    <definedName name="CA_HIDRO" localSheetId="3">'[5]DGBSEN 03'!#REF!</definedName>
    <definedName name="CA_HIDRO" localSheetId="4">'[5]DGBSEN 03'!#REF!</definedName>
    <definedName name="CA_HIDRO">#REF!</definedName>
    <definedName name="CA_NUCLEAR" localSheetId="0">#REF!</definedName>
    <definedName name="CA_NUCLEAR" localSheetId="3">'[5]DGBSEN 03'!#REF!</definedName>
    <definedName name="CA_NUCLEAR" localSheetId="4">'[5]DGBSEN 03'!#REF!</definedName>
    <definedName name="CA_NUCLEAR">#REF!</definedName>
    <definedName name="CA_RESUMENES" localSheetId="0">#REF!</definedName>
    <definedName name="CA_RESUMENES" localSheetId="3">'[5]DGBSEN 03'!#REF!</definedName>
    <definedName name="CA_RESUMENES" localSheetId="4">'[5]DGBSEN 03'!#REF!</definedName>
    <definedName name="CA_RESUMENES">#REF!</definedName>
    <definedName name="CA_TIPO" localSheetId="0">#REF!</definedName>
    <definedName name="CA_TIPO" localSheetId="3">'[5]DGBSEN 03'!#REF!</definedName>
    <definedName name="CA_TIPO" localSheetId="4">'[5]DGBSEN 03'!#REF!</definedName>
    <definedName name="CA_TIPO">#REF!</definedName>
    <definedName name="CA_TODO" localSheetId="0">#REF!</definedName>
    <definedName name="CA_TODO" localSheetId="3">'[5]DGBSEN 03'!#REF!</definedName>
    <definedName name="CA_TODO" localSheetId="4">'[5]DGBSEN 03'!#REF!</definedName>
    <definedName name="CA_TODO">#REF!</definedName>
    <definedName name="Cal_Ent1" localSheetId="0" hidden="1">#REF!</definedName>
    <definedName name="Cal_Ent1" hidden="1">#REF!</definedName>
    <definedName name="calorcarbonII">5164.3</definedName>
    <definedName name="Calorcomb">9959</definedName>
    <definedName name="CalorcombNTE">9965</definedName>
    <definedName name="calorcoque">8903.5</definedName>
    <definedName name="calordiesel">9243.22</definedName>
    <definedName name="Calorgas">8967.6</definedName>
    <definedName name="CalorgasIMP">9148</definedName>
    <definedName name="CalorgasNTE">8801</definedName>
    <definedName name="CalorgasSUR">9113</definedName>
    <definedName name="CalorGNL">9189.51</definedName>
    <definedName name="calorpeta">6389.256</definedName>
    <definedName name="calorrio">3900.6</definedName>
    <definedName name="calorvacio">13700</definedName>
    <definedName name="can" localSheetId="3" hidden="1">{"Bruto",#N/A,FALSE,"CONV3T.XLS";"Neto",#N/A,FALSE,"CONV3T.XLS";"UnoB",#N/A,FALSE,"CONV3T.XLS";"Bruto",#N/A,FALSE,"CONV4T.XLS";"Neto",#N/A,FALSE,"CONV4T.XLS";"UnoB",#N/A,FALSE,"CONV4T.XLS"}</definedName>
    <definedName name="can" localSheetId="4" hidden="1">{"Bruto",#N/A,FALSE,"CONV3T.XLS";"Neto",#N/A,FALSE,"CONV3T.XLS";"UnoB",#N/A,FALSE,"CONV3T.XLS";"Bruto",#N/A,FALSE,"CONV4T.XLS";"Neto",#N/A,FALSE,"CONV4T.XLS";"UnoB",#N/A,FALSE,"CONV4T.XLS"}</definedName>
    <definedName name="can" hidden="1">{"Bruto",#N/A,FALSE,"CONV3T.XLS";"Neto",#N/A,FALSE,"CONV3T.XLS";"UnoB",#N/A,FALSE,"CONV3T.XLS";"Bruto",#N/A,FALSE,"CONV4T.XLS";"Neto",#N/A,FALSE,"CONV4T.XLS";"UnoB",#N/A,FALSE,"CONV4T.XLS"}</definedName>
    <definedName name="Capacidad_obra" localSheetId="3">[6]PEM!$H$1</definedName>
    <definedName name="Capacidad_obra" localSheetId="4">[6]PEM!$H$1</definedName>
    <definedName name="Capacidad_obra">#REF!</definedName>
    <definedName name="carbonCOLOMBIA">6445.35</definedName>
    <definedName name="cccc" localSheetId="0">#REF!</definedName>
    <definedName name="cccc" localSheetId="3">#REF!</definedName>
    <definedName name="cccc" localSheetId="4">#REF!</definedName>
    <definedName name="cccc">#REF!</definedName>
    <definedName name="CFLL_EVA" localSheetId="3">'[6]EVA 00'!$S$18</definedName>
    <definedName name="CFLL_EVA" localSheetId="4">'[6]EVA 00'!$S$18</definedName>
    <definedName name="CFLL_EVA">#REF!</definedName>
    <definedName name="Clase_obra" localSheetId="3">[6]PEM!$L$1</definedName>
    <definedName name="Clase_obra" localSheetId="4">[6]PEM!$L$1</definedName>
    <definedName name="Clase_obra">#REF!</definedName>
    <definedName name="CMAA_EVA" localSheetId="3">'[6]EVA 00'!$S$13</definedName>
    <definedName name="CMAA_EVA" localSheetId="4">'[6]EVA 00'!$S$13</definedName>
    <definedName name="CMAA_EVA">#REF!</definedName>
    <definedName name="CMAB_EVA" localSheetId="3">'[6]EVA 00'!$S$14</definedName>
    <definedName name="CMAB_EVA" localSheetId="4">'[6]EVA 00'!$S$14</definedName>
    <definedName name="CMAB_EVA">#REF!</definedName>
    <definedName name="CMGN_EVA" localSheetId="3">'[6]EVA 00'!$S$16</definedName>
    <definedName name="CMGN_EVA" localSheetId="4">'[6]EVA 00'!$S$16</definedName>
    <definedName name="CMGN_EVA">#REF!</definedName>
    <definedName name="CMPE_EVA" localSheetId="3">'[6]EVA 00'!$S$15</definedName>
    <definedName name="CMPE_EVA" localSheetId="4">'[6]EVA 00'!$S$15</definedName>
    <definedName name="CMPE_EVA">#REF!</definedName>
    <definedName name="CMPM_EVA" localSheetId="3">'[6]EVA 00'!$S$17</definedName>
    <definedName name="CMPM_EVA" localSheetId="4">'[6]EVA 00'!$S$17</definedName>
    <definedName name="CMPM_EVA">#REF!</definedName>
    <definedName name="Col_duracion" localSheetId="3">[6]PEM!$F$1</definedName>
    <definedName name="Col_duracion" localSheetId="4">[6]PEM!$F$1</definedName>
    <definedName name="Col_duracion">#REF!</definedName>
    <definedName name="Comb_TJoules">litros*Calorcomb*BTU*#REF!/1000000000</definedName>
    <definedName name="Comb_TJoules_1">litros*Calorcomb*BTU*[0]!joules/1000000000</definedName>
    <definedName name="Comb_TJoules_2">litros*Calorcomb*BTU*[0]!joules/1000000000</definedName>
    <definedName name="COMBCOG" localSheetId="0">#REF!</definedName>
    <definedName name="COMBCOG">#REF!</definedName>
    <definedName name="COMBCOG_1">NA()</definedName>
    <definedName name="COMBCOG_2">NA()</definedName>
    <definedName name="COMBSCOG_1">NA()</definedName>
    <definedName name="COMBSCOG_2">NA()</definedName>
    <definedName name="COMBSCOG_bc_1">NA()</definedName>
    <definedName name="COMBSCOG_bc_2">NA()</definedName>
    <definedName name="COMBSCOG_h_1">NA()</definedName>
    <definedName name="COMBSCOG_h_2">NA()</definedName>
    <definedName name="Combustoleo">9958</definedName>
    <definedName name="comprom" localSheetId="0" xml:space="preserve"> salida6</definedName>
    <definedName name="comprom" xml:space="preserve"> salida6</definedName>
    <definedName name="Compromisos" localSheetId="0" xml:space="preserve"> salida6</definedName>
    <definedName name="compromisos" localSheetId="3">#REF!</definedName>
    <definedName name="compromisos" localSheetId="4">#REF!</definedName>
    <definedName name="Compromisos" xml:space="preserve"> salida6</definedName>
    <definedName name="CONTIN" localSheetId="0">#REF!</definedName>
    <definedName name="CONTIN" localSheetId="3">#REF!</definedName>
    <definedName name="CONTIN" localSheetId="4">#REF!</definedName>
    <definedName name="CONTIN">#REF!</definedName>
    <definedName name="copia89" localSheetId="0">#REF!</definedName>
    <definedName name="copia89">#REF!</definedName>
    <definedName name="cor" localSheetId="3" hidden="1">{"Bruto",#N/A,FALSE,"CONV3T.XLS";"Neto",#N/A,FALSE,"CONV3T.XLS";"UnoB",#N/A,FALSE,"CONV3T.XLS";"Bruto",#N/A,FALSE,"CONV4T.XLS";"Neto",#N/A,FALSE,"CONV4T.XLS";"UnoB",#N/A,FALSE,"CONV4T.XLS"}</definedName>
    <definedName name="cor" localSheetId="4" hidden="1">{"Bruto",#N/A,FALSE,"CONV3T.XLS";"Neto",#N/A,FALSE,"CONV3T.XLS";"UnoB",#N/A,FALSE,"CONV3T.XLS";"Bruto",#N/A,FALSE,"CONV4T.XLS";"Neto",#N/A,FALSE,"CONV4T.XLS";"UnoB",#N/A,FALSE,"CONV4T.XLS"}</definedName>
    <definedName name="cor" hidden="1">{"Bruto",#N/A,FALSE,"CONV3T.XLS";"Neto",#N/A,FALSE,"CONV3T.XLS";"UnoB",#N/A,FALSE,"CONV3T.XLS";"Bruto",#N/A,FALSE,"CONV4T.XLS";"Neto",#N/A,FALSE,"CONV4T.XLS";"UnoB",#N/A,FALSE,"CONV4T.XLS"}</definedName>
    <definedName name="corporativo1" hidden="1">{"Bruto",#N/A,FALSE,"CONV3T.XLS";"Neto",#N/A,FALSE,"CONV3T.XLS";"UnoB",#N/A,FALSE,"CONV3T.XLS";"Bruto",#N/A,FALSE,"CONV4T.XLS";"Neto",#N/A,FALSE,"CONV4T.XLS";"UnoB",#N/A,FALSE,"CONV4T.XLS"}</definedName>
    <definedName name="cos" localSheetId="3" hidden="1">{"Bruto",#N/A,FALSE,"CONV3T.XLS";"Neto",#N/A,FALSE,"CONV3T.XLS";"UnoB",#N/A,FALSE,"CONV3T.XLS";"Bruto",#N/A,FALSE,"CONV4T.XLS";"Neto",#N/A,FALSE,"CONV4T.XLS";"UnoB",#N/A,FALSE,"CONV4T.XLS"}</definedName>
    <definedName name="cos" localSheetId="4" hidden="1">{"Bruto",#N/A,FALSE,"CONV3T.XLS";"Neto",#N/A,FALSE,"CONV3T.XLS";"UnoB",#N/A,FALSE,"CONV3T.XLS";"Bruto",#N/A,FALSE,"CONV4T.XLS";"Neto",#N/A,FALSE,"CONV4T.XLS";"UnoB",#N/A,FALSE,"CONV4T.XLS"}</definedName>
    <definedName name="cos" hidden="1">{"Bruto",#N/A,FALSE,"CONV3T.XLS";"Neto",#N/A,FALSE,"CONV3T.XLS";"UnoB",#N/A,FALSE,"CONV3T.XLS";"Bruto",#N/A,FALSE,"CONV4T.XLS";"Neto",#N/A,FALSE,"CONV4T.XLS";"UnoB",#N/A,FALSE,"CONV4T.XLS"}</definedName>
    <definedName name="Costo_preObra" localSheetId="3">[6]PEM!$C$1</definedName>
    <definedName name="Costo_preObra" localSheetId="4">[6]PEM!$C$1</definedName>
    <definedName name="Costo_preObra">#REF!</definedName>
    <definedName name="Costo_Total_Obra" localSheetId="3">[6]PEM!$D$1</definedName>
    <definedName name="Costo_Total_Obra" localSheetId="4">[6]PEM!$D$1</definedName>
    <definedName name="Costo_Total_Obra">#REF!</definedName>
    <definedName name="cpnting" localSheetId="0">#REF!</definedName>
    <definedName name="cpnting" localSheetId="3">#REF!</definedName>
    <definedName name="cpnting" localSheetId="4">#REF!</definedName>
    <definedName name="cpnting">#REF!</definedName>
    <definedName name="Cuadro_1" localSheetId="0">#REF!</definedName>
    <definedName name="Cuadro_1">#REF!</definedName>
    <definedName name="Cuadro_6.01" localSheetId="0">#REF!</definedName>
    <definedName name="Cuadro_6.01">#REF!</definedName>
    <definedName name="Cuadro_6.02a" localSheetId="0">#REF!</definedName>
    <definedName name="Cuadro_6.02a">#REF!</definedName>
    <definedName name="Cuadro_6.02b" localSheetId="0">#REF!</definedName>
    <definedName name="Cuadro_6.02b">#REF!</definedName>
    <definedName name="Cuadro_6.03" localSheetId="0">#REF!</definedName>
    <definedName name="Cuadro_6.03">#REF!</definedName>
    <definedName name="Cuadro_6.04" localSheetId="0">#REF!</definedName>
    <definedName name="Cuadro_6.04">#REF!</definedName>
    <definedName name="Cuadro_6.05" localSheetId="0">#REF!</definedName>
    <definedName name="Cuadro_6.05">#REF!</definedName>
    <definedName name="Cuadro_6.06" localSheetId="0">#REF!</definedName>
    <definedName name="Cuadro_6.06">#REF!</definedName>
    <definedName name="Cuadro_6.07" localSheetId="0">#REF!</definedName>
    <definedName name="Cuadro_6.07">#REF!</definedName>
    <definedName name="Cuadro_6.08" localSheetId="0">#REF!</definedName>
    <definedName name="Cuadro_6.08">#REF!</definedName>
    <definedName name="Cuadro_6.09" localSheetId="0">#REF!</definedName>
    <definedName name="Cuadro_6.09">#REF!</definedName>
    <definedName name="Cuadro_6.10" localSheetId="0">#REF!</definedName>
    <definedName name="Cuadro_6.10">#REF!</definedName>
    <definedName name="Cuadro_6.11" localSheetId="0">#REF!</definedName>
    <definedName name="Cuadro_6.11">#REF!</definedName>
    <definedName name="Cuadro_6.12" localSheetId="0">#REF!</definedName>
    <definedName name="Cuadro_6.12">#REF!</definedName>
    <definedName name="CUADRO2" localSheetId="0">#REF!</definedName>
    <definedName name="CUADRO2" localSheetId="3">#REF!</definedName>
    <definedName name="CUADRO2" localSheetId="4">#REF!</definedName>
    <definedName name="CUADRO2">#REF!</definedName>
    <definedName name="cuah" localSheetId="0">#REF!</definedName>
    <definedName name="cuah" localSheetId="3">#REF!</definedName>
    <definedName name="cuah" localSheetId="4">#REF!</definedName>
    <definedName name="cuah">#REF!</definedName>
    <definedName name="DA" localSheetId="0">#REF!</definedName>
    <definedName name="DA">#REF!</definedName>
    <definedName name="dada" hidden="1">{"'Control de Gestión'!$A$2:$N$39"}</definedName>
    <definedName name="DAIN" localSheetId="0">#REF!</definedName>
    <definedName name="DAIN" localSheetId="3">#REF!</definedName>
    <definedName name="DAIN" localSheetId="4">#REF!</definedName>
    <definedName name="DAIN">#REF!</definedName>
    <definedName name="DAINA" localSheetId="0">#REF!</definedName>
    <definedName name="DAINA" localSheetId="3">#REF!</definedName>
    <definedName name="DAINA" localSheetId="4">#REF!</definedName>
    <definedName name="DAINA">#REF!</definedName>
    <definedName name="ddddd" localSheetId="0">#REF!</definedName>
    <definedName name="ddddd" localSheetId="3">#REF!</definedName>
    <definedName name="ddddd" localSheetId="4">#REF!</definedName>
    <definedName name="ddddd">#REF!</definedName>
    <definedName name="ddddde" localSheetId="0">#REF!</definedName>
    <definedName name="ddddde" localSheetId="3">#REF!</definedName>
    <definedName name="ddddde" localSheetId="4">#REF!</definedName>
    <definedName name="ddddde">#REF!</definedName>
    <definedName name="dec.fp.cp" localSheetId="3">'[8]Datos Base'!$E$34</definedName>
    <definedName name="dec.fp.cp" localSheetId="4">'[8]Datos Base'!$E$34</definedName>
    <definedName name="dec.fp.cp">#REF!</definedName>
    <definedName name="dec.fp4" localSheetId="3">'[9]datos base'!$H$33</definedName>
    <definedName name="dec.fp4" localSheetId="4">'[9]datos base'!$H$33</definedName>
    <definedName name="dec.fp4">#REF!</definedName>
    <definedName name="Deflactor_97_98" localSheetId="0">#REF!</definedName>
    <definedName name="Deflactor_97_98">#REF!</definedName>
    <definedName name="DGF" localSheetId="0">#REF!</definedName>
    <definedName name="DGF" localSheetId="3">#REF!</definedName>
    <definedName name="DGF" localSheetId="4">#REF!</definedName>
    <definedName name="DGF">#REF!</definedName>
    <definedName name="DIFPROD" localSheetId="0">#REF!</definedName>
    <definedName name="DIFPROD" localSheetId="3">#REF!</definedName>
    <definedName name="DIFPROD" localSheetId="4">#REF!</definedName>
    <definedName name="DIFPROD">#REF!</definedName>
    <definedName name="DIFPRODAJE" localSheetId="0">#REF!</definedName>
    <definedName name="DIFPRODAJE" localSheetId="3">#REF!</definedName>
    <definedName name="DIFPRODAJE" localSheetId="4">#REF!</definedName>
    <definedName name="DIFPRODAJE">#REF!</definedName>
    <definedName name="dsfgsdfgsdrfg" hidden="1">{"Bruto",#N/A,FALSE,"CONV3T.XLS";"Neto",#N/A,FALSE,"CONV3T.XLS";"UnoB",#N/A,FALSE,"CONV3T.XLS";"Bruto",#N/A,FALSE,"CONV4T.XLS";"Neto",#N/A,FALSE,"CONV4T.XLS";"UnoB",#N/A,FALSE,"CONV4T.XLS"}</definedName>
    <definedName name="e3e" localSheetId="0">#REF!</definedName>
    <definedName name="e3e" localSheetId="3">#REF!</definedName>
    <definedName name="e3e" localSheetId="4">#REF!</definedName>
    <definedName name="e3e">#REF!</definedName>
    <definedName name="edos" localSheetId="0">#REF!</definedName>
    <definedName name="edos" localSheetId="3">#REF!</definedName>
    <definedName name="edos" localSheetId="4">#REF!</definedName>
    <definedName name="edos">#REF!</definedName>
    <definedName name="EJERCIDO" localSheetId="0">#REF!</definedName>
    <definedName name="EJERCIDO">#REF!</definedName>
    <definedName name="esc" localSheetId="3" hidden="1">{"Bruto",#N/A,FALSE,"CONV3T.XLS";"Neto",#N/A,FALSE,"CONV3T.XLS";"UnoB",#N/A,FALSE,"CONV3T.XLS";"Bruto",#N/A,FALSE,"CONV4T.XLS";"Neto",#N/A,FALSE,"CONV4T.XLS";"UnoB",#N/A,FALSE,"CONV4T.XLS"}</definedName>
    <definedName name="esc" localSheetId="4" hidden="1">{"Bruto",#N/A,FALSE,"CONV3T.XLS";"Neto",#N/A,FALSE,"CONV3T.XLS";"UnoB",#N/A,FALSE,"CONV3T.XLS";"Bruto",#N/A,FALSE,"CONV4T.XLS";"Neto",#N/A,FALSE,"CONV4T.XLS";"UnoB",#N/A,FALSE,"CONV4T.XLS"}</definedName>
    <definedName name="esc" hidden="1">{"Bruto",#N/A,FALSE,"CONV3T.XLS";"Neto",#N/A,FALSE,"CONV3T.XLS";"UnoB",#N/A,FALSE,"CONV3T.XLS";"Bruto",#N/A,FALSE,"CONV4T.XLS";"Neto",#N/A,FALSE,"CONV4T.XLS";"UnoB",#N/A,FALSE,"CONV4T.XLS"}</definedName>
    <definedName name="EssAliasTable">"Default"</definedName>
    <definedName name="EssAliasTable_1">"Default"</definedName>
    <definedName name="EssAliasTable_2">"Default"</definedName>
    <definedName name="EssAliasTable_3">"Default"</definedName>
    <definedName name="EssLatest">"198401"</definedName>
    <definedName name="EssLatest_1">"198401"</definedName>
    <definedName name="EssLatest_2">"198401"</definedName>
    <definedName name="EssLatest_3">"198401"</definedName>
    <definedName name="EssOptions">"1100000000110000_01000"</definedName>
    <definedName name="EssOptions_1">"1100000000110000_01000"</definedName>
    <definedName name="EssOptions_2">"A1001001100030110000111100030_010010"</definedName>
    <definedName name="EssOptions_3">"A1000001100130100000101100020_010010"</definedName>
    <definedName name="estados" localSheetId="0">#REF!</definedName>
    <definedName name="estados" localSheetId="3">#REF!</definedName>
    <definedName name="estados" localSheetId="4">#REF!</definedName>
    <definedName name="estados">#REF!</definedName>
    <definedName name="estadosok" localSheetId="0">#REF!</definedName>
    <definedName name="estadosok" localSheetId="3">#REF!</definedName>
    <definedName name="estadosok" localSheetId="4">#REF!</definedName>
    <definedName name="estadosok">#REF!</definedName>
    <definedName name="FACTPISE95" localSheetId="0">#REF!</definedName>
    <definedName name="FACTPISE95">#REF!</definedName>
    <definedName name="fecha.inicio" localSheetId="3">'[8]Datos Base'!$E$47</definedName>
    <definedName name="fecha.inicio" localSheetId="4">'[8]Datos Base'!$E$47</definedName>
    <definedName name="fecha.inicio">#REF!</definedName>
    <definedName name="FEOF" localSheetId="3">[7]Oculta!$B$7</definedName>
    <definedName name="FEOF" localSheetId="4">[7]Oculta!$B$7</definedName>
    <definedName name="FEOF">#REF!</definedName>
    <definedName name="fgdfhgfdg" localSheetId="0">#REF!</definedName>
    <definedName name="fgdfhgfdg">#REF!</definedName>
    <definedName name="fondo">#REF!</definedName>
    <definedName name="FORM" localSheetId="0">#REF!</definedName>
    <definedName name="FORM" localSheetId="3">#REF!</definedName>
    <definedName name="FORM" localSheetId="4">#REF!</definedName>
    <definedName name="FORM">#REF!</definedName>
    <definedName name="FORMATO" localSheetId="0">#REF!</definedName>
    <definedName name="FORMATO" localSheetId="3">#REF!</definedName>
    <definedName name="FORMATO" localSheetId="4">#REF!</definedName>
    <definedName name="FORMATO">#REF!</definedName>
    <definedName name="fp.1" localSheetId="3">'[10]datos base'!$E$22</definedName>
    <definedName name="fp.1" localSheetId="4">'[10]datos base'!$E$22</definedName>
    <definedName name="fp.1">#REF!</definedName>
    <definedName name="fp.2" localSheetId="3">'[8]Datos Base'!$F$22</definedName>
    <definedName name="fp.2" localSheetId="4">'[8]Datos Base'!$F$22</definedName>
    <definedName name="fp.2">#REF!</definedName>
    <definedName name="fp.4" localSheetId="3">'[8]Datos Base'!$H$22</definedName>
    <definedName name="fp.4" localSheetId="4">'[8]Datos Base'!$H$22</definedName>
    <definedName name="fp.4">#REF!</definedName>
    <definedName name="fpr.2" localSheetId="3">'[11]datos base'!$F$23</definedName>
    <definedName name="fpr.2" localSheetId="4">'[11]datos base'!$F$23</definedName>
    <definedName name="fpr.2">#REF!</definedName>
    <definedName name="fpr.4" localSheetId="3">'[8]Datos Base'!$H$23</definedName>
    <definedName name="fpr.4" localSheetId="4">'[8]Datos Base'!$H$23</definedName>
    <definedName name="fpr.4">#REF!</definedName>
    <definedName name="ft">35.31466</definedName>
    <definedName name="GB_CARBON" localSheetId="0">#REF!</definedName>
    <definedName name="GB_CARBON" localSheetId="3">'[5]DGBSEN 03'!#REF!</definedName>
    <definedName name="GB_CARBON" localSheetId="4">'[5]DGBSEN 03'!#REF!</definedName>
    <definedName name="GB_CARBON">#REF!</definedName>
    <definedName name="GB_EOLO" localSheetId="0">#REF!</definedName>
    <definedName name="GB_EOLO" localSheetId="3">'[5]DGBSEN 03'!#REF!</definedName>
    <definedName name="GB_EOLO" localSheetId="4">'[5]DGBSEN 03'!#REF!</definedName>
    <definedName name="GB_EOLO">#REF!</definedName>
    <definedName name="GB_GEOTERM" localSheetId="0">#REF!</definedName>
    <definedName name="GB_GEOTERM" localSheetId="3">'[5]DGBSEN 03'!#REF!</definedName>
    <definedName name="GB_GEOTERM" localSheetId="4">'[5]DGBSEN 03'!#REF!</definedName>
    <definedName name="GB_GEOTERM">#REF!</definedName>
    <definedName name="GB_HCARBUROS" localSheetId="0">#REF!</definedName>
    <definedName name="GB_HCARBUROS" localSheetId="3">'[5]DGBSEN 03'!#REF!</definedName>
    <definedName name="GB_HCARBUROS" localSheetId="4">'[5]DGBSEN 03'!#REF!</definedName>
    <definedName name="GB_HCARBUROS">#REF!</definedName>
    <definedName name="GB_HIDRO" localSheetId="0">#REF!</definedName>
    <definedName name="GB_HIDRO" localSheetId="3">'[5]DGBSEN 03'!#REF!</definedName>
    <definedName name="GB_HIDRO" localSheetId="4">'[5]DGBSEN 03'!#REF!</definedName>
    <definedName name="GB_HIDRO">#REF!</definedName>
    <definedName name="GB_NUCLEAR" localSheetId="0">#REF!</definedName>
    <definedName name="GB_NUCLEAR" localSheetId="3">'[5]DGBSEN 03'!#REF!</definedName>
    <definedName name="GB_NUCLEAR" localSheetId="4">'[5]DGBSEN 03'!#REF!</definedName>
    <definedName name="GB_NUCLEAR">#REF!</definedName>
    <definedName name="GB_RESUMENES" localSheetId="0">#REF!</definedName>
    <definedName name="GB_RESUMENES" localSheetId="3">'[5]DGBSEN 03'!#REF!</definedName>
    <definedName name="GB_RESUMENES" localSheetId="4">'[5]DGBSEN 03'!#REF!</definedName>
    <definedName name="GB_RESUMENES">#REF!</definedName>
    <definedName name="GB_TIPO" localSheetId="0">#REF!</definedName>
    <definedName name="GB_TIPO" localSheetId="3">'[5]DGBSEN 03'!#REF!</definedName>
    <definedName name="GB_TIPO" localSheetId="4">'[5]DGBSEN 03'!#REF!</definedName>
    <definedName name="GB_TIPO">#REF!</definedName>
    <definedName name="GB_TODO" localSheetId="0">#REF!</definedName>
    <definedName name="GB_TODO" localSheetId="3">'[5]DGBSEN 03'!#REF!</definedName>
    <definedName name="GB_TODO" localSheetId="4">'[5]DGBSEN 03'!#REF!</definedName>
    <definedName name="GB_TODO">#REF!</definedName>
    <definedName name="ggg" localSheetId="0" xml:space="preserve"> salida6</definedName>
    <definedName name="ggg" xml:space="preserve"> salida6</definedName>
    <definedName name="GN_CARBON" localSheetId="0">#REF!</definedName>
    <definedName name="GN_CARBON" localSheetId="3">'[5]DGBSEN 03'!#REF!</definedName>
    <definedName name="GN_CARBON" localSheetId="4">'[5]DGBSEN 03'!#REF!</definedName>
    <definedName name="GN_CARBON">#REF!</definedName>
    <definedName name="GN_EOLO" localSheetId="0">#REF!</definedName>
    <definedName name="GN_EOLO" localSheetId="3">'[5]DGBSEN 03'!#REF!</definedName>
    <definedName name="GN_EOLO" localSheetId="4">'[5]DGBSEN 03'!#REF!</definedName>
    <definedName name="GN_EOLO">#REF!</definedName>
    <definedName name="GN_GEOTERM" localSheetId="0">#REF!</definedName>
    <definedName name="GN_GEOTERM" localSheetId="3">'[5]DGBSEN 03'!#REF!</definedName>
    <definedName name="GN_GEOTERM" localSheetId="4">'[5]DGBSEN 03'!#REF!</definedName>
    <definedName name="GN_GEOTERM">#REF!</definedName>
    <definedName name="GN_HCARBUROS" localSheetId="0">#REF!</definedName>
    <definedName name="GN_HCARBUROS" localSheetId="3">'[5]DGBSEN 03'!#REF!</definedName>
    <definedName name="GN_HCARBUROS" localSheetId="4">'[5]DGBSEN 03'!#REF!</definedName>
    <definedName name="GN_HCARBUROS">#REF!</definedName>
    <definedName name="GN_HIDRO" localSheetId="0">#REF!</definedName>
    <definedName name="GN_HIDRO" localSheetId="3">'[5]DGBSEN 03'!#REF!</definedName>
    <definedName name="GN_HIDRO" localSheetId="4">'[5]DGBSEN 03'!#REF!</definedName>
    <definedName name="GN_HIDRO">#REF!</definedName>
    <definedName name="GN_NUCLEAR" localSheetId="0">#REF!</definedName>
    <definedName name="GN_NUCLEAR" localSheetId="3">'[5]DGBSEN 03'!#REF!</definedName>
    <definedName name="GN_NUCLEAR" localSheetId="4">'[5]DGBSEN 03'!#REF!</definedName>
    <definedName name="GN_NUCLEAR">#REF!</definedName>
    <definedName name="GN_RESUMENES" localSheetId="0">#REF!</definedName>
    <definedName name="GN_RESUMENES" localSheetId="3">'[5]DGBSEN 03'!#REF!</definedName>
    <definedName name="GN_RESUMENES" localSheetId="4">'[5]DGBSEN 03'!#REF!</definedName>
    <definedName name="GN_RESUMENES">#REF!</definedName>
    <definedName name="GN_TIPO" localSheetId="0">#REF!</definedName>
    <definedName name="GN_TIPO" localSheetId="3">'[5]DGBSEN 03'!#REF!</definedName>
    <definedName name="GN_TIPO" localSheetId="4">'[5]DGBSEN 03'!#REF!</definedName>
    <definedName name="GN_TIPO">#REF!</definedName>
    <definedName name="GN_TODO" localSheetId="0">#REF!</definedName>
    <definedName name="GN_TODO" localSheetId="3">'[5]DGBSEN 03'!#REF!</definedName>
    <definedName name="GN_TODO" localSheetId="4">'[5]DGBSEN 03'!#REF!</definedName>
    <definedName name="GN_TODO">#REF!</definedName>
    <definedName name="graficos" localSheetId="0">#REF!</definedName>
    <definedName name="graficos" localSheetId="3">'[5]DGBSEN 03'!#REF!</definedName>
    <definedName name="graficos" localSheetId="4">'[5]DGBSEN 03'!#REF!</definedName>
    <definedName name="graficos">#REF!</definedName>
    <definedName name="Hasta_2015_Condicionada" localSheetId="0">#REF!</definedName>
    <definedName name="Hasta_2015_Condicionada" localSheetId="3">#REF!</definedName>
    <definedName name="Hasta_2015_Condicionada" localSheetId="4">#REF!</definedName>
    <definedName name="Hasta_2015_Condicionada">#REF!</definedName>
    <definedName name="Hasta_2015_Directa" localSheetId="0">#REF!</definedName>
    <definedName name="Hasta_2015_Directa" localSheetId="3">#REF!</definedName>
    <definedName name="Hasta_2015_Directa" localSheetId="4">#REF!</definedName>
    <definedName name="Hasta_2015_Directa">#REF!</definedName>
    <definedName name="Hasta_2015_Total" localSheetId="0">#REF!</definedName>
    <definedName name="Hasta_2015_Total" localSheetId="3">#REF!</definedName>
    <definedName name="Hasta_2015_Total" localSheetId="4">#REF!</definedName>
    <definedName name="Hasta_2015_Total">#REF!</definedName>
    <definedName name="hoja" localSheetId="0">#REF!</definedName>
    <definedName name="hoja">#REF!</definedName>
    <definedName name="hoy" localSheetId="0" hidden="1">#REF!</definedName>
    <definedName name="hoy" hidden="1">#REF!</definedName>
    <definedName name="HTML_CodePage" hidden="1">1252</definedName>
    <definedName name="HTML_Description" hidden="1">"CONSUMO DE COMBUSTIBLES"</definedName>
    <definedName name="HTML_Email" hidden="1">""</definedName>
    <definedName name="HTML_Header" hidden="1">"Control de Gestión"</definedName>
    <definedName name="HTML_LastUpdate" hidden="1">"21/10/99"</definedName>
    <definedName name="HTML_LineAfter" hidden="1">TRUE</definedName>
    <definedName name="HTML_LineBefore" hidden="1">TRUE</definedName>
    <definedName name="HTML_Name" hidden="1">"Claudio González Rodríguez."</definedName>
    <definedName name="HTML_OBDlg2" hidden="1">TRUE</definedName>
    <definedName name="HTML_OBDlg3" hidden="1">TRUE</definedName>
    <definedName name="HTML_OBDlg4" hidden="1">TRUE</definedName>
    <definedName name="HTML_OS" hidden="1">0</definedName>
    <definedName name="HTML_PathFile" hidden="1">"C:\UID\Com1.htm"</definedName>
    <definedName name="HTML_PathTemplate" hidden="1">"C:\UID\Com.htm"</definedName>
    <definedName name="HTML_Title" hidden="1">"Consumo de Combustibles"</definedName>
    <definedName name="iiiiiiiiii" localSheetId="0">#REF!</definedName>
    <definedName name="iiiiiiiiii" localSheetId="3">#REF!</definedName>
    <definedName name="iiiiiiiiii" localSheetId="4">#REF!</definedName>
    <definedName name="iiiiiiiiii">#REF!</definedName>
    <definedName name="Imprimir_área_IM" localSheetId="0">#REF!</definedName>
    <definedName name="Imprimir_área_IM" localSheetId="3">#REF!</definedName>
    <definedName name="Imprimir_área_IM" localSheetId="4">#REF!</definedName>
    <definedName name="Imprimir_área_IM">#REF!</definedName>
    <definedName name="Inv_anyo_ref" localSheetId="3">'[6]EVA 00'!$H$22</definedName>
    <definedName name="Inv_anyo_ref" localSheetId="4">'[6]EVA 00'!$H$22</definedName>
    <definedName name="Inv_anyo_ref">#REF!</definedName>
    <definedName name="joules">4186.8402</definedName>
    <definedName name="joulesxbtu">#REF!*BTU</definedName>
    <definedName name="joulesxbtu_1">joules*BTU</definedName>
    <definedName name="joulesxbtu_2">joules*BTU</definedName>
    <definedName name="JSGT" localSheetId="0" xml:space="preserve"> salida6</definedName>
    <definedName name="JSGT" localSheetId="3" xml:space="preserve"> salida6</definedName>
    <definedName name="JSGT" localSheetId="4" xml:space="preserve"> salida6</definedName>
    <definedName name="JSGT" xml:space="preserve"> salida6</definedName>
    <definedName name="KcalAJoule">0.0041868402</definedName>
    <definedName name="kkkk" localSheetId="3" hidden="1">{#N/A,#N/A,FALSE,"TOT";#N/A,#N/A,FALSE,"PEP";#N/A,#N/A,FALSE,"REF";#N/A,#N/A,FALSE,"GAS";#N/A,#N/A,FALSE,"PET";#N/A,#N/A,FALSE,"COR"}</definedName>
    <definedName name="kkkk" localSheetId="4" hidden="1">{#N/A,#N/A,FALSE,"TOT";#N/A,#N/A,FALSE,"PEP";#N/A,#N/A,FALSE,"REF";#N/A,#N/A,FALSE,"GAS";#N/A,#N/A,FALSE,"PET";#N/A,#N/A,FALSE,"COR"}</definedName>
    <definedName name="kkkk" hidden="1">{#N/A,#N/A,FALSE,"TOT";#N/A,#N/A,FALSE,"PEP";#N/A,#N/A,FALSE,"REF";#N/A,#N/A,FALSE,"GAS";#N/A,#N/A,FALSE,"PET";#N/A,#N/A,FALSE,"COR"}</definedName>
    <definedName name="liga" localSheetId="0" hidden="1">#REF!</definedName>
    <definedName name="liga" localSheetId="3" hidden="1">#REF!</definedName>
    <definedName name="liga" localSheetId="4" hidden="1">#REF!</definedName>
    <definedName name="liga" hidden="1">#REF!</definedName>
    <definedName name="liga1" localSheetId="0" hidden="1">#REF!</definedName>
    <definedName name="liga1" localSheetId="3" hidden="1">#REF!</definedName>
    <definedName name="liga1" localSheetId="4" hidden="1">#REF!</definedName>
    <definedName name="liga1" hidden="1">#REF!</definedName>
    <definedName name="litros">158.987</definedName>
    <definedName name="Longitud_obra" localSheetId="3">[6]PEM!$K$1</definedName>
    <definedName name="Longitud_obra" localSheetId="4">[6]PEM!$K$1</definedName>
    <definedName name="Longitud_obra">#REF!</definedName>
    <definedName name="m" localSheetId="0">_F17C15</definedName>
    <definedName name="m">_F17C15</definedName>
    <definedName name="m_1">NA()</definedName>
    <definedName name="m_2">#N/A</definedName>
    <definedName name="mantenimientoad" localSheetId="0">#REF!</definedName>
    <definedName name="mantenimientoad">#REF!</definedName>
    <definedName name="moneda.de" localSheetId="3">'[8]Datos Base'!$E$10</definedName>
    <definedName name="moneda.de" localSheetId="4">'[8]Datos Base'!$E$10</definedName>
    <definedName name="moneda.de">#REF!</definedName>
    <definedName name="mor" localSheetId="3" hidden="1">{"Bruto",#N/A,FALSE,"CONV3T.XLS";"Neto",#N/A,FALSE,"CONV3T.XLS";"UnoB",#N/A,FALSE,"CONV3T.XLS";"Bruto",#N/A,FALSE,"CONV4T.XLS";"Neto",#N/A,FALSE,"CONV4T.XLS";"UnoB",#N/A,FALSE,"CONV4T.XLS"}</definedName>
    <definedName name="mor" localSheetId="4" hidden="1">{"Bruto",#N/A,FALSE,"CONV3T.XLS";"Neto",#N/A,FALSE,"CONV3T.XLS";"UnoB",#N/A,FALSE,"CONV3T.XLS";"Bruto",#N/A,FALSE,"CONV4T.XLS";"Neto",#N/A,FALSE,"CONV4T.XLS";"UnoB",#N/A,FALSE,"CONV4T.XLS"}</definedName>
    <definedName name="mor" hidden="1">{"Bruto",#N/A,FALSE,"CONV3T.XLS";"Neto",#N/A,FALSE,"CONV3T.XLS";"UnoB",#N/A,FALSE,"CONV3T.XLS";"Bruto",#N/A,FALSE,"CONV4T.XLS";"Neto",#N/A,FALSE,"CONV4T.XLS";"UnoB",#N/A,FALSE,"CONV4T.XLS"}</definedName>
    <definedName name="N_01_SEN" localSheetId="0">#REF!</definedName>
    <definedName name="N_01_SEN" localSheetId="3">'[5]DGBSEN 03'!#REF!</definedName>
    <definedName name="N_01_SEN" localSheetId="4">'[5]DGBSEN 03'!#REF!</definedName>
    <definedName name="N_01_SEN">#REF!</definedName>
    <definedName name="N_02_CFE" localSheetId="0">#REF!</definedName>
    <definedName name="N_02_CFE" localSheetId="3">'[5]DGBSEN 03'!#REF!</definedName>
    <definedName name="N_02_CFE" localSheetId="4">'[5]DGBSEN 03'!#REF!</definedName>
    <definedName name="N_02_CFE">#REF!</definedName>
    <definedName name="N_03_CLYF" localSheetId="0">#REF!</definedName>
    <definedName name="N_03_CLYF" localSheetId="3">'[5]DGBSEN 03'!#REF!</definedName>
    <definedName name="N_03_CLYF" localSheetId="4">'[5]DGBSEN 03'!#REF!</definedName>
    <definedName name="N_03_CLYF">#REF!</definedName>
    <definedName name="N_04_ADC" localSheetId="0">#REF!</definedName>
    <definedName name="N_04_ADC" localSheetId="3">'[5]DGBSEN 03'!#REF!</definedName>
    <definedName name="N_04_ADC" localSheetId="4">'[5]DGBSEN 03'!#REF!</definedName>
    <definedName name="N_04_ADC">#REF!</definedName>
    <definedName name="N_05_VAPMAY" localSheetId="0">#REF!</definedName>
    <definedName name="N_05_VAPMAY" localSheetId="3">'[5]DGBSEN 03'!#REF!</definedName>
    <definedName name="N_05_VAPMAY" localSheetId="4">'[5]DGBSEN 03'!#REF!</definedName>
    <definedName name="N_05_VAPMAY">#REF!</definedName>
    <definedName name="N_06_VAPMEN" localSheetId="0">#REF!</definedName>
    <definedName name="N_06_VAPMEN" localSheetId="3">'[5]DGBSEN 03'!#REF!</definedName>
    <definedName name="N_06_VAPMEN" localSheetId="4">'[5]DGBSEN 03'!#REF!</definedName>
    <definedName name="N_06_VAPMEN">#REF!</definedName>
    <definedName name="N_07_TGASa" localSheetId="0">#REF!</definedName>
    <definedName name="N_07_TGASa" localSheetId="3">'[5]DGBSEN 03'!#REF!</definedName>
    <definedName name="N_07_TGASa" localSheetId="4">'[5]DGBSEN 03'!#REF!</definedName>
    <definedName name="N_07_TGASa">#REF!</definedName>
    <definedName name="N_08_TGASb" localSheetId="0">#REF!</definedName>
    <definedName name="N_08_TGASb" localSheetId="3">'[5]DGBSEN 03'!#REF!</definedName>
    <definedName name="N_08_TGASb" localSheetId="4">'[5]DGBSEN 03'!#REF!</definedName>
    <definedName name="N_08_TGASb">#REF!</definedName>
    <definedName name="N_09_CCOMB" localSheetId="0">#REF!</definedName>
    <definedName name="N_09_CCOMB" localSheetId="3">'[5]DGBSEN 03'!#REF!</definedName>
    <definedName name="N_09_CCOMB" localSheetId="4">'[5]DGBSEN 03'!#REF!</definedName>
    <definedName name="N_09_CCOMB">#REF!</definedName>
    <definedName name="N_10_CINT" localSheetId="0">#REF!</definedName>
    <definedName name="N_10_CINT" localSheetId="3">'[5]DGBSEN 03'!#REF!</definedName>
    <definedName name="N_10_CINT" localSheetId="4">'[5]DGBSEN 03'!#REF!</definedName>
    <definedName name="N_10_CINT">#REF!</definedName>
    <definedName name="N_11_PAISLADAS" localSheetId="0">#REF!</definedName>
    <definedName name="N_11_PAISLADAS" localSheetId="3">'[5]DGBSEN 03'!#REF!</definedName>
    <definedName name="N_11_PAISLADAS" localSheetId="4">'[5]DGBSEN 03'!#REF!</definedName>
    <definedName name="N_11_PAISLADAS">#REF!</definedName>
    <definedName name="N_12_HIDROMAY" localSheetId="0">#REF!</definedName>
    <definedName name="N_12_HIDROMAY" localSheetId="3">'[5]DGBSEN 03'!#REF!</definedName>
    <definedName name="N_12_HIDROMAY" localSheetId="4">'[5]DGBSEN 03'!#REF!</definedName>
    <definedName name="N_12_HIDROMAY">#REF!</definedName>
    <definedName name="N_13_HIDROMENa" localSheetId="0">#REF!</definedName>
    <definedName name="N_13_HIDROMENa" localSheetId="3">'[5]DGBSEN 03'!#REF!</definedName>
    <definedName name="N_13_HIDROMENa" localSheetId="4">'[5]DGBSEN 03'!#REF!</definedName>
    <definedName name="N_13_HIDROMENa">#REF!</definedName>
    <definedName name="N_14_HIDROMENb" localSheetId="0">#REF!</definedName>
    <definedName name="N_14_HIDROMENb" localSheetId="3">'[5]DGBSEN 03'!#REF!</definedName>
    <definedName name="N_14_HIDROMENb" localSheetId="4">'[5]DGBSEN 03'!#REF!</definedName>
    <definedName name="N_14_HIDROMENb">#REF!</definedName>
    <definedName name="N_15_HIDROMENc" localSheetId="0">#REF!</definedName>
    <definedName name="N_15_HIDROMENc" localSheetId="3">'[5]DGBSEN 03'!#REF!</definedName>
    <definedName name="N_15_HIDROMENc" localSheetId="4">'[5]DGBSEN 03'!#REF!</definedName>
    <definedName name="N_15_HIDROMENc">#REF!</definedName>
    <definedName name="N_16_CARBONUCLEAR" localSheetId="0">#REF!</definedName>
    <definedName name="N_16_CARBONUCLEAR" localSheetId="3">'[5]DGBSEN 03'!#REF!</definedName>
    <definedName name="N_16_CARBONUCLEAR" localSheetId="4">'[5]DGBSEN 03'!#REF!</definedName>
    <definedName name="N_16_CARBONUCLEAR">#REF!</definedName>
    <definedName name="N_18_GEOEOLO" localSheetId="0">#REF!</definedName>
    <definedName name="N_18_GEOEOLO" localSheetId="3">'[5]DGBSEN 03'!#REF!</definedName>
    <definedName name="N_18_GEOEOLO" localSheetId="4">'[5]DGBSEN 03'!#REF!</definedName>
    <definedName name="N_18_GEOEOLO">#REF!</definedName>
    <definedName name="nada" localSheetId="3">[12]PEM!$C$1</definedName>
    <definedName name="nada" localSheetId="4">[12]PEM!$C$1</definedName>
    <definedName name="nada">#REF!</definedName>
    <definedName name="nombre" localSheetId="3">'[13]datos base'!$I$2</definedName>
    <definedName name="nombre" localSheetId="4">'[13]datos base'!$I$2</definedName>
    <definedName name="nombre">#REF!</definedName>
    <definedName name="Nombre_OP" localSheetId="3">[6]PEM!$A$1</definedName>
    <definedName name="Nombre_OP" localSheetId="4">[6]PEM!$A$1</definedName>
    <definedName name="Nombre_OP">#REF!</definedName>
    <definedName name="Num_circuitos" localSheetId="3">[6]PEM!$J$1</definedName>
    <definedName name="Num_circuitos" localSheetId="4">[6]PEM!$J$1</definedName>
    <definedName name="Num_circuitos">#REF!</definedName>
    <definedName name="paj" localSheetId="3" hidden="1">{"Bruto",#N/A,FALSE,"CONV3T.XLS";"Neto",#N/A,FALSE,"CONV3T.XLS";"UnoB",#N/A,FALSE,"CONV3T.XLS";"Bruto",#N/A,FALSE,"CONV4T.XLS";"Neto",#N/A,FALSE,"CONV4T.XLS";"UnoB",#N/A,FALSE,"CONV4T.XLS"}</definedName>
    <definedName name="paj" localSheetId="4" hidden="1">{"Bruto",#N/A,FALSE,"CONV3T.XLS";"Neto",#N/A,FALSE,"CONV3T.XLS";"UnoB",#N/A,FALSE,"CONV3T.XLS";"Bruto",#N/A,FALSE,"CONV4T.XLS";"Neto",#N/A,FALSE,"CONV4T.XLS";"UnoB",#N/A,FALSE,"CONV4T.XLS"}</definedName>
    <definedName name="paj" hidden="1">{"Bruto",#N/A,FALSE,"CONV3T.XLS";"Neto",#N/A,FALSE,"CONV3T.XLS";"UnoB",#N/A,FALSE,"CONV3T.XLS";"Bruto",#N/A,FALSE,"CONV4T.XLS";"Neto",#N/A,FALSE,"CONV4T.XLS";"UnoB",#N/A,FALSE,"CONV4T.XLS"}</definedName>
    <definedName name="PARIDAD" localSheetId="0">#REF!</definedName>
    <definedName name="PARIDAD">#REF!</definedName>
    <definedName name="paridad2000" localSheetId="0">#REF!</definedName>
    <definedName name="paridad2000">#REF!</definedName>
    <definedName name="pasivo" localSheetId="0">#REF!</definedName>
    <definedName name="pasivo">#REF!</definedName>
    <definedName name="pass" localSheetId="0">#REF!</definedName>
    <definedName name="pass" localSheetId="3">#REF!</definedName>
    <definedName name="pass" localSheetId="4">#REF!</definedName>
    <definedName name="pass">#REF!</definedName>
    <definedName name="PATTY" localSheetId="0" hidden="1">#REF!</definedName>
    <definedName name="PATTY" localSheetId="3" hidden="1">#REF!</definedName>
    <definedName name="PATTY" localSheetId="4" hidden="1">#REF!</definedName>
    <definedName name="PATTY" hidden="1">#REF!</definedName>
    <definedName name="PCIMP">1.08456981178921</definedName>
    <definedName name="PCNTE">1.04343013921697</definedName>
    <definedName name="PCSUR">1.08042027709172</definedName>
    <definedName name="PESOS" localSheetId="0">#REF!</definedName>
    <definedName name="pesos" localSheetId="3">#REF!</definedName>
    <definedName name="pesos" localSheetId="4">#REF!</definedName>
    <definedName name="PESOS">#REF!</definedName>
    <definedName name="PESOS2013" localSheetId="0">#REF!</definedName>
    <definedName name="PESOS2013" localSheetId="3">#REF!</definedName>
    <definedName name="PESOS2013" localSheetId="4">#REF!</definedName>
    <definedName name="PESOS2013">#REF!</definedName>
    <definedName name="pesssos" localSheetId="0">#REF!</definedName>
    <definedName name="pesssos" localSheetId="3">#REF!</definedName>
    <definedName name="pesssos" localSheetId="4">#REF!</definedName>
    <definedName name="pesssos">#REF!</definedName>
    <definedName name="PISE" localSheetId="0">#REF!</definedName>
    <definedName name="PISE">#REF!</definedName>
    <definedName name="piso" localSheetId="0">#REF!</definedName>
    <definedName name="piso" localSheetId="3">#REF!</definedName>
    <definedName name="piso" localSheetId="4">#REF!</definedName>
    <definedName name="piso">#REF!</definedName>
    <definedName name="PRODUCTOS" localSheetId="0" hidden="1">#REF!</definedName>
    <definedName name="PRODUCTOS" localSheetId="3" hidden="1">#REF!</definedName>
    <definedName name="PRODUCTOS" localSheetId="4" hidden="1">#REF!</definedName>
    <definedName name="PRODUCTOS" hidden="1">#REF!</definedName>
    <definedName name="rango" localSheetId="0">#REF!,#REF!</definedName>
    <definedName name="rango" localSheetId="3">'[14]REPOMO 2007 4502 NOROESTE PCGA'!$B$1:$O$56,'[14]REPOMO 2007 4502 NOROESTE PCGA'!#REF!</definedName>
    <definedName name="rango" localSheetId="4">'[14]REPOMO 2007 4502 NOROESTE PCGA'!$B$1:$O$56,'[14]REPOMO 2007 4502 NOROESTE PCGA'!#REF!</definedName>
    <definedName name="rango">#REF!,#REF!</definedName>
    <definedName name="RCA_ADC" localSheetId="0">#REF!</definedName>
    <definedName name="RCA_ADC" localSheetId="3">'[5]DGBSEN 03'!#REF!</definedName>
    <definedName name="RCA_ADC" localSheetId="4">'[5]DGBSEN 03'!#REF!</definedName>
    <definedName name="RCA_ADC">#REF!</definedName>
    <definedName name="RCA_CFE" localSheetId="0">#REF!</definedName>
    <definedName name="RCA_CFE" localSheetId="3">'[5]DGBSEN 03'!#REF!</definedName>
    <definedName name="RCA_CFE" localSheetId="4">'[5]DGBSEN 03'!#REF!</definedName>
    <definedName name="RCA_CFE">#REF!</definedName>
    <definedName name="RCA_LFC" localSheetId="0">#REF!</definedName>
    <definedName name="RCA_LFC" localSheetId="3">'[5]DGBSEN 03'!#REF!</definedName>
    <definedName name="RCA_LFC" localSheetId="4">'[5]DGBSEN 03'!#REF!</definedName>
    <definedName name="RCA_LFC">#REF!</definedName>
    <definedName name="RCA_SEN" localSheetId="0">#REF!</definedName>
    <definedName name="RCA_SEN" localSheetId="3">'[5]DGBSEN 03'!#REF!</definedName>
    <definedName name="RCA_SEN" localSheetId="4">'[5]DGBSEN 03'!#REF!</definedName>
    <definedName name="RCA_SEN">#REF!</definedName>
    <definedName name="Realizada_2015_Total" localSheetId="0">#REF!</definedName>
    <definedName name="Realizada_2015_Total" localSheetId="3">#REF!</definedName>
    <definedName name="Realizada_2015_Total" localSheetId="4">#REF!</definedName>
    <definedName name="Realizada_2015_Total">#REF!</definedName>
    <definedName name="Realizada_Condicionada_2015" localSheetId="0">#REF!</definedName>
    <definedName name="Realizada_Condicionada_2015" localSheetId="3">#REF!</definedName>
    <definedName name="Realizada_Condicionada_2015" localSheetId="4">#REF!</definedName>
    <definedName name="Realizada_Condicionada_2015">#REF!</definedName>
    <definedName name="Realizada_Directa_2015" localSheetId="0">#REF!</definedName>
    <definedName name="Realizada_Directa_2015" localSheetId="3">#REF!</definedName>
    <definedName name="Realizada_Directa_2015" localSheetId="4">#REF!</definedName>
    <definedName name="Realizada_Directa_2015">#REF!</definedName>
    <definedName name="Realizada_Total_2015" localSheetId="0">#REF!</definedName>
    <definedName name="Realizada_Total_2015" localSheetId="3">#REF!</definedName>
    <definedName name="Realizada_Total_2015" localSheetId="4">#REF!</definedName>
    <definedName name="Realizada_Total_2015">#REF!</definedName>
    <definedName name="Region_PEM" localSheetId="3">[7]Oculta!$B$5</definedName>
    <definedName name="Region_PEM" localSheetId="4">[7]Oculta!$B$5</definedName>
    <definedName name="Region_PEM">#REF!</definedName>
    <definedName name="relac" localSheetId="3" hidden="1">{"Bruto",#N/A,FALSE,"CONV3T.XLS";"Neto",#N/A,FALSE,"CONV3T.XLS";"UnoB",#N/A,FALSE,"CONV3T.XLS";"Bruto",#N/A,FALSE,"CONV4T.XLS";"Neto",#N/A,FALSE,"CONV4T.XLS";"UnoB",#N/A,FALSE,"CONV4T.XLS"}</definedName>
    <definedName name="relac" localSheetId="4" hidden="1">{"Bruto",#N/A,FALSE,"CONV3T.XLS";"Neto",#N/A,FALSE,"CONV3T.XLS";"UnoB",#N/A,FALSE,"CONV3T.XLS";"Bruto",#N/A,FALSE,"CONV4T.XLS";"Neto",#N/A,FALSE,"CONV4T.XLS";"UnoB",#N/A,FALSE,"CONV4T.XLS"}</definedName>
    <definedName name="relac" hidden="1">{"Bruto",#N/A,FALSE,"CONV3T.XLS";"Neto",#N/A,FALSE,"CONV3T.XLS";"UnoB",#N/A,FALSE,"CONV3T.XLS";"Bruto",#N/A,FALSE,"CONV4T.XLS";"Neto",#N/A,FALSE,"CONV4T.XLS";"UnoB",#N/A,FALSE,"CONV4T.XLS"}</definedName>
    <definedName name="Relacion_transf" localSheetId="3">[6]PEM!$I$1</definedName>
    <definedName name="Relacion_transf" localSheetId="4">[6]PEM!$I$1</definedName>
    <definedName name="Relacion_transf">#REF!</definedName>
    <definedName name="RGB_ADC" localSheetId="0">#REF!</definedName>
    <definedName name="RGB_ADC" localSheetId="3">'[5]DGBSEN 03'!#REF!</definedName>
    <definedName name="RGB_ADC" localSheetId="4">'[5]DGBSEN 03'!#REF!</definedName>
    <definedName name="RGB_ADC">#REF!</definedName>
    <definedName name="RGB_CFE" localSheetId="0">#REF!</definedName>
    <definedName name="RGB_CFE" localSheetId="3">'[5]DGBSEN 03'!#REF!</definedName>
    <definedName name="RGB_CFE" localSheetId="4">'[5]DGBSEN 03'!#REF!</definedName>
    <definedName name="RGB_CFE">#REF!</definedName>
    <definedName name="RGB_LFC" localSheetId="0">#REF!</definedName>
    <definedName name="RGB_LFC" localSheetId="3">'[5]DGBSEN 03'!#REF!</definedName>
    <definedName name="RGB_LFC" localSheetId="4">'[5]DGBSEN 03'!#REF!</definedName>
    <definedName name="RGB_LFC">#REF!</definedName>
    <definedName name="RGB_SEN" localSheetId="0">#REF!</definedName>
    <definedName name="RGB_SEN" localSheetId="3">'[5]DGBSEN 03'!#REF!</definedName>
    <definedName name="RGB_SEN" localSheetId="4">'[5]DGBSEN 03'!#REF!</definedName>
    <definedName name="RGB_SEN">#REF!</definedName>
    <definedName name="rgdfgdf" localSheetId="0">#REF!</definedName>
    <definedName name="rgdfgdf">#REF!</definedName>
    <definedName name="RGN_ADC" localSheetId="0">#REF!</definedName>
    <definedName name="RGN_ADC" localSheetId="3">'[5]DGBSEN 03'!#REF!</definedName>
    <definedName name="RGN_ADC" localSheetId="4">'[5]DGBSEN 03'!#REF!</definedName>
    <definedName name="RGN_ADC">#REF!</definedName>
    <definedName name="RGN_CFE" localSheetId="0">#REF!</definedName>
    <definedName name="RGN_CFE" localSheetId="3">'[5]DGBSEN 03'!#REF!</definedName>
    <definedName name="RGN_CFE" localSheetId="4">'[5]DGBSEN 03'!#REF!</definedName>
    <definedName name="RGN_CFE">#REF!</definedName>
    <definedName name="RGN_LFC" localSheetId="0">#REF!</definedName>
    <definedName name="RGN_LFC" localSheetId="3">'[5]DGBSEN 03'!#REF!</definedName>
    <definedName name="RGN_LFC" localSheetId="4">'[5]DGBSEN 03'!#REF!</definedName>
    <definedName name="RGN_LFC">#REF!</definedName>
    <definedName name="RGN_SEN" localSheetId="0">#REF!</definedName>
    <definedName name="RGN_SEN" localSheetId="3">'[5]DGBSEN 03'!#REF!</definedName>
    <definedName name="RGN_SEN" localSheetId="4">'[5]DGBSEN 03'!#REF!</definedName>
    <definedName name="RGN_SEN">#REF!</definedName>
    <definedName name="S" localSheetId="0">#REF!</definedName>
    <definedName name="S" localSheetId="3">#REF!</definedName>
    <definedName name="S" localSheetId="4">#REF!</definedName>
    <definedName name="S">#REF!</definedName>
    <definedName name="salida" localSheetId="0" xml:space="preserve"> salida6</definedName>
    <definedName name="salida" localSheetId="3" xml:space="preserve"> salida6</definedName>
    <definedName name="salida" localSheetId="4" xml:space="preserve"> salida6</definedName>
    <definedName name="salida" xml:space="preserve"> salida6</definedName>
    <definedName name="sdesdewaad" localSheetId="0">#REF!</definedName>
    <definedName name="sdesdewaad" localSheetId="3">#REF!</definedName>
    <definedName name="sdesdewaad" localSheetId="4">#REF!</definedName>
    <definedName name="sdesdewaad">#REF!</definedName>
    <definedName name="SS" localSheetId="0">#REF!</definedName>
    <definedName name="SS">#REF!</definedName>
    <definedName name="sss" localSheetId="0" xml:space="preserve"> salida6</definedName>
    <definedName name="sss" xml:space="preserve"> salida6</definedName>
    <definedName name="ssss" localSheetId="0">#REF!</definedName>
    <definedName name="ssss" localSheetId="3">#REF!</definedName>
    <definedName name="ssss" localSheetId="4">#REF!</definedName>
    <definedName name="ssss">#REF!</definedName>
    <definedName name="TABLA" localSheetId="0">#REF!</definedName>
    <definedName name="TABLA" localSheetId="3">#REF!</definedName>
    <definedName name="TABLA" localSheetId="4">#REF!</definedName>
    <definedName name="TABLA">#REF!</definedName>
    <definedName name="tasa.real" localSheetId="3">'[8]Datos Base'!$E$12</definedName>
    <definedName name="tasa.real" localSheetId="4">'[8]Datos Base'!$E$12</definedName>
    <definedName name="tasa.real">#REF!</definedName>
    <definedName name="TC" localSheetId="0">#REF!</definedName>
    <definedName name="TC">#REF!</definedName>
    <definedName name="TCAMBIO">#REF!</definedName>
    <definedName name="tcpic" localSheetId="0">#REF!</definedName>
    <definedName name="tcpic">#REF!</definedName>
    <definedName name="Tension_Obra" localSheetId="3">[6]PEM!$E$1</definedName>
    <definedName name="Tension_Obra" localSheetId="4">[6]PEM!$E$1</definedName>
    <definedName name="Tension_Obra">#REF!</definedName>
    <definedName name="tipo.cambio">#REF!</definedName>
    <definedName name="Tipo_const_obra" localSheetId="3">[6]PEM!$G$1</definedName>
    <definedName name="Tipo_const_obra" localSheetId="4">[6]PEM!$G$1</definedName>
    <definedName name="Tipo_const_obra">#REF!</definedName>
    <definedName name="Tipo_obra" localSheetId="3">[6]PEM!$M$1</definedName>
    <definedName name="Tipo_obra" localSheetId="4">[6]PEM!$M$1</definedName>
    <definedName name="Tipo_obra">#REF!</definedName>
    <definedName name="TipoCambio" localSheetId="0">#REF!</definedName>
    <definedName name="TipoCambio">#REF!</definedName>
    <definedName name="TipoCambio2010" localSheetId="0">#REF!</definedName>
    <definedName name="TipoCambio2010">#REF!</definedName>
    <definedName name="TIR" localSheetId="3">'[6]EVA 00'!$M$11</definedName>
    <definedName name="TIR" localSheetId="4">'[6]EVA 00'!$M$11</definedName>
    <definedName name="TIR">#REF!</definedName>
    <definedName name="_xlnm.Print_Titles" localSheetId="0">'Avance Fís Fin'!$4:$12</definedName>
    <definedName name="_xlnm.Print_Titles" localSheetId="3">'Comp Inv Dir Oper'!$4:$11</definedName>
    <definedName name="_xlnm.Print_Titles" localSheetId="4">'Comp Inv Fin Dir Cond Costo Tot'!$4:$11</definedName>
    <definedName name="_xlnm.Print_Titles" localSheetId="1">'FN Inv Dir Oper'!$4:$15</definedName>
    <definedName name="_xlnm.Print_Titles" localSheetId="6">'VPN Inv Fin Cond'!$4:$11</definedName>
    <definedName name="_xlnm.Print_Titles" localSheetId="5">'VPN Inv Fin Dir'!$4:$11</definedName>
    <definedName name="TODO">#REF!</definedName>
    <definedName name="tonelada">907.185</definedName>
    <definedName name="Total_PEM" localSheetId="3">[6]PEM!$D$11</definedName>
    <definedName name="Total_PEM" localSheetId="4">[6]PEM!$D$11</definedName>
    <definedName name="Total_PEM">#REF!</definedName>
    <definedName name="Total_presup" localSheetId="3">[6]PEM!$C$11</definedName>
    <definedName name="Total_presup" localSheetId="4">[6]PEM!$C$11</definedName>
    <definedName name="Total_presup">#REF!</definedName>
    <definedName name="Transm" localSheetId="0">#REF!</definedName>
    <definedName name="Transm">#REF!</definedName>
    <definedName name="TRANSMISION" localSheetId="0">#REF!</definedName>
    <definedName name="TRANSMISION">#REF!</definedName>
    <definedName name="tul" localSheetId="3" hidden="1">{"Bruto",#N/A,FALSE,"CONV3T.XLS";"Neto",#N/A,FALSE,"CONV3T.XLS";"UnoB",#N/A,FALSE,"CONV3T.XLS";"Bruto",#N/A,FALSE,"CONV4T.XLS";"Neto",#N/A,FALSE,"CONV4T.XLS";"UnoB",#N/A,FALSE,"CONV4T.XLS"}</definedName>
    <definedName name="tul" localSheetId="4" hidden="1">{"Bruto",#N/A,FALSE,"CONV3T.XLS";"Neto",#N/A,FALSE,"CONV3T.XLS";"UnoB",#N/A,FALSE,"CONV3T.XLS";"Bruto",#N/A,FALSE,"CONV4T.XLS";"Neto",#N/A,FALSE,"CONV4T.XLS";"UnoB",#N/A,FALSE,"CONV4T.XLS"}</definedName>
    <definedName name="tul" hidden="1">{"Bruto",#N/A,FALSE,"CONV3T.XLS";"Neto",#N/A,FALSE,"CONV3T.XLS";"UnoB",#N/A,FALSE,"CONV3T.XLS";"Bruto",#N/A,FALSE,"CONV4T.XLS";"Neto",#N/A,FALSE,"CONV4T.XLS";"UnoB",#N/A,FALSE,"CONV4T.XLS"}</definedName>
    <definedName name="u" hidden="1">{"'Control de Gestión'!$A$2:$N$39"}</definedName>
    <definedName name="VPN" localSheetId="3">'[6]EVA 00'!$K$11</definedName>
    <definedName name="VPN" localSheetId="4">'[6]EVA 00'!$K$11</definedName>
    <definedName name="VPN">#REF!</definedName>
    <definedName name="VVVV" localSheetId="0">#REF!</definedName>
    <definedName name="VVVV" localSheetId="3">#REF!</definedName>
    <definedName name="VVVV" localSheetId="4">#REF!</definedName>
    <definedName name="VVVV">#REF!</definedName>
    <definedName name="vvvvvvvv" localSheetId="0">#REF!</definedName>
    <definedName name="vvvvvvvv" localSheetId="3">#REF!</definedName>
    <definedName name="vvvvvvvv" localSheetId="4">#REF!</definedName>
    <definedName name="vvvvvvvv">#REF!</definedName>
    <definedName name="w" localSheetId="0">#REF!</definedName>
    <definedName name="w">#REF!</definedName>
    <definedName name="wew" localSheetId="0" hidden="1">#REF!</definedName>
    <definedName name="wew" hidden="1">#REF!</definedName>
    <definedName name="wrn.econv2s." localSheetId="3" hidden="1">{"Bruto",#N/A,FALSE,"CONV3T.XLS";"Neto",#N/A,FALSE,"CONV3T.XLS";"UnoB",#N/A,FALSE,"CONV3T.XLS";"Bruto",#N/A,FALSE,"CONV4T.XLS";"Neto",#N/A,FALSE,"CONV4T.XLS";"UnoB",#N/A,FALSE,"CONV4T.XLS"}</definedName>
    <definedName name="wrn.econv2s." localSheetId="4" hidden="1">{"Bruto",#N/A,FALSE,"CONV3T.XLS";"Neto",#N/A,FALSE,"CONV3T.XLS";"UnoB",#N/A,FALSE,"CONV3T.XLS";"Bruto",#N/A,FALSE,"CONV4T.XLS";"Neto",#N/A,FALSE,"CONV4T.XLS";"UnoB",#N/A,FALSE,"CONV4T.XLS"}</definedName>
    <definedName name="wrn.econv2s." hidden="1">{"Bruto",#N/A,FALSE,"CONV3T.XLS";"Neto",#N/A,FALSE,"CONV3T.XLS";"UnoB",#N/A,FALSE,"CONV3T.XLS";"Bruto",#N/A,FALSE,"CONV4T.XLS";"Neto",#N/A,FALSE,"CONV4T.XLS";"UnoB",#N/A,FALSE,"CONV4T.XLS"}</definedName>
    <definedName name="wrn.gst1tajuorg." localSheetId="3" hidden="1">{#N/A,#N/A,FALSE,"TOT";#N/A,#N/A,FALSE,"PEP";#N/A,#N/A,FALSE,"REF";#N/A,#N/A,FALSE,"GAS";#N/A,#N/A,FALSE,"PET";#N/A,#N/A,FALSE,"COR"}</definedName>
    <definedName name="wrn.gst1tajuorg." localSheetId="4" hidden="1">{#N/A,#N/A,FALSE,"TOT";#N/A,#N/A,FALSE,"PEP";#N/A,#N/A,FALSE,"REF";#N/A,#N/A,FALSE,"GAS";#N/A,#N/A,FALSE,"PET";#N/A,#N/A,FALSE,"COR"}</definedName>
    <definedName name="wrn.gst1tajuorg." hidden="1">{#N/A,#N/A,FALSE,"TOT";#N/A,#N/A,FALSE,"PEP";#N/A,#N/A,FALSE,"REF";#N/A,#N/A,FALSE,"GAS";#N/A,#N/A,FALSE,"PET";#N/A,#N/A,FALSE,"COR"}</definedName>
    <definedName name="www" localSheetId="0">#REF!</definedName>
    <definedName name="www" localSheetId="3">#REF!</definedName>
    <definedName name="www" localSheetId="4">#REF!</definedName>
    <definedName name="www">#REF!</definedName>
    <definedName name="wwww" localSheetId="0">_F17C15</definedName>
    <definedName name="wwww">_F17C15</definedName>
    <definedName name="wwwww" localSheetId="0">#REF!</definedName>
    <definedName name="wwwww" localSheetId="3">#REF!</definedName>
    <definedName name="wwwww" localSheetId="4">#REF!</definedName>
    <definedName name="wwwww">#REF!</definedName>
    <definedName name="wwwwww" localSheetId="0" hidden="1">#REF!</definedName>
    <definedName name="wwwwww" hidden="1">#REF!</definedName>
    <definedName name="xx" hidden="1">{"'Control de Gestión'!$A$2:$N$39"}</definedName>
    <definedName name="xxxx" localSheetId="0">#REF!</definedName>
    <definedName name="xxxx">#REF!</definedName>
    <definedName name="xxxxxx" localSheetId="0">#REF!</definedName>
    <definedName name="xxxxxx">#REF!</definedName>
    <definedName name="Yuri" localSheetId="0">#REF!</definedName>
    <definedName name="Yuri" localSheetId="3">#REF!</definedName>
    <definedName name="Yuri" localSheetId="4">#REF!</definedName>
    <definedName name="Yuri">#REF!</definedName>
    <definedName name="yy">litros*Calorcomb*BTU*#REF!/1000000000</definedName>
    <definedName name="zzzzz" localSheetId="0">#REF!</definedName>
    <definedName name="zzzzz" localSheetId="3">#REF!</definedName>
    <definedName name="zzzzz" localSheetId="4">#REF!</definedName>
    <definedName name="zzzzz">#REF!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9" i="16" l="1"/>
  <c r="E59" i="16"/>
  <c r="D59" i="16"/>
  <c r="G56" i="16"/>
  <c r="E56" i="16"/>
  <c r="D56" i="16"/>
  <c r="G53" i="16"/>
  <c r="E53" i="16"/>
  <c r="D53" i="16"/>
  <c r="G50" i="16"/>
  <c r="E50" i="16"/>
  <c r="D50" i="16"/>
  <c r="G48" i="16"/>
  <c r="E48" i="16"/>
  <c r="D48" i="16"/>
  <c r="G46" i="16"/>
  <c r="E46" i="16"/>
  <c r="D46" i="16"/>
  <c r="G43" i="16"/>
  <c r="E43" i="16"/>
  <c r="D43" i="16"/>
  <c r="G41" i="16"/>
  <c r="E41" i="16"/>
  <c r="D41" i="16"/>
  <c r="G38" i="16"/>
  <c r="E38" i="16"/>
  <c r="D38" i="16"/>
  <c r="G35" i="16"/>
  <c r="E35" i="16"/>
  <c r="D35" i="16"/>
  <c r="G29" i="16"/>
  <c r="E29" i="16"/>
  <c r="D29" i="16"/>
  <c r="G16" i="16"/>
  <c r="E16" i="16"/>
  <c r="D16" i="16"/>
  <c r="G14" i="16"/>
  <c r="E14" i="16"/>
  <c r="D14" i="16"/>
  <c r="G310" i="15"/>
  <c r="E310" i="15"/>
  <c r="D310" i="15"/>
  <c r="G305" i="15"/>
  <c r="E305" i="15"/>
  <c r="D305" i="15"/>
  <c r="G300" i="15"/>
  <c r="E300" i="15"/>
  <c r="D300" i="15"/>
  <c r="G296" i="15"/>
  <c r="E296" i="15"/>
  <c r="D296" i="15"/>
  <c r="G286" i="15"/>
  <c r="E286" i="15"/>
  <c r="D286" i="15"/>
  <c r="G276" i="15"/>
  <c r="E276" i="15"/>
  <c r="D276" i="15"/>
  <c r="G262" i="15"/>
  <c r="E262" i="15"/>
  <c r="D262" i="15"/>
  <c r="G247" i="15"/>
  <c r="E247" i="15"/>
  <c r="D247" i="15"/>
  <c r="G237" i="15"/>
  <c r="E237" i="15"/>
  <c r="D237" i="15"/>
  <c r="G233" i="15"/>
  <c r="E233" i="15"/>
  <c r="D233" i="15"/>
  <c r="G224" i="15"/>
  <c r="E224" i="15"/>
  <c r="D224" i="15"/>
  <c r="G213" i="15"/>
  <c r="E213" i="15"/>
  <c r="D213" i="15"/>
  <c r="G191" i="15"/>
  <c r="E191" i="15"/>
  <c r="D191" i="15"/>
  <c r="G166" i="15"/>
  <c r="E166" i="15"/>
  <c r="D166" i="15"/>
  <c r="G144" i="15"/>
  <c r="E144" i="15"/>
  <c r="D144" i="15"/>
  <c r="G134" i="15"/>
  <c r="E134" i="15"/>
  <c r="D134" i="15"/>
  <c r="G116" i="15"/>
  <c r="E116" i="15"/>
  <c r="D116" i="15"/>
  <c r="G77" i="15"/>
  <c r="E77" i="15"/>
  <c r="D77" i="15"/>
  <c r="G64" i="15"/>
  <c r="E64" i="15"/>
  <c r="D64" i="15"/>
  <c r="G53" i="15"/>
  <c r="E53" i="15"/>
  <c r="D53" i="15"/>
  <c r="G39" i="15"/>
  <c r="E39" i="15"/>
  <c r="D39" i="15"/>
  <c r="G30" i="15"/>
  <c r="E30" i="15"/>
  <c r="D30" i="15"/>
  <c r="G14" i="15"/>
  <c r="E14" i="15"/>
  <c r="D14" i="15"/>
  <c r="A13" i="15"/>
  <c r="D13" i="16" l="1"/>
  <c r="G13" i="16"/>
  <c r="E13" i="16"/>
  <c r="E13" i="15"/>
  <c r="G13" i="15"/>
  <c r="D13" i="15"/>
  <c r="H312" i="14"/>
  <c r="I312" i="14" s="1"/>
  <c r="F312" i="14"/>
  <c r="I311" i="14"/>
  <c r="H311" i="14"/>
  <c r="F311" i="14"/>
  <c r="H310" i="14"/>
  <c r="I310" i="14" s="1"/>
  <c r="F310" i="14"/>
  <c r="H309" i="14"/>
  <c r="I309" i="14" s="1"/>
  <c r="F309" i="14"/>
  <c r="H308" i="14"/>
  <c r="I308" i="14" s="1"/>
  <c r="F308" i="14"/>
  <c r="H307" i="14"/>
  <c r="I307" i="14" s="1"/>
  <c r="F307" i="14"/>
  <c r="H306" i="14"/>
  <c r="I306" i="14" s="1"/>
  <c r="F306" i="14"/>
  <c r="H305" i="14"/>
  <c r="I305" i="14" s="1"/>
  <c r="F305" i="14"/>
  <c r="H304" i="14"/>
  <c r="I304" i="14" s="1"/>
  <c r="F304" i="14"/>
  <c r="H303" i="14"/>
  <c r="I303" i="14" s="1"/>
  <c r="F303" i="14"/>
  <c r="H302" i="14"/>
  <c r="I302" i="14" s="1"/>
  <c r="F302" i="14"/>
  <c r="H301" i="14"/>
  <c r="I301" i="14" s="1"/>
  <c r="F301" i="14"/>
  <c r="H300" i="14"/>
  <c r="I300" i="14" s="1"/>
  <c r="F300" i="14"/>
  <c r="I299" i="14"/>
  <c r="H299" i="14"/>
  <c r="F299" i="14"/>
  <c r="H298" i="14"/>
  <c r="I298" i="14" s="1"/>
  <c r="F298" i="14"/>
  <c r="H297" i="14"/>
  <c r="I297" i="14" s="1"/>
  <c r="F297" i="14"/>
  <c r="H296" i="14"/>
  <c r="I296" i="14" s="1"/>
  <c r="F296" i="14"/>
  <c r="I295" i="14"/>
  <c r="H295" i="14"/>
  <c r="F295" i="14"/>
  <c r="H294" i="14"/>
  <c r="I294" i="14" s="1"/>
  <c r="F294" i="14"/>
  <c r="H293" i="14"/>
  <c r="I293" i="14" s="1"/>
  <c r="F293" i="14"/>
  <c r="H292" i="14"/>
  <c r="I292" i="14" s="1"/>
  <c r="F292" i="14"/>
  <c r="H291" i="14"/>
  <c r="I291" i="14" s="1"/>
  <c r="F291" i="14"/>
  <c r="H290" i="14"/>
  <c r="I290" i="14" s="1"/>
  <c r="F290" i="14"/>
  <c r="H289" i="14"/>
  <c r="I289" i="14" s="1"/>
  <c r="F289" i="14"/>
  <c r="H288" i="14"/>
  <c r="I288" i="14" s="1"/>
  <c r="F288" i="14"/>
  <c r="H287" i="14"/>
  <c r="I287" i="14" s="1"/>
  <c r="F287" i="14"/>
  <c r="H286" i="14"/>
  <c r="I286" i="14" s="1"/>
  <c r="F286" i="14"/>
  <c r="H285" i="14"/>
  <c r="I285" i="14" s="1"/>
  <c r="F285" i="14"/>
  <c r="H284" i="14"/>
  <c r="I284" i="14" s="1"/>
  <c r="F284" i="14"/>
  <c r="I283" i="14"/>
  <c r="H283" i="14"/>
  <c r="F283" i="14"/>
  <c r="H282" i="14"/>
  <c r="I282" i="14" s="1"/>
  <c r="F282" i="14"/>
  <c r="H281" i="14"/>
  <c r="I281" i="14" s="1"/>
  <c r="F281" i="14"/>
  <c r="H280" i="14"/>
  <c r="I280" i="14" s="1"/>
  <c r="F280" i="14"/>
  <c r="I279" i="14"/>
  <c r="H279" i="14"/>
  <c r="F279" i="14"/>
  <c r="L278" i="14"/>
  <c r="K278" i="14"/>
  <c r="G278" i="14"/>
  <c r="E278" i="14"/>
  <c r="D278" i="14"/>
  <c r="J277" i="14"/>
  <c r="H277" i="14"/>
  <c r="I277" i="14" s="1"/>
  <c r="F277" i="14"/>
  <c r="H276" i="14"/>
  <c r="I276" i="14" s="1"/>
  <c r="F276" i="14"/>
  <c r="H275" i="14"/>
  <c r="I275" i="14" s="1"/>
  <c r="F275" i="14"/>
  <c r="H274" i="14"/>
  <c r="I274" i="14" s="1"/>
  <c r="F274" i="14"/>
  <c r="H273" i="14"/>
  <c r="I273" i="14" s="1"/>
  <c r="F273" i="14"/>
  <c r="H272" i="14"/>
  <c r="I272" i="14" s="1"/>
  <c r="F272" i="14"/>
  <c r="H271" i="14"/>
  <c r="I271" i="14" s="1"/>
  <c r="F271" i="14"/>
  <c r="H270" i="14"/>
  <c r="I270" i="14" s="1"/>
  <c r="F270" i="14"/>
  <c r="I269" i="14"/>
  <c r="H269" i="14"/>
  <c r="F269" i="14"/>
  <c r="H268" i="14"/>
  <c r="I268" i="14" s="1"/>
  <c r="F268" i="14"/>
  <c r="H267" i="14"/>
  <c r="I267" i="14" s="1"/>
  <c r="F267" i="14"/>
  <c r="H266" i="14"/>
  <c r="I266" i="14" s="1"/>
  <c r="F266" i="14"/>
  <c r="I265" i="14"/>
  <c r="H265" i="14"/>
  <c r="F265" i="14"/>
  <c r="H264" i="14"/>
  <c r="I264" i="14" s="1"/>
  <c r="F264" i="14"/>
  <c r="H263" i="14"/>
  <c r="I263" i="14" s="1"/>
  <c r="F263" i="14"/>
  <c r="H262" i="14"/>
  <c r="I262" i="14" s="1"/>
  <c r="F262" i="14"/>
  <c r="H261" i="14"/>
  <c r="I261" i="14" s="1"/>
  <c r="F261" i="14"/>
  <c r="H260" i="14"/>
  <c r="I260" i="14" s="1"/>
  <c r="F260" i="14"/>
  <c r="H259" i="14"/>
  <c r="I259" i="14" s="1"/>
  <c r="F259" i="14"/>
  <c r="H258" i="14"/>
  <c r="I258" i="14" s="1"/>
  <c r="F258" i="14"/>
  <c r="H257" i="14"/>
  <c r="I257" i="14" s="1"/>
  <c r="F257" i="14"/>
  <c r="H256" i="14"/>
  <c r="I256" i="14" s="1"/>
  <c r="F256" i="14"/>
  <c r="H255" i="14"/>
  <c r="I255" i="14" s="1"/>
  <c r="F255" i="14"/>
  <c r="H254" i="14"/>
  <c r="I254" i="14" s="1"/>
  <c r="F254" i="14"/>
  <c r="I253" i="14"/>
  <c r="H253" i="14"/>
  <c r="F253" i="14"/>
  <c r="H252" i="14"/>
  <c r="I252" i="14" s="1"/>
  <c r="F252" i="14"/>
  <c r="H251" i="14"/>
  <c r="I251" i="14" s="1"/>
  <c r="F251" i="14"/>
  <c r="H250" i="14"/>
  <c r="I250" i="14" s="1"/>
  <c r="F250" i="14"/>
  <c r="I249" i="14"/>
  <c r="H249" i="14"/>
  <c r="F249" i="14"/>
  <c r="H248" i="14"/>
  <c r="I248" i="14" s="1"/>
  <c r="F248" i="14"/>
  <c r="H247" i="14"/>
  <c r="I247" i="14" s="1"/>
  <c r="F247" i="14"/>
  <c r="H246" i="14"/>
  <c r="I246" i="14" s="1"/>
  <c r="F246" i="14"/>
  <c r="H245" i="14"/>
  <c r="I245" i="14" s="1"/>
  <c r="F245" i="14"/>
  <c r="H244" i="14"/>
  <c r="I244" i="14" s="1"/>
  <c r="F244" i="14"/>
  <c r="H243" i="14"/>
  <c r="I243" i="14" s="1"/>
  <c r="F243" i="14"/>
  <c r="H242" i="14"/>
  <c r="I242" i="14" s="1"/>
  <c r="F242" i="14"/>
  <c r="H241" i="14"/>
  <c r="I241" i="14" s="1"/>
  <c r="F241" i="14"/>
  <c r="H240" i="14"/>
  <c r="I240" i="14" s="1"/>
  <c r="F240" i="14"/>
  <c r="H239" i="14"/>
  <c r="I239" i="14" s="1"/>
  <c r="F239" i="14"/>
  <c r="H238" i="14"/>
  <c r="I238" i="14" s="1"/>
  <c r="F238" i="14"/>
  <c r="I237" i="14"/>
  <c r="H237" i="14"/>
  <c r="F237" i="14"/>
  <c r="H236" i="14"/>
  <c r="I236" i="14" s="1"/>
  <c r="F236" i="14"/>
  <c r="H235" i="14"/>
  <c r="I235" i="14" s="1"/>
  <c r="F235" i="14"/>
  <c r="H234" i="14"/>
  <c r="I234" i="14" s="1"/>
  <c r="F234" i="14"/>
  <c r="I233" i="14"/>
  <c r="H233" i="14"/>
  <c r="F233" i="14"/>
  <c r="H232" i="14"/>
  <c r="I232" i="14" s="1"/>
  <c r="F232" i="14"/>
  <c r="H231" i="14"/>
  <c r="I231" i="14" s="1"/>
  <c r="F231" i="14"/>
  <c r="H230" i="14"/>
  <c r="I230" i="14" s="1"/>
  <c r="F230" i="14"/>
  <c r="H229" i="14"/>
  <c r="I229" i="14" s="1"/>
  <c r="F229" i="14"/>
  <c r="H228" i="14"/>
  <c r="I228" i="14" s="1"/>
  <c r="F228" i="14"/>
  <c r="H227" i="14"/>
  <c r="I227" i="14" s="1"/>
  <c r="F227" i="14"/>
  <c r="H226" i="14"/>
  <c r="I226" i="14" s="1"/>
  <c r="F226" i="14"/>
  <c r="H225" i="14"/>
  <c r="I225" i="14" s="1"/>
  <c r="F225" i="14"/>
  <c r="H224" i="14"/>
  <c r="I224" i="14" s="1"/>
  <c r="F224" i="14"/>
  <c r="H223" i="14"/>
  <c r="I223" i="14" s="1"/>
  <c r="F223" i="14"/>
  <c r="H222" i="14"/>
  <c r="I222" i="14" s="1"/>
  <c r="F222" i="14"/>
  <c r="I221" i="14"/>
  <c r="H221" i="14"/>
  <c r="F221" i="14"/>
  <c r="H220" i="14"/>
  <c r="I220" i="14" s="1"/>
  <c r="F220" i="14"/>
  <c r="H219" i="14"/>
  <c r="I219" i="14" s="1"/>
  <c r="F219" i="14"/>
  <c r="H218" i="14"/>
  <c r="I218" i="14" s="1"/>
  <c r="F218" i="14"/>
  <c r="I217" i="14"/>
  <c r="H217" i="14"/>
  <c r="F217" i="14"/>
  <c r="H216" i="14"/>
  <c r="I216" i="14" s="1"/>
  <c r="F216" i="14"/>
  <c r="H215" i="14"/>
  <c r="I215" i="14" s="1"/>
  <c r="F215" i="14"/>
  <c r="H214" i="14"/>
  <c r="I214" i="14" s="1"/>
  <c r="F214" i="14"/>
  <c r="H213" i="14"/>
  <c r="I213" i="14" s="1"/>
  <c r="F213" i="14"/>
  <c r="H212" i="14"/>
  <c r="I212" i="14" s="1"/>
  <c r="F212" i="14"/>
  <c r="H211" i="14"/>
  <c r="I211" i="14" s="1"/>
  <c r="F211" i="14"/>
  <c r="H210" i="14"/>
  <c r="I210" i="14" s="1"/>
  <c r="F210" i="14"/>
  <c r="H209" i="14"/>
  <c r="I209" i="14" s="1"/>
  <c r="F209" i="14"/>
  <c r="H208" i="14"/>
  <c r="I208" i="14" s="1"/>
  <c r="F208" i="14"/>
  <c r="H207" i="14"/>
  <c r="I207" i="14" s="1"/>
  <c r="F207" i="14"/>
  <c r="H206" i="14"/>
  <c r="I206" i="14" s="1"/>
  <c r="F206" i="14"/>
  <c r="I205" i="14"/>
  <c r="H205" i="14"/>
  <c r="F205" i="14"/>
  <c r="H204" i="14"/>
  <c r="I204" i="14" s="1"/>
  <c r="F204" i="14"/>
  <c r="H203" i="14"/>
  <c r="I203" i="14" s="1"/>
  <c r="F203" i="14"/>
  <c r="H202" i="14"/>
  <c r="I202" i="14" s="1"/>
  <c r="F202" i="14"/>
  <c r="I201" i="14"/>
  <c r="H201" i="14"/>
  <c r="F201" i="14"/>
  <c r="H200" i="14"/>
  <c r="I200" i="14" s="1"/>
  <c r="F200" i="14"/>
  <c r="H199" i="14"/>
  <c r="I199" i="14" s="1"/>
  <c r="F199" i="14"/>
  <c r="H198" i="14"/>
  <c r="I198" i="14" s="1"/>
  <c r="F198" i="14"/>
  <c r="H197" i="14"/>
  <c r="I197" i="14" s="1"/>
  <c r="F197" i="14"/>
  <c r="H196" i="14"/>
  <c r="I196" i="14" s="1"/>
  <c r="F196" i="14"/>
  <c r="H195" i="14"/>
  <c r="I195" i="14" s="1"/>
  <c r="F195" i="14"/>
  <c r="H194" i="14"/>
  <c r="I194" i="14" s="1"/>
  <c r="F194" i="14"/>
  <c r="H193" i="14"/>
  <c r="I193" i="14" s="1"/>
  <c r="F193" i="14"/>
  <c r="H192" i="14"/>
  <c r="I192" i="14" s="1"/>
  <c r="F192" i="14"/>
  <c r="H191" i="14"/>
  <c r="I191" i="14" s="1"/>
  <c r="F191" i="14"/>
  <c r="H190" i="14"/>
  <c r="I190" i="14" s="1"/>
  <c r="F190" i="14"/>
  <c r="I189" i="14"/>
  <c r="H189" i="14"/>
  <c r="F189" i="14"/>
  <c r="H188" i="14"/>
  <c r="I188" i="14" s="1"/>
  <c r="F188" i="14"/>
  <c r="H187" i="14"/>
  <c r="I187" i="14" s="1"/>
  <c r="F187" i="14"/>
  <c r="H186" i="14"/>
  <c r="I186" i="14" s="1"/>
  <c r="F186" i="14"/>
  <c r="I185" i="14"/>
  <c r="H185" i="14"/>
  <c r="F185" i="14"/>
  <c r="H184" i="14"/>
  <c r="I184" i="14" s="1"/>
  <c r="F184" i="14"/>
  <c r="H183" i="14"/>
  <c r="I183" i="14" s="1"/>
  <c r="F183" i="14"/>
  <c r="H182" i="14"/>
  <c r="I182" i="14" s="1"/>
  <c r="F182" i="14"/>
  <c r="H181" i="14"/>
  <c r="I181" i="14" s="1"/>
  <c r="F181" i="14"/>
  <c r="H180" i="14"/>
  <c r="I180" i="14" s="1"/>
  <c r="F180" i="14"/>
  <c r="H179" i="14"/>
  <c r="I179" i="14" s="1"/>
  <c r="F179" i="14"/>
  <c r="H178" i="14"/>
  <c r="I178" i="14" s="1"/>
  <c r="F178" i="14"/>
  <c r="H177" i="14"/>
  <c r="I177" i="14" s="1"/>
  <c r="F177" i="14"/>
  <c r="H176" i="14"/>
  <c r="I176" i="14" s="1"/>
  <c r="F176" i="14"/>
  <c r="H175" i="14"/>
  <c r="I175" i="14" s="1"/>
  <c r="F175" i="14"/>
  <c r="H174" i="14"/>
  <c r="I174" i="14" s="1"/>
  <c r="F174" i="14"/>
  <c r="I173" i="14"/>
  <c r="H173" i="14"/>
  <c r="F173" i="14"/>
  <c r="H172" i="14"/>
  <c r="I172" i="14" s="1"/>
  <c r="F172" i="14"/>
  <c r="H171" i="14"/>
  <c r="I171" i="14" s="1"/>
  <c r="F171" i="14"/>
  <c r="H170" i="14"/>
  <c r="I170" i="14" s="1"/>
  <c r="F170" i="14"/>
  <c r="I169" i="14"/>
  <c r="H169" i="14"/>
  <c r="F169" i="14"/>
  <c r="H168" i="14"/>
  <c r="I168" i="14" s="1"/>
  <c r="F168" i="14"/>
  <c r="H167" i="14"/>
  <c r="I167" i="14" s="1"/>
  <c r="F167" i="14"/>
  <c r="H166" i="14"/>
  <c r="I166" i="14" s="1"/>
  <c r="F166" i="14"/>
  <c r="H165" i="14"/>
  <c r="I165" i="14" s="1"/>
  <c r="F165" i="14"/>
  <c r="H164" i="14"/>
  <c r="I164" i="14" s="1"/>
  <c r="F164" i="14"/>
  <c r="H163" i="14"/>
  <c r="I163" i="14" s="1"/>
  <c r="F163" i="14"/>
  <c r="H162" i="14"/>
  <c r="I162" i="14" s="1"/>
  <c r="F162" i="14"/>
  <c r="H161" i="14"/>
  <c r="I161" i="14" s="1"/>
  <c r="F161" i="14"/>
  <c r="H160" i="14"/>
  <c r="I160" i="14" s="1"/>
  <c r="F160" i="14"/>
  <c r="H159" i="14"/>
  <c r="I159" i="14" s="1"/>
  <c r="F159" i="14"/>
  <c r="H158" i="14"/>
  <c r="I158" i="14" s="1"/>
  <c r="F158" i="14"/>
  <c r="I157" i="14"/>
  <c r="H157" i="14"/>
  <c r="F157" i="14"/>
  <c r="H156" i="14"/>
  <c r="I156" i="14" s="1"/>
  <c r="F156" i="14"/>
  <c r="H155" i="14"/>
  <c r="I155" i="14" s="1"/>
  <c r="F155" i="14"/>
  <c r="H154" i="14"/>
  <c r="I154" i="14" s="1"/>
  <c r="F154" i="14"/>
  <c r="I153" i="14"/>
  <c r="H153" i="14"/>
  <c r="F153" i="14"/>
  <c r="H152" i="14"/>
  <c r="I152" i="14" s="1"/>
  <c r="F152" i="14"/>
  <c r="H151" i="14"/>
  <c r="I151" i="14" s="1"/>
  <c r="F151" i="14"/>
  <c r="H150" i="14"/>
  <c r="I150" i="14" s="1"/>
  <c r="F150" i="14"/>
  <c r="H149" i="14"/>
  <c r="I149" i="14" s="1"/>
  <c r="F149" i="14"/>
  <c r="H148" i="14"/>
  <c r="I148" i="14" s="1"/>
  <c r="F148" i="14"/>
  <c r="H147" i="14"/>
  <c r="I147" i="14" s="1"/>
  <c r="F147" i="14"/>
  <c r="H146" i="14"/>
  <c r="I146" i="14" s="1"/>
  <c r="F146" i="14"/>
  <c r="H145" i="14"/>
  <c r="I145" i="14" s="1"/>
  <c r="F145" i="14"/>
  <c r="H144" i="14"/>
  <c r="I144" i="14" s="1"/>
  <c r="F144" i="14"/>
  <c r="H143" i="14"/>
  <c r="I143" i="14" s="1"/>
  <c r="F143" i="14"/>
  <c r="H142" i="14"/>
  <c r="I142" i="14" s="1"/>
  <c r="F142" i="14"/>
  <c r="I141" i="14"/>
  <c r="H141" i="14"/>
  <c r="F141" i="14"/>
  <c r="H140" i="14"/>
  <c r="I140" i="14" s="1"/>
  <c r="F140" i="14"/>
  <c r="H139" i="14"/>
  <c r="I139" i="14" s="1"/>
  <c r="F139" i="14"/>
  <c r="H138" i="14"/>
  <c r="I138" i="14" s="1"/>
  <c r="F138" i="14"/>
  <c r="I137" i="14"/>
  <c r="H137" i="14"/>
  <c r="F137" i="14"/>
  <c r="H136" i="14"/>
  <c r="I136" i="14" s="1"/>
  <c r="F136" i="14"/>
  <c r="H135" i="14"/>
  <c r="I135" i="14" s="1"/>
  <c r="F135" i="14"/>
  <c r="H134" i="14"/>
  <c r="I134" i="14" s="1"/>
  <c r="F134" i="14"/>
  <c r="H133" i="14"/>
  <c r="I133" i="14" s="1"/>
  <c r="F133" i="14"/>
  <c r="H132" i="14"/>
  <c r="I132" i="14" s="1"/>
  <c r="F132" i="14"/>
  <c r="H131" i="14"/>
  <c r="I131" i="14" s="1"/>
  <c r="F131" i="14"/>
  <c r="H130" i="14"/>
  <c r="I130" i="14" s="1"/>
  <c r="F130" i="14"/>
  <c r="H129" i="14"/>
  <c r="I129" i="14" s="1"/>
  <c r="F129" i="14"/>
  <c r="H128" i="14"/>
  <c r="I128" i="14" s="1"/>
  <c r="F128" i="14"/>
  <c r="H127" i="14"/>
  <c r="I127" i="14" s="1"/>
  <c r="F127" i="14"/>
  <c r="H126" i="14"/>
  <c r="I126" i="14" s="1"/>
  <c r="F126" i="14"/>
  <c r="I125" i="14"/>
  <c r="H125" i="14"/>
  <c r="F125" i="14"/>
  <c r="H124" i="14"/>
  <c r="I124" i="14" s="1"/>
  <c r="F124" i="14"/>
  <c r="H123" i="14"/>
  <c r="I123" i="14" s="1"/>
  <c r="F123" i="14"/>
  <c r="H122" i="14"/>
  <c r="I122" i="14" s="1"/>
  <c r="F122" i="14"/>
  <c r="I121" i="14"/>
  <c r="H121" i="14"/>
  <c r="F121" i="14"/>
  <c r="H120" i="14"/>
  <c r="I120" i="14" s="1"/>
  <c r="F120" i="14"/>
  <c r="H119" i="14"/>
  <c r="I119" i="14" s="1"/>
  <c r="F119" i="14"/>
  <c r="H118" i="14"/>
  <c r="I118" i="14" s="1"/>
  <c r="F118" i="14"/>
  <c r="H117" i="14"/>
  <c r="I117" i="14" s="1"/>
  <c r="F117" i="14"/>
  <c r="H116" i="14"/>
  <c r="I116" i="14" s="1"/>
  <c r="F116" i="14"/>
  <c r="H115" i="14"/>
  <c r="I115" i="14" s="1"/>
  <c r="F115" i="14"/>
  <c r="H114" i="14"/>
  <c r="I114" i="14" s="1"/>
  <c r="F114" i="14"/>
  <c r="H113" i="14"/>
  <c r="I113" i="14" s="1"/>
  <c r="F113" i="14"/>
  <c r="H112" i="14"/>
  <c r="I112" i="14" s="1"/>
  <c r="F112" i="14"/>
  <c r="H111" i="14"/>
  <c r="I111" i="14" s="1"/>
  <c r="F111" i="14"/>
  <c r="H110" i="14"/>
  <c r="I110" i="14" s="1"/>
  <c r="F110" i="14"/>
  <c r="I109" i="14"/>
  <c r="H109" i="14"/>
  <c r="F109" i="14"/>
  <c r="H108" i="14"/>
  <c r="I108" i="14" s="1"/>
  <c r="F108" i="14"/>
  <c r="H107" i="14"/>
  <c r="I107" i="14" s="1"/>
  <c r="F107" i="14"/>
  <c r="H106" i="14"/>
  <c r="I106" i="14" s="1"/>
  <c r="F106" i="14"/>
  <c r="I105" i="14"/>
  <c r="H105" i="14"/>
  <c r="F105" i="14"/>
  <c r="H104" i="14"/>
  <c r="I104" i="14" s="1"/>
  <c r="F104" i="14"/>
  <c r="H103" i="14"/>
  <c r="I103" i="14" s="1"/>
  <c r="F103" i="14"/>
  <c r="H102" i="14"/>
  <c r="I102" i="14" s="1"/>
  <c r="F102" i="14"/>
  <c r="H101" i="14"/>
  <c r="I101" i="14" s="1"/>
  <c r="F101" i="14"/>
  <c r="H100" i="14"/>
  <c r="I100" i="14" s="1"/>
  <c r="F100" i="14"/>
  <c r="H99" i="14"/>
  <c r="I99" i="14" s="1"/>
  <c r="F99" i="14"/>
  <c r="H98" i="14"/>
  <c r="I98" i="14" s="1"/>
  <c r="F98" i="14"/>
  <c r="H97" i="14"/>
  <c r="I97" i="14" s="1"/>
  <c r="F97" i="14"/>
  <c r="H96" i="14"/>
  <c r="I96" i="14" s="1"/>
  <c r="F96" i="14"/>
  <c r="H95" i="14"/>
  <c r="I95" i="14" s="1"/>
  <c r="F95" i="14"/>
  <c r="H94" i="14"/>
  <c r="I94" i="14" s="1"/>
  <c r="F94" i="14"/>
  <c r="I93" i="14"/>
  <c r="H93" i="14"/>
  <c r="F93" i="14"/>
  <c r="H92" i="14"/>
  <c r="I92" i="14" s="1"/>
  <c r="F92" i="14"/>
  <c r="H91" i="14"/>
  <c r="I91" i="14" s="1"/>
  <c r="F91" i="14"/>
  <c r="H90" i="14"/>
  <c r="I90" i="14" s="1"/>
  <c r="F90" i="14"/>
  <c r="I89" i="14"/>
  <c r="H89" i="14"/>
  <c r="F89" i="14"/>
  <c r="H88" i="14"/>
  <c r="I88" i="14" s="1"/>
  <c r="F88" i="14"/>
  <c r="H87" i="14"/>
  <c r="I87" i="14" s="1"/>
  <c r="F87" i="14"/>
  <c r="H86" i="14"/>
  <c r="I86" i="14" s="1"/>
  <c r="F86" i="14"/>
  <c r="H85" i="14"/>
  <c r="I85" i="14" s="1"/>
  <c r="F85" i="14"/>
  <c r="H84" i="14"/>
  <c r="I84" i="14" s="1"/>
  <c r="F84" i="14"/>
  <c r="H83" i="14"/>
  <c r="I83" i="14" s="1"/>
  <c r="F83" i="14"/>
  <c r="H82" i="14"/>
  <c r="I82" i="14" s="1"/>
  <c r="F82" i="14"/>
  <c r="H81" i="14"/>
  <c r="I81" i="14" s="1"/>
  <c r="F81" i="14"/>
  <c r="H80" i="14"/>
  <c r="I80" i="14" s="1"/>
  <c r="F80" i="14"/>
  <c r="H79" i="14"/>
  <c r="I79" i="14" s="1"/>
  <c r="F79" i="14"/>
  <c r="H78" i="14"/>
  <c r="I78" i="14" s="1"/>
  <c r="F78" i="14"/>
  <c r="I77" i="14"/>
  <c r="H77" i="14"/>
  <c r="F77" i="14"/>
  <c r="H76" i="14"/>
  <c r="I76" i="14" s="1"/>
  <c r="F76" i="14"/>
  <c r="H75" i="14"/>
  <c r="I75" i="14" s="1"/>
  <c r="F75" i="14"/>
  <c r="H74" i="14"/>
  <c r="I74" i="14" s="1"/>
  <c r="F74" i="14"/>
  <c r="I73" i="14"/>
  <c r="H73" i="14"/>
  <c r="F73" i="14"/>
  <c r="H72" i="14"/>
  <c r="I72" i="14" s="1"/>
  <c r="F72" i="14"/>
  <c r="H71" i="14"/>
  <c r="I71" i="14" s="1"/>
  <c r="F71" i="14"/>
  <c r="H70" i="14"/>
  <c r="I70" i="14" s="1"/>
  <c r="F70" i="14"/>
  <c r="H69" i="14"/>
  <c r="I69" i="14" s="1"/>
  <c r="F69" i="14"/>
  <c r="H68" i="14"/>
  <c r="I68" i="14" s="1"/>
  <c r="F68" i="14"/>
  <c r="H67" i="14"/>
  <c r="I67" i="14" s="1"/>
  <c r="F67" i="14"/>
  <c r="H66" i="14"/>
  <c r="I66" i="14" s="1"/>
  <c r="F66" i="14"/>
  <c r="H65" i="14"/>
  <c r="I65" i="14" s="1"/>
  <c r="F65" i="14"/>
  <c r="H64" i="14"/>
  <c r="I64" i="14" s="1"/>
  <c r="F64" i="14"/>
  <c r="H63" i="14"/>
  <c r="I63" i="14" s="1"/>
  <c r="F63" i="14"/>
  <c r="H62" i="14"/>
  <c r="I62" i="14" s="1"/>
  <c r="F62" i="14"/>
  <c r="I61" i="14"/>
  <c r="H61" i="14"/>
  <c r="F61" i="14"/>
  <c r="H60" i="14"/>
  <c r="I60" i="14" s="1"/>
  <c r="F60" i="14"/>
  <c r="H59" i="14"/>
  <c r="I59" i="14" s="1"/>
  <c r="F59" i="14"/>
  <c r="H58" i="14"/>
  <c r="I58" i="14" s="1"/>
  <c r="F58" i="14"/>
  <c r="I57" i="14"/>
  <c r="H57" i="14"/>
  <c r="F57" i="14"/>
  <c r="H56" i="14"/>
  <c r="I56" i="14" s="1"/>
  <c r="F56" i="14"/>
  <c r="H55" i="14"/>
  <c r="I55" i="14" s="1"/>
  <c r="F55" i="14"/>
  <c r="H54" i="14"/>
  <c r="I54" i="14" s="1"/>
  <c r="F54" i="14"/>
  <c r="H53" i="14"/>
  <c r="I53" i="14" s="1"/>
  <c r="F53" i="14"/>
  <c r="H52" i="14"/>
  <c r="I52" i="14" s="1"/>
  <c r="F52" i="14"/>
  <c r="H51" i="14"/>
  <c r="I51" i="14" s="1"/>
  <c r="F51" i="14"/>
  <c r="H50" i="14"/>
  <c r="I50" i="14" s="1"/>
  <c r="F50" i="14"/>
  <c r="H49" i="14"/>
  <c r="I49" i="14" s="1"/>
  <c r="F49" i="14"/>
  <c r="H48" i="14"/>
  <c r="I48" i="14" s="1"/>
  <c r="F48" i="14"/>
  <c r="H47" i="14"/>
  <c r="I47" i="14" s="1"/>
  <c r="F47" i="14"/>
  <c r="H46" i="14"/>
  <c r="I46" i="14" s="1"/>
  <c r="F46" i="14"/>
  <c r="I45" i="14"/>
  <c r="H45" i="14"/>
  <c r="F45" i="14"/>
  <c r="H44" i="14"/>
  <c r="I44" i="14" s="1"/>
  <c r="F44" i="14"/>
  <c r="H43" i="14"/>
  <c r="I43" i="14" s="1"/>
  <c r="F43" i="14"/>
  <c r="H42" i="14"/>
  <c r="I42" i="14" s="1"/>
  <c r="F42" i="14"/>
  <c r="I41" i="14"/>
  <c r="H41" i="14"/>
  <c r="F41" i="14"/>
  <c r="H40" i="14"/>
  <c r="I40" i="14" s="1"/>
  <c r="F40" i="14"/>
  <c r="H39" i="14"/>
  <c r="I39" i="14" s="1"/>
  <c r="F39" i="14"/>
  <c r="H38" i="14"/>
  <c r="I38" i="14" s="1"/>
  <c r="F38" i="14"/>
  <c r="H37" i="14"/>
  <c r="I37" i="14" s="1"/>
  <c r="F37" i="14"/>
  <c r="H36" i="14"/>
  <c r="I36" i="14" s="1"/>
  <c r="F36" i="14"/>
  <c r="H35" i="14"/>
  <c r="I35" i="14" s="1"/>
  <c r="F35" i="14"/>
  <c r="H34" i="14"/>
  <c r="I34" i="14" s="1"/>
  <c r="F34" i="14"/>
  <c r="H33" i="14"/>
  <c r="I33" i="14" s="1"/>
  <c r="F33" i="14"/>
  <c r="H32" i="14"/>
  <c r="I32" i="14" s="1"/>
  <c r="F32" i="14"/>
  <c r="H31" i="14"/>
  <c r="I31" i="14" s="1"/>
  <c r="F31" i="14"/>
  <c r="H30" i="14"/>
  <c r="I30" i="14" s="1"/>
  <c r="F30" i="14"/>
  <c r="I29" i="14"/>
  <c r="H29" i="14"/>
  <c r="F29" i="14"/>
  <c r="H28" i="14"/>
  <c r="I28" i="14" s="1"/>
  <c r="F28" i="14"/>
  <c r="H27" i="14"/>
  <c r="I27" i="14" s="1"/>
  <c r="F27" i="14"/>
  <c r="H26" i="14"/>
  <c r="I26" i="14" s="1"/>
  <c r="F26" i="14"/>
  <c r="I25" i="14"/>
  <c r="H25" i="14"/>
  <c r="F25" i="14"/>
  <c r="H24" i="14"/>
  <c r="I24" i="14" s="1"/>
  <c r="F24" i="14"/>
  <c r="H23" i="14"/>
  <c r="I23" i="14" s="1"/>
  <c r="F23" i="14"/>
  <c r="H22" i="14"/>
  <c r="I22" i="14" s="1"/>
  <c r="F22" i="14"/>
  <c r="H21" i="14"/>
  <c r="I21" i="14" s="1"/>
  <c r="F21" i="14"/>
  <c r="H20" i="14"/>
  <c r="I20" i="14" s="1"/>
  <c r="F20" i="14"/>
  <c r="H19" i="14"/>
  <c r="I19" i="14" s="1"/>
  <c r="F19" i="14"/>
  <c r="H18" i="14"/>
  <c r="I18" i="14" s="1"/>
  <c r="F18" i="14"/>
  <c r="H17" i="14"/>
  <c r="H14" i="14" s="1"/>
  <c r="I14" i="14" s="1"/>
  <c r="F17" i="14"/>
  <c r="H16" i="14"/>
  <c r="I16" i="14" s="1"/>
  <c r="F16" i="14"/>
  <c r="H15" i="14"/>
  <c r="I15" i="14" s="1"/>
  <c r="F15" i="14"/>
  <c r="L14" i="14"/>
  <c r="K14" i="14"/>
  <c r="K13" i="14" s="1"/>
  <c r="G14" i="14"/>
  <c r="E14" i="14"/>
  <c r="D14" i="14"/>
  <c r="F14" i="14" s="1"/>
  <c r="L13" i="14"/>
  <c r="E13" i="14"/>
  <c r="J274" i="13"/>
  <c r="F274" i="13"/>
  <c r="J273" i="13"/>
  <c r="F273" i="13"/>
  <c r="J272" i="13"/>
  <c r="F272" i="13"/>
  <c r="J271" i="13"/>
  <c r="F271" i="13"/>
  <c r="J270" i="13"/>
  <c r="F270" i="13"/>
  <c r="J269" i="13"/>
  <c r="F269" i="13"/>
  <c r="J268" i="13"/>
  <c r="F268" i="13"/>
  <c r="J267" i="13"/>
  <c r="F267" i="13"/>
  <c r="J266" i="13"/>
  <c r="F266" i="13"/>
  <c r="J265" i="13"/>
  <c r="F265" i="13"/>
  <c r="J264" i="13"/>
  <c r="F264" i="13"/>
  <c r="L264" i="13" s="1"/>
  <c r="J263" i="13"/>
  <c r="F263" i="13"/>
  <c r="J262" i="13"/>
  <c r="F262" i="13"/>
  <c r="J261" i="13"/>
  <c r="F261" i="13"/>
  <c r="J260" i="13"/>
  <c r="F260" i="13"/>
  <c r="J259" i="13"/>
  <c r="F259" i="13"/>
  <c r="J258" i="13"/>
  <c r="F258" i="13"/>
  <c r="J257" i="13"/>
  <c r="F257" i="13"/>
  <c r="J256" i="13"/>
  <c r="F256" i="13"/>
  <c r="J255" i="13"/>
  <c r="F255" i="13"/>
  <c r="J254" i="13"/>
  <c r="F254" i="13"/>
  <c r="J253" i="13"/>
  <c r="F253" i="13"/>
  <c r="K252" i="13"/>
  <c r="I252" i="13"/>
  <c r="H252" i="13"/>
  <c r="E252" i="13"/>
  <c r="D252" i="13"/>
  <c r="C252" i="13"/>
  <c r="A252" i="13"/>
  <c r="J251" i="13"/>
  <c r="F251" i="13"/>
  <c r="J250" i="13"/>
  <c r="F250" i="13"/>
  <c r="J249" i="13"/>
  <c r="F249" i="13"/>
  <c r="J248" i="13"/>
  <c r="F248" i="13"/>
  <c r="L248" i="13" s="1"/>
  <c r="J247" i="13"/>
  <c r="F247" i="13"/>
  <c r="J246" i="13"/>
  <c r="F246" i="13"/>
  <c r="J245" i="13"/>
  <c r="F245" i="13"/>
  <c r="J244" i="13"/>
  <c r="F244" i="13"/>
  <c r="J243" i="13"/>
  <c r="F243" i="13"/>
  <c r="J242" i="13"/>
  <c r="F242" i="13"/>
  <c r="L242" i="13" s="1"/>
  <c r="J241" i="13"/>
  <c r="F241" i="13"/>
  <c r="J240" i="13"/>
  <c r="F240" i="13"/>
  <c r="J239" i="13"/>
  <c r="F239" i="13"/>
  <c r="J238" i="13"/>
  <c r="F238" i="13"/>
  <c r="J237" i="13"/>
  <c r="F237" i="13"/>
  <c r="J236" i="13"/>
  <c r="F236" i="13"/>
  <c r="L236" i="13" s="1"/>
  <c r="J235" i="13"/>
  <c r="F235" i="13"/>
  <c r="J234" i="13"/>
  <c r="F234" i="13"/>
  <c r="J233" i="13"/>
  <c r="F233" i="13"/>
  <c r="J232" i="13"/>
  <c r="F232" i="13"/>
  <c r="J231" i="13"/>
  <c r="F231" i="13"/>
  <c r="J230" i="13"/>
  <c r="F230" i="13"/>
  <c r="L230" i="13" s="1"/>
  <c r="J229" i="13"/>
  <c r="F229" i="13"/>
  <c r="J228" i="13"/>
  <c r="F228" i="13"/>
  <c r="J227" i="13"/>
  <c r="F227" i="13"/>
  <c r="J226" i="13"/>
  <c r="F226" i="13"/>
  <c r="L226" i="13" s="1"/>
  <c r="J225" i="13"/>
  <c r="F225" i="13"/>
  <c r="L225" i="13" s="1"/>
  <c r="M225" i="13" s="1"/>
  <c r="J224" i="13"/>
  <c r="F224" i="13"/>
  <c r="J223" i="13"/>
  <c r="F223" i="13"/>
  <c r="J222" i="13"/>
  <c r="F222" i="13"/>
  <c r="J221" i="13"/>
  <c r="F221" i="13"/>
  <c r="J220" i="13"/>
  <c r="F220" i="13"/>
  <c r="J219" i="13"/>
  <c r="F219" i="13"/>
  <c r="L219" i="13" s="1"/>
  <c r="J218" i="13"/>
  <c r="F218" i="13"/>
  <c r="J217" i="13"/>
  <c r="F217" i="13"/>
  <c r="J216" i="13"/>
  <c r="F216" i="13"/>
  <c r="J215" i="13"/>
  <c r="F215" i="13"/>
  <c r="J214" i="13"/>
  <c r="F214" i="13"/>
  <c r="J213" i="13"/>
  <c r="F213" i="13"/>
  <c r="J212" i="13"/>
  <c r="F212" i="13"/>
  <c r="J211" i="13"/>
  <c r="F211" i="13"/>
  <c r="J210" i="13"/>
  <c r="F210" i="13"/>
  <c r="J209" i="13"/>
  <c r="F209" i="13"/>
  <c r="J208" i="13"/>
  <c r="F208" i="13"/>
  <c r="J207" i="13"/>
  <c r="F207" i="13"/>
  <c r="J206" i="13"/>
  <c r="F206" i="13"/>
  <c r="J205" i="13"/>
  <c r="F205" i="13"/>
  <c r="J204" i="13"/>
  <c r="F204" i="13"/>
  <c r="J203" i="13"/>
  <c r="F203" i="13"/>
  <c r="J202" i="13"/>
  <c r="F202" i="13"/>
  <c r="J201" i="13"/>
  <c r="F201" i="13"/>
  <c r="J200" i="13"/>
  <c r="F200" i="13"/>
  <c r="J199" i="13"/>
  <c r="F199" i="13"/>
  <c r="J198" i="13"/>
  <c r="F198" i="13"/>
  <c r="J197" i="13"/>
  <c r="F197" i="13"/>
  <c r="J196" i="13"/>
  <c r="F196" i="13"/>
  <c r="J195" i="13"/>
  <c r="F195" i="13"/>
  <c r="J194" i="13"/>
  <c r="F194" i="13"/>
  <c r="J193" i="13"/>
  <c r="F193" i="13"/>
  <c r="J192" i="13"/>
  <c r="F192" i="13"/>
  <c r="J191" i="13"/>
  <c r="F191" i="13"/>
  <c r="J190" i="13"/>
  <c r="F190" i="13"/>
  <c r="J189" i="13"/>
  <c r="F189" i="13"/>
  <c r="J188" i="13"/>
  <c r="F188" i="13"/>
  <c r="J187" i="13"/>
  <c r="F187" i="13"/>
  <c r="J186" i="13"/>
  <c r="F186" i="13"/>
  <c r="J185" i="13"/>
  <c r="F185" i="13"/>
  <c r="J184" i="13"/>
  <c r="F184" i="13"/>
  <c r="J183" i="13"/>
  <c r="F183" i="13"/>
  <c r="L183" i="13" s="1"/>
  <c r="M183" i="13" s="1"/>
  <c r="J182" i="13"/>
  <c r="F182" i="13"/>
  <c r="J181" i="13"/>
  <c r="F181" i="13"/>
  <c r="J180" i="13"/>
  <c r="F180" i="13"/>
  <c r="J179" i="13"/>
  <c r="F179" i="13"/>
  <c r="J178" i="13"/>
  <c r="F178" i="13"/>
  <c r="J177" i="13"/>
  <c r="F177" i="13"/>
  <c r="L177" i="13" s="1"/>
  <c r="M177" i="13" s="1"/>
  <c r="J176" i="13"/>
  <c r="F176" i="13"/>
  <c r="J175" i="13"/>
  <c r="F175" i="13"/>
  <c r="J174" i="13"/>
  <c r="F174" i="13"/>
  <c r="L174" i="13" s="1"/>
  <c r="M174" i="13" s="1"/>
  <c r="J173" i="13"/>
  <c r="F173" i="13"/>
  <c r="J172" i="13"/>
  <c r="F172" i="13"/>
  <c r="J171" i="13"/>
  <c r="F171" i="13"/>
  <c r="L171" i="13" s="1"/>
  <c r="M171" i="13" s="1"/>
  <c r="J170" i="13"/>
  <c r="F170" i="13"/>
  <c r="J169" i="13"/>
  <c r="F169" i="13"/>
  <c r="J168" i="13"/>
  <c r="F168" i="13"/>
  <c r="L168" i="13" s="1"/>
  <c r="M168" i="13" s="1"/>
  <c r="J167" i="13"/>
  <c r="F167" i="13"/>
  <c r="J166" i="13"/>
  <c r="L166" i="13" s="1"/>
  <c r="F166" i="13"/>
  <c r="J165" i="13"/>
  <c r="F165" i="13"/>
  <c r="J164" i="13"/>
  <c r="F164" i="13"/>
  <c r="L164" i="13" s="1"/>
  <c r="J163" i="13"/>
  <c r="F163" i="13"/>
  <c r="J162" i="13"/>
  <c r="F162" i="13"/>
  <c r="L162" i="13" s="1"/>
  <c r="M162" i="13" s="1"/>
  <c r="J161" i="13"/>
  <c r="F161" i="13"/>
  <c r="J160" i="13"/>
  <c r="F160" i="13"/>
  <c r="J159" i="13"/>
  <c r="F159" i="13"/>
  <c r="L159" i="13" s="1"/>
  <c r="M159" i="13" s="1"/>
  <c r="J158" i="13"/>
  <c r="F158" i="13"/>
  <c r="J157" i="13"/>
  <c r="F157" i="13"/>
  <c r="J156" i="13"/>
  <c r="F156" i="13"/>
  <c r="L156" i="13" s="1"/>
  <c r="J155" i="13"/>
  <c r="F155" i="13"/>
  <c r="J154" i="13"/>
  <c r="F154" i="13"/>
  <c r="J153" i="13"/>
  <c r="F153" i="13"/>
  <c r="J152" i="13"/>
  <c r="F152" i="13"/>
  <c r="L152" i="13" s="1"/>
  <c r="J151" i="13"/>
  <c r="F151" i="13"/>
  <c r="J150" i="13"/>
  <c r="F150" i="13"/>
  <c r="L150" i="13" s="1"/>
  <c r="M150" i="13" s="1"/>
  <c r="J149" i="13"/>
  <c r="F149" i="13"/>
  <c r="J148" i="13"/>
  <c r="F148" i="13"/>
  <c r="J147" i="13"/>
  <c r="F147" i="13"/>
  <c r="J146" i="13"/>
  <c r="F146" i="13"/>
  <c r="J145" i="13"/>
  <c r="F145" i="13"/>
  <c r="J144" i="13"/>
  <c r="F144" i="13"/>
  <c r="L144" i="13" s="1"/>
  <c r="M144" i="13" s="1"/>
  <c r="J143" i="13"/>
  <c r="F143" i="13"/>
  <c r="J142" i="13"/>
  <c r="F142" i="13"/>
  <c r="J141" i="13"/>
  <c r="F141" i="13"/>
  <c r="J140" i="13"/>
  <c r="F140" i="13"/>
  <c r="L140" i="13" s="1"/>
  <c r="J139" i="13"/>
  <c r="F139" i="13"/>
  <c r="J138" i="13"/>
  <c r="F138" i="13"/>
  <c r="L138" i="13" s="1"/>
  <c r="M138" i="13" s="1"/>
  <c r="J137" i="13"/>
  <c r="F137" i="13"/>
  <c r="J136" i="13"/>
  <c r="F136" i="13"/>
  <c r="J135" i="13"/>
  <c r="F135" i="13"/>
  <c r="J134" i="13"/>
  <c r="F134" i="13"/>
  <c r="J133" i="13"/>
  <c r="F133" i="13"/>
  <c r="J132" i="13"/>
  <c r="F132" i="13"/>
  <c r="L132" i="13" s="1"/>
  <c r="J131" i="13"/>
  <c r="F131" i="13"/>
  <c r="L130" i="13"/>
  <c r="J130" i="13"/>
  <c r="F130" i="13"/>
  <c r="J129" i="13"/>
  <c r="F129" i="13"/>
  <c r="L129" i="13" s="1"/>
  <c r="J128" i="13"/>
  <c r="F128" i="13"/>
  <c r="J127" i="13"/>
  <c r="F127" i="13"/>
  <c r="J126" i="13"/>
  <c r="F126" i="13"/>
  <c r="J125" i="13"/>
  <c r="F125" i="13"/>
  <c r="J124" i="13"/>
  <c r="F124" i="13"/>
  <c r="J123" i="13"/>
  <c r="F123" i="13"/>
  <c r="J122" i="13"/>
  <c r="F122" i="13"/>
  <c r="J121" i="13"/>
  <c r="F121" i="13"/>
  <c r="J120" i="13"/>
  <c r="F120" i="13"/>
  <c r="J119" i="13"/>
  <c r="F119" i="13"/>
  <c r="J118" i="13"/>
  <c r="F118" i="13"/>
  <c r="J117" i="13"/>
  <c r="F117" i="13"/>
  <c r="J116" i="13"/>
  <c r="F116" i="13"/>
  <c r="J115" i="13"/>
  <c r="F115" i="13"/>
  <c r="J114" i="13"/>
  <c r="F114" i="13"/>
  <c r="J113" i="13"/>
  <c r="F113" i="13"/>
  <c r="J112" i="13"/>
  <c r="F112" i="13"/>
  <c r="J111" i="13"/>
  <c r="F111" i="13"/>
  <c r="J110" i="13"/>
  <c r="F110" i="13"/>
  <c r="J109" i="13"/>
  <c r="F109" i="13"/>
  <c r="J108" i="13"/>
  <c r="F108" i="13"/>
  <c r="J107" i="13"/>
  <c r="F107" i="13"/>
  <c r="J106" i="13"/>
  <c r="F106" i="13"/>
  <c r="J105" i="13"/>
  <c r="F105" i="13"/>
  <c r="L105" i="13" s="1"/>
  <c r="M105" i="13" s="1"/>
  <c r="J104" i="13"/>
  <c r="F104" i="13"/>
  <c r="J103" i="13"/>
  <c r="F103" i="13"/>
  <c r="J102" i="13"/>
  <c r="F102" i="13"/>
  <c r="J101" i="13"/>
  <c r="F101" i="13"/>
  <c r="J100" i="13"/>
  <c r="F100" i="13"/>
  <c r="J99" i="13"/>
  <c r="F99" i="13"/>
  <c r="L99" i="13" s="1"/>
  <c r="M99" i="13" s="1"/>
  <c r="J98" i="13"/>
  <c r="F98" i="13"/>
  <c r="J97" i="13"/>
  <c r="F97" i="13"/>
  <c r="J96" i="13"/>
  <c r="F96" i="13"/>
  <c r="J95" i="13"/>
  <c r="F95" i="13"/>
  <c r="L95" i="13" s="1"/>
  <c r="J94" i="13"/>
  <c r="F94" i="13"/>
  <c r="J93" i="13"/>
  <c r="F93" i="13"/>
  <c r="J92" i="13"/>
  <c r="F92" i="13"/>
  <c r="J91" i="13"/>
  <c r="F91" i="13"/>
  <c r="J90" i="13"/>
  <c r="F90" i="13"/>
  <c r="J89" i="13"/>
  <c r="F89" i="13"/>
  <c r="J88" i="13"/>
  <c r="F88" i="13"/>
  <c r="J87" i="13"/>
  <c r="F87" i="13"/>
  <c r="L87" i="13" s="1"/>
  <c r="M87" i="13" s="1"/>
  <c r="J86" i="13"/>
  <c r="F86" i="13"/>
  <c r="J85" i="13"/>
  <c r="F85" i="13"/>
  <c r="J84" i="13"/>
  <c r="F84" i="13"/>
  <c r="J83" i="13"/>
  <c r="F83" i="13"/>
  <c r="J82" i="13"/>
  <c r="F82" i="13"/>
  <c r="J81" i="13"/>
  <c r="F81" i="13"/>
  <c r="L81" i="13" s="1"/>
  <c r="M81" i="13" s="1"/>
  <c r="J80" i="13"/>
  <c r="F80" i="13"/>
  <c r="J79" i="13"/>
  <c r="F79" i="13"/>
  <c r="J78" i="13"/>
  <c r="F78" i="13"/>
  <c r="J77" i="13"/>
  <c r="F77" i="13"/>
  <c r="J76" i="13"/>
  <c r="F76" i="13"/>
  <c r="L76" i="13" s="1"/>
  <c r="J75" i="13"/>
  <c r="F75" i="13"/>
  <c r="J74" i="13"/>
  <c r="F74" i="13"/>
  <c r="J73" i="13"/>
  <c r="F73" i="13"/>
  <c r="J72" i="13"/>
  <c r="F72" i="13"/>
  <c r="J71" i="13"/>
  <c r="F71" i="13"/>
  <c r="L71" i="13" s="1"/>
  <c r="J70" i="13"/>
  <c r="F70" i="13"/>
  <c r="J69" i="13"/>
  <c r="F69" i="13"/>
  <c r="L69" i="13" s="1"/>
  <c r="M69" i="13" s="1"/>
  <c r="J68" i="13"/>
  <c r="F68" i="13"/>
  <c r="J67" i="13"/>
  <c r="F67" i="13"/>
  <c r="J66" i="13"/>
  <c r="F66" i="13"/>
  <c r="J65" i="13"/>
  <c r="F65" i="13"/>
  <c r="J64" i="13"/>
  <c r="F64" i="13"/>
  <c r="J63" i="13"/>
  <c r="F63" i="13"/>
  <c r="L63" i="13" s="1"/>
  <c r="M63" i="13" s="1"/>
  <c r="J62" i="13"/>
  <c r="F62" i="13"/>
  <c r="J61" i="13"/>
  <c r="F61" i="13"/>
  <c r="J60" i="13"/>
  <c r="F60" i="13"/>
  <c r="J59" i="13"/>
  <c r="F59" i="13"/>
  <c r="J58" i="13"/>
  <c r="F58" i="13"/>
  <c r="J57" i="13"/>
  <c r="F57" i="13"/>
  <c r="J56" i="13"/>
  <c r="F56" i="13"/>
  <c r="J55" i="13"/>
  <c r="F55" i="13"/>
  <c r="J54" i="13"/>
  <c r="F54" i="13"/>
  <c r="J53" i="13"/>
  <c r="F53" i="13"/>
  <c r="J52" i="13"/>
  <c r="F52" i="13"/>
  <c r="J51" i="13"/>
  <c r="F51" i="13"/>
  <c r="L51" i="13" s="1"/>
  <c r="M51" i="13" s="1"/>
  <c r="J50" i="13"/>
  <c r="F50" i="13"/>
  <c r="J49" i="13"/>
  <c r="F49" i="13"/>
  <c r="J48" i="13"/>
  <c r="F48" i="13"/>
  <c r="J47" i="13"/>
  <c r="F47" i="13"/>
  <c r="L47" i="13" s="1"/>
  <c r="J46" i="13"/>
  <c r="F46" i="13"/>
  <c r="J45" i="13"/>
  <c r="F45" i="13"/>
  <c r="J44" i="13"/>
  <c r="F44" i="13"/>
  <c r="J43" i="13"/>
  <c r="F43" i="13"/>
  <c r="J42" i="13"/>
  <c r="F42" i="13"/>
  <c r="J41" i="13"/>
  <c r="F41" i="13"/>
  <c r="L41" i="13" s="1"/>
  <c r="J40" i="13"/>
  <c r="F40" i="13"/>
  <c r="L40" i="13" s="1"/>
  <c r="J39" i="13"/>
  <c r="F39" i="13"/>
  <c r="J38" i="13"/>
  <c r="F38" i="13"/>
  <c r="J37" i="13"/>
  <c r="F37" i="13"/>
  <c r="J36" i="13"/>
  <c r="F36" i="13"/>
  <c r="J35" i="13"/>
  <c r="F35" i="13"/>
  <c r="J34" i="13"/>
  <c r="F34" i="13"/>
  <c r="J33" i="13"/>
  <c r="F33" i="13"/>
  <c r="J32" i="13"/>
  <c r="F32" i="13"/>
  <c r="J31" i="13"/>
  <c r="F31" i="13"/>
  <c r="J30" i="13"/>
  <c r="F30" i="13"/>
  <c r="J29" i="13"/>
  <c r="F29" i="13"/>
  <c r="L29" i="13" s="1"/>
  <c r="J28" i="13"/>
  <c r="F28" i="13"/>
  <c r="J27" i="13"/>
  <c r="F27" i="13"/>
  <c r="J26" i="13"/>
  <c r="F26" i="13"/>
  <c r="J25" i="13"/>
  <c r="F25" i="13"/>
  <c r="J24" i="13"/>
  <c r="F24" i="13"/>
  <c r="J23" i="13"/>
  <c r="F23" i="13"/>
  <c r="L23" i="13" s="1"/>
  <c r="J22" i="13"/>
  <c r="F22" i="13"/>
  <c r="L22" i="13" s="1"/>
  <c r="J21" i="13"/>
  <c r="F21" i="13"/>
  <c r="J20" i="13"/>
  <c r="F20" i="13"/>
  <c r="J19" i="13"/>
  <c r="F19" i="13"/>
  <c r="J18" i="13"/>
  <c r="F18" i="13"/>
  <c r="J17" i="13"/>
  <c r="F17" i="13"/>
  <c r="L17" i="13" s="1"/>
  <c r="J16" i="13"/>
  <c r="F16" i="13"/>
  <c r="J15" i="13"/>
  <c r="F15" i="13"/>
  <c r="I14" i="13"/>
  <c r="I13" i="13" s="1"/>
  <c r="H14" i="13"/>
  <c r="E14" i="13"/>
  <c r="D14" i="13"/>
  <c r="C14" i="13"/>
  <c r="C13" i="13" s="1"/>
  <c r="E10" i="13"/>
  <c r="D10" i="13"/>
  <c r="D13" i="14" l="1"/>
  <c r="F13" i="14" s="1"/>
  <c r="I17" i="14"/>
  <c r="G13" i="14"/>
  <c r="F278" i="14"/>
  <c r="L68" i="13"/>
  <c r="M68" i="13" s="1"/>
  <c r="L24" i="13"/>
  <c r="M24" i="13" s="1"/>
  <c r="L30" i="13"/>
  <c r="L108" i="13"/>
  <c r="L120" i="13"/>
  <c r="L255" i="13"/>
  <c r="L273" i="13"/>
  <c r="D13" i="13"/>
  <c r="L116" i="13"/>
  <c r="L122" i="13"/>
  <c r="M122" i="13" s="1"/>
  <c r="L128" i="13"/>
  <c r="M128" i="13" s="1"/>
  <c r="L257" i="13"/>
  <c r="M257" i="13" s="1"/>
  <c r="L269" i="13"/>
  <c r="M269" i="13" s="1"/>
  <c r="L21" i="13"/>
  <c r="M21" i="13" s="1"/>
  <c r="L258" i="13"/>
  <c r="L101" i="13"/>
  <c r="M101" i="13" s="1"/>
  <c r="L142" i="13"/>
  <c r="L36" i="13"/>
  <c r="L42" i="13"/>
  <c r="M42" i="13" s="1"/>
  <c r="L48" i="13"/>
  <c r="L90" i="13"/>
  <c r="L96" i="13"/>
  <c r="M96" i="13" s="1"/>
  <c r="L102" i="13"/>
  <c r="M102" i="13" s="1"/>
  <c r="L137" i="13"/>
  <c r="L191" i="13"/>
  <c r="M191" i="13" s="1"/>
  <c r="L203" i="13"/>
  <c r="L209" i="13"/>
  <c r="L215" i="13"/>
  <c r="L233" i="13"/>
  <c r="L239" i="13"/>
  <c r="L245" i="13"/>
  <c r="M245" i="13" s="1"/>
  <c r="H13" i="13"/>
  <c r="L20" i="13"/>
  <c r="M20" i="13" s="1"/>
  <c r="L32" i="13"/>
  <c r="M32" i="13" s="1"/>
  <c r="L38" i="13"/>
  <c r="M38" i="13" s="1"/>
  <c r="L50" i="13"/>
  <c r="M50" i="13" s="1"/>
  <c r="M219" i="13"/>
  <c r="L231" i="13"/>
  <c r="M231" i="13" s="1"/>
  <c r="L237" i="13"/>
  <c r="M237" i="13" s="1"/>
  <c r="L249" i="13"/>
  <c r="M249" i="13" s="1"/>
  <c r="L15" i="13"/>
  <c r="L27" i="13"/>
  <c r="M27" i="13" s="1"/>
  <c r="L33" i="13"/>
  <c r="M33" i="13" s="1"/>
  <c r="L45" i="13"/>
  <c r="M45" i="13" s="1"/>
  <c r="L74" i="13"/>
  <c r="M74" i="13" s="1"/>
  <c r="L92" i="13"/>
  <c r="M92" i="13" s="1"/>
  <c r="L161" i="13"/>
  <c r="L173" i="13"/>
  <c r="M173" i="13" s="1"/>
  <c r="L179" i="13"/>
  <c r="M179" i="13" s="1"/>
  <c r="L270" i="13"/>
  <c r="M270" i="13" s="1"/>
  <c r="L254" i="13"/>
  <c r="M254" i="13" s="1"/>
  <c r="L58" i="13"/>
  <c r="L93" i="13"/>
  <c r="M93" i="13" s="1"/>
  <c r="L134" i="13"/>
  <c r="M134" i="13" s="1"/>
  <c r="M156" i="13"/>
  <c r="L186" i="13"/>
  <c r="M186" i="13" s="1"/>
  <c r="L198" i="13"/>
  <c r="M198" i="13" s="1"/>
  <c r="L222" i="13"/>
  <c r="M222" i="13" s="1"/>
  <c r="L228" i="13"/>
  <c r="M228" i="13" s="1"/>
  <c r="L260" i="13"/>
  <c r="M260" i="13" s="1"/>
  <c r="L266" i="13"/>
  <c r="M266" i="13" s="1"/>
  <c r="L272" i="13"/>
  <c r="M272" i="13" s="1"/>
  <c r="L53" i="13"/>
  <c r="M53" i="13" s="1"/>
  <c r="L59" i="13"/>
  <c r="M59" i="13" s="1"/>
  <c r="L65" i="13"/>
  <c r="M65" i="13" s="1"/>
  <c r="L94" i="13"/>
  <c r="M94" i="13" s="1"/>
  <c r="L118" i="13"/>
  <c r="M118" i="13" s="1"/>
  <c r="L157" i="13"/>
  <c r="L261" i="13"/>
  <c r="M261" i="13" s="1"/>
  <c r="L267" i="13"/>
  <c r="M267" i="13" s="1"/>
  <c r="L54" i="13"/>
  <c r="L60" i="13"/>
  <c r="M60" i="13" s="1"/>
  <c r="L66" i="13"/>
  <c r="M66" i="13" s="1"/>
  <c r="M71" i="13"/>
  <c r="L107" i="13"/>
  <c r="M107" i="13" s="1"/>
  <c r="L113" i="13"/>
  <c r="M113" i="13" s="1"/>
  <c r="L147" i="13"/>
  <c r="M147" i="13" s="1"/>
  <c r="L188" i="13"/>
  <c r="L200" i="13"/>
  <c r="L212" i="13"/>
  <c r="M212" i="13" s="1"/>
  <c r="L218" i="13"/>
  <c r="M218" i="13" s="1"/>
  <c r="L224" i="13"/>
  <c r="M224" i="13" s="1"/>
  <c r="E13" i="13"/>
  <c r="L19" i="13"/>
  <c r="M19" i="13" s="1"/>
  <c r="L195" i="13"/>
  <c r="M195" i="13" s="1"/>
  <c r="L201" i="13"/>
  <c r="M201" i="13" s="1"/>
  <c r="L207" i="13"/>
  <c r="M207" i="13" s="1"/>
  <c r="L213" i="13"/>
  <c r="M213" i="13" s="1"/>
  <c r="L25" i="13"/>
  <c r="M41" i="13"/>
  <c r="J14" i="13"/>
  <c r="L86" i="13"/>
  <c r="M86" i="13" s="1"/>
  <c r="M95" i="13"/>
  <c r="L117" i="13"/>
  <c r="M117" i="13" s="1"/>
  <c r="L155" i="13"/>
  <c r="L189" i="13"/>
  <c r="M189" i="13" s="1"/>
  <c r="L206" i="13"/>
  <c r="L234" i="13"/>
  <c r="M234" i="13" s="1"/>
  <c r="L240" i="13"/>
  <c r="M240" i="13" s="1"/>
  <c r="L246" i="13"/>
  <c r="M246" i="13" s="1"/>
  <c r="L251" i="13"/>
  <c r="M251" i="13" s="1"/>
  <c r="M255" i="13"/>
  <c r="L184" i="13"/>
  <c r="M184" i="13" s="1"/>
  <c r="L43" i="13"/>
  <c r="L75" i="13"/>
  <c r="M75" i="13" s="1"/>
  <c r="M17" i="13"/>
  <c r="L55" i="13"/>
  <c r="M55" i="13" s="1"/>
  <c r="M129" i="13"/>
  <c r="L56" i="13"/>
  <c r="M56" i="13" s="1"/>
  <c r="L104" i="13"/>
  <c r="M104" i="13" s="1"/>
  <c r="M108" i="13"/>
  <c r="L114" i="13"/>
  <c r="M114" i="13" s="1"/>
  <c r="M140" i="13"/>
  <c r="L146" i="13"/>
  <c r="M146" i="13" s="1"/>
  <c r="L180" i="13"/>
  <c r="M180" i="13" s="1"/>
  <c r="L197" i="13"/>
  <c r="M197" i="13" s="1"/>
  <c r="L202" i="13"/>
  <c r="M54" i="13"/>
  <c r="L18" i="13"/>
  <c r="M18" i="13" s="1"/>
  <c r="M23" i="13"/>
  <c r="M29" i="13"/>
  <c r="L35" i="13"/>
  <c r="M35" i="13" s="1"/>
  <c r="L72" i="13"/>
  <c r="M72" i="13" s="1"/>
  <c r="L77" i="13"/>
  <c r="M77" i="13" s="1"/>
  <c r="L83" i="13"/>
  <c r="M83" i="13" s="1"/>
  <c r="L125" i="13"/>
  <c r="M125" i="13" s="1"/>
  <c r="L141" i="13"/>
  <c r="M141" i="13" s="1"/>
  <c r="L192" i="13"/>
  <c r="M192" i="13" s="1"/>
  <c r="L243" i="13"/>
  <c r="M243" i="13" s="1"/>
  <c r="M248" i="13"/>
  <c r="M203" i="13"/>
  <c r="L220" i="13"/>
  <c r="M30" i="13"/>
  <c r="L78" i="13"/>
  <c r="M78" i="13" s="1"/>
  <c r="L84" i="13"/>
  <c r="M84" i="13" s="1"/>
  <c r="L89" i="13"/>
  <c r="M89" i="13" s="1"/>
  <c r="L110" i="13"/>
  <c r="M110" i="13" s="1"/>
  <c r="M120" i="13"/>
  <c r="L126" i="13"/>
  <c r="M126" i="13" s="1"/>
  <c r="L153" i="13"/>
  <c r="M153" i="13" s="1"/>
  <c r="L170" i="13"/>
  <c r="M170" i="13" s="1"/>
  <c r="L204" i="13"/>
  <c r="M204" i="13" s="1"/>
  <c r="L210" i="13"/>
  <c r="M210" i="13" s="1"/>
  <c r="L221" i="13"/>
  <c r="M221" i="13" s="1"/>
  <c r="L263" i="13"/>
  <c r="M263" i="13" s="1"/>
  <c r="M273" i="13"/>
  <c r="L165" i="13"/>
  <c r="M165" i="13" s="1"/>
  <c r="L182" i="13"/>
  <c r="M182" i="13" s="1"/>
  <c r="L216" i="13"/>
  <c r="M216" i="13" s="1"/>
  <c r="L227" i="13"/>
  <c r="M227" i="13" s="1"/>
  <c r="M258" i="13"/>
  <c r="M137" i="13"/>
  <c r="M47" i="13"/>
  <c r="L79" i="13"/>
  <c r="M79" i="13" s="1"/>
  <c r="M116" i="13"/>
  <c r="M132" i="13"/>
  <c r="L148" i="13"/>
  <c r="M148" i="13" s="1"/>
  <c r="M239" i="13"/>
  <c r="M264" i="13"/>
  <c r="H278" i="14"/>
  <c r="I278" i="14" s="1"/>
  <c r="M36" i="13"/>
  <c r="M48" i="13"/>
  <c r="M90" i="13"/>
  <c r="M15" i="13"/>
  <c r="L61" i="13"/>
  <c r="M61" i="13" s="1"/>
  <c r="M22" i="13"/>
  <c r="L26" i="13"/>
  <c r="M26" i="13" s="1"/>
  <c r="M40" i="13"/>
  <c r="L44" i="13"/>
  <c r="M44" i="13" s="1"/>
  <c r="M58" i="13"/>
  <c r="L62" i="13"/>
  <c r="M62" i="13" s="1"/>
  <c r="M76" i="13"/>
  <c r="L80" i="13"/>
  <c r="M80" i="13" s="1"/>
  <c r="L98" i="13"/>
  <c r="M98" i="13" s="1"/>
  <c r="L112" i="13"/>
  <c r="M112" i="13" s="1"/>
  <c r="L124" i="13"/>
  <c r="M124" i="13" s="1"/>
  <c r="L136" i="13"/>
  <c r="M136" i="13" s="1"/>
  <c r="L149" i="13"/>
  <c r="M149" i="13" s="1"/>
  <c r="L158" i="13"/>
  <c r="M158" i="13" s="1"/>
  <c r="L167" i="13"/>
  <c r="M167" i="13" s="1"/>
  <c r="L176" i="13"/>
  <c r="M176" i="13" s="1"/>
  <c r="L185" i="13"/>
  <c r="M185" i="13" s="1"/>
  <c r="L194" i="13"/>
  <c r="M194" i="13" s="1"/>
  <c r="M230" i="13"/>
  <c r="L235" i="13"/>
  <c r="M235" i="13" s="1"/>
  <c r="M226" i="13"/>
  <c r="M236" i="13"/>
  <c r="L73" i="13"/>
  <c r="M73" i="13" s="1"/>
  <c r="L109" i="13"/>
  <c r="M109" i="13" s="1"/>
  <c r="L121" i="13"/>
  <c r="M121" i="13" s="1"/>
  <c r="L133" i="13"/>
  <c r="M133" i="13" s="1"/>
  <c r="L145" i="13"/>
  <c r="M145" i="13" s="1"/>
  <c r="L154" i="13"/>
  <c r="M154" i="13" s="1"/>
  <c r="L163" i="13"/>
  <c r="M163" i="13" s="1"/>
  <c r="L172" i="13"/>
  <c r="M172" i="13" s="1"/>
  <c r="L181" i="13"/>
  <c r="M181" i="13" s="1"/>
  <c r="L190" i="13"/>
  <c r="M190" i="13" s="1"/>
  <c r="L199" i="13"/>
  <c r="M199" i="13" s="1"/>
  <c r="L208" i="13"/>
  <c r="M208" i="13" s="1"/>
  <c r="L217" i="13"/>
  <c r="M217" i="13" s="1"/>
  <c r="L16" i="13"/>
  <c r="L37" i="13"/>
  <c r="M37" i="13" s="1"/>
  <c r="L91" i="13"/>
  <c r="M91" i="13" s="1"/>
  <c r="M242" i="13"/>
  <c r="L34" i="13"/>
  <c r="M34" i="13" s="1"/>
  <c r="L52" i="13"/>
  <c r="M52" i="13" s="1"/>
  <c r="L70" i="13"/>
  <c r="M70" i="13" s="1"/>
  <c r="L88" i="13"/>
  <c r="M88" i="13" s="1"/>
  <c r="L106" i="13"/>
  <c r="M106" i="13" s="1"/>
  <c r="M130" i="13"/>
  <c r="M142" i="13"/>
  <c r="M155" i="13"/>
  <c r="M164" i="13"/>
  <c r="M200" i="13"/>
  <c r="M209" i="13"/>
  <c r="L232" i="13"/>
  <c r="M232" i="13" s="1"/>
  <c r="F14" i="13"/>
  <c r="M31" i="13"/>
  <c r="L31" i="13"/>
  <c r="L49" i="13"/>
  <c r="M49" i="13" s="1"/>
  <c r="L67" i="13"/>
  <c r="M67" i="13" s="1"/>
  <c r="L85" i="13"/>
  <c r="M85" i="13" s="1"/>
  <c r="L103" i="13"/>
  <c r="M103" i="13" s="1"/>
  <c r="L111" i="13"/>
  <c r="M111" i="13" s="1"/>
  <c r="L119" i="13"/>
  <c r="M119" i="13" s="1"/>
  <c r="L123" i="13"/>
  <c r="M123" i="13" s="1"/>
  <c r="L131" i="13"/>
  <c r="M131" i="13" s="1"/>
  <c r="L135" i="13"/>
  <c r="M135" i="13" s="1"/>
  <c r="L143" i="13"/>
  <c r="M143" i="13" s="1"/>
  <c r="L151" i="13"/>
  <c r="M151" i="13" s="1"/>
  <c r="L160" i="13"/>
  <c r="M160" i="13" s="1"/>
  <c r="L169" i="13"/>
  <c r="M169" i="13" s="1"/>
  <c r="L178" i="13"/>
  <c r="M178" i="13" s="1"/>
  <c r="L187" i="13"/>
  <c r="M187" i="13" s="1"/>
  <c r="L196" i="13"/>
  <c r="M196" i="13" s="1"/>
  <c r="L205" i="13"/>
  <c r="M205" i="13" s="1"/>
  <c r="L214" i="13"/>
  <c r="M214" i="13" s="1"/>
  <c r="L223" i="13"/>
  <c r="M223" i="13" s="1"/>
  <c r="M233" i="13"/>
  <c r="M28" i="13"/>
  <c r="L28" i="13"/>
  <c r="L39" i="13"/>
  <c r="M39" i="13" s="1"/>
  <c r="L46" i="13"/>
  <c r="M46" i="13" s="1"/>
  <c r="L57" i="13"/>
  <c r="M57" i="13" s="1"/>
  <c r="L64" i="13"/>
  <c r="M64" i="13" s="1"/>
  <c r="L82" i="13"/>
  <c r="M82" i="13" s="1"/>
  <c r="L100" i="13"/>
  <c r="M100" i="13" s="1"/>
  <c r="L115" i="13"/>
  <c r="M115" i="13" s="1"/>
  <c r="L127" i="13"/>
  <c r="M127" i="13" s="1"/>
  <c r="L139" i="13"/>
  <c r="M139" i="13" s="1"/>
  <c r="M152" i="13"/>
  <c r="M161" i="13"/>
  <c r="M188" i="13"/>
  <c r="M206" i="13"/>
  <c r="M215" i="13"/>
  <c r="F252" i="13"/>
  <c r="M25" i="13"/>
  <c r="M43" i="13"/>
  <c r="M166" i="13"/>
  <c r="M202" i="13"/>
  <c r="M220" i="13"/>
  <c r="L229" i="13"/>
  <c r="M229" i="13" s="1"/>
  <c r="M157" i="13"/>
  <c r="L97" i="13"/>
  <c r="M97" i="13" s="1"/>
  <c r="L175" i="13"/>
  <c r="M175" i="13" s="1"/>
  <c r="L193" i="13"/>
  <c r="M193" i="13" s="1"/>
  <c r="L211" i="13"/>
  <c r="M211" i="13" s="1"/>
  <c r="L238" i="13"/>
  <c r="M238" i="13" s="1"/>
  <c r="L241" i="13"/>
  <c r="M241" i="13" s="1"/>
  <c r="L244" i="13"/>
  <c r="M244" i="13" s="1"/>
  <c r="L247" i="13"/>
  <c r="M247" i="13" s="1"/>
  <c r="L250" i="13"/>
  <c r="M250" i="13" s="1"/>
  <c r="J252" i="13"/>
  <c r="L253" i="13"/>
  <c r="M253" i="13" s="1"/>
  <c r="L256" i="13"/>
  <c r="M256" i="13" s="1"/>
  <c r="L259" i="13"/>
  <c r="M259" i="13" s="1"/>
  <c r="L262" i="13"/>
  <c r="M262" i="13" s="1"/>
  <c r="L265" i="13"/>
  <c r="M265" i="13" s="1"/>
  <c r="L268" i="13"/>
  <c r="M268" i="13" s="1"/>
  <c r="L271" i="13"/>
  <c r="M271" i="13" s="1"/>
  <c r="L274" i="13"/>
  <c r="M274" i="13" s="1"/>
  <c r="L14" i="13" l="1"/>
  <c r="M16" i="13"/>
  <c r="M14" i="13" s="1"/>
  <c r="J13" i="13"/>
  <c r="H13" i="14"/>
  <c r="I13" i="14" s="1"/>
  <c r="M252" i="13"/>
  <c r="L252" i="13"/>
  <c r="F13" i="13"/>
  <c r="M13" i="13" l="1"/>
  <c r="L13" i="13"/>
  <c r="L49" i="12"/>
  <c r="G49" i="12"/>
  <c r="L48" i="12"/>
  <c r="G48" i="12"/>
  <c r="L47" i="12"/>
  <c r="G47" i="12"/>
  <c r="L46" i="12"/>
  <c r="G46" i="12"/>
  <c r="L45" i="12"/>
  <c r="G45" i="12"/>
  <c r="L44" i="12"/>
  <c r="G44" i="12"/>
  <c r="L43" i="12"/>
  <c r="G43" i="12"/>
  <c r="L42" i="12"/>
  <c r="G42" i="12"/>
  <c r="L41" i="12"/>
  <c r="G41" i="12"/>
  <c r="L40" i="12"/>
  <c r="G40" i="12"/>
  <c r="L39" i="12"/>
  <c r="G39" i="12"/>
  <c r="L38" i="12"/>
  <c r="G38" i="12"/>
  <c r="L37" i="12"/>
  <c r="G37" i="12"/>
  <c r="L36" i="12"/>
  <c r="G36" i="12"/>
  <c r="L35" i="12"/>
  <c r="G35" i="12"/>
  <c r="L34" i="12"/>
  <c r="G34" i="12"/>
  <c r="L33" i="12"/>
  <c r="G33" i="12"/>
  <c r="L32" i="12"/>
  <c r="G32" i="12"/>
  <c r="L31" i="12"/>
  <c r="G31" i="12"/>
  <c r="L30" i="12"/>
  <c r="G30" i="12"/>
  <c r="L29" i="12"/>
  <c r="G29" i="12"/>
  <c r="L28" i="12"/>
  <c r="G28" i="12"/>
  <c r="L27" i="12"/>
  <c r="G27" i="12"/>
  <c r="L26" i="12"/>
  <c r="G26" i="12"/>
  <c r="L25" i="12"/>
  <c r="G25" i="12"/>
  <c r="L24" i="12"/>
  <c r="G24" i="12"/>
  <c r="L23" i="12"/>
  <c r="G23" i="12"/>
  <c r="L22" i="12"/>
  <c r="G22" i="12"/>
  <c r="L21" i="12"/>
  <c r="G21" i="12"/>
  <c r="L20" i="12"/>
  <c r="G20" i="12"/>
  <c r="L19" i="12"/>
  <c r="G19" i="12"/>
  <c r="L18" i="12"/>
  <c r="G18" i="12"/>
  <c r="L17" i="12"/>
  <c r="G17" i="12"/>
  <c r="L16" i="12"/>
  <c r="G16" i="12"/>
  <c r="K15" i="12"/>
  <c r="J15" i="12"/>
  <c r="I15" i="12"/>
  <c r="F15" i="12"/>
  <c r="E15" i="12"/>
  <c r="D15" i="12"/>
  <c r="M26" i="12" l="1"/>
  <c r="M32" i="12"/>
  <c r="M38" i="12"/>
  <c r="M44" i="12"/>
  <c r="M30" i="12"/>
  <c r="M36" i="12"/>
  <c r="M42" i="12"/>
  <c r="M48" i="12"/>
  <c r="M17" i="12"/>
  <c r="M45" i="12"/>
  <c r="M27" i="12"/>
  <c r="M39" i="12"/>
  <c r="M33" i="12"/>
  <c r="M25" i="12"/>
  <c r="M20" i="12"/>
  <c r="M21" i="12"/>
  <c r="M16" i="12"/>
  <c r="G15" i="12"/>
  <c r="M49" i="12"/>
  <c r="M43" i="12"/>
  <c r="M31" i="12"/>
  <c r="M46" i="12"/>
  <c r="M37" i="12"/>
  <c r="M22" i="12"/>
  <c r="M34" i="12"/>
  <c r="M40" i="12"/>
  <c r="M23" i="12"/>
  <c r="L15" i="12"/>
  <c r="M29" i="12"/>
  <c r="M35" i="12"/>
  <c r="M41" i="12"/>
  <c r="M47" i="12"/>
  <c r="M24" i="12"/>
  <c r="M19" i="12"/>
  <c r="M18" i="12"/>
  <c r="M15" i="12" l="1"/>
  <c r="N281" i="11"/>
  <c r="H281" i="11"/>
  <c r="N280" i="11"/>
  <c r="H280" i="11"/>
  <c r="N279" i="11"/>
  <c r="H279" i="11"/>
  <c r="N278" i="11"/>
  <c r="H278" i="11"/>
  <c r="N277" i="11"/>
  <c r="H277" i="11"/>
  <c r="N276" i="11"/>
  <c r="H276" i="11"/>
  <c r="N275" i="11"/>
  <c r="H275" i="11"/>
  <c r="N274" i="11"/>
  <c r="H274" i="11"/>
  <c r="N273" i="11"/>
  <c r="H273" i="11"/>
  <c r="N272" i="11"/>
  <c r="H272" i="11"/>
  <c r="N271" i="11"/>
  <c r="H271" i="11"/>
  <c r="N270" i="11"/>
  <c r="H270" i="11"/>
  <c r="N269" i="11"/>
  <c r="H269" i="11"/>
  <c r="N268" i="11"/>
  <c r="H268" i="11"/>
  <c r="N267" i="11"/>
  <c r="H267" i="11"/>
  <c r="N266" i="11"/>
  <c r="H266" i="11"/>
  <c r="N265" i="11"/>
  <c r="H265" i="11"/>
  <c r="N264" i="11"/>
  <c r="H264" i="11"/>
  <c r="N263" i="11"/>
  <c r="H263" i="11"/>
  <c r="N262" i="11"/>
  <c r="H262" i="11"/>
  <c r="N261" i="11"/>
  <c r="H261" i="11"/>
  <c r="N260" i="11"/>
  <c r="H260" i="11"/>
  <c r="N259" i="11"/>
  <c r="H259" i="11"/>
  <c r="N258" i="11"/>
  <c r="H258" i="11"/>
  <c r="N257" i="11"/>
  <c r="H257" i="11"/>
  <c r="N256" i="11"/>
  <c r="H256" i="11"/>
  <c r="N255" i="11"/>
  <c r="H255" i="11"/>
  <c r="N254" i="11"/>
  <c r="H254" i="11"/>
  <c r="N253" i="11"/>
  <c r="H253" i="11"/>
  <c r="N252" i="11"/>
  <c r="H252" i="11"/>
  <c r="N251" i="11"/>
  <c r="H251" i="11"/>
  <c r="N250" i="11"/>
  <c r="H250" i="11"/>
  <c r="N249" i="11"/>
  <c r="H249" i="11"/>
  <c r="N248" i="11"/>
  <c r="H248" i="11"/>
  <c r="O248" i="11" s="1"/>
  <c r="N247" i="11"/>
  <c r="H247" i="11"/>
  <c r="N246" i="11"/>
  <c r="H246" i="11"/>
  <c r="N245" i="11"/>
  <c r="H245" i="11"/>
  <c r="O245" i="11" s="1"/>
  <c r="N244" i="11"/>
  <c r="H244" i="11"/>
  <c r="N243" i="11"/>
  <c r="H243" i="11"/>
  <c r="N242" i="11"/>
  <c r="H242" i="11"/>
  <c r="N241" i="11"/>
  <c r="H241" i="11"/>
  <c r="N240" i="11"/>
  <c r="H240" i="11"/>
  <c r="N239" i="11"/>
  <c r="H239" i="11"/>
  <c r="N238" i="11"/>
  <c r="H238" i="11"/>
  <c r="N237" i="11"/>
  <c r="H237" i="11"/>
  <c r="N236" i="11"/>
  <c r="H236" i="11"/>
  <c r="N235" i="11"/>
  <c r="H235" i="11"/>
  <c r="N234" i="11"/>
  <c r="H234" i="11"/>
  <c r="N233" i="11"/>
  <c r="H233" i="11"/>
  <c r="N232" i="11"/>
  <c r="H232" i="11"/>
  <c r="N231" i="11"/>
  <c r="H231" i="11"/>
  <c r="N230" i="11"/>
  <c r="H230" i="11"/>
  <c r="N229" i="11"/>
  <c r="H229" i="11"/>
  <c r="N228" i="11"/>
  <c r="H228" i="11"/>
  <c r="N227" i="11"/>
  <c r="H227" i="11"/>
  <c r="N226" i="11"/>
  <c r="H226" i="11"/>
  <c r="N225" i="11"/>
  <c r="H225" i="11"/>
  <c r="N224" i="11"/>
  <c r="H224" i="11"/>
  <c r="N223" i="11"/>
  <c r="H223" i="11"/>
  <c r="N222" i="11"/>
  <c r="H222" i="11"/>
  <c r="N221" i="11"/>
  <c r="H221" i="11"/>
  <c r="N220" i="11"/>
  <c r="H220" i="11"/>
  <c r="N219" i="11"/>
  <c r="H219" i="11"/>
  <c r="N218" i="11"/>
  <c r="H218" i="11"/>
  <c r="N217" i="11"/>
  <c r="H217" i="11"/>
  <c r="N216" i="11"/>
  <c r="H216" i="11"/>
  <c r="N215" i="11"/>
  <c r="H215" i="11"/>
  <c r="N214" i="11"/>
  <c r="H214" i="11"/>
  <c r="N213" i="11"/>
  <c r="O213" i="11" s="1"/>
  <c r="H213" i="11"/>
  <c r="N212" i="11"/>
  <c r="H212" i="11"/>
  <c r="N211" i="11"/>
  <c r="H211" i="11"/>
  <c r="N210" i="11"/>
  <c r="H210" i="11"/>
  <c r="N209" i="11"/>
  <c r="H209" i="11"/>
  <c r="N208" i="11"/>
  <c r="H208" i="11"/>
  <c r="N207" i="11"/>
  <c r="H207" i="11"/>
  <c r="N206" i="11"/>
  <c r="H206" i="11"/>
  <c r="N205" i="11"/>
  <c r="H205" i="11"/>
  <c r="N204" i="11"/>
  <c r="H204" i="11"/>
  <c r="N203" i="11"/>
  <c r="H203" i="11"/>
  <c r="N202" i="11"/>
  <c r="H202" i="11"/>
  <c r="N201" i="11"/>
  <c r="O201" i="11" s="1"/>
  <c r="H201" i="11"/>
  <c r="N200" i="11"/>
  <c r="H200" i="11"/>
  <c r="N199" i="11"/>
  <c r="H199" i="11"/>
  <c r="N198" i="11"/>
  <c r="H198" i="11"/>
  <c r="N197" i="11"/>
  <c r="H197" i="11"/>
  <c r="N196" i="11"/>
  <c r="H196" i="11"/>
  <c r="N195" i="11"/>
  <c r="H195" i="11"/>
  <c r="N194" i="11"/>
  <c r="H194" i="11"/>
  <c r="N193" i="11"/>
  <c r="H193" i="11"/>
  <c r="N192" i="11"/>
  <c r="H192" i="11"/>
  <c r="N191" i="11"/>
  <c r="H191" i="11"/>
  <c r="N190" i="11"/>
  <c r="H190" i="11"/>
  <c r="N189" i="11"/>
  <c r="H189" i="11"/>
  <c r="N188" i="11"/>
  <c r="H188" i="11"/>
  <c r="O188" i="11" s="1"/>
  <c r="N187" i="11"/>
  <c r="H187" i="11"/>
  <c r="N186" i="11"/>
  <c r="H186" i="11"/>
  <c r="O186" i="11" s="1"/>
  <c r="N185" i="11"/>
  <c r="H185" i="11"/>
  <c r="O185" i="11" s="1"/>
  <c r="N184" i="11"/>
  <c r="H184" i="11"/>
  <c r="N183" i="11"/>
  <c r="H183" i="11"/>
  <c r="N182" i="11"/>
  <c r="H182" i="11"/>
  <c r="N181" i="11"/>
  <c r="H181" i="11"/>
  <c r="N180" i="11"/>
  <c r="H180" i="11"/>
  <c r="N179" i="11"/>
  <c r="H179" i="11"/>
  <c r="O179" i="11" s="1"/>
  <c r="N178" i="11"/>
  <c r="H178" i="11"/>
  <c r="N177" i="11"/>
  <c r="H177" i="11"/>
  <c r="N176" i="11"/>
  <c r="H176" i="11"/>
  <c r="O176" i="11" s="1"/>
  <c r="N175" i="11"/>
  <c r="H175" i="11"/>
  <c r="N174" i="11"/>
  <c r="H174" i="11"/>
  <c r="N173" i="11"/>
  <c r="H173" i="11"/>
  <c r="O173" i="11" s="1"/>
  <c r="N172" i="11"/>
  <c r="H172" i="11"/>
  <c r="N171" i="11"/>
  <c r="H171" i="11"/>
  <c r="N170" i="11"/>
  <c r="H170" i="11"/>
  <c r="N169" i="11"/>
  <c r="H169" i="11"/>
  <c r="N168" i="11"/>
  <c r="H168" i="11"/>
  <c r="N167" i="11"/>
  <c r="H167" i="11"/>
  <c r="O167" i="11" s="1"/>
  <c r="N166" i="11"/>
  <c r="H166" i="11"/>
  <c r="N165" i="11"/>
  <c r="H165" i="11"/>
  <c r="N164" i="11"/>
  <c r="H164" i="11"/>
  <c r="N163" i="11"/>
  <c r="H163" i="11"/>
  <c r="N162" i="11"/>
  <c r="H162" i="11"/>
  <c r="N161" i="11"/>
  <c r="H161" i="11"/>
  <c r="O161" i="11" s="1"/>
  <c r="N160" i="11"/>
  <c r="H160" i="11"/>
  <c r="N159" i="11"/>
  <c r="H159" i="11"/>
  <c r="N158" i="11"/>
  <c r="H158" i="11"/>
  <c r="N157" i="11"/>
  <c r="H157" i="11"/>
  <c r="N156" i="11"/>
  <c r="H156" i="11"/>
  <c r="N155" i="11"/>
  <c r="H155" i="11"/>
  <c r="O155" i="11" s="1"/>
  <c r="N154" i="11"/>
  <c r="H154" i="11"/>
  <c r="N153" i="11"/>
  <c r="O153" i="11" s="1"/>
  <c r="H153" i="11"/>
  <c r="N152" i="11"/>
  <c r="H152" i="11"/>
  <c r="O152" i="11" s="1"/>
  <c r="N151" i="11"/>
  <c r="H151" i="11"/>
  <c r="N150" i="11"/>
  <c r="H150" i="11"/>
  <c r="N149" i="11"/>
  <c r="H149" i="11"/>
  <c r="O149" i="11" s="1"/>
  <c r="N148" i="11"/>
  <c r="H148" i="11"/>
  <c r="N147" i="11"/>
  <c r="H147" i="11"/>
  <c r="N146" i="11"/>
  <c r="H146" i="11"/>
  <c r="N145" i="11"/>
  <c r="H145" i="11"/>
  <c r="N144" i="11"/>
  <c r="H144" i="11"/>
  <c r="N143" i="11"/>
  <c r="H143" i="11"/>
  <c r="O143" i="11" s="1"/>
  <c r="N142" i="11"/>
  <c r="H142" i="11"/>
  <c r="N141" i="11"/>
  <c r="H141" i="11"/>
  <c r="N140" i="11"/>
  <c r="H140" i="11"/>
  <c r="O140" i="11" s="1"/>
  <c r="N139" i="11"/>
  <c r="H139" i="11"/>
  <c r="N138" i="11"/>
  <c r="H138" i="11"/>
  <c r="O138" i="11" s="1"/>
  <c r="N137" i="11"/>
  <c r="H137" i="11"/>
  <c r="N136" i="11"/>
  <c r="H136" i="11"/>
  <c r="N135" i="11"/>
  <c r="H135" i="11"/>
  <c r="N134" i="11"/>
  <c r="H134" i="11"/>
  <c r="N133" i="11"/>
  <c r="H133" i="11"/>
  <c r="N132" i="11"/>
  <c r="H132" i="11"/>
  <c r="N131" i="11"/>
  <c r="H131" i="11"/>
  <c r="N130" i="11"/>
  <c r="H130" i="11"/>
  <c r="O129" i="11"/>
  <c r="N129" i="11"/>
  <c r="H129" i="11"/>
  <c r="N128" i="11"/>
  <c r="H128" i="11"/>
  <c r="N127" i="11"/>
  <c r="O127" i="11" s="1"/>
  <c r="H127" i="11"/>
  <c r="N126" i="11"/>
  <c r="H126" i="11"/>
  <c r="N125" i="11"/>
  <c r="H125" i="11"/>
  <c r="N124" i="11"/>
  <c r="H124" i="11"/>
  <c r="N123" i="11"/>
  <c r="H123" i="11"/>
  <c r="N122" i="11"/>
  <c r="H122" i="11"/>
  <c r="N121" i="11"/>
  <c r="H121" i="11"/>
  <c r="N120" i="11"/>
  <c r="H120" i="11"/>
  <c r="N119" i="11"/>
  <c r="H119" i="11"/>
  <c r="N118" i="11"/>
  <c r="H118" i="11"/>
  <c r="N117" i="11"/>
  <c r="H117" i="11"/>
  <c r="O117" i="11" s="1"/>
  <c r="N116" i="11"/>
  <c r="H116" i="11"/>
  <c r="O115" i="11"/>
  <c r="N115" i="11"/>
  <c r="H115" i="11"/>
  <c r="N114" i="11"/>
  <c r="H114" i="11"/>
  <c r="N113" i="11"/>
  <c r="H113" i="11"/>
  <c r="N112" i="11"/>
  <c r="H112" i="11"/>
  <c r="N111" i="11"/>
  <c r="H111" i="11"/>
  <c r="O111" i="11" s="1"/>
  <c r="N110" i="11"/>
  <c r="H110" i="11"/>
  <c r="N109" i="11"/>
  <c r="H109" i="11"/>
  <c r="O109" i="11" s="1"/>
  <c r="N108" i="11"/>
  <c r="H108" i="11"/>
  <c r="N107" i="11"/>
  <c r="H107" i="11"/>
  <c r="N106" i="11"/>
  <c r="H106" i="11"/>
  <c r="N105" i="11"/>
  <c r="H105" i="11"/>
  <c r="N104" i="11"/>
  <c r="H104" i="11"/>
  <c r="N103" i="11"/>
  <c r="H103" i="11"/>
  <c r="O103" i="11" s="1"/>
  <c r="N102" i="11"/>
  <c r="H102" i="11"/>
  <c r="N101" i="11"/>
  <c r="H101" i="11"/>
  <c r="N100" i="11"/>
  <c r="H100" i="11"/>
  <c r="N99" i="11"/>
  <c r="H99" i="11"/>
  <c r="N98" i="11"/>
  <c r="H98" i="11"/>
  <c r="N97" i="11"/>
  <c r="H97" i="11"/>
  <c r="N96" i="11"/>
  <c r="H96" i="11"/>
  <c r="N95" i="11"/>
  <c r="H95" i="11"/>
  <c r="N94" i="11"/>
  <c r="H94" i="11"/>
  <c r="N93" i="11"/>
  <c r="H93" i="11"/>
  <c r="N92" i="11"/>
  <c r="H92" i="11"/>
  <c r="N91" i="11"/>
  <c r="H91" i="11"/>
  <c r="O91" i="11" s="1"/>
  <c r="N90" i="11"/>
  <c r="H90" i="11"/>
  <c r="N89" i="11"/>
  <c r="H89" i="11"/>
  <c r="N88" i="11"/>
  <c r="H88" i="11"/>
  <c r="N87" i="11"/>
  <c r="H87" i="11"/>
  <c r="N86" i="11"/>
  <c r="H86" i="11"/>
  <c r="N85" i="11"/>
  <c r="H85" i="11"/>
  <c r="N84" i="11"/>
  <c r="H84" i="11"/>
  <c r="N83" i="11"/>
  <c r="H83" i="11"/>
  <c r="N82" i="11"/>
  <c r="H82" i="11"/>
  <c r="N81" i="11"/>
  <c r="H81" i="11"/>
  <c r="N80" i="11"/>
  <c r="H80" i="11"/>
  <c r="N79" i="11"/>
  <c r="H79" i="11"/>
  <c r="N78" i="11"/>
  <c r="H78" i="11"/>
  <c r="N77" i="11"/>
  <c r="H77" i="11"/>
  <c r="N76" i="11"/>
  <c r="H76" i="11"/>
  <c r="N75" i="11"/>
  <c r="H75" i="11"/>
  <c r="N74" i="11"/>
  <c r="H74" i="11"/>
  <c r="N73" i="11"/>
  <c r="H73" i="11"/>
  <c r="N72" i="11"/>
  <c r="H72" i="11"/>
  <c r="N71" i="11"/>
  <c r="H71" i="11"/>
  <c r="N70" i="11"/>
  <c r="H70" i="11"/>
  <c r="N69" i="11"/>
  <c r="H69" i="11"/>
  <c r="O69" i="11" s="1"/>
  <c r="N68" i="11"/>
  <c r="H68" i="11"/>
  <c r="N67" i="11"/>
  <c r="H67" i="11"/>
  <c r="O67" i="11" s="1"/>
  <c r="N66" i="11"/>
  <c r="H66" i="11"/>
  <c r="N65" i="11"/>
  <c r="H65" i="11"/>
  <c r="N64" i="11"/>
  <c r="H64" i="11"/>
  <c r="N63" i="11"/>
  <c r="H63" i="11"/>
  <c r="N62" i="11"/>
  <c r="H62" i="11"/>
  <c r="N61" i="11"/>
  <c r="H61" i="11"/>
  <c r="O61" i="11" s="1"/>
  <c r="N60" i="11"/>
  <c r="H60" i="11"/>
  <c r="N59" i="11"/>
  <c r="H59" i="11"/>
  <c r="N58" i="11"/>
  <c r="H58" i="11"/>
  <c r="N57" i="11"/>
  <c r="H57" i="11"/>
  <c r="N56" i="11"/>
  <c r="H56" i="11"/>
  <c r="N55" i="11"/>
  <c r="H55" i="11"/>
  <c r="N54" i="11"/>
  <c r="H54" i="11"/>
  <c r="N53" i="11"/>
  <c r="H53" i="11"/>
  <c r="N52" i="11"/>
  <c r="H52" i="11"/>
  <c r="N51" i="11"/>
  <c r="H51" i="11"/>
  <c r="N50" i="11"/>
  <c r="H50" i="11"/>
  <c r="N49" i="11"/>
  <c r="H49" i="11"/>
  <c r="N48" i="11"/>
  <c r="H48" i="11"/>
  <c r="N47" i="11"/>
  <c r="H47" i="11"/>
  <c r="N46" i="11"/>
  <c r="H46" i="11"/>
  <c r="N45" i="11"/>
  <c r="H45" i="11"/>
  <c r="O45" i="11" s="1"/>
  <c r="N44" i="11"/>
  <c r="H44" i="11"/>
  <c r="N43" i="11"/>
  <c r="H43" i="11"/>
  <c r="N42" i="11"/>
  <c r="H42" i="11"/>
  <c r="N41" i="11"/>
  <c r="H41" i="11"/>
  <c r="N40" i="11"/>
  <c r="H40" i="11"/>
  <c r="N39" i="11"/>
  <c r="H39" i="11"/>
  <c r="N38" i="11"/>
  <c r="H38" i="11"/>
  <c r="N37" i="11"/>
  <c r="H37" i="11"/>
  <c r="O37" i="11" s="1"/>
  <c r="N36" i="11"/>
  <c r="H36" i="11"/>
  <c r="N35" i="11"/>
  <c r="H35" i="11"/>
  <c r="N34" i="11"/>
  <c r="H34" i="11"/>
  <c r="N33" i="11"/>
  <c r="H33" i="11"/>
  <c r="O33" i="11" s="1"/>
  <c r="N32" i="11"/>
  <c r="H32" i="11"/>
  <c r="N31" i="11"/>
  <c r="H31" i="11"/>
  <c r="N30" i="11"/>
  <c r="H30" i="11"/>
  <c r="N29" i="11"/>
  <c r="H29" i="11"/>
  <c r="N28" i="11"/>
  <c r="H28" i="11"/>
  <c r="N27" i="11"/>
  <c r="H27" i="11"/>
  <c r="N26" i="11"/>
  <c r="H26" i="11"/>
  <c r="N25" i="11"/>
  <c r="H25" i="11"/>
  <c r="N24" i="11"/>
  <c r="H24" i="11"/>
  <c r="N23" i="11"/>
  <c r="H23" i="11"/>
  <c r="N22" i="11"/>
  <c r="H22" i="11"/>
  <c r="N21" i="11"/>
  <c r="H21" i="11"/>
  <c r="O21" i="11" s="1"/>
  <c r="N20" i="11"/>
  <c r="H20" i="11"/>
  <c r="N19" i="11"/>
  <c r="H19" i="11"/>
  <c r="N18" i="11"/>
  <c r="H18" i="11"/>
  <c r="M17" i="11"/>
  <c r="L17" i="11"/>
  <c r="K17" i="11"/>
  <c r="J17" i="11"/>
  <c r="G17" i="11"/>
  <c r="F17" i="11"/>
  <c r="E17" i="11"/>
  <c r="D17" i="11"/>
  <c r="O20" i="11" l="1"/>
  <c r="O70" i="11"/>
  <c r="O76" i="11"/>
  <c r="O225" i="11"/>
  <c r="O237" i="11"/>
  <c r="O23" i="11"/>
  <c r="O29" i="11"/>
  <c r="O35" i="11"/>
  <c r="O71" i="11"/>
  <c r="O77" i="11"/>
  <c r="O83" i="11"/>
  <c r="O250" i="11"/>
  <c r="O256" i="11"/>
  <c r="O56" i="11"/>
  <c r="O92" i="11"/>
  <c r="O98" i="11"/>
  <c r="O110" i="11"/>
  <c r="O133" i="11"/>
  <c r="O139" i="11"/>
  <c r="O145" i="11"/>
  <c r="O151" i="11"/>
  <c r="O163" i="11"/>
  <c r="O181" i="11"/>
  <c r="O187" i="11"/>
  <c r="O199" i="11"/>
  <c r="O205" i="11"/>
  <c r="O211" i="11"/>
  <c r="O22" i="11"/>
  <c r="O28" i="11"/>
  <c r="O34" i="11"/>
  <c r="O40" i="11"/>
  <c r="O177" i="11"/>
  <c r="O189" i="11"/>
  <c r="O236" i="11"/>
  <c r="O41" i="11"/>
  <c r="O271" i="11"/>
  <c r="O154" i="11"/>
  <c r="O160" i="11"/>
  <c r="O178" i="11"/>
  <c r="O184" i="11"/>
  <c r="O247" i="11"/>
  <c r="O221" i="11"/>
  <c r="O43" i="11"/>
  <c r="O235" i="11"/>
  <c r="O32" i="11"/>
  <c r="O44" i="11"/>
  <c r="O79" i="11"/>
  <c r="O234" i="11"/>
  <c r="O50" i="11"/>
  <c r="O85" i="11"/>
  <c r="O96" i="11"/>
  <c r="O108" i="11"/>
  <c r="O224" i="11"/>
  <c r="O86" i="11"/>
  <c r="O253" i="11"/>
  <c r="O259" i="11"/>
  <c r="O57" i="11"/>
  <c r="O81" i="11"/>
  <c r="O104" i="11"/>
  <c r="O128" i="11"/>
  <c r="O226" i="11"/>
  <c r="O232" i="11"/>
  <c r="O272" i="11"/>
  <c r="O278" i="11"/>
  <c r="O93" i="11"/>
  <c r="O192" i="11"/>
  <c r="O233" i="11"/>
  <c r="O255" i="11"/>
  <c r="O261" i="11"/>
  <c r="O273" i="11"/>
  <c r="O42" i="11"/>
  <c r="O59" i="11"/>
  <c r="O65" i="11"/>
  <c r="O141" i="11"/>
  <c r="O165" i="11"/>
  <c r="O193" i="11"/>
  <c r="O19" i="11"/>
  <c r="O89" i="11"/>
  <c r="O118" i="11"/>
  <c r="O124" i="11"/>
  <c r="O49" i="11"/>
  <c r="O55" i="11"/>
  <c r="O90" i="11"/>
  <c r="O119" i="11"/>
  <c r="O125" i="11"/>
  <c r="O200" i="11"/>
  <c r="O257" i="11"/>
  <c r="O269" i="11"/>
  <c r="O275" i="11"/>
  <c r="O281" i="11"/>
  <c r="O38" i="11"/>
  <c r="O48" i="11"/>
  <c r="O82" i="11"/>
  <c r="O88" i="11"/>
  <c r="O166" i="11"/>
  <c r="O172" i="11"/>
  <c r="O204" i="11"/>
  <c r="O144" i="11"/>
  <c r="O216" i="11"/>
  <c r="O260" i="11"/>
  <c r="O116" i="11"/>
  <c r="O249" i="11"/>
  <c r="O60" i="11"/>
  <c r="O72" i="11"/>
  <c r="O105" i="11"/>
  <c r="O156" i="11"/>
  <c r="O223" i="11"/>
  <c r="O62" i="11"/>
  <c r="O95" i="11"/>
  <c r="O101" i="11"/>
  <c r="O106" i="11"/>
  <c r="O112" i="11"/>
  <c r="O157" i="11"/>
  <c r="O168" i="11"/>
  <c r="O207" i="11"/>
  <c r="O212" i="11"/>
  <c r="O229" i="11"/>
  <c r="O24" i="11"/>
  <c r="O63" i="11"/>
  <c r="O68" i="11"/>
  <c r="O74" i="11"/>
  <c r="O80" i="11"/>
  <c r="O107" i="11"/>
  <c r="O113" i="11"/>
  <c r="O130" i="11"/>
  <c r="O136" i="11"/>
  <c r="O175" i="11"/>
  <c r="O197" i="11"/>
  <c r="O202" i="11"/>
  <c r="O208" i="11"/>
  <c r="O240" i="11"/>
  <c r="O274" i="11"/>
  <c r="O280" i="11"/>
  <c r="O31" i="11"/>
  <c r="O47" i="11"/>
  <c r="O53" i="11"/>
  <c r="O58" i="11"/>
  <c r="O64" i="11"/>
  <c r="O97" i="11"/>
  <c r="O131" i="11"/>
  <c r="O137" i="11"/>
  <c r="O159" i="11"/>
  <c r="O164" i="11"/>
  <c r="O209" i="11"/>
  <c r="O214" i="11"/>
  <c r="O220" i="11"/>
  <c r="O252" i="11"/>
  <c r="O120" i="11"/>
  <c r="O264" i="11"/>
  <c r="O228" i="11"/>
  <c r="O26" i="11"/>
  <c r="O122" i="11"/>
  <c r="O170" i="11"/>
  <c r="O191" i="11"/>
  <c r="O218" i="11"/>
  <c r="O239" i="11"/>
  <c r="O266" i="11"/>
  <c r="O277" i="11"/>
  <c r="O132" i="11"/>
  <c r="O180" i="11"/>
  <c r="O276" i="11"/>
  <c r="O27" i="11"/>
  <c r="O54" i="11"/>
  <c r="O75" i="11"/>
  <c r="O102" i="11"/>
  <c r="O123" i="11"/>
  <c r="O150" i="11"/>
  <c r="O171" i="11"/>
  <c r="O198" i="11"/>
  <c r="O219" i="11"/>
  <c r="O246" i="11"/>
  <c r="O267" i="11"/>
  <c r="O36" i="11"/>
  <c r="O84" i="11"/>
  <c r="O134" i="11"/>
  <c r="O182" i="11"/>
  <c r="O203" i="11"/>
  <c r="O230" i="11"/>
  <c r="O241" i="11"/>
  <c r="O251" i="11"/>
  <c r="O262" i="11"/>
  <c r="O268" i="11"/>
  <c r="H17" i="11"/>
  <c r="O39" i="11"/>
  <c r="O66" i="11"/>
  <c r="O87" i="11"/>
  <c r="O114" i="11"/>
  <c r="O135" i="11"/>
  <c r="O162" i="11"/>
  <c r="O183" i="11"/>
  <c r="O210" i="11"/>
  <c r="O231" i="11"/>
  <c r="O258" i="11"/>
  <c r="O279" i="11"/>
  <c r="O146" i="11"/>
  <c r="O194" i="11"/>
  <c r="O215" i="11"/>
  <c r="O242" i="11"/>
  <c r="O263" i="11"/>
  <c r="N17" i="11"/>
  <c r="O30" i="11"/>
  <c r="O51" i="11"/>
  <c r="O78" i="11"/>
  <c r="O99" i="11"/>
  <c r="O126" i="11"/>
  <c r="O147" i="11"/>
  <c r="O174" i="11"/>
  <c r="O195" i="11"/>
  <c r="O222" i="11"/>
  <c r="O243" i="11"/>
  <c r="O270" i="11"/>
  <c r="O25" i="11"/>
  <c r="O46" i="11"/>
  <c r="O52" i="11"/>
  <c r="O73" i="11"/>
  <c r="O94" i="11"/>
  <c r="O100" i="11"/>
  <c r="O121" i="11"/>
  <c r="O142" i="11"/>
  <c r="O148" i="11"/>
  <c r="O158" i="11"/>
  <c r="O169" i="11"/>
  <c r="O190" i="11"/>
  <c r="O196" i="11"/>
  <c r="O206" i="11"/>
  <c r="O217" i="11"/>
  <c r="O227" i="11"/>
  <c r="O238" i="11"/>
  <c r="O244" i="11"/>
  <c r="O254" i="11"/>
  <c r="O265" i="11"/>
  <c r="O18" i="11"/>
  <c r="O17" i="11" l="1"/>
  <c r="P79" i="7"/>
  <c r="P78" i="7"/>
  <c r="I77" i="7"/>
  <c r="I75" i="7" s="1"/>
  <c r="P76" i="7"/>
  <c r="P72" i="7"/>
  <c r="P71" i="7"/>
  <c r="P70" i="7"/>
  <c r="P69" i="7"/>
  <c r="P67" i="7"/>
  <c r="P66" i="7"/>
  <c r="P65" i="7"/>
  <c r="P64" i="7"/>
  <c r="P62" i="7"/>
  <c r="J62" i="7"/>
  <c r="K62" i="7" s="1"/>
  <c r="P61" i="7"/>
  <c r="J61" i="7"/>
  <c r="K61" i="7" s="1"/>
  <c r="P60" i="7"/>
  <c r="J60" i="7"/>
  <c r="P59" i="7"/>
  <c r="J59" i="7"/>
  <c r="K59" i="7" s="1"/>
  <c r="P57" i="7"/>
  <c r="J57" i="7"/>
  <c r="K57" i="7" s="1"/>
  <c r="P55" i="7"/>
  <c r="J55" i="7"/>
  <c r="K55" i="7" s="1"/>
  <c r="P54" i="7"/>
  <c r="J54" i="7"/>
  <c r="K54" i="7" s="1"/>
  <c r="P53" i="7"/>
  <c r="J53" i="7"/>
  <c r="K53" i="7" s="1"/>
  <c r="P52" i="7"/>
  <c r="J52" i="7"/>
  <c r="P50" i="7"/>
  <c r="J50" i="7"/>
  <c r="K50" i="7" s="1"/>
  <c r="P49" i="7"/>
  <c r="J49" i="7"/>
  <c r="K49" i="7" s="1"/>
  <c r="P47" i="7"/>
  <c r="J47" i="7"/>
  <c r="K47" i="7" s="1"/>
  <c r="P46" i="7"/>
  <c r="J46" i="7"/>
  <c r="K46" i="7" s="1"/>
  <c r="P45" i="7"/>
  <c r="J45" i="7"/>
  <c r="K45" i="7" s="1"/>
  <c r="P44" i="7"/>
  <c r="J44" i="7"/>
  <c r="K44" i="7" s="1"/>
  <c r="P43" i="7"/>
  <c r="J43" i="7"/>
  <c r="K43" i="7" s="1"/>
  <c r="P42" i="7"/>
  <c r="J42" i="7"/>
  <c r="K42" i="7" s="1"/>
  <c r="P40" i="7"/>
  <c r="J40" i="7"/>
  <c r="K40" i="7" s="1"/>
  <c r="P39" i="7"/>
  <c r="J39" i="7"/>
  <c r="K39" i="7" s="1"/>
  <c r="P38" i="7"/>
  <c r="J38" i="7"/>
  <c r="K38" i="7" s="1"/>
  <c r="P37" i="7"/>
  <c r="J37" i="7"/>
  <c r="K37" i="7" s="1"/>
  <c r="P36" i="7"/>
  <c r="J36" i="7"/>
  <c r="K36" i="7" s="1"/>
  <c r="P35" i="7"/>
  <c r="J35" i="7"/>
  <c r="K35" i="7" s="1"/>
  <c r="P34" i="7"/>
  <c r="J34" i="7"/>
  <c r="P32" i="7"/>
  <c r="J32" i="7"/>
  <c r="K32" i="7" s="1"/>
  <c r="P31" i="7"/>
  <c r="J31" i="7"/>
  <c r="K31" i="7" s="1"/>
  <c r="P30" i="7"/>
  <c r="J30" i="7"/>
  <c r="K30" i="7" s="1"/>
  <c r="P29" i="7"/>
  <c r="J29" i="7"/>
  <c r="K29" i="7" s="1"/>
  <c r="P27" i="7"/>
  <c r="J27" i="7"/>
  <c r="K27" i="7" s="1"/>
  <c r="P26" i="7"/>
  <c r="J26" i="7"/>
  <c r="K26" i="7" s="1"/>
  <c r="P24" i="7"/>
  <c r="J24" i="7"/>
  <c r="K24" i="7" s="1"/>
  <c r="P22" i="7"/>
  <c r="J22" i="7"/>
  <c r="P21" i="7"/>
  <c r="J21" i="7"/>
  <c r="K21" i="7" s="1"/>
  <c r="P19" i="7"/>
  <c r="J19" i="7"/>
  <c r="K19" i="7" s="1"/>
  <c r="P18" i="7"/>
  <c r="R18" i="7" s="1"/>
  <c r="J18" i="7"/>
  <c r="I73" i="7" l="1"/>
  <c r="K52" i="7"/>
  <c r="K18" i="7"/>
  <c r="K22" i="7"/>
  <c r="K34" i="7"/>
  <c r="K60" i="7"/>
  <c r="I68" i="7" l="1"/>
  <c r="I63" i="7" s="1"/>
  <c r="I58" i="7" s="1"/>
  <c r="I56" i="7" s="1"/>
  <c r="I51" i="7" s="1"/>
  <c r="I48" i="7" s="1"/>
  <c r="I41" i="7" s="1"/>
  <c r="I33" i="7" s="1"/>
  <c r="I28" i="7" s="1"/>
  <c r="I25" i="7" s="1"/>
  <c r="I23" i="7" s="1"/>
  <c r="I20" i="7" s="1"/>
  <c r="I17" i="7" s="1"/>
  <c r="I15" i="7" l="1"/>
  <c r="I16" i="7"/>
  <c r="I14" i="7" l="1"/>
  <c r="J79" i="7"/>
  <c r="H77" i="7" l="1"/>
  <c r="J78" i="7"/>
  <c r="G77" i="7"/>
  <c r="K79" i="7"/>
  <c r="F77" i="7"/>
  <c r="K78" i="7" l="1"/>
  <c r="J77" i="7"/>
  <c r="H75" i="7"/>
  <c r="F75" i="7"/>
  <c r="H73" i="7" l="1"/>
  <c r="J76" i="7"/>
  <c r="G75" i="7"/>
  <c r="F73" i="7"/>
  <c r="K77" i="7"/>
  <c r="J72" i="7"/>
  <c r="K72" i="7" s="1"/>
  <c r="J71" i="7" l="1"/>
  <c r="G73" i="7"/>
  <c r="J75" i="7"/>
  <c r="K76" i="7"/>
  <c r="K71" i="7" l="1"/>
  <c r="K75" i="7"/>
  <c r="J73" i="7"/>
  <c r="K73" i="7" s="1"/>
  <c r="J70" i="7"/>
  <c r="K70" i="7" s="1"/>
  <c r="H68" i="7" l="1"/>
  <c r="F68" i="7"/>
  <c r="J67" i="7" l="1"/>
  <c r="G68" i="7"/>
  <c r="J69" i="7"/>
  <c r="K69" i="7" l="1"/>
  <c r="J68" i="7"/>
  <c r="K68" i="7" s="1"/>
  <c r="J66" i="7"/>
  <c r="K67" i="7"/>
  <c r="J65" i="7" l="1"/>
  <c r="K66" i="7"/>
  <c r="F63" i="7" l="1"/>
  <c r="F58" i="7" s="1"/>
  <c r="F56" i="7" s="1"/>
  <c r="F51" i="7" s="1"/>
  <c r="F48" i="7" s="1"/>
  <c r="F41" i="7" s="1"/>
  <c r="F33" i="7" s="1"/>
  <c r="F28" i="7" s="1"/>
  <c r="H63" i="7"/>
  <c r="H58" i="7" s="1"/>
  <c r="H56" i="7" s="1"/>
  <c r="H51" i="7" s="1"/>
  <c r="H48" i="7" s="1"/>
  <c r="H41" i="7" s="1"/>
  <c r="H33" i="7" s="1"/>
  <c r="H28" i="7" s="1"/>
  <c r="K65" i="7"/>
  <c r="H25" i="7" l="1"/>
  <c r="H23" i="7" s="1"/>
  <c r="H20" i="7" s="1"/>
  <c r="H17" i="7" s="1"/>
  <c r="F25" i="7"/>
  <c r="F23" i="7" s="1"/>
  <c r="F20" i="7" s="1"/>
  <c r="F17" i="7" s="1"/>
  <c r="J64" i="7"/>
  <c r="G63" i="7"/>
  <c r="G58" i="7" s="1"/>
  <c r="G56" i="7" s="1"/>
  <c r="G51" i="7" s="1"/>
  <c r="G48" i="7" s="1"/>
  <c r="G41" i="7" s="1"/>
  <c r="G33" i="7" s="1"/>
  <c r="G28" i="7" s="1"/>
  <c r="F15" i="7" l="1"/>
  <c r="F16" i="7"/>
  <c r="F14" i="7" s="1"/>
  <c r="H16" i="7"/>
  <c r="H14" i="7" s="1"/>
  <c r="H15" i="7"/>
  <c r="G25" i="7"/>
  <c r="G23" i="7" s="1"/>
  <c r="G20" i="7" s="1"/>
  <c r="G17" i="7" s="1"/>
  <c r="K64" i="7"/>
  <c r="J63" i="7"/>
  <c r="J58" i="7" s="1"/>
  <c r="G15" i="7" l="1"/>
  <c r="G16" i="7"/>
  <c r="G14" i="7" s="1"/>
  <c r="K58" i="7"/>
  <c r="J56" i="7"/>
  <c r="K63" i="7"/>
  <c r="K56" i="7" l="1"/>
  <c r="J51" i="7"/>
  <c r="K51" i="7" l="1"/>
  <c r="J48" i="7"/>
  <c r="K48" i="7" l="1"/>
  <c r="J41" i="7"/>
  <c r="K41" i="7" l="1"/>
  <c r="J33" i="7"/>
  <c r="K33" i="7" l="1"/>
  <c r="J28" i="7"/>
  <c r="K28" i="7" l="1"/>
  <c r="J25" i="7"/>
  <c r="K25" i="7" l="1"/>
  <c r="J23" i="7"/>
  <c r="K23" i="7" l="1"/>
  <c r="J20" i="7"/>
  <c r="K20" i="7" l="1"/>
  <c r="J17" i="7"/>
  <c r="K17" i="7" l="1"/>
  <c r="J16" i="7"/>
  <c r="J15" i="7"/>
  <c r="K15" i="7" s="1"/>
  <c r="J14" i="7" l="1"/>
  <c r="K14" i="7" s="1"/>
  <c r="K16" i="7"/>
</calcChain>
</file>

<file path=xl/sharedStrings.xml><?xml version="1.0" encoding="utf-8"?>
<sst xmlns="http://schemas.openxmlformats.org/spreadsheetml/2006/main" count="2456" uniqueCount="929">
  <si>
    <t>Construcción</t>
  </si>
  <si>
    <t>Por Licitar sin cambio de alcance</t>
  </si>
  <si>
    <t>SLT 2020 Subestaciones, Líneas y Redes de Distribución</t>
  </si>
  <si>
    <t>SLT 2120 Subestaciones y Líneas de Distribución</t>
  </si>
  <si>
    <t>Autorizado</t>
  </si>
  <si>
    <t>TOTAL</t>
  </si>
  <si>
    <t>Varias (Cierre y otras)</t>
  </si>
  <si>
    <t>Con base en los artículos 107, fracción I, inciso d) de la Ley Federal de Presupuesto y Responsabilidad Hacendaria y 205 de su Reglamento</t>
  </si>
  <si>
    <t>Comisión Federal de Electricidad</t>
  </si>
  <si>
    <t xml:space="preserve">No </t>
  </si>
  <si>
    <t>Nombre del proyecto</t>
  </si>
  <si>
    <t>Estado del proyecto</t>
  </si>
  <si>
    <t>Avance Financiero</t>
  </si>
  <si>
    <t>Avance Físico</t>
  </si>
  <si>
    <t>Realizada</t>
  </si>
  <si>
    <t>Acumulada</t>
  </si>
  <si>
    <t>%</t>
  </si>
  <si>
    <t xml:space="preserve">Estimada Anual </t>
  </si>
  <si>
    <t>(1)</t>
  </si>
  <si>
    <t>(2)</t>
  </si>
  <si>
    <t>(3)</t>
  </si>
  <si>
    <t>(4)</t>
  </si>
  <si>
    <t xml:space="preserve">(5)   </t>
  </si>
  <si>
    <t>(6)=(3+5)</t>
  </si>
  <si>
    <t>(7=6/2)</t>
  </si>
  <si>
    <t>(8)</t>
  </si>
  <si>
    <t>(9)</t>
  </si>
  <si>
    <t>(10)</t>
  </si>
  <si>
    <t>(11)=(8+10)</t>
  </si>
  <si>
    <t xml:space="preserve">Total </t>
  </si>
  <si>
    <t>Aprobados en Ejercicios Fiscales Anteriores</t>
  </si>
  <si>
    <t>Inversión Directa</t>
  </si>
  <si>
    <t>Aprobados en 2006</t>
  </si>
  <si>
    <t>SE 1116 Transformación del Noreste</t>
  </si>
  <si>
    <t>Aprobado en 2007</t>
  </si>
  <si>
    <t>SE 1212 SUR - PENINSULAR</t>
  </si>
  <si>
    <t>Aprobado en 2008</t>
  </si>
  <si>
    <t>Aprobado en 2009</t>
  </si>
  <si>
    <t>SLT 1405 Subest y Líneas de Transmisión de las Áreas Sureste</t>
  </si>
  <si>
    <t>Aprobado en 2011</t>
  </si>
  <si>
    <t>CC Centro</t>
  </si>
  <si>
    <t>SLT 1603 Subestación Lago</t>
  </si>
  <si>
    <t>CCI Guerrero Negro IV</t>
  </si>
  <si>
    <t>Aprobado en 2012</t>
  </si>
  <si>
    <t>RM CT José López Portillo</t>
  </si>
  <si>
    <t>LT Red de Transmisión Asociada al CC Noreste</t>
  </si>
  <si>
    <t>CH Chicoasén II</t>
  </si>
  <si>
    <t>LT Red de transmisión asociada a la CH Chicoasén II</t>
  </si>
  <si>
    <t>Aprobado en 2013</t>
  </si>
  <si>
    <t>CC Empalme I</t>
  </si>
  <si>
    <t xml:space="preserve">LT Red de Transmisión Asociada al CC Empalme I </t>
  </si>
  <si>
    <t>CC Valle de México II</t>
  </si>
  <si>
    <t>Aprobado en 2014</t>
  </si>
  <si>
    <t>CC Empalme II</t>
  </si>
  <si>
    <t>Aprobado en 2015</t>
  </si>
  <si>
    <t>CG Cerritos Colorados Fase I</t>
  </si>
  <si>
    <t>CH Las Cruces</t>
  </si>
  <si>
    <t>SLT 2002 Subestaciones y Líneas de las Áreas Norte - Occidental</t>
  </si>
  <si>
    <t>Aprobado en 2016</t>
  </si>
  <si>
    <t>SLT SLT 2120 Subestaciones y Líneas de Distribución</t>
  </si>
  <si>
    <t>Aprobado en 2021</t>
  </si>
  <si>
    <t>SLT Transf y Transm Qro IslaCarmen NvoCasasGrands y Huasteca</t>
  </si>
  <si>
    <t>LT Incremento de Capacidad de Transm en Las Delicias-Querétaro</t>
  </si>
  <si>
    <t>SLT LT Corriente Alterna Submarina Playacar - Chankanaab II</t>
  </si>
  <si>
    <t>SLT Suministro de energía Zona Veracruz (antes Olmeca Bco1)</t>
  </si>
  <si>
    <t>Aprobado en 2022</t>
  </si>
  <si>
    <t>SLT Aumento de capacidad de transm de zonas Cancún y RivieraMaya</t>
  </si>
  <si>
    <t>SLT Aumento de capacidad de transm zonas Cancún y RivieraMaya II</t>
  </si>
  <si>
    <t>SLT Incremento en capacidad de transm Noreste Centro del País</t>
  </si>
  <si>
    <t>SLT Solución congestión de enlaces transm GCR Noro  Occid Norte</t>
  </si>
  <si>
    <t>Inversión Condicionada</t>
  </si>
  <si>
    <t>Aprobados en 2011</t>
  </si>
  <si>
    <t>Aprobados en 2013</t>
  </si>
  <si>
    <t>LT LT en Corriente Directa Ixtepec Potencia-Yautepec Potencia</t>
  </si>
  <si>
    <t>Aprobado en 2023</t>
  </si>
  <si>
    <t>SLT Suministro de Energía Eléctrica en la Zona Los Ríos</t>
  </si>
  <si>
    <t>Acumulado 2022</t>
  </si>
  <si>
    <t>SLT 1721 DISTRIBUCIÓN NORTE</t>
  </si>
  <si>
    <t xml:space="preserve">LT 1805 Línea de Transmisión Huasteca - Monterrey </t>
  </si>
  <si>
    <t>SLT 1821 Divisiones de Distribución</t>
  </si>
  <si>
    <t>SLT 1920 Subestaciones y Líneas de Distribución</t>
  </si>
  <si>
    <t>SLT SLT 2020 Subestaciones, Líneas y Redes de Distribución</t>
  </si>
  <si>
    <t>Fuente: Comisión Federal de Electricidad.</t>
  </si>
  <si>
    <t xml:space="preserve">CG Los Humeros III </t>
  </si>
  <si>
    <t>SLT 1720 Distribución Valle de México</t>
  </si>
  <si>
    <t>CE Sureste I</t>
  </si>
  <si>
    <t>CC Topolobampo III</t>
  </si>
  <si>
    <t>Total</t>
  </si>
  <si>
    <t>Terminado Totalmente</t>
  </si>
  <si>
    <t>4_/  Se disminuyó el avance financiero acumulado, ya que al cierre definitivo el consorcio privado modificó las cifras estimadas.</t>
  </si>
  <si>
    <t>2_/ El tipo de cambio utilizado fue de 16.9220  pesos por dólar correspondiente al cierre de diciembre de 2023.</t>
  </si>
  <si>
    <t>Informes sobre la Situación Económica,
las Finanzas Públicas y la Deuda Pública</t>
  </si>
  <si>
    <t>IV. PROYECTOS DE INFRAESTRUCTURA PRODUCTIVA DE LARGO PLAZO (PIDIREGAS)</t>
  </si>
  <si>
    <t>Cuarto Trimestre de 2023</t>
  </si>
  <si>
    <t>(Millones de pesos a precios de 2023)</t>
  </si>
  <si>
    <t>FLUJO NETO DE PROYECTOS DE INFRAESTRUCTURA PRODUCTIVA DE LARGO PLAZO DE INVERSIÓN DIRECTA EN OPERACIÓN   1_/</t>
  </si>
  <si>
    <t>Con base en los artículosl 107, fracción I, inciso d) de la Ley Federal de Presupuesto y Responsabilidad Hacendaria y 205 de su Reglamento</t>
  </si>
  <si>
    <t xml:space="preserve">Presupuesto   </t>
  </si>
  <si>
    <t>Ejercido</t>
  </si>
  <si>
    <t xml:space="preserve">Gasto </t>
  </si>
  <si>
    <t>Gasto</t>
  </si>
  <si>
    <t>Ingresos</t>
  </si>
  <si>
    <t>Programable</t>
  </si>
  <si>
    <t>Flujo Neto</t>
  </si>
  <si>
    <t>Variación %</t>
  </si>
  <si>
    <t>Inversión</t>
  </si>
  <si>
    <t>Amortizaciones y</t>
  </si>
  <si>
    <t>No</t>
  </si>
  <si>
    <t>Gastos de operación</t>
  </si>
  <si>
    <t>Presupuestaria</t>
  </si>
  <si>
    <t>y  Mantenimiento</t>
  </si>
  <si>
    <t>Asociada</t>
  </si>
  <si>
    <t>( 1 )</t>
  </si>
  <si>
    <t>( 2 )</t>
  </si>
  <si>
    <t>( 3 )</t>
  </si>
  <si>
    <t>( 4 )</t>
  </si>
  <si>
    <t>(5=1-2-3-4)</t>
  </si>
  <si>
    <t>( 6 )</t>
  </si>
  <si>
    <t>( 7 )</t>
  </si>
  <si>
    <t>( 8 )</t>
  </si>
  <si>
    <t>( 9 )</t>
  </si>
  <si>
    <t>(10=6-7-8-9)</t>
  </si>
  <si>
    <t>[11=(10-5)/5]</t>
  </si>
  <si>
    <t>NEGATIVOS</t>
  </si>
  <si>
    <t>CG</t>
  </si>
  <si>
    <t>Cerro Prieto IV</t>
  </si>
  <si>
    <t>CC</t>
  </si>
  <si>
    <t>Chihuahua</t>
  </si>
  <si>
    <t>CCI</t>
  </si>
  <si>
    <t>Guerrero Negro II</t>
  </si>
  <si>
    <t>Monterrey II</t>
  </si>
  <si>
    <t>CD</t>
  </si>
  <si>
    <t>Puerto San Carlos II</t>
  </si>
  <si>
    <t>Rosarito III (Unidades 8 y 9)</t>
  </si>
  <si>
    <t>CT</t>
  </si>
  <si>
    <t>Samalayuca II</t>
  </si>
  <si>
    <t>LT</t>
  </si>
  <si>
    <t>211 Cable Submarino</t>
  </si>
  <si>
    <t>214 y 215 Sureste-Peninsular</t>
  </si>
  <si>
    <t>216 y 217 Noroeste</t>
  </si>
  <si>
    <t>SE</t>
  </si>
  <si>
    <t>212 y 213 SF6 Potencia y Distribución</t>
  </si>
  <si>
    <t>218 Noroeste</t>
  </si>
  <si>
    <t>219 Sureste-Peninsular</t>
  </si>
  <si>
    <t>220 Oriental-Centro</t>
  </si>
  <si>
    <t>221 Occidental</t>
  </si>
  <si>
    <t>301 Centro</t>
  </si>
  <si>
    <t>302 Sureste</t>
  </si>
  <si>
    <t>303 Ixtapa - Pie de la Cuesta</t>
  </si>
  <si>
    <t>304 Noroeste</t>
  </si>
  <si>
    <t>305 Centro-Oriente</t>
  </si>
  <si>
    <t>306 Sureste</t>
  </si>
  <si>
    <t>307 Noreste</t>
  </si>
  <si>
    <t>308 Noroeste</t>
  </si>
  <si>
    <t>Los Azufres II y Campo Geotérmico</t>
  </si>
  <si>
    <t>CH</t>
  </si>
  <si>
    <t>Manuel Moreno Torres (2a. Etapa)</t>
  </si>
  <si>
    <t>406 Red Asociada a Tuxpan II, III y IV</t>
  </si>
  <si>
    <t>407 Red Asociada a Altamira II, III y IV</t>
  </si>
  <si>
    <t>408 Naco-Nogales - Área Noroeste</t>
  </si>
  <si>
    <t>411 Sistema Nacional</t>
  </si>
  <si>
    <t>Manuel Moreno Torres Red Asociada (2a. Etapa)</t>
  </si>
  <si>
    <t>401 Occidental - Central</t>
  </si>
  <si>
    <t>402 Oriental - Peninsular</t>
  </si>
  <si>
    <t>403 Noreste</t>
  </si>
  <si>
    <t>404 Noroeste-Norte</t>
  </si>
  <si>
    <t>405 Compensación Alta Tensión</t>
  </si>
  <si>
    <t>410 Sistema Nacional</t>
  </si>
  <si>
    <t>El Sauz conversión de TG a CC</t>
  </si>
  <si>
    <t>414 Norte-Occidental</t>
  </si>
  <si>
    <t>502 Oriental - Norte</t>
  </si>
  <si>
    <t>506 Saltillo-Cañada</t>
  </si>
  <si>
    <t>Red Asociada de la Central Tamazunchale</t>
  </si>
  <si>
    <t>Red Asociada de la Central Río Bravo III</t>
  </si>
  <si>
    <t>412 Compensación Norte</t>
  </si>
  <si>
    <t>413 Noroeste - Occidental</t>
  </si>
  <si>
    <t>503 Oriental</t>
  </si>
  <si>
    <t>504 Norte - Occidental</t>
  </si>
  <si>
    <t>Baja California Sur I</t>
  </si>
  <si>
    <t>609 Transmisión Noroeste - Occidental</t>
  </si>
  <si>
    <t>610 Transmisión Noroeste - Norte</t>
  </si>
  <si>
    <t>612 Subtransmisión Norte - Noreste</t>
  </si>
  <si>
    <t>613 Subtransmisión Occidental</t>
  </si>
  <si>
    <t>614 Subtransmisión Oriental</t>
  </si>
  <si>
    <t>615 Subtransmisión Peninsular</t>
  </si>
  <si>
    <t>Red Asociada de Transmisión de la CCI Baja California Sur I</t>
  </si>
  <si>
    <t>1012 Red de Transmisión Asociada a la CCC Baja California</t>
  </si>
  <si>
    <t>607 Sistema Bajio - Oriental</t>
  </si>
  <si>
    <t>611 Subtransmisión Baja California - Noroeste</t>
  </si>
  <si>
    <t>SUV</t>
  </si>
  <si>
    <t>Suministro de vapor a las Centrales de Cerro Prieto</t>
  </si>
  <si>
    <t>Hermosillo Conversión de TG a CC</t>
  </si>
  <si>
    <t>CCC</t>
  </si>
  <si>
    <t>Pacífico</t>
  </si>
  <si>
    <t xml:space="preserve">CH </t>
  </si>
  <si>
    <t>El Cajón</t>
  </si>
  <si>
    <t>Lineas Centro</t>
  </si>
  <si>
    <t>Red de Transmisión Asociada a la CH el Cajón</t>
  </si>
  <si>
    <t>Red de Transmisión Asociada a Altamira V</t>
  </si>
  <si>
    <t>Red de Transmisión Asociada a la Laguna II</t>
  </si>
  <si>
    <t>Red de Transmisión Asociada a el Pacífico</t>
  </si>
  <si>
    <t>707 Enlace Norte-Sur</t>
  </si>
  <si>
    <t>Riviera Maya</t>
  </si>
  <si>
    <t>PRR</t>
  </si>
  <si>
    <t>Presa Reguladora Amata</t>
  </si>
  <si>
    <t>RM</t>
  </si>
  <si>
    <t>Adolfo López Mateos</t>
  </si>
  <si>
    <t>Altamira</t>
  </si>
  <si>
    <t>Botello</t>
  </si>
  <si>
    <t>Carbón II</t>
  </si>
  <si>
    <t>Carlos Rodríguez Rivero</t>
  </si>
  <si>
    <t>Dos Bocas</t>
  </si>
  <si>
    <t>Emilio Portes Gil</t>
  </si>
  <si>
    <t xml:space="preserve">RM </t>
  </si>
  <si>
    <t>Francisco Pérez Ríos</t>
  </si>
  <si>
    <t>Gomez Palacio</t>
  </si>
  <si>
    <t>Huinalá</t>
  </si>
  <si>
    <t>Ixtaczoquitlán</t>
  </si>
  <si>
    <t>José Aceves Pozos (Mazatlán II)</t>
  </si>
  <si>
    <t>Gral. Manuel Alvarez Moreno (Manzanillo)</t>
  </si>
  <si>
    <t>CT Puerto Libertad</t>
  </si>
  <si>
    <t>Punta Prieta</t>
  </si>
  <si>
    <t>Salamanca</t>
  </si>
  <si>
    <t>Tuxpango</t>
  </si>
  <si>
    <t>CT Valle de México</t>
  </si>
  <si>
    <t>Norte</t>
  </si>
  <si>
    <t>705 Capacitores</t>
  </si>
  <si>
    <t>708 Compensación Dinámicas Oriental -Norte</t>
  </si>
  <si>
    <t>SLT</t>
  </si>
  <si>
    <t>701 Occidente-Centro</t>
  </si>
  <si>
    <t>702 Sureste-Peninsular</t>
  </si>
  <si>
    <t>703 Noreste-Norte</t>
  </si>
  <si>
    <t>704 Baja California -Noroeste</t>
  </si>
  <si>
    <t>706 Sistemas Norte</t>
  </si>
  <si>
    <t>709 Sistemas Sur</t>
  </si>
  <si>
    <t>Conversión El Encino de TG aCC</t>
  </si>
  <si>
    <t>Baja California Sur II</t>
  </si>
  <si>
    <t>807 Durango I</t>
  </si>
  <si>
    <t>CCC Tula</t>
  </si>
  <si>
    <t>CGT Cerro Prieto (U5)</t>
  </si>
  <si>
    <t>CT Carbón II Unidades 2 y 4</t>
  </si>
  <si>
    <t>CT Emilio Portes Gil Unidad 4</t>
  </si>
  <si>
    <t>CT Francisco Pérez Ríos Unidad 5</t>
  </si>
  <si>
    <t>CT Pdte. Adolfo López Mateos Unidades 3, 4, 5 y 6</t>
  </si>
  <si>
    <t>CT Pdte. Plutarco Elías Calles Unidades 1 y 2</t>
  </si>
  <si>
    <t>811 Noroeste</t>
  </si>
  <si>
    <t xml:space="preserve">SE </t>
  </si>
  <si>
    <t>812 Golfo Norte</t>
  </si>
  <si>
    <t>813 División Bajío</t>
  </si>
  <si>
    <t>801 Altiplano</t>
  </si>
  <si>
    <t xml:space="preserve">SLT </t>
  </si>
  <si>
    <t>802 Tamaulipas</t>
  </si>
  <si>
    <t>803 NOINE</t>
  </si>
  <si>
    <t>806 Bajío</t>
  </si>
  <si>
    <t xml:space="preserve">CE </t>
  </si>
  <si>
    <t>La Venta II</t>
  </si>
  <si>
    <t>Red de Transmisión Asociada a la CE La Venta II</t>
  </si>
  <si>
    <t>911 Noreste</t>
  </si>
  <si>
    <t>912 División Oriente</t>
  </si>
  <si>
    <t>914 División Centro Sur</t>
  </si>
  <si>
    <t>915 Occidental</t>
  </si>
  <si>
    <t>901 Pacífico</t>
  </si>
  <si>
    <t>902 Istmo</t>
  </si>
  <si>
    <t>903 Cabo - Norte</t>
  </si>
  <si>
    <t>La Yesca</t>
  </si>
  <si>
    <t>Baja California</t>
  </si>
  <si>
    <t>RFO</t>
  </si>
  <si>
    <t>Red de Fibra Optica Proyecto Sur</t>
  </si>
  <si>
    <t>Red de Fibra Optica Proyecto Centro</t>
  </si>
  <si>
    <t>Red de Fibra Optica Proyecto Norte</t>
  </si>
  <si>
    <t>1006 Central----Sur</t>
  </si>
  <si>
    <t>1005 Noroeste</t>
  </si>
  <si>
    <t>Infiernillo</t>
  </si>
  <si>
    <t>CT Francisco Pérez Ríos Unidades 1 y 2</t>
  </si>
  <si>
    <t>CT Puerto Libertad Unidad 4</t>
  </si>
  <si>
    <t>CT Valle de México Unidades 5,6 y 7</t>
  </si>
  <si>
    <t>CCC Samalayuca II</t>
  </si>
  <si>
    <t>CCC El Sauz</t>
  </si>
  <si>
    <t>CCC Huinala II</t>
  </si>
  <si>
    <t>1004 Compensación Dinámica Área Central</t>
  </si>
  <si>
    <t>1003 Subestaciones Eléctricas de Occidente</t>
  </si>
  <si>
    <t>Red de Transmisión Asociada a la CC San Lorenzo</t>
  </si>
  <si>
    <t>1002 Compensación y Transmisión Noreste - Sureste</t>
  </si>
  <si>
    <t>San Lorenzo Conversión de TG a CC</t>
  </si>
  <si>
    <t>1001 Red de Transmisión Baja -- Nogales</t>
  </si>
  <si>
    <t>Red de Transmisión Asociada a la CH La Yesca</t>
  </si>
  <si>
    <t>Agua Prieta II (con campo solar)</t>
  </si>
  <si>
    <t>Red de transmisión asociada a la CC Agua Prieta II</t>
  </si>
  <si>
    <t>Red de Transmisión Asociada a la CE La Venta III</t>
  </si>
  <si>
    <t>CN Laguna Verde</t>
  </si>
  <si>
    <t>CT Puerto Libertad Unidades 2 y 3</t>
  </si>
  <si>
    <t>CT Punta Prieta Unidad 2</t>
  </si>
  <si>
    <t>1110 Compensación Capacitiva del Norte</t>
  </si>
  <si>
    <t>1116 Transformación del Noreste</t>
  </si>
  <si>
    <t>1117 Transformación de Guaymas</t>
  </si>
  <si>
    <t>1120 Noroeste</t>
  </si>
  <si>
    <t>1121 Baja California</t>
  </si>
  <si>
    <t>1122 Golfo Norte</t>
  </si>
  <si>
    <t>1123 Norte</t>
  </si>
  <si>
    <t>1124 Bajío Centro</t>
  </si>
  <si>
    <t>1125 Distribución</t>
  </si>
  <si>
    <t>1127 Sureste</t>
  </si>
  <si>
    <t>1128 Centro Sur</t>
  </si>
  <si>
    <t>1129 Compensación redes</t>
  </si>
  <si>
    <t>1111 Transmisión y Transformación del Central - Occidental</t>
  </si>
  <si>
    <t>1112 Transmisión y Transformación del Noroeste</t>
  </si>
  <si>
    <t>1114 Transmisión y Transformación del Oriental</t>
  </si>
  <si>
    <t>1118 Transmisión y Transformación del Norte</t>
  </si>
  <si>
    <t>1119 Transmisión y Transformación del Sureste</t>
  </si>
  <si>
    <t>Suministro de 970 T/h a las Centrales de Cerro Prieto</t>
  </si>
  <si>
    <t>1206 Conversión a 400 kV de la LT Mazatlan II - La Higuera</t>
  </si>
  <si>
    <t>1213 COMPENSACION DE REDES</t>
  </si>
  <si>
    <t>1205 Compensación Oriental - Peninsular</t>
  </si>
  <si>
    <t>1212 SUR - PENINSULAR</t>
  </si>
  <si>
    <t>1204 Conversión a 400 kV del Área Peninsular</t>
  </si>
  <si>
    <t>1203 Transmisión y Transformación Oriental - Sureste</t>
  </si>
  <si>
    <t>1202 Suministro de Energía a la Zona Manzanillo</t>
  </si>
  <si>
    <t>1211 NORESTE - CENTRAL</t>
  </si>
  <si>
    <t>1210 NORTE - NOROESTE</t>
  </si>
  <si>
    <t>1201 Transmisión y Transformación de Baja California</t>
  </si>
  <si>
    <t>CCC Poza Rica</t>
  </si>
  <si>
    <t>CCC El Sauz Paquete 1</t>
  </si>
  <si>
    <t>Red de Trans Asoc al proy de temp abierta y Oax. II, III, IV</t>
  </si>
  <si>
    <t>Red de Transmisión Asociada a Manzanillo I U-1 y 2</t>
  </si>
  <si>
    <t>CC Repotenciación CT Manzanillo I U-1 y 2</t>
  </si>
  <si>
    <t>Red de transmisión asociada a la CG Los Humeros II</t>
  </si>
  <si>
    <t xml:space="preserve"> Red de transmisión asociada a la CI Guerrero Negro III</t>
  </si>
  <si>
    <t>CI Guerrero Negro III</t>
  </si>
  <si>
    <t>Los Humeros II</t>
  </si>
  <si>
    <t>Red de transmisión asociada a la CCC Norte II</t>
  </si>
  <si>
    <t>TG Baja California II</t>
  </si>
  <si>
    <t>1304 Transmisión y Transformación del Oriental</t>
  </si>
  <si>
    <t>1303 Transmisión y Transformación Baja - Noroeste</t>
  </si>
  <si>
    <t>1302 Transformación del Noreste</t>
  </si>
  <si>
    <t>Baja California Sur IV</t>
  </si>
  <si>
    <t>Baja California Sur III</t>
  </si>
  <si>
    <t>1313 Red de Transmisión Asociada al CC Baja California III</t>
  </si>
  <si>
    <t>1323 DISTRIBUCION SUR</t>
  </si>
  <si>
    <t>1322 DISTRIBUCION CENTRO</t>
  </si>
  <si>
    <t>1321 DISTRIBUCION NORESTE</t>
  </si>
  <si>
    <t>1320 DISTRIBUCION NOROESTE</t>
  </si>
  <si>
    <t>1404 Subestaciones del Oriente</t>
  </si>
  <si>
    <t>1401 SEs y LTs de las Áreas Baja California y Noroeste</t>
  </si>
  <si>
    <t>1405 Subest y Líneas de Transmisión de las Áreas Sureste</t>
  </si>
  <si>
    <t>1402 Cambio de Tensión de la LT Culiacán - Los Mochis</t>
  </si>
  <si>
    <t>1421 DISTRIBUCIÓN SUR</t>
  </si>
  <si>
    <t>1403 Compensación Capacitiva de las Áreas Noroeste - Norte</t>
  </si>
  <si>
    <t>1420 DISTRIBUCIÓN NORTE</t>
  </si>
  <si>
    <t>CT Altamira Unidades 1 y 2</t>
  </si>
  <si>
    <t>1521 DISTRIBUCIÓN SUR</t>
  </si>
  <si>
    <t>1520 DISTRIBUCION NORTE</t>
  </si>
  <si>
    <t>Cogeneración Salamanca Fase I</t>
  </si>
  <si>
    <t>1601 Transmisión y Transformación Noroeste - Norte</t>
  </si>
  <si>
    <t>Centro</t>
  </si>
  <si>
    <t>1603 Subestación Lago</t>
  </si>
  <si>
    <t>1604 Transmisión Ayotla-Chalco</t>
  </si>
  <si>
    <t>Guerrero Negro IV</t>
  </si>
  <si>
    <t>Red de Transmisión Asociada a la CI Guerrero Negro IV</t>
  </si>
  <si>
    <t>1621 Distribución Norte-Sur</t>
  </si>
  <si>
    <t>1620 Distribución Valle de México</t>
  </si>
  <si>
    <t>Los Azufres III (Fase I)</t>
  </si>
  <si>
    <t>CT José López Portillo</t>
  </si>
  <si>
    <t>1721 DISTRIBUCIÓN NORTE</t>
  </si>
  <si>
    <t>Red de Transmisión Asociada al CC Noreste</t>
  </si>
  <si>
    <t>1720 Distribución Valle de México</t>
  </si>
  <si>
    <t>Red de Transmisión Asociada al CC Norte III</t>
  </si>
  <si>
    <t>Los Humeros III</t>
  </si>
  <si>
    <t>Baja California Sur V</t>
  </si>
  <si>
    <t>1722 Distribución Sur</t>
  </si>
  <si>
    <t>1701 Subestación Chimalpa Dos</t>
  </si>
  <si>
    <t>1703  Conversión a 400 kV de la Riviera Maya</t>
  </si>
  <si>
    <t>1702 Transmisión y Transformación Baja - Noine</t>
  </si>
  <si>
    <t>1704 Interconexión sist aislados Guerrero Negro Sta Rosalía</t>
  </si>
  <si>
    <t>Empalme I</t>
  </si>
  <si>
    <t>Red de Transmisión Asociada al CC Empalme I</t>
  </si>
  <si>
    <t>Valle de México II</t>
  </si>
  <si>
    <t>Red de Transmisión Asociada al CC Topolobampo III</t>
  </si>
  <si>
    <t>1801 Subestaciones Baja - Noroeste</t>
  </si>
  <si>
    <t>1803 Subestaciones del Occidental</t>
  </si>
  <si>
    <t>1802 Subestaciones y Líneas de Transmisión del Norte</t>
  </si>
  <si>
    <t>1804 Subestaciones y Líneas Transmisión Oriental-Peninsular</t>
  </si>
  <si>
    <t>1820 Divisiones de Distribución del Valle de México</t>
  </si>
  <si>
    <t>1821 Divisiones de Distribución</t>
  </si>
  <si>
    <t>CCC TULA PAQUETES 1 Y 2</t>
  </si>
  <si>
    <t>CH TEMASCAL UNIDADES 1 A 4</t>
  </si>
  <si>
    <t>Empalme II</t>
  </si>
  <si>
    <t>Red de Transmisión Asociada al CC Empalme II</t>
  </si>
  <si>
    <t>1901 Subestaciones de Baja California</t>
  </si>
  <si>
    <t>1902 Subestaciones y Compensación del Noroeste</t>
  </si>
  <si>
    <t>1903 Subestaciones Norte - Noreste</t>
  </si>
  <si>
    <t>1904 Transmisión y Transformación de Occidente</t>
  </si>
  <si>
    <t>1905 Transmisión Sureste - Peninsular</t>
  </si>
  <si>
    <t>1920 Subestaciones y Líneas de Distribución</t>
  </si>
  <si>
    <t>1921 Reducción de Pérdidas de Energía en Distribución</t>
  </si>
  <si>
    <t>Los Azufres III Fase II</t>
  </si>
  <si>
    <t>Red de transmisión asociada a la CG Los Azufres III Fase II</t>
  </si>
  <si>
    <t>Cerritos Colorados Fase I</t>
  </si>
  <si>
    <t>Las Cruces</t>
  </si>
  <si>
    <t>2001 Subestaciones y Líneas Baja California Sur - Noroeste</t>
  </si>
  <si>
    <t>2002 Subestaciones y Líneas de las Áreas Norte - Occidental</t>
  </si>
  <si>
    <t>2020 Subestaciones, Líneas y Redes de Distribución</t>
  </si>
  <si>
    <t>2021 Reducción de Pérdidas de Energía en Distribución</t>
  </si>
  <si>
    <t>2101 Compensación Capacitiva Baja - Occidental</t>
  </si>
  <si>
    <t>2120 Subestaciones y Líneas de Distribución</t>
  </si>
  <si>
    <t>2121 Reducción de Pérdidas de Energía en Distribución</t>
  </si>
  <si>
    <t>Transf y Transm Qro IslaCarmen NvoCasasGrands y Huasteca</t>
  </si>
  <si>
    <t>Incremento de Capacidad de Transm en Las Delicias-Querétaro</t>
  </si>
  <si>
    <t>Nota: Las sumas de los parciales pueden no coincidir con los totales debido al redondeo.</t>
  </si>
  <si>
    <t xml:space="preserve">NA: No aplica </t>
  </si>
  <si>
    <t>1_/ Considera los proyectos que entraron en operación comercial (con terminaciones parciales o totales).</t>
  </si>
  <si>
    <t>FLUJO NETO DE PROYECTOS DE INFRAESTRUCTURA PRODUCTIVA DE LARGO PLAZO DE INVERSION CONDICIONADA EN OPERACIÓN P_/</t>
  </si>
  <si>
    <t>Fondo</t>
  </si>
  <si>
    <t>En términos de los artículos  107, fracción I , de la Ley Federal de Presupuesto y Responsabilidad Hacendaria y 205 de su Reglamento</t>
  </si>
  <si>
    <t>No.</t>
  </si>
  <si>
    <t>Presupuestado</t>
  </si>
  <si>
    <t>Cargos</t>
  </si>
  <si>
    <t xml:space="preserve">Ingresos </t>
  </si>
  <si>
    <t>Fijos</t>
  </si>
  <si>
    <t>Variables</t>
  </si>
  <si>
    <t>Flujo neto</t>
  </si>
  <si>
    <t>Flujo  neto</t>
  </si>
  <si>
    <t xml:space="preserve">Variación      %    </t>
  </si>
  <si>
    <t>(4=1-2-3)</t>
  </si>
  <si>
    <t>(5)</t>
  </si>
  <si>
    <t>(6)</t>
  </si>
  <si>
    <t>(7)</t>
  </si>
  <si>
    <t>(8=5-6-7)</t>
  </si>
  <si>
    <t>(9=(8-4)/4)</t>
  </si>
  <si>
    <t>TRN Terminal de Carbón de la CT Pdte. Plutarco Elías Calles</t>
  </si>
  <si>
    <t>CC Altamira II</t>
  </si>
  <si>
    <t>CC Bajío</t>
  </si>
  <si>
    <t>CC Campeche</t>
  </si>
  <si>
    <t>CC Hermosillo</t>
  </si>
  <si>
    <t>CT Mérida III</t>
  </si>
  <si>
    <t>CC Monterrey III</t>
  </si>
  <si>
    <t>CC Naco-Nogales</t>
  </si>
  <si>
    <t>CC Río Bravo II</t>
  </si>
  <si>
    <t>CC Mexicali</t>
  </si>
  <si>
    <t>CC Saltillo</t>
  </si>
  <si>
    <t>CC Tuxpan II</t>
  </si>
  <si>
    <t>CC Altamira III y IV</t>
  </si>
  <si>
    <t>CC Chihuahua III</t>
  </si>
  <si>
    <t>CC La Laguna II</t>
  </si>
  <si>
    <t>CC Río Bravo III</t>
  </si>
  <si>
    <t>CC Tuxpan III y IV</t>
  </si>
  <si>
    <t>CC Altamira V</t>
  </si>
  <si>
    <t>CC Tamazunchale</t>
  </si>
  <si>
    <t>CC Río Bravo IV</t>
  </si>
  <si>
    <t>CC Tuxpan V</t>
  </si>
  <si>
    <t>CC Valladolid III</t>
  </si>
  <si>
    <t>CCC Norte II</t>
  </si>
  <si>
    <t>CCC Norte</t>
  </si>
  <si>
    <t>CE La Venta III</t>
  </si>
  <si>
    <t>CE Oaxaca I</t>
  </si>
  <si>
    <t>CE Oaxaca II y CE Oaxaca III y CE Oaxaca IV</t>
  </si>
  <si>
    <t>CC Baja California III</t>
  </si>
  <si>
    <t>CC Norte III (Juárez)</t>
  </si>
  <si>
    <t xml:space="preserve">CC Noroeste </t>
  </si>
  <si>
    <t>CC Noreste</t>
  </si>
  <si>
    <t xml:space="preserve">1_/  Este proyecto no presenta montos presupuestados ni ejercidos, en virtud de que se estableció un nuevo contrato con los propietarios fuera de la figura de Inversión financiada condicionada. </t>
  </si>
  <si>
    <t>Fuente: Comisión Federal de Electricidad</t>
  </si>
  <si>
    <t>En términos de  los artículos 107, fracción I , de la Ley Federal de Presupuesto y Responsabilidad Hacendaria y 205 de su Reglamento</t>
  </si>
  <si>
    <t xml:space="preserve">Comisión Federal de Electricidad </t>
  </si>
  <si>
    <t>Nombre del Proyecto</t>
  </si>
  <si>
    <t>Costo de cierre</t>
  </si>
  <si>
    <t>Amortización ejercida</t>
  </si>
  <si>
    <t>Pasivo Directo</t>
  </si>
  <si>
    <t>Pasivo</t>
  </si>
  <si>
    <t>Suma</t>
  </si>
  <si>
    <t xml:space="preserve">Real </t>
  </si>
  <si>
    <t>Legal</t>
  </si>
  <si>
    <t>Contingente</t>
  </si>
  <si>
    <t>(4=2+3)</t>
  </si>
  <si>
    <t>(7=5+6)</t>
  </si>
  <si>
    <t>(8=1-4-7)</t>
  </si>
  <si>
    <t>(9=7+8)</t>
  </si>
  <si>
    <t>Cierres totales</t>
  </si>
  <si>
    <t>CG Cerro Prieto IV     1_/</t>
  </si>
  <si>
    <t>CC Chihuahua     1_/</t>
  </si>
  <si>
    <t>CCI Guerrero Negro II     1_/</t>
  </si>
  <si>
    <t>CC Monterrey II     1_/</t>
  </si>
  <si>
    <t>CD Puerto San Carlos II     1_/</t>
  </si>
  <si>
    <t>CC Rosarito III (Unidades 8 y 9)     1_/</t>
  </si>
  <si>
    <t>CT Samalayuca II     1_/</t>
  </si>
  <si>
    <t>LT 211 Cable Submarino     1_/</t>
  </si>
  <si>
    <t>LT 214 y 215 Sureste - Peninsular     1_/</t>
  </si>
  <si>
    <t>LT 216 y 217 Noroeste     1_/</t>
  </si>
  <si>
    <t>SE 212 y 213 SF6 Potencia y Distribución     1_/</t>
  </si>
  <si>
    <t>SE 218 Noroeste     1_/</t>
  </si>
  <si>
    <t>SE 219 Sureste - Peninsular     1_/</t>
  </si>
  <si>
    <t>SE 220 Oriental - Centro     1_/</t>
  </si>
  <si>
    <t>SE 221 Occidental     1_/</t>
  </si>
  <si>
    <t>LT 301 Centro     1_/</t>
  </si>
  <si>
    <t>LT 302 Sureste     1_/</t>
  </si>
  <si>
    <t>LT 303 Ixtapa - Pie de la Cuesta     1_/</t>
  </si>
  <si>
    <t>LT 304 Noroeste     1_/</t>
  </si>
  <si>
    <t>SE 305 Centro - Oriente     1_/</t>
  </si>
  <si>
    <t>SE 306 Sureste     1_/</t>
  </si>
  <si>
    <t>SE 307 Noreste     1_/</t>
  </si>
  <si>
    <t>SE 308 Noroeste     1_/</t>
  </si>
  <si>
    <t>CG Los Azufres II y Campo Geotérmico     1_/</t>
  </si>
  <si>
    <t>CH Manuel Moreno Torres (2a. Etapa)     1_/</t>
  </si>
  <si>
    <t>LT 406 Red Asociada a Tuxpan II, III y IV     1_/</t>
  </si>
  <si>
    <t>LT 407 Red Asociada a Altamira II, III y IV     1_/</t>
  </si>
  <si>
    <t>LT 408 Naco - Nogales - Área Noroeste     1_/</t>
  </si>
  <si>
    <t>LT 411 Sistema Nacional     1_/</t>
  </si>
  <si>
    <t>LT Manuel Moreno Torres Red Asociada (2a. Etapa)     1_/</t>
  </si>
  <si>
    <t>SE 401 Occidental - Central     1_/</t>
  </si>
  <si>
    <t>SE 402 Oriental-Peninsular     1_/</t>
  </si>
  <si>
    <t>SE 403 Noreste     1_/</t>
  </si>
  <si>
    <t>SE 404 Noroeste - Norte     1_/</t>
  </si>
  <si>
    <t>SE 405 Compensación Alta Tensión     1_/</t>
  </si>
  <si>
    <t>SE 410 Sistema Nacional     1_/</t>
  </si>
  <si>
    <t>CC El Sauz conversión de TG a CC     1_/</t>
  </si>
  <si>
    <t>LT 414 Norte-Occidental     1_/</t>
  </si>
  <si>
    <t>LT 502 Oriental - Norte     1_/</t>
  </si>
  <si>
    <t>LT 506 Saltillo-Cañada     1_/</t>
  </si>
  <si>
    <t>LT Red Asociada de la Central Tamazunchale     1_/</t>
  </si>
  <si>
    <t>LT Red Asociada de la Central Río Bravo III     1_/</t>
  </si>
  <si>
    <t>SE 412 Compensación Norte     1_/</t>
  </si>
  <si>
    <t>SE 413 Noroeste - Occidental     1_/</t>
  </si>
  <si>
    <t>SE 503 Oriental     1_/</t>
  </si>
  <si>
    <t>SE 504 Norte - Occidental   1_/</t>
  </si>
  <si>
    <t>CCI Baja California Sur I     1_/</t>
  </si>
  <si>
    <t>LT 609 Transmisión Noroeste - Occidental     1_/</t>
  </si>
  <si>
    <t>LT 610 Transmisión Noroeste - Norte     1_/</t>
  </si>
  <si>
    <t>LT 612 Subtransmisión Norte-Noroeste     1_/</t>
  </si>
  <si>
    <t>LT 613 SubTransmisión Occidental     1_/</t>
  </si>
  <si>
    <t>LT 614 Subtransmisión Oriental     1_/</t>
  </si>
  <si>
    <t>LT 615 Subtransmisión Peninsular     1_/</t>
  </si>
  <si>
    <t>LT Red Asociada de Transmisión de la CCI Baja California Sur I     1_/</t>
  </si>
  <si>
    <t>LT 1012 Red de Transmisión asociada a la CCC Baja California    1_/</t>
  </si>
  <si>
    <t>SE 607 Sistema Bajío - Oriental     1_/</t>
  </si>
  <si>
    <t>SE 611 Subtransmisión Baja California-Noroeste     1_/</t>
  </si>
  <si>
    <t>SUV Suministro de Vapor a las Centrales de Cerro Prieto     1_/</t>
  </si>
  <si>
    <t>CC Hermosillo Conversión de TG a CC     1_/</t>
  </si>
  <si>
    <t xml:space="preserve">CCC  Pacífico </t>
  </si>
  <si>
    <t xml:space="preserve">CH El Cajón     </t>
  </si>
  <si>
    <t>LT Líneas Centro     1_/</t>
  </si>
  <si>
    <t>LT Red de Transmisión Asociada a la CH el Cajón     1_/</t>
  </si>
  <si>
    <t>LT Red de Transmisión Asociada a Altamira V     1_/</t>
  </si>
  <si>
    <t>Red de Transmisión Asociada a La Laguna II    1_/</t>
  </si>
  <si>
    <t>LT Red de Transmisión Asociada a el Pacífico</t>
  </si>
  <si>
    <t>LT 707 Enlace Norte-Sur     1_/</t>
  </si>
  <si>
    <t>LT Riviera Maya     1_/</t>
  </si>
  <si>
    <t>PRR Presa Reguladora Amata     1_/</t>
  </si>
  <si>
    <t>RM Adolfo López  Mateos     1_/</t>
  </si>
  <si>
    <t>RM Altamira     1_/</t>
  </si>
  <si>
    <t>RM Botello     1_/</t>
  </si>
  <si>
    <t>RM Carbón II     1_/</t>
  </si>
  <si>
    <t>RM Carlos Rodríguez Rivero     1_/</t>
  </si>
  <si>
    <t>RM Dos Bocas     1_/</t>
  </si>
  <si>
    <t>RM Emilio Portes Gil     1_/</t>
  </si>
  <si>
    <t>RM Francisco Pérez Ríos     1_/</t>
  </si>
  <si>
    <t>RM Gomez Palacio     1_/</t>
  </si>
  <si>
    <t>RM Huinalá     1_/</t>
  </si>
  <si>
    <t>RM Ixtaczoquitlán     1_/</t>
  </si>
  <si>
    <t>RM José Aceves Pozos (Mazatlán II)     1_/</t>
  </si>
  <si>
    <t>RM Gral. Manuel Alvarez Moreno (Manzanillo)     1_/</t>
  </si>
  <si>
    <t>RM CT Puerto Libertad     1_/</t>
  </si>
  <si>
    <t>RM Punta Prieta     1_/</t>
  </si>
  <si>
    <t>RM Salamanca     1_/</t>
  </si>
  <si>
    <t>RM Tuxpango     1_/</t>
  </si>
  <si>
    <t>RM CT Valle de México     1_/</t>
  </si>
  <si>
    <t>SE Norte     1_/</t>
  </si>
  <si>
    <t>SE 705 Capacitores     1_/</t>
  </si>
  <si>
    <t>SE 708 Compensación Dinámicas Oriental -Norte     1_/</t>
  </si>
  <si>
    <t>SLT 701 Occidente-Centro     1_/</t>
  </si>
  <si>
    <t>SLT 702 Sureste-Peninsular     1_/</t>
  </si>
  <si>
    <t>SLT 703 Noreste-Norte     1_/</t>
  </si>
  <si>
    <t>SLT 704 Baja California -Noroeste     1_/</t>
  </si>
  <si>
    <t xml:space="preserve">SLT 706 Sistemas- Norte     </t>
  </si>
  <si>
    <t>SLT 709 Sistemas Sur     1_/</t>
  </si>
  <si>
    <t>CC Conversión El Encino de TG a CC     1_/</t>
  </si>
  <si>
    <t>CCI Baja California Sur II     1_/</t>
  </si>
  <si>
    <t>LT 807 Durango I     1_/</t>
  </si>
  <si>
    <t>RM CCC Tula     1_/</t>
  </si>
  <si>
    <t>RM CGT Cerro Prieto (U5)    1_/</t>
  </si>
  <si>
    <t>RM CT Carbón II Unidades 2 y 4     1_/</t>
  </si>
  <si>
    <t>RM CT Emilio Portes Gil Unidad 4     1_/</t>
  </si>
  <si>
    <t>RM CT Francisco Pérez Ríos Unidad 5     1_/</t>
  </si>
  <si>
    <t>RM CT Pdte. Adolfo López Mateos Unidades 3, 4, 5 y 6     1_/</t>
  </si>
  <si>
    <t>RM CT Pdte. Plutarco Elías Calles Unidades 1 y 2     1_/</t>
  </si>
  <si>
    <t>SE 811 Noroeste     1_/</t>
  </si>
  <si>
    <t>SE 812 Golfo Norte     1_/</t>
  </si>
  <si>
    <t>SE 813 División Bajío     1_/</t>
  </si>
  <si>
    <t>SLT 801 Altiplano     1_/</t>
  </si>
  <si>
    <t>SLT 802 Tamaulipas     1_/</t>
  </si>
  <si>
    <t>SLT 803 Noine     1_/</t>
  </si>
  <si>
    <t>SLT 806 Bajío</t>
  </si>
  <si>
    <t>CE La Venta II     1_/</t>
  </si>
  <si>
    <t>LT Red Asociada Transmisión de la CE La Venta II    1_/</t>
  </si>
  <si>
    <t>SE 911 Noreste     1_/</t>
  </si>
  <si>
    <t>SE 912 División Oriente     1_/</t>
  </si>
  <si>
    <t>SE 914 División Centro Sur</t>
  </si>
  <si>
    <t>SE 915 Occidental     1_/</t>
  </si>
  <si>
    <t>SLT 901 Pacífico     1_/</t>
  </si>
  <si>
    <t>SLT 902 Istmo     1_/</t>
  </si>
  <si>
    <t>SLT 903 Cabo - Norte     1_/</t>
  </si>
  <si>
    <t>CH La Yesca</t>
  </si>
  <si>
    <t>CCC Baja California     1_/</t>
  </si>
  <si>
    <t>RFO Red de Fibra Óptica Proyecto Sur     1_/</t>
  </si>
  <si>
    <t>RFO Red de Fibra Óptica Proyecto Centro     1_/</t>
  </si>
  <si>
    <t>RFO Red de Fibra Óptica Proyecto Norte</t>
  </si>
  <si>
    <t>SE 1006 Central----Sur</t>
  </si>
  <si>
    <t>SE 1005 Noroeste</t>
  </si>
  <si>
    <t>RM Infiernillo</t>
  </si>
  <si>
    <t>RM CT Francisco Pérez Ríos Unidades 1 y 2</t>
  </si>
  <si>
    <t>RM CT Puerto Libertad Unidad 4     1_/</t>
  </si>
  <si>
    <t>RM CT Valle de México Unidades 5, 6 y 7     1_/</t>
  </si>
  <si>
    <t>RM CCC Samalayuca II     1_/</t>
  </si>
  <si>
    <t>RM CCC El Sauz     1_/</t>
  </si>
  <si>
    <t>RM CCC Huinalá II     1_/</t>
  </si>
  <si>
    <t>SE 1004 Compensación Dinámica Área Central     1_/</t>
  </si>
  <si>
    <t>SE 1003 Subestaciones Eléctricas de Occidente</t>
  </si>
  <si>
    <t>LT Red Transmisión  Asociada a la CC San Lorenzo    1_/</t>
  </si>
  <si>
    <t>SLT 1002 Compensación y Transmisión Noreste - Sureste</t>
  </si>
  <si>
    <t>CC San Lorenzo Conversión de TG a CC</t>
  </si>
  <si>
    <t>SLT 1001 Red de Transmisión Baja-Nogales     1_/</t>
  </si>
  <si>
    <t>LT Red de Transmisión Asociada a la CH La Yesca</t>
  </si>
  <si>
    <t>CC Agua Prieta II (Con Campo Solar)</t>
  </si>
  <si>
    <t>LT Red de Transmisión asociada a la CC Agua Prieta II</t>
  </si>
  <si>
    <t>LT Red de Transmisión Asociada a la CE La Venta III</t>
  </si>
  <si>
    <t>RM CN Laguna Verde</t>
  </si>
  <si>
    <t>RM CT Puerto Libertad Unidades 2 y 3     1_/</t>
  </si>
  <si>
    <t>RM CT Punta Prieta Unidad 2     1_/</t>
  </si>
  <si>
    <t>SE 1110 Compensación Capacitiva del Norte</t>
  </si>
  <si>
    <t>SE 1117 Transformación de Guaymas</t>
  </si>
  <si>
    <t>SE 1120 Noroeste</t>
  </si>
  <si>
    <t>SE 1121 Baja California</t>
  </si>
  <si>
    <t>SE 1122 Golfo Norte</t>
  </si>
  <si>
    <t>SE 1123 Norte     1_/</t>
  </si>
  <si>
    <t>SE 1124 Bajío Centro</t>
  </si>
  <si>
    <t>SE 1125 Distribución</t>
  </si>
  <si>
    <t>SE 1127 Sureste</t>
  </si>
  <si>
    <t>SE 1128 Centro Sur</t>
  </si>
  <si>
    <t>SE 1129 Compensación redes</t>
  </si>
  <si>
    <t>SLT 1111 Transmisión y Transformación del Central - Occidental</t>
  </si>
  <si>
    <t>SLT 1112 Transmisión y Transformación del Noroeste</t>
  </si>
  <si>
    <t xml:space="preserve">SLT 1114 Transmisión y Transformación del Oriental </t>
  </si>
  <si>
    <t>SLT 1118 Transmisión y Transformación del Norte</t>
  </si>
  <si>
    <t>SLT 1119 Transmisión y Transformación del Sureste</t>
  </si>
  <si>
    <t>SUV Suministro de 970 T/h a las Centrales de Cerro Prieto</t>
  </si>
  <si>
    <t>SE 1206 Conversión a 400 kV de la LT Mazatlán II - La Higuera     1_/</t>
  </si>
  <si>
    <t>SE 1213 Compensación de Redes</t>
  </si>
  <si>
    <t>SE 1205 Compensación Oriental - Peninsular</t>
  </si>
  <si>
    <t>SLT 1204 Conversión a 400 kV del Área Peninsular</t>
  </si>
  <si>
    <t>SLT 1203 Transmisión y Transformación Oriental - Sureste</t>
  </si>
  <si>
    <t>SE 1202 Suministro de Energía a la Zona Manzanillo     1_/</t>
  </si>
  <si>
    <t>SE 1211 Noreste - Central</t>
  </si>
  <si>
    <t>SE 1210  Norte - Noroeste</t>
  </si>
  <si>
    <t>SLT 1201 Transmision y Transformacion de Baja California</t>
  </si>
  <si>
    <t xml:space="preserve">RM CCC Poza Rica </t>
  </si>
  <si>
    <t>RM CCC El Sauz Paquete 1</t>
  </si>
  <si>
    <t>LT Red de Trans Asoc al proy de temp abierta y Oax. II, III, IV</t>
  </si>
  <si>
    <t>SLT Red de Transmisión Asociada a Manzanillo I U-1 y 2</t>
  </si>
  <si>
    <t xml:space="preserve">CC CC Repotenciación CT Manzanillo I U-1 y 2 </t>
  </si>
  <si>
    <t>LT Red de Transmisión asociada a la CG Los Humeros II     1_/</t>
  </si>
  <si>
    <t>LT Red de Transmisión asociada a la CI Guerrero Negro III     1_/</t>
  </si>
  <si>
    <t>CCI CI Guerrero Negro III</t>
  </si>
  <si>
    <t>CG Los Humeros II</t>
  </si>
  <si>
    <t>LT Red de Transmisión asociada a la CCC Norte II</t>
  </si>
  <si>
    <t>CT TG Baja California II</t>
  </si>
  <si>
    <t>SLT 1304 Transmisión y Transformación del Oriental</t>
  </si>
  <si>
    <t>SLT 1303 Transmisión y Transformación Baja - Noroeste</t>
  </si>
  <si>
    <t>SLT 1302 Transformación del Noreste</t>
  </si>
  <si>
    <t>CCI Baja California Sur IV</t>
  </si>
  <si>
    <t>CCI Baja California Sur III</t>
  </si>
  <si>
    <t>LT 1313 Red asociada a Baja California III</t>
  </si>
  <si>
    <t>SE 1323 Distribución SUR</t>
  </si>
  <si>
    <t>SE 1322 Distribución Centro</t>
  </si>
  <si>
    <t>SE 1321 Distribución Noreste</t>
  </si>
  <si>
    <t>SLT SLT 1404 Subestaciones del Oriente</t>
  </si>
  <si>
    <t>SLT 1401 SEs y LTs de las Áreas Baja California y Noroeste</t>
  </si>
  <si>
    <t>SLT 1402 Cambio de Tensión de la LT Culiacán - Los Mochis</t>
  </si>
  <si>
    <t>SE 1421 Distribución Sur</t>
  </si>
  <si>
    <t>SE 1403 Compensación Capacitiva de las Áreas Noroeste - Norte     1_/</t>
  </si>
  <si>
    <t>SE 1420 Distribucion Norte</t>
  </si>
  <si>
    <t>SE 1521 Distribución Sur</t>
  </si>
  <si>
    <t>SE 1520 Distribución Norte</t>
  </si>
  <si>
    <t>CCC CoGeneración Salamanca Fase I</t>
  </si>
  <si>
    <t>SLT 1601 Transmisión y Transformación Noroeste - Norte</t>
  </si>
  <si>
    <t>SLT 1604 Transmisión Ayotla-Chalco</t>
  </si>
  <si>
    <t>LT Red de Transmisión Asociada a la CI Guerrero Negro IV</t>
  </si>
  <si>
    <t>SE 1621 Distribución Norte - Sur</t>
  </si>
  <si>
    <t>CG Los Azufres III (Fase I)</t>
  </si>
  <si>
    <t>LT Red de Transmisión asociada al CC Noreste</t>
  </si>
  <si>
    <t>LT Red de Transmisión Asociada al CC Norte III</t>
  </si>
  <si>
    <t>CCI Baja California Sur V</t>
  </si>
  <si>
    <t>SLT 1722 Distribucion Sur</t>
  </si>
  <si>
    <t>SE 1701 Subestacion Chimalpa II</t>
  </si>
  <si>
    <t>SLT 1703  Conversión a 400 kV de la Riviera Maya</t>
  </si>
  <si>
    <t>SLT 1702 Transmisión y Transformación Baja - Noine</t>
  </si>
  <si>
    <t>SLT 1704 Interconexión sist aislados Guerrero Negro Sta Rosalía</t>
  </si>
  <si>
    <t>LT Red de Transmisión Asociada al CC Topolobampo III</t>
  </si>
  <si>
    <t>SE 1801 Subestaciones Baja -  Noroeste</t>
  </si>
  <si>
    <t>SE 1803 Subestaciones del Occidental</t>
  </si>
  <si>
    <t>SLT 1802 Subestaciones y Lineas del Norte</t>
  </si>
  <si>
    <t>SLT 1804 Subestaciones y Líneas Transmisión Oriental - Peninsular</t>
  </si>
  <si>
    <t>SLT 1820 Divisiones de Distribución del Valle de México</t>
  </si>
  <si>
    <t>312 RM CH Temascal Unidades 1 a 4</t>
  </si>
  <si>
    <t>LT Red de Transmisión Asociada al CC Empalme II</t>
  </si>
  <si>
    <t>SE 1901 Subestaciones de Baja California</t>
  </si>
  <si>
    <t>SLT 1902 Subestaciones y Compensación del Noroeste</t>
  </si>
  <si>
    <t>SE 1903 Subestaciones Norte - Noreste</t>
  </si>
  <si>
    <t xml:space="preserve">SLT 1904 Transmisión y Transformación de Occidente    </t>
  </si>
  <si>
    <t>LT 1905 Transmisión Sureste Peninsular</t>
  </si>
  <si>
    <t>SLT 1921 Reducción de Perdidas de Energía en Distribución</t>
  </si>
  <si>
    <t>CG Los Azufres III Fase II</t>
  </si>
  <si>
    <t xml:space="preserve"> LT Red de transmisión asociada a la CG Los Azufres III Fase II</t>
  </si>
  <si>
    <t>SLT 2001 Subestaciones y Líneas Baja California Sur Noroeste</t>
  </si>
  <si>
    <t xml:space="preserve">SLT 2021 Reducción de Pérdidas de Energía en Distribución  </t>
  </si>
  <si>
    <t>SE 2101 Compensación Capacitiva Baja - Occidental</t>
  </si>
  <si>
    <t>SLT 2121 Reducción de Pérdidas de Energía en Distribución</t>
  </si>
  <si>
    <t xml:space="preserve">Cierres Parciales </t>
  </si>
  <si>
    <t>SE 1212 Sur - Peninsular</t>
  </si>
  <si>
    <t>SE 1320 Distribución Noroeste</t>
  </si>
  <si>
    <t xml:space="preserve">SLT 1405 Subest y Líneas de Transmisión de las Áreas Sureste </t>
  </si>
  <si>
    <t>SE 1620 Distribución Valle de México</t>
  </si>
  <si>
    <t>SLT 1721 Distribución Norte</t>
  </si>
  <si>
    <t>LT Red de Transmisión Asociada al CC Empalme I</t>
  </si>
  <si>
    <t>RM CCC Tula Paquetes 1 Y 2</t>
  </si>
  <si>
    <t xml:space="preserve">CC Empalme II    </t>
  </si>
  <si>
    <t>SLT 1920 Subestaciones y Lineas de Distribucion</t>
  </si>
  <si>
    <t>SLT 2002 Subestaciones y Líneas  de las Áreas Norte - Occidental</t>
  </si>
  <si>
    <t>SLT Transf y Transm Qro Isla Carmen NvoCasasGrands y Huasteca</t>
  </si>
  <si>
    <t>*  El tipo de cambio utilizado es de 16.9220 correspondiente al cierre de Diciembre de 2023.</t>
  </si>
  <si>
    <t>1_/ Proyectos en operación que concluyeron sus obligaciones financieras como PIDIREGAS</t>
  </si>
  <si>
    <t>Costo total estimado</t>
  </si>
  <si>
    <t>Monto 
Contratado</t>
  </si>
  <si>
    <t>Comprometido al periodo</t>
  </si>
  <si>
    <t>Montos comprometidos por etapas</t>
  </si>
  <si>
    <t>PEF 2022</t>
  </si>
  <si>
    <t>PEF 2023</t>
  </si>
  <si>
    <t>Monto</t>
  </si>
  <si>
    <t>% Respecto PEF 2023</t>
  </si>
  <si>
    <t>Proyectos adjudicados y/o en construcción</t>
  </si>
  <si>
    <t>Proyectos en operación</t>
  </si>
  <si>
    <t>( 3=2/1 )</t>
  </si>
  <si>
    <t>( 5=7+8 )</t>
  </si>
  <si>
    <t>( 6=5/2 )</t>
  </si>
  <si>
    <t>Inversión directa</t>
  </si>
  <si>
    <t xml:space="preserve">LT </t>
  </si>
  <si>
    <t xml:space="preserve">CC </t>
  </si>
  <si>
    <t>Red de transmisión asociada a la CI Guerrero Negro III</t>
  </si>
  <si>
    <t xml:space="preserve">CT </t>
  </si>
  <si>
    <t>SLT 1404 Subestaciones del Oriente</t>
  </si>
  <si>
    <t>SE 1521 DISTRIBUCIÓN SUR</t>
  </si>
  <si>
    <t>SE 1520 DISTRIBUCION NORTE</t>
  </si>
  <si>
    <t xml:space="preserve">CCI </t>
  </si>
  <si>
    <t>Chicoasén II</t>
  </si>
  <si>
    <t>1805 Línea de Transmisión Huasteca - Monterrey</t>
  </si>
  <si>
    <t xml:space="preserve"> SLT </t>
  </si>
  <si>
    <t>SLT 2021 Reducción de Pérdidas de Energía en Distribución</t>
  </si>
  <si>
    <t xml:space="preserve"> SLT Transf y Transm Qro IslaCarmen NvoCasasGrands y Huasteca</t>
  </si>
  <si>
    <t xml:space="preserve">Inversión condicionada </t>
  </si>
  <si>
    <t>TRN</t>
  </si>
  <si>
    <t>Terminal de Carbón de la CT Pdte. Plutarco Elías Calles</t>
  </si>
  <si>
    <t>Altamira II</t>
  </si>
  <si>
    <t>Campeche</t>
  </si>
  <si>
    <t xml:space="preserve">Hermosillo    </t>
  </si>
  <si>
    <t>Mérida III</t>
  </si>
  <si>
    <t xml:space="preserve">Monterrey III  </t>
  </si>
  <si>
    <t xml:space="preserve">Naco - Nogales   </t>
  </si>
  <si>
    <t xml:space="preserve">Río Bravo II </t>
  </si>
  <si>
    <t xml:space="preserve">Mexicali </t>
  </si>
  <si>
    <t>Saltillo</t>
  </si>
  <si>
    <t>Tuxpan II</t>
  </si>
  <si>
    <t>Altamira III y IV</t>
  </si>
  <si>
    <t xml:space="preserve">Chihuahua III </t>
  </si>
  <si>
    <t>La Laguna II</t>
  </si>
  <si>
    <t>Río Bravo III</t>
  </si>
  <si>
    <t xml:space="preserve">Tuxpan III y IV    </t>
  </si>
  <si>
    <t>Altamira V</t>
  </si>
  <si>
    <t>Tamazunchale</t>
  </si>
  <si>
    <t>Río Bravo IV</t>
  </si>
  <si>
    <t xml:space="preserve">Tuxpan V  </t>
  </si>
  <si>
    <t xml:space="preserve">Valladolid III     </t>
  </si>
  <si>
    <t xml:space="preserve">Norte II  </t>
  </si>
  <si>
    <t>CE</t>
  </si>
  <si>
    <t xml:space="preserve">La Venta III  </t>
  </si>
  <si>
    <t xml:space="preserve">Oaxaca I  </t>
  </si>
  <si>
    <t xml:space="preserve">Oaxaca II, CE Oaxaca III y CE Oaxaca IV  </t>
  </si>
  <si>
    <t xml:space="preserve">Baja California III   </t>
  </si>
  <si>
    <t xml:space="preserve">Norte III (Juárez)   </t>
  </si>
  <si>
    <t xml:space="preserve">Sureste I   </t>
  </si>
  <si>
    <t>Noroeste</t>
  </si>
  <si>
    <t>Noreste</t>
  </si>
  <si>
    <t>Topolobampo III</t>
  </si>
  <si>
    <t>1_/  Se modificaron los montos contratados y comprometidos de algunos proyectos con respecto al PEF 2023, en virtud de que el monto comprometido era mayor al monto contratado.</t>
  </si>
  <si>
    <t>2_/ Este proyecto no presenta monto contratado ni comprometido en el cuadro 8 del Tomo VII del PEF 2023, aún cuando está en operación, en virtud de que se estuvo evaluado el valor de sus compromisos con el propietario de dicho proyecto sin llegar aún a una definición al momento de elaborar el PEF 2023, sin embargo actualmente ya se llegó a un acuerdo por lo que en el PEF 2024 aparecerán los montos respectivos.</t>
  </si>
  <si>
    <t xml:space="preserve">3_/  Este proyecto no presenta monto contratado y comprometido en el Cuadro 8 del Tomo VII del  PEF 2023, en virtud de que se estableció un nuevo contrato con los propietarios fuera de la figura de Inversión financiada condicionada. </t>
  </si>
  <si>
    <t xml:space="preserve">Con base en los artículos 107 fracción I inciso d) de la Ley Federal de Presupuesto y Responsabilidad Hacendaria y 205 de su Reglamento. </t>
  </si>
  <si>
    <t>No. PEF</t>
  </si>
  <si>
    <t>Antes de Impuestos</t>
  </si>
  <si>
    <t>Después de impuestos</t>
  </si>
  <si>
    <t>Entrega de obra</t>
  </si>
  <si>
    <t>Plazo del pago</t>
  </si>
  <si>
    <t>Valor presente neto de la evaluación económica
(VPN)</t>
  </si>
  <si>
    <t>Valor presente  neto  de  la evaluación financiera
(VPN)</t>
  </si>
  <si>
    <t>años</t>
  </si>
  <si>
    <t>meses</t>
  </si>
  <si>
    <t>Total Inversión Directa</t>
  </si>
  <si>
    <t>Autorizados en 1997</t>
  </si>
  <si>
    <t>Autorizados en 1998</t>
  </si>
  <si>
    <t>Autorizados en 1999</t>
  </si>
  <si>
    <t>Autorizados en 2000</t>
  </si>
  <si>
    <t>Autorizados en 2001</t>
  </si>
  <si>
    <t>Autorizados en 2002</t>
  </si>
  <si>
    <t>Autorizados en 2003</t>
  </si>
  <si>
    <t>Autorizados en 2004</t>
  </si>
  <si>
    <t>Autorizados en 2005</t>
  </si>
  <si>
    <t>Autorizados en 2006</t>
  </si>
  <si>
    <t>Autorizados en 2007</t>
  </si>
  <si>
    <t>Autorizados en 2008</t>
  </si>
  <si>
    <t>Autorizados en 2009</t>
  </si>
  <si>
    <t>Autorizados en 2010</t>
  </si>
  <si>
    <t>Autorizados en 2011</t>
  </si>
  <si>
    <t>Autorizados en 2012</t>
  </si>
  <si>
    <t>Red de transmisión asociada a la CH Chicoasén II</t>
  </si>
  <si>
    <t>Autorizados en 2013</t>
  </si>
  <si>
    <t xml:space="preserve">CC    </t>
  </si>
  <si>
    <t xml:space="preserve">LT    </t>
  </si>
  <si>
    <t xml:space="preserve">LT   </t>
  </si>
  <si>
    <t xml:space="preserve">SE    </t>
  </si>
  <si>
    <t xml:space="preserve">SLT    </t>
  </si>
  <si>
    <t xml:space="preserve">RM    </t>
  </si>
  <si>
    <t>Autorizados en 2014</t>
  </si>
  <si>
    <t xml:space="preserve">SE  </t>
  </si>
  <si>
    <t>Autorizados en 2015</t>
  </si>
  <si>
    <t>Red de transmisión asociada a la CH Las Cruces</t>
  </si>
  <si>
    <t>Autorizados en 2016</t>
  </si>
  <si>
    <t>Autorizados en 2021</t>
  </si>
  <si>
    <t>LT Corriente Alterna Submarina Playacar - Chankanaab II</t>
  </si>
  <si>
    <t>Suministro de energía Zona Veracruz (antes Olmeca Bco1)</t>
  </si>
  <si>
    <t>Autorizados en 2022</t>
  </si>
  <si>
    <t>Aumento de capacidad de transm de zonas Cancún y RivieraMaya</t>
  </si>
  <si>
    <t>Aumento de capacidad de transm zonas Cancún y RivieraMaya II</t>
  </si>
  <si>
    <t>Incremento en capacidad de transm Noreste Centro del País</t>
  </si>
  <si>
    <t>Solución congestión de enlaces transm GCR Noro  Occid Norte</t>
  </si>
  <si>
    <t>Autorizados en 2023</t>
  </si>
  <si>
    <t>Atención al Suministro en la Zona Vallarta</t>
  </si>
  <si>
    <t>Paso del Norte Banco 2</t>
  </si>
  <si>
    <t>Refuerzo de la Red de la Zona Piedras Negras</t>
  </si>
  <si>
    <t>Suministro de Energía Eléctrica en la Zona Los Ríos</t>
  </si>
  <si>
    <t>1_/ El año de autorización corresponde al ejercicio fiscal en que el proyecto se incluyó por primera vez en el Presupuesto de Egresos de la Federación en la modalidad de Pidiregas.</t>
  </si>
  <si>
    <t>2_/ El tipo de cambio utilizado para la presentación de la información en pesos es de  16.9220 el cual corresponde al cierre del 4to Trimestre del 2023.</t>
  </si>
  <si>
    <t>3_/La fecha de inicio de operación es la consignada en el Tomo VII del Presupuesto de Egresos de la Federación autorizado para el ejercicio fiscal 2023, corresponde al primer cierre parcial del proyecto.</t>
  </si>
  <si>
    <t>4_/ Es la fecha del último pago de amortizaciones de un proyecto</t>
  </si>
  <si>
    <t>5_/ No Aplica</t>
  </si>
  <si>
    <t>Total Inversión Condicionada</t>
  </si>
  <si>
    <t>Bajío</t>
  </si>
  <si>
    <t>Hermosillo</t>
  </si>
  <si>
    <t>Monterrey III</t>
  </si>
  <si>
    <t>Naco-Nogales</t>
  </si>
  <si>
    <t>Río Bravo II</t>
  </si>
  <si>
    <t>Mexicali</t>
  </si>
  <si>
    <t>Gasoducto Cd. Pemex-Valladolid</t>
  </si>
  <si>
    <t>Chihuahua III</t>
  </si>
  <si>
    <t>Tuxpan III y IV</t>
  </si>
  <si>
    <t>Tuxpan V</t>
  </si>
  <si>
    <t xml:space="preserve">Valladolid III   </t>
  </si>
  <si>
    <t>Norte II</t>
  </si>
  <si>
    <t>La Venta III</t>
  </si>
  <si>
    <t>Oaxaca I</t>
  </si>
  <si>
    <t>Oaxaca II y CE Oaxaca III y CE Oaxaca IV</t>
  </si>
  <si>
    <t>Baja California III</t>
  </si>
  <si>
    <t>Norte III (Juárez)</t>
  </si>
  <si>
    <t>Sureste I</t>
  </si>
  <si>
    <t>En Corriente Directa Ixtepec Potencia-Yautepec Potencia</t>
  </si>
  <si>
    <t>1_/  El año de autorización corresponde al ejercicio fiscal en que el proyecto se incluyó por primera vez en el Presupuesto de Egresos de la Federación en la modalidad de Pidiregas.</t>
  </si>
  <si>
    <t>2_/ El tipo de cambio utilizado para la presentación de la información en pesos es de 16.9220 el cual corresponde al cierre del  4to Trimestre del 2023.</t>
  </si>
  <si>
    <t>3_/ La fecha de inicio de operación es la consignada en el Tomo VII del Presupuesto de Egresos de la Federación autorizado para el ejercicio fiscal 2023, corresponde al primer cierre parcial del proyecto.</t>
  </si>
  <si>
    <t>4_/  Es la fecha del último pago de amortizaciones de un proyecto</t>
  </si>
  <si>
    <r>
      <t xml:space="preserve">AVANCE FINANCIERO Y FÍSICO DE PROYECTOS DE INFRAESTRUCTURA PRODUCTIVA DE LARGO PLAZO EN CONSTRUCCIÓN </t>
    </r>
    <r>
      <rPr>
        <b/>
        <vertAlign val="superscript"/>
        <sz val="12"/>
        <color theme="0"/>
        <rFont val="Montserrat"/>
      </rPr>
      <t>p_/</t>
    </r>
  </si>
  <si>
    <r>
      <t>Costo Total Autorizado</t>
    </r>
    <r>
      <rPr>
        <vertAlign val="superscript"/>
        <sz val="9"/>
        <color indexed="8"/>
        <rFont val="Montserrat"/>
      </rPr>
      <t xml:space="preserve"> 2_/</t>
    </r>
  </si>
  <si>
    <r>
      <t xml:space="preserve">Acumulado 2022 </t>
    </r>
    <r>
      <rPr>
        <vertAlign val="superscript"/>
        <sz val="9"/>
        <color indexed="8"/>
        <rFont val="Montserrat"/>
      </rPr>
      <t>2_/</t>
    </r>
  </si>
  <si>
    <r>
      <t xml:space="preserve">Estimada </t>
    </r>
    <r>
      <rPr>
        <vertAlign val="superscript"/>
        <sz val="9"/>
        <color indexed="8"/>
        <rFont val="Montserrat"/>
      </rPr>
      <t>1_/ 2_/</t>
    </r>
  </si>
  <si>
    <r>
      <t xml:space="preserve">Realizada </t>
    </r>
    <r>
      <rPr>
        <vertAlign val="superscript"/>
        <sz val="9"/>
        <rFont val="Montserrat"/>
      </rPr>
      <t>3_/</t>
    </r>
  </si>
  <si>
    <r>
      <t xml:space="preserve">CC Agua Prieta II (con campo solar) </t>
    </r>
    <r>
      <rPr>
        <vertAlign val="superscript"/>
        <sz val="9"/>
        <color theme="1"/>
        <rFont val="Montserrat"/>
      </rPr>
      <t>1_/</t>
    </r>
  </si>
  <si>
    <r>
      <t xml:space="preserve">SE 1210 NORTE - NOROESTE </t>
    </r>
    <r>
      <rPr>
        <vertAlign val="superscript"/>
        <sz val="9"/>
        <color theme="1"/>
        <rFont val="Montserrat"/>
      </rPr>
      <t>4_/</t>
    </r>
  </si>
  <si>
    <r>
      <t xml:space="preserve">SE 1320 DISTRIBUCION NOROESTE </t>
    </r>
    <r>
      <rPr>
        <vertAlign val="superscript"/>
        <sz val="9"/>
        <color theme="1"/>
        <rFont val="Montserrat"/>
      </rPr>
      <t>1_/</t>
    </r>
  </si>
  <si>
    <r>
      <t xml:space="preserve"> RM  CT Altamira Unidades 1 y 2 </t>
    </r>
    <r>
      <rPr>
        <vertAlign val="superscript"/>
        <sz val="9"/>
        <color theme="1"/>
        <rFont val="Montserrat"/>
      </rPr>
      <t>1_/</t>
    </r>
  </si>
  <si>
    <r>
      <t xml:space="preserve">SE  1620 Distribución Valle de México </t>
    </r>
    <r>
      <rPr>
        <vertAlign val="superscript"/>
        <sz val="9"/>
        <color theme="1"/>
        <rFont val="Montserrat"/>
      </rPr>
      <t>1_/</t>
    </r>
  </si>
  <si>
    <r>
      <t xml:space="preserve"> RM CT José López Portillo </t>
    </r>
    <r>
      <rPr>
        <vertAlign val="superscript"/>
        <sz val="9"/>
        <color theme="1"/>
        <rFont val="Montserrat"/>
      </rPr>
      <t>1_/</t>
    </r>
  </si>
  <si>
    <r>
      <t>SLT 1720 Distribución Valle de México</t>
    </r>
    <r>
      <rPr>
        <vertAlign val="superscript"/>
        <sz val="9"/>
        <color theme="1"/>
        <rFont val="Montserrat"/>
      </rPr>
      <t>1_/</t>
    </r>
  </si>
  <si>
    <r>
      <t xml:space="preserve">CG Los Humeros III </t>
    </r>
    <r>
      <rPr>
        <vertAlign val="superscript"/>
        <sz val="9"/>
        <color theme="1"/>
        <rFont val="Montserrat"/>
      </rPr>
      <t>1_/</t>
    </r>
  </si>
  <si>
    <r>
      <t xml:space="preserve">RM CCC TULA PAQUETES 1 Y 2 </t>
    </r>
    <r>
      <rPr>
        <vertAlign val="superscript"/>
        <sz val="9"/>
        <color theme="1"/>
        <rFont val="Montserrat"/>
      </rPr>
      <t>1_/</t>
    </r>
  </si>
  <si>
    <r>
      <t xml:space="preserve">SE Atención al Suministro en la Zona Vallarta </t>
    </r>
    <r>
      <rPr>
        <vertAlign val="superscript"/>
        <sz val="9"/>
        <rFont val="Montserrat"/>
      </rPr>
      <t>1_/</t>
    </r>
  </si>
  <si>
    <r>
      <t xml:space="preserve">SE Paso del Norte Banco 2 </t>
    </r>
    <r>
      <rPr>
        <vertAlign val="superscript"/>
        <sz val="9"/>
        <rFont val="Montserrat"/>
      </rPr>
      <t>1_/</t>
    </r>
  </si>
  <si>
    <r>
      <t xml:space="preserve">SE Refuerzo de la Red de la Zona Piedras Negras </t>
    </r>
    <r>
      <rPr>
        <vertAlign val="superscript"/>
        <sz val="9"/>
        <rFont val="Montserrat"/>
      </rPr>
      <t>1_/</t>
    </r>
  </si>
  <si>
    <r>
      <t xml:space="preserve">CE Sureste I </t>
    </r>
    <r>
      <rPr>
        <vertAlign val="superscript"/>
        <sz val="9"/>
        <color theme="1"/>
        <rFont val="Montserrat"/>
      </rPr>
      <t>1_/</t>
    </r>
  </si>
  <si>
    <r>
      <t>CC Topolobampo III</t>
    </r>
    <r>
      <rPr>
        <vertAlign val="superscript"/>
        <sz val="9"/>
        <color theme="1"/>
        <rFont val="Montserrat"/>
      </rPr>
      <t>1_/</t>
    </r>
  </si>
  <si>
    <r>
      <t xml:space="preserve">TRN Gasoducto Cd. Pemex-Valladolid    </t>
    </r>
    <r>
      <rPr>
        <vertAlign val="superscript"/>
        <sz val="9"/>
        <rFont val="Montserrat"/>
      </rPr>
      <t xml:space="preserve"> 1_/</t>
    </r>
  </si>
  <si>
    <t>(Millones de pesos a precios de 2023) P_/</t>
  </si>
  <si>
    <r>
      <t xml:space="preserve">COMPROMISOS DE PROYECTOS DE INFRAESTRUCTURA PRODUCTIVA DE LARGO PLAZO DE INVERSIÓN DIRECTA EN OPERACIÓN      </t>
    </r>
    <r>
      <rPr>
        <b/>
        <vertAlign val="superscript"/>
        <sz val="12"/>
        <color indexed="9"/>
        <rFont val="Montserrat"/>
      </rPr>
      <t xml:space="preserve">p_/ </t>
    </r>
  </si>
  <si>
    <t>(Millones de pesos a precios de 2023)  *_/</t>
  </si>
  <si>
    <r>
      <t xml:space="preserve">1212 SUR - PENINSULAR    </t>
    </r>
    <r>
      <rPr>
        <vertAlign val="superscript"/>
        <sz val="9"/>
        <rFont val="Montserrat"/>
      </rPr>
      <t xml:space="preserve"> 1_/</t>
    </r>
  </si>
  <si>
    <r>
      <t xml:space="preserve">1210 NORTE - NOROESTE     </t>
    </r>
    <r>
      <rPr>
        <vertAlign val="superscript"/>
        <sz val="9"/>
        <rFont val="Montserrat"/>
      </rPr>
      <t>1_/</t>
    </r>
  </si>
  <si>
    <r>
      <t xml:space="preserve">1320 DISTRIBUCION NOROESTE     </t>
    </r>
    <r>
      <rPr>
        <vertAlign val="superscript"/>
        <sz val="9"/>
        <rFont val="Montserrat"/>
      </rPr>
      <t>1_/</t>
    </r>
  </si>
  <si>
    <r>
      <t xml:space="preserve">CT Altamira Unidades 1 y 2     </t>
    </r>
    <r>
      <rPr>
        <vertAlign val="superscript"/>
        <sz val="9"/>
        <rFont val="Montserrat"/>
      </rPr>
      <t>1_/</t>
    </r>
  </si>
  <si>
    <r>
      <t xml:space="preserve">1620 Distribución Valle de México    </t>
    </r>
    <r>
      <rPr>
        <vertAlign val="superscript"/>
        <sz val="9"/>
        <rFont val="Montserrat"/>
      </rPr>
      <t xml:space="preserve"> 1_/</t>
    </r>
  </si>
  <si>
    <r>
      <t xml:space="preserve">CT José López Portillo     </t>
    </r>
    <r>
      <rPr>
        <vertAlign val="superscript"/>
        <sz val="9"/>
        <rFont val="Montserrat"/>
      </rPr>
      <t>1_/</t>
    </r>
  </si>
  <si>
    <r>
      <t xml:space="preserve">1721 DISTRIBUCIÓN NORTE     </t>
    </r>
    <r>
      <rPr>
        <vertAlign val="superscript"/>
        <sz val="9"/>
        <rFont val="Montserrat"/>
      </rPr>
      <t>1_/</t>
    </r>
  </si>
  <si>
    <r>
      <t xml:space="preserve">Red de Transmisión Asociada al CC Noreste    </t>
    </r>
    <r>
      <rPr>
        <vertAlign val="superscript"/>
        <sz val="9"/>
        <rFont val="Montserrat"/>
      </rPr>
      <t xml:space="preserve"> 1_/</t>
    </r>
  </si>
  <si>
    <r>
      <t xml:space="preserve">1720 Distribución Valle de México    </t>
    </r>
    <r>
      <rPr>
        <vertAlign val="superscript"/>
        <sz val="9"/>
        <rFont val="Montserrat"/>
      </rPr>
      <t xml:space="preserve"> 1_/</t>
    </r>
  </si>
  <si>
    <r>
      <t xml:space="preserve">1821 Divisiones de Distribución    </t>
    </r>
    <r>
      <rPr>
        <vertAlign val="superscript"/>
        <sz val="9"/>
        <rFont val="Montserrat"/>
      </rPr>
      <t xml:space="preserve"> 1_/</t>
    </r>
  </si>
  <si>
    <r>
      <t xml:space="preserve">CCC TULA PAQUETES 1 Y 2    </t>
    </r>
    <r>
      <rPr>
        <vertAlign val="superscript"/>
        <sz val="9"/>
        <rFont val="Montserrat"/>
      </rPr>
      <t xml:space="preserve"> 1_/</t>
    </r>
  </si>
  <si>
    <r>
      <t xml:space="preserve">1920 Subestaciones y Líneas de Distribución     </t>
    </r>
    <r>
      <rPr>
        <vertAlign val="superscript"/>
        <sz val="9"/>
        <rFont val="Montserrat"/>
      </rPr>
      <t>1_/</t>
    </r>
  </si>
  <si>
    <r>
      <t xml:space="preserve">2101 Compensación Capacitiva Baja - Occidental    </t>
    </r>
    <r>
      <rPr>
        <vertAlign val="superscript"/>
        <sz val="9"/>
        <rFont val="Montserrat"/>
      </rPr>
      <t xml:space="preserve"> 1_/</t>
    </r>
  </si>
  <si>
    <r>
      <t xml:space="preserve">SLT 2120 Subestaciones y Líneas de Distribución    </t>
    </r>
    <r>
      <rPr>
        <vertAlign val="superscript"/>
        <sz val="9"/>
        <rFont val="Montserrat"/>
      </rPr>
      <t xml:space="preserve"> 1_/</t>
    </r>
  </si>
  <si>
    <r>
      <t xml:space="preserve">Bajío    </t>
    </r>
    <r>
      <rPr>
        <vertAlign val="superscript"/>
        <sz val="9"/>
        <rFont val="Montserrat"/>
      </rPr>
      <t xml:space="preserve"> 2_/</t>
    </r>
  </si>
  <si>
    <r>
      <t xml:space="preserve">Gasoducto Cd. Pemex-Valladolid   </t>
    </r>
    <r>
      <rPr>
        <vertAlign val="superscript"/>
        <sz val="9"/>
        <rFont val="Montserrat"/>
      </rPr>
      <t xml:space="preserve">  3_/</t>
    </r>
  </si>
  <si>
    <r>
      <t xml:space="preserve">VALOR PRESENTE NETO POR PROYECTO DE INVERSIÓN FINANCIADA DIRECTA  </t>
    </r>
    <r>
      <rPr>
        <b/>
        <vertAlign val="superscript"/>
        <sz val="12"/>
        <color theme="0"/>
        <rFont val="Montserrat"/>
      </rPr>
      <t>P_/</t>
    </r>
  </si>
  <si>
    <r>
      <t xml:space="preserve">Nombre del Proyecto </t>
    </r>
    <r>
      <rPr>
        <vertAlign val="superscript"/>
        <sz val="9"/>
        <rFont val="Montserrat"/>
      </rPr>
      <t>1_/</t>
    </r>
  </si>
  <si>
    <r>
      <t xml:space="preserve">Inicio de operaciones </t>
    </r>
    <r>
      <rPr>
        <vertAlign val="superscript"/>
        <sz val="9"/>
        <rFont val="Montserrat"/>
      </rPr>
      <t>3_/</t>
    </r>
  </si>
  <si>
    <r>
      <t xml:space="preserve">Término de obligaciones </t>
    </r>
    <r>
      <rPr>
        <vertAlign val="superscript"/>
        <sz val="9"/>
        <rFont val="Montserrat"/>
      </rPr>
      <t>4_/</t>
    </r>
    <r>
      <rPr>
        <sz val="9"/>
        <rFont val="Montserrat"/>
      </rPr>
      <t xml:space="preserve"> </t>
    </r>
  </si>
  <si>
    <r>
      <t xml:space="preserve">(Millones de pesos a precios de 2023)  </t>
    </r>
    <r>
      <rPr>
        <b/>
        <vertAlign val="superscript"/>
        <sz val="12"/>
        <color theme="0"/>
        <rFont val="Montserrat"/>
      </rPr>
      <t>2_/</t>
    </r>
  </si>
  <si>
    <r>
      <t xml:space="preserve">VALOR PRESENTE NETO POR PROYECTO DE INVERSIÓN FINANCIADA CONDICIONADA </t>
    </r>
    <r>
      <rPr>
        <b/>
        <vertAlign val="superscript"/>
        <sz val="12"/>
        <color theme="0"/>
        <rFont val="Montserrat"/>
      </rPr>
      <t xml:space="preserve"> P_/</t>
    </r>
  </si>
  <si>
    <r>
      <t>Autorizados en 1997</t>
    </r>
    <r>
      <rPr>
        <b/>
        <vertAlign val="superscript"/>
        <sz val="9"/>
        <rFont val="Montserrat"/>
      </rPr>
      <t xml:space="preserve"> </t>
    </r>
  </si>
  <si>
    <t>p_/ Cifras preliminares. Las sumas de los parciales pueden no coincidir con los totales debido al redondeo.</t>
  </si>
  <si>
    <t>1_/ Se consideran los proyectos que tienen previstos recursos en el PEF 2023, así como aquéllos proyectos que no tienen monto estimado en el PEF 2023, pero continúan en etapa de Varias Cierre y Otras por lo que se incluye su seguimiento.</t>
  </si>
  <si>
    <t>3_/ Los tipos de cambio promedio de fecha de liquidación utilizados fueron 19.0436 (enero), 18.6418 (febrero), 18.4030 (marzo), 18.0891 (abril), 17.7680 (mayo), 17.2930 (junio), 16.9447 (julio), 16.9660 (agosto) y 17.2426 (septiembre) 18.0338 (octubre), 17.4537 (noviembre) y 17.2253 (diciembre) pesos por dólar, publicados por el Banco de México (Banxico).</t>
  </si>
  <si>
    <t>Enero - diciembre</t>
  </si>
  <si>
    <t>500&lt; = La variación es menor a 500 por ciento</t>
  </si>
  <si>
    <t>&lt;-500 = La variación es menor a -500 por ciento.</t>
  </si>
  <si>
    <t>&gt;500 = La variación es mayor a 500 por ciento.</t>
  </si>
  <si>
    <t>Enero - diciembre 2023</t>
  </si>
  <si>
    <r>
      <t xml:space="preserve">COMPROMISOS DE PROYECTOS DE INVERSION FINANCIADA DIRECTA Y CONDICIONADA RESPECTO A SU COSTO TOTAL ADJUDICADOS, EN CONSTRUCCIÓN Y OPERACIÓN  </t>
    </r>
    <r>
      <rPr>
        <b/>
        <vertAlign val="superscript"/>
        <sz val="12"/>
        <color theme="0"/>
        <rFont val="Montserrat"/>
      </rPr>
      <t>p_/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</si>
</sst>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3" formatCode="_-* #,##0.00_-;\-* #,##0.00_-;_-* &quot;-&quot;??_-;_-@_-"/>
    <numFmt numFmtId="164" formatCode="_-* #,##0.0_-;\-* #,##0.0_-;_-* &quot;-&quot;??_-;_-@_-"/>
    <numFmt numFmtId="165" formatCode="#,##0.0"/>
    <numFmt numFmtId="166" formatCode="_-* #,##0_-;\-* #,##0_-;_-* &quot;-&quot;??_-;_-@_-"/>
    <numFmt numFmtId="167" formatCode="#,##0.00_);[Red]\(#,##0.00\)"/>
    <numFmt numFmtId="168" formatCode="#,##0.00_ ;[Red]\-#,##0.00\ "/>
    <numFmt numFmtId="169" formatCode="#,##0.0_);[Red]\(#,##0.0\)"/>
    <numFmt numFmtId="170" formatCode="#,##0.00000000000000_);[Red]\(#,##0.00000000000000\)"/>
    <numFmt numFmtId="171" formatCode="_-* #,##0.0_-;\-* #,##0.0_-;_-* &quot;-&quot;?_-;_-@_-"/>
    <numFmt numFmtId="172" formatCode="0.0"/>
    <numFmt numFmtId="173" formatCode="_(* #,##0.00_);_(* \(#,##0.00\);_(* &quot;-&quot;??_);_(@_)"/>
    <numFmt numFmtId="174" formatCode="_(* #,##0.0_);_(* \(#,##0.0\);_(* &quot;-&quot;??_);_(@_)"/>
    <numFmt numFmtId="175" formatCode="#,##0.0_ ;\-#,##0.0\ "/>
    <numFmt numFmtId="176" formatCode="#,##0.0_ ;[Red]\-#,##0.0\ "/>
    <numFmt numFmtId="177" formatCode="0.0000"/>
    <numFmt numFmtId="178" formatCode="#,##0.0_);\(#,##0.0\)"/>
    <numFmt numFmtId="179" formatCode="_(* #,##0.0_);_(* \(#,##0.0\);_(* &quot;-&quot;?_);_(@_)"/>
    <numFmt numFmtId="180" formatCode="0.000"/>
    <numFmt numFmtId="181" formatCode="#,##0.0;[Red]#,##0.0"/>
  </numFmts>
  <fonts count="52" x14ac:knownFonts="1">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8"/>
      <name val="Arial"/>
      <family val="2"/>
    </font>
    <font>
      <sz val="7"/>
      <name val="Arial"/>
      <family val="2"/>
    </font>
    <font>
      <sz val="8"/>
      <color theme="1"/>
      <name val="Calibri"/>
      <family val="2"/>
      <scheme val="minor"/>
    </font>
    <font>
      <sz val="8"/>
      <color theme="0"/>
      <name val="Arial"/>
      <family val="2"/>
    </font>
    <font>
      <sz val="9"/>
      <name val="Arial"/>
      <family val="2"/>
    </font>
    <font>
      <b/>
      <sz val="11"/>
      <color theme="0"/>
      <name val="Arial"/>
      <family val="2"/>
    </font>
    <font>
      <b/>
      <sz val="9"/>
      <name val="Arial"/>
      <family val="2"/>
    </font>
    <font>
      <sz val="6"/>
      <name val="Arial"/>
      <family val="2"/>
    </font>
    <font>
      <sz val="11"/>
      <color theme="0"/>
      <name val="Calibri"/>
      <family val="2"/>
      <scheme val="minor"/>
    </font>
    <font>
      <b/>
      <sz val="13"/>
      <color theme="0"/>
      <name val="Montserrat"/>
    </font>
    <font>
      <b/>
      <sz val="13"/>
      <color indexed="23"/>
      <name val="Montserrat"/>
    </font>
    <font>
      <b/>
      <sz val="13"/>
      <color theme="1"/>
      <name val="Montserrat"/>
    </font>
    <font>
      <sz val="12"/>
      <name val="Arial"/>
      <family val="2"/>
    </font>
    <font>
      <sz val="11"/>
      <name val="Arial"/>
      <family val="2"/>
    </font>
    <font>
      <sz val="11"/>
      <color theme="1"/>
      <name val="Arial"/>
      <family val="2"/>
    </font>
    <font>
      <sz val="12"/>
      <color theme="0"/>
      <name val="Arial"/>
      <family val="2"/>
    </font>
    <font>
      <sz val="11"/>
      <color theme="0" tint="-0.14999847407452621"/>
      <name val="Arial"/>
      <family val="2"/>
    </font>
    <font>
      <sz val="9"/>
      <color indexed="9"/>
      <name val="Arial"/>
      <family val="2"/>
    </font>
    <font>
      <sz val="11"/>
      <name val="Calibri"/>
      <family val="2"/>
    </font>
    <font>
      <sz val="11"/>
      <color rgb="FF000000"/>
      <name val="Calibri"/>
      <family val="2"/>
    </font>
    <font>
      <sz val="11"/>
      <color indexed="22"/>
      <name val="Arial"/>
      <family val="2"/>
    </font>
    <font>
      <sz val="11"/>
      <color theme="0"/>
      <name val="Arial"/>
      <family val="2"/>
    </font>
    <font>
      <b/>
      <sz val="9"/>
      <color theme="0"/>
      <name val="Montserrat"/>
    </font>
    <font>
      <sz val="9"/>
      <color theme="0"/>
      <name val="Montserrat"/>
    </font>
    <font>
      <b/>
      <sz val="12"/>
      <color theme="0"/>
      <name val="Montserrat"/>
    </font>
    <font>
      <b/>
      <vertAlign val="superscript"/>
      <sz val="12"/>
      <color theme="0"/>
      <name val="Montserrat"/>
    </font>
    <font>
      <sz val="12"/>
      <color theme="0"/>
      <name val="Montserrat"/>
    </font>
    <font>
      <sz val="9"/>
      <name val="Montserrat"/>
    </font>
    <font>
      <sz val="9"/>
      <color indexed="8"/>
      <name val="Montserrat"/>
    </font>
    <font>
      <sz val="10"/>
      <name val="Montserrat"/>
    </font>
    <font>
      <sz val="8"/>
      <name val="Montserrat"/>
    </font>
    <font>
      <vertAlign val="superscript"/>
      <sz val="9"/>
      <color indexed="8"/>
      <name val="Montserrat"/>
    </font>
    <font>
      <vertAlign val="superscript"/>
      <sz val="9"/>
      <name val="Montserrat"/>
    </font>
    <font>
      <b/>
      <sz val="9"/>
      <name val="Montserrat"/>
    </font>
    <font>
      <sz val="9"/>
      <color theme="1"/>
      <name val="Montserrat"/>
    </font>
    <font>
      <vertAlign val="superscript"/>
      <sz val="9"/>
      <color theme="1"/>
      <name val="Montserrat"/>
    </font>
    <font>
      <b/>
      <sz val="9"/>
      <color theme="1"/>
      <name val="Montserrat"/>
    </font>
    <font>
      <sz val="7"/>
      <name val="Montserrat"/>
    </font>
    <font>
      <b/>
      <sz val="12"/>
      <name val="Montserrat"/>
    </font>
    <font>
      <b/>
      <sz val="11"/>
      <color theme="0"/>
      <name val="Montserrat"/>
    </font>
    <font>
      <b/>
      <sz val="12"/>
      <color indexed="23"/>
      <name val="Montserrat"/>
    </font>
    <font>
      <b/>
      <vertAlign val="superscript"/>
      <sz val="12"/>
      <color indexed="9"/>
      <name val="Montserrat"/>
    </font>
    <font>
      <sz val="9"/>
      <color rgb="FFFF0000"/>
      <name val="Montserrat"/>
    </font>
    <font>
      <b/>
      <sz val="12"/>
      <color indexed="23"/>
      <name val="Soberana Titular"/>
      <family val="3"/>
    </font>
    <font>
      <b/>
      <sz val="9"/>
      <color indexed="8"/>
      <name val="Montserrat"/>
    </font>
    <font>
      <sz val="9"/>
      <color indexed="9"/>
      <name val="Montserrat"/>
    </font>
    <font>
      <b/>
      <vertAlign val="superscript"/>
      <sz val="9"/>
      <name val="Montserrat"/>
    </font>
  </fonts>
  <fills count="6">
    <fill>
      <patternFill patternType="none"/>
    </fill>
    <fill>
      <patternFill patternType="gray125"/>
    </fill>
    <fill>
      <patternFill patternType="solid">
        <fgColor rgb="FFD4C19C"/>
        <bgColor indexed="64"/>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s>
  <borders count="7">
    <border>
      <left/>
      <right/>
      <top/>
      <bottom/>
      <diagonal/>
    </border>
    <border>
      <left/>
      <right/>
      <top style="thin">
        <color auto="1"/>
      </top>
      <bottom/>
      <diagonal/>
    </border>
    <border>
      <left/>
      <right/>
      <top/>
      <bottom style="thin">
        <color indexed="64"/>
      </bottom>
      <diagonal/>
    </border>
    <border>
      <left/>
      <right/>
      <top style="thin">
        <color indexed="64"/>
      </top>
      <bottom style="thin">
        <color indexed="64"/>
      </bottom>
      <diagonal/>
    </border>
    <border>
      <left/>
      <right/>
      <top/>
      <bottom style="medium">
        <color theme="0" tint="-0.499984740745262"/>
      </bottom>
      <diagonal/>
    </border>
    <border>
      <left/>
      <right/>
      <top style="medium">
        <color theme="0" tint="-0.499984740745262"/>
      </top>
      <bottom/>
      <diagonal/>
    </border>
    <border>
      <left/>
      <right/>
      <top style="medium">
        <color theme="0" tint="-0.499984740745262"/>
      </top>
      <bottom style="medium">
        <color theme="0" tint="-0.499984740745262"/>
      </bottom>
      <diagonal/>
    </border>
  </borders>
  <cellStyleXfs count="12">
    <xf numFmtId="0" fontId="0" fillId="0" borderId="0"/>
    <xf numFmtId="43" fontId="1" fillId="0" borderId="0" applyFont="0" applyFill="0" applyBorder="0" applyAlignment="0" applyProtection="0"/>
    <xf numFmtId="0" fontId="2" fillId="0" borderId="0"/>
    <xf numFmtId="173"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172" fontId="2" fillId="0" borderId="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 fillId="0" borderId="0"/>
  </cellStyleXfs>
  <cellXfs count="342">
    <xf numFmtId="0" fontId="0" fillId="0" borderId="0" xfId="0"/>
    <xf numFmtId="0" fontId="2" fillId="0" borderId="0" xfId="2"/>
    <xf numFmtId="0" fontId="0" fillId="0" borderId="0" xfId="0" applyAlignment="1">
      <alignment horizontal="left" indent="1"/>
    </xf>
    <xf numFmtId="0" fontId="3" fillId="0" borderId="0" xfId="2" applyFont="1"/>
    <xf numFmtId="0" fontId="3" fillId="0" borderId="0" xfId="2" applyFont="1" applyAlignment="1">
      <alignment horizontal="left" indent="1"/>
    </xf>
    <xf numFmtId="49" fontId="2" fillId="0" borderId="0" xfId="2" applyNumberFormat="1"/>
    <xf numFmtId="49" fontId="2" fillId="0" borderId="0" xfId="2" applyNumberFormat="1" applyAlignment="1">
      <alignment vertical="center"/>
    </xf>
    <xf numFmtId="0" fontId="2" fillId="0" borderId="0" xfId="2" applyAlignment="1">
      <alignment horizontal="right"/>
    </xf>
    <xf numFmtId="167" fontId="5" fillId="0" borderId="0" xfId="2" applyNumberFormat="1" applyFont="1" applyAlignment="1">
      <alignment horizontal="center"/>
    </xf>
    <xf numFmtId="0" fontId="4" fillId="0" borderId="0" xfId="0" applyFont="1" applyAlignment="1">
      <alignment horizontal="right"/>
    </xf>
    <xf numFmtId="43" fontId="0" fillId="0" borderId="0" xfId="1" applyFont="1" applyAlignment="1">
      <alignment horizontal="left" indent="1"/>
    </xf>
    <xf numFmtId="168" fontId="0" fillId="0" borderId="0" xfId="0" applyNumberFormat="1"/>
    <xf numFmtId="43" fontId="0" fillId="0" borderId="0" xfId="0" applyNumberFormat="1" applyAlignment="1">
      <alignment horizontal="left" indent="1"/>
    </xf>
    <xf numFmtId="166" fontId="0" fillId="0" borderId="0" xfId="1" applyNumberFormat="1" applyFont="1" applyBorder="1"/>
    <xf numFmtId="1" fontId="0" fillId="0" borderId="0" xfId="1" applyNumberFormat="1" applyFont="1" applyBorder="1"/>
    <xf numFmtId="0" fontId="7" fillId="0" borderId="0" xfId="0" applyFont="1" applyAlignment="1">
      <alignment horizontal="center"/>
    </xf>
    <xf numFmtId="1" fontId="0" fillId="0" borderId="0" xfId="0" applyNumberFormat="1"/>
    <xf numFmtId="166" fontId="7" fillId="0" borderId="0" xfId="1" applyNumberFormat="1" applyFont="1" applyFill="1" applyBorder="1" applyAlignment="1">
      <alignment horizontal="center"/>
    </xf>
    <xf numFmtId="0" fontId="9" fillId="0" borderId="0" xfId="2" applyFont="1"/>
    <xf numFmtId="0" fontId="13" fillId="0" borderId="0" xfId="0" applyFont="1"/>
    <xf numFmtId="0" fontId="4" fillId="0" borderId="0" xfId="2" applyFont="1" applyAlignment="1">
      <alignment horizontal="center" vertical="center"/>
    </xf>
    <xf numFmtId="0" fontId="16" fillId="0" borderId="0" xfId="0" applyFont="1" applyAlignment="1">
      <alignment horizontal="left" wrapText="1"/>
    </xf>
    <xf numFmtId="0" fontId="2" fillId="0" borderId="4" xfId="2" applyBorder="1"/>
    <xf numFmtId="0" fontId="16" fillId="0" borderId="5" xfId="0" applyFont="1" applyBorder="1" applyAlignment="1">
      <alignment horizontal="center"/>
    </xf>
    <xf numFmtId="0" fontId="0" fillId="0" borderId="5" xfId="0" applyBorder="1"/>
    <xf numFmtId="0" fontId="17" fillId="0" borderId="0" xfId="0" applyFont="1" applyAlignment="1"/>
    <xf numFmtId="0" fontId="9" fillId="3" borderId="0" xfId="0" applyFont="1" applyFill="1"/>
    <xf numFmtId="43" fontId="3" fillId="0" borderId="0" xfId="1" applyFont="1" applyBorder="1" applyAlignment="1"/>
    <xf numFmtId="43" fontId="11" fillId="3" borderId="0" xfId="1" applyFont="1" applyFill="1"/>
    <xf numFmtId="0" fontId="19" fillId="0" borderId="0" xfId="0" applyFont="1" applyFill="1"/>
    <xf numFmtId="0" fontId="0" fillId="0" borderId="0" xfId="0" applyFill="1"/>
    <xf numFmtId="0" fontId="18" fillId="0" borderId="0" xfId="2" applyFont="1" applyAlignment="1">
      <alignment vertical="center"/>
    </xf>
    <xf numFmtId="0" fontId="18" fillId="0" borderId="0" xfId="2" quotePrefix="1" applyFont="1" applyAlignment="1">
      <alignment vertical="center"/>
    </xf>
    <xf numFmtId="0" fontId="4" fillId="0" borderId="0" xfId="2" applyFont="1" applyAlignment="1">
      <alignment vertical="center"/>
    </xf>
    <xf numFmtId="169" fontId="4" fillId="0" borderId="0" xfId="2" applyNumberFormat="1" applyFont="1" applyAlignment="1">
      <alignment vertical="center"/>
    </xf>
    <xf numFmtId="173" fontId="4" fillId="0" borderId="0" xfId="3" applyFont="1" applyFill="1" applyAlignment="1">
      <alignment vertical="center"/>
    </xf>
    <xf numFmtId="174" fontId="4" fillId="0" borderId="0" xfId="3" applyNumberFormat="1" applyFont="1" applyFill="1" applyAlignment="1">
      <alignment vertical="center"/>
    </xf>
    <xf numFmtId="0" fontId="17" fillId="0" borderId="0" xfId="2" applyFont="1" applyAlignment="1">
      <alignment vertical="center"/>
    </xf>
    <xf numFmtId="0" fontId="20" fillId="0" borderId="0" xfId="2" applyFont="1" applyAlignment="1">
      <alignment horizontal="center" vertical="center"/>
    </xf>
    <xf numFmtId="177" fontId="21" fillId="0" borderId="0" xfId="2" applyNumberFormat="1" applyFont="1" applyAlignment="1">
      <alignment vertical="center"/>
    </xf>
    <xf numFmtId="0" fontId="8" fillId="0" borderId="0" xfId="2" applyFont="1" applyAlignment="1">
      <alignment vertical="center"/>
    </xf>
    <xf numFmtId="165" fontId="2" fillId="0" borderId="0" xfId="2" applyNumberFormat="1" applyAlignment="1">
      <alignment vertical="center"/>
    </xf>
    <xf numFmtId="0" fontId="2" fillId="0" borderId="0" xfId="2" applyAlignment="1">
      <alignment vertical="center"/>
    </xf>
    <xf numFmtId="164" fontId="2" fillId="0" borderId="0" xfId="1" applyNumberFormat="1" applyFont="1" applyFill="1" applyAlignment="1">
      <alignment vertical="center"/>
    </xf>
    <xf numFmtId="0" fontId="9" fillId="0" borderId="0" xfId="2" applyFont="1" applyAlignment="1">
      <alignment vertical="center"/>
    </xf>
    <xf numFmtId="1" fontId="9" fillId="0" borderId="0" xfId="2" applyNumberFormat="1" applyFont="1" applyAlignment="1">
      <alignment vertical="center"/>
    </xf>
    <xf numFmtId="0" fontId="22" fillId="0" borderId="0" xfId="2" applyFont="1" applyAlignment="1">
      <alignment vertical="center"/>
    </xf>
    <xf numFmtId="164" fontId="23" fillId="0" borderId="0" xfId="8" applyNumberFormat="1" applyFont="1" applyFill="1" applyBorder="1" applyAlignment="1">
      <alignment vertical="center"/>
    </xf>
    <xf numFmtId="164" fontId="24" fillId="0" borderId="0" xfId="8" applyNumberFormat="1" applyFont="1" applyFill="1" applyBorder="1" applyAlignment="1">
      <alignment vertical="center"/>
    </xf>
    <xf numFmtId="1" fontId="4" fillId="0" borderId="0" xfId="2" applyNumberFormat="1" applyFont="1" applyAlignment="1">
      <alignment vertical="center"/>
    </xf>
    <xf numFmtId="0" fontId="2" fillId="0" borderId="0" xfId="2" applyAlignment="1">
      <alignment horizontal="left" vertical="center"/>
    </xf>
    <xf numFmtId="0" fontId="12" fillId="0" borderId="0" xfId="2" applyFont="1" applyAlignment="1">
      <alignment vertical="center"/>
    </xf>
    <xf numFmtId="0" fontId="25" fillId="0" borderId="0" xfId="2" applyFont="1" applyAlignment="1">
      <alignment vertical="center"/>
    </xf>
    <xf numFmtId="176" fontId="18" fillId="0" borderId="0" xfId="2" applyNumberFormat="1" applyFont="1" applyAlignment="1">
      <alignment horizontal="right" vertical="center"/>
    </xf>
    <xf numFmtId="9" fontId="4" fillId="0" borderId="0" xfId="5" applyFont="1" applyFill="1" applyAlignment="1">
      <alignment vertical="center"/>
    </xf>
    <xf numFmtId="9" fontId="4" fillId="0" borderId="0" xfId="5" applyFont="1" applyAlignment="1">
      <alignment vertical="center"/>
    </xf>
    <xf numFmtId="0" fontId="26" fillId="0" borderId="0" xfId="2" applyFont="1" applyAlignment="1">
      <alignment vertical="center"/>
    </xf>
    <xf numFmtId="177" fontId="18" fillId="0" borderId="0" xfId="2" applyNumberFormat="1" applyFont="1" applyAlignment="1">
      <alignment vertical="center"/>
    </xf>
    <xf numFmtId="0" fontId="3" fillId="0" borderId="0" xfId="2" applyFont="1" applyAlignment="1">
      <alignment horizontal="center" vertical="center"/>
    </xf>
    <xf numFmtId="0" fontId="2" fillId="0" borderId="0" xfId="2" applyAlignment="1">
      <alignment horizontal="center" vertical="center"/>
    </xf>
    <xf numFmtId="15" fontId="2" fillId="0" borderId="0" xfId="2" applyNumberFormat="1" applyAlignment="1">
      <alignment horizontal="center" vertical="center"/>
    </xf>
    <xf numFmtId="0" fontId="2" fillId="4" borderId="0" xfId="2" applyFill="1" applyAlignment="1">
      <alignment vertical="center"/>
    </xf>
    <xf numFmtId="1" fontId="2" fillId="0" borderId="0" xfId="2" applyNumberFormat="1" applyAlignment="1">
      <alignment horizontal="center" vertical="center"/>
    </xf>
    <xf numFmtId="0" fontId="3" fillId="0" borderId="0" xfId="2" applyFont="1" applyAlignment="1">
      <alignment vertical="center"/>
    </xf>
    <xf numFmtId="0" fontId="6" fillId="0" borderId="0" xfId="2" applyFont="1" applyAlignment="1">
      <alignment horizontal="left" vertical="center"/>
    </xf>
    <xf numFmtId="0" fontId="6" fillId="0" borderId="0" xfId="2" applyFont="1" applyAlignment="1">
      <alignment vertical="center"/>
    </xf>
    <xf numFmtId="169" fontId="2" fillId="0" borderId="0" xfId="2" applyNumberFormat="1" applyAlignment="1">
      <alignment vertical="center"/>
    </xf>
    <xf numFmtId="180" fontId="2" fillId="0" borderId="0" xfId="2" applyNumberFormat="1" applyAlignment="1">
      <alignment horizontal="right" vertical="center"/>
    </xf>
    <xf numFmtId="180" fontId="9" fillId="0" borderId="0" xfId="2" applyNumberFormat="1" applyFont="1" applyAlignment="1">
      <alignment horizontal="right" vertical="center"/>
    </xf>
    <xf numFmtId="0" fontId="9" fillId="0" borderId="0" xfId="2" applyFont="1" applyAlignment="1">
      <alignment horizontal="center" vertical="center"/>
    </xf>
    <xf numFmtId="1" fontId="29" fillId="2" borderId="0" xfId="2" applyNumberFormat="1" applyFont="1" applyFill="1" applyAlignment="1">
      <alignment horizontal="left" vertical="center"/>
    </xf>
    <xf numFmtId="0" fontId="29" fillId="2" borderId="0" xfId="2" applyFont="1" applyFill="1" applyAlignment="1">
      <alignment vertical="top"/>
    </xf>
    <xf numFmtId="0" fontId="29" fillId="2" borderId="0" xfId="2" applyFont="1" applyFill="1" applyAlignment="1">
      <alignment horizontal="left" vertical="top"/>
    </xf>
    <xf numFmtId="2" fontId="29" fillId="2" borderId="0" xfId="2" applyNumberFormat="1" applyFont="1" applyFill="1" applyAlignment="1">
      <alignment horizontal="left" vertical="center"/>
    </xf>
    <xf numFmtId="0" fontId="29" fillId="2" borderId="0" xfId="0" applyFont="1" applyFill="1" applyAlignment="1">
      <alignment horizontal="left"/>
    </xf>
    <xf numFmtId="0" fontId="29" fillId="2" borderId="0" xfId="2" applyFont="1" applyFill="1" applyAlignment="1">
      <alignment horizontal="left"/>
    </xf>
    <xf numFmtId="0" fontId="31" fillId="2" borderId="0" xfId="2" applyFont="1" applyFill="1" applyAlignment="1">
      <alignment horizontal="left"/>
    </xf>
    <xf numFmtId="0" fontId="29" fillId="2" borderId="0" xfId="2" applyFont="1" applyFill="1"/>
    <xf numFmtId="0" fontId="29" fillId="2" borderId="0" xfId="2" applyFont="1" applyFill="1" applyAlignment="1">
      <alignment horizontal="left" indent="1"/>
    </xf>
    <xf numFmtId="49" fontId="32" fillId="0" borderId="6" xfId="2" applyNumberFormat="1" applyFont="1" applyBorder="1" applyAlignment="1">
      <alignment horizontal="center"/>
    </xf>
    <xf numFmtId="49" fontId="33" fillId="0" borderId="6" xfId="2" applyNumberFormat="1" applyFont="1" applyBorder="1" applyAlignment="1">
      <alignment horizontal="center"/>
    </xf>
    <xf numFmtId="0" fontId="33" fillId="0" borderId="6" xfId="2" applyFont="1" applyBorder="1" applyAlignment="1">
      <alignment horizontal="center" vertical="center"/>
    </xf>
    <xf numFmtId="49" fontId="34" fillId="0" borderId="0" xfId="2" applyNumberFormat="1" applyFont="1"/>
    <xf numFmtId="0" fontId="33" fillId="0" borderId="0" xfId="2" applyFont="1" applyAlignment="1">
      <alignment horizontal="center"/>
    </xf>
    <xf numFmtId="0" fontId="33" fillId="0" borderId="0" xfId="2" applyFont="1" applyAlignment="1">
      <alignment horizontal="center" vertical="center"/>
    </xf>
    <xf numFmtId="0" fontId="32" fillId="0" borderId="0" xfId="2" applyFont="1" applyAlignment="1">
      <alignment horizontal="center" vertical="center"/>
    </xf>
    <xf numFmtId="0" fontId="33" fillId="0" borderId="0" xfId="2" applyFont="1" applyAlignment="1">
      <alignment horizontal="center" vertical="center" wrapText="1"/>
    </xf>
    <xf numFmtId="1" fontId="32" fillId="0" borderId="2" xfId="2" applyNumberFormat="1" applyFont="1" applyBorder="1" applyAlignment="1">
      <alignment horizontal="center"/>
    </xf>
    <xf numFmtId="49" fontId="33" fillId="0" borderId="2" xfId="2" applyNumberFormat="1" applyFont="1" applyBorder="1" applyAlignment="1">
      <alignment horizontal="center"/>
    </xf>
    <xf numFmtId="49" fontId="32" fillId="0" borderId="2" xfId="2" applyNumberFormat="1" applyFont="1" applyBorder="1" applyAlignment="1">
      <alignment horizontal="center"/>
    </xf>
    <xf numFmtId="0" fontId="33" fillId="0" borderId="2" xfId="2" applyFont="1" applyBorder="1" applyAlignment="1">
      <alignment horizontal="center" vertical="center"/>
    </xf>
    <xf numFmtId="0" fontId="32" fillId="0" borderId="0" xfId="2" applyFont="1" applyAlignment="1">
      <alignment horizontal="center" wrapText="1"/>
    </xf>
    <xf numFmtId="0" fontId="39" fillId="0" borderId="0" xfId="0" applyFont="1" applyAlignment="1">
      <alignment horizontal="left" indent="1"/>
    </xf>
    <xf numFmtId="0" fontId="39" fillId="0" borderId="0" xfId="0" applyFont="1"/>
    <xf numFmtId="0" fontId="39" fillId="0" borderId="0" xfId="0" applyFont="1" applyAlignment="1">
      <alignment horizontal="left"/>
    </xf>
    <xf numFmtId="1" fontId="39" fillId="0" borderId="0" xfId="1" applyNumberFormat="1" applyFont="1" applyBorder="1"/>
    <xf numFmtId="49" fontId="33" fillId="0" borderId="0" xfId="0" applyNumberFormat="1" applyFont="1" applyAlignment="1">
      <alignment horizontal="center" vertical="center"/>
    </xf>
    <xf numFmtId="166" fontId="39" fillId="0" borderId="0" xfId="1" applyNumberFormat="1" applyFont="1" applyBorder="1"/>
    <xf numFmtId="0" fontId="39" fillId="0" borderId="0" xfId="0" applyFont="1" applyAlignment="1">
      <alignment horizontal="center"/>
    </xf>
    <xf numFmtId="181" fontId="38" fillId="5" borderId="5" xfId="2" applyNumberFormat="1" applyFont="1" applyFill="1" applyBorder="1" applyAlignment="1">
      <alignment horizontal="right" vertical="top"/>
    </xf>
    <xf numFmtId="181" fontId="38" fillId="5" borderId="0" xfId="2" applyNumberFormat="1" applyFont="1" applyFill="1" applyBorder="1" applyAlignment="1">
      <alignment horizontal="right" vertical="top"/>
    </xf>
    <xf numFmtId="181" fontId="32" fillId="5" borderId="0" xfId="2" applyNumberFormat="1" applyFont="1" applyFill="1" applyBorder="1" applyAlignment="1">
      <alignment horizontal="right" vertical="top"/>
    </xf>
    <xf numFmtId="181" fontId="32" fillId="5" borderId="0" xfId="0" applyNumberFormat="1" applyFont="1" applyFill="1" applyBorder="1" applyAlignment="1">
      <alignment horizontal="right" vertical="top"/>
    </xf>
    <xf numFmtId="181" fontId="41" fillId="5" borderId="0" xfId="0" applyNumberFormat="1" applyFont="1" applyFill="1" applyBorder="1" applyAlignment="1">
      <alignment horizontal="right" vertical="top"/>
    </xf>
    <xf numFmtId="181" fontId="39" fillId="5" borderId="0" xfId="0" applyNumberFormat="1" applyFont="1" applyFill="1" applyBorder="1" applyAlignment="1">
      <alignment horizontal="right" vertical="top"/>
    </xf>
    <xf numFmtId="1" fontId="32" fillId="5" borderId="5" xfId="2" applyNumberFormat="1" applyFont="1" applyFill="1" applyBorder="1" applyAlignment="1">
      <alignment horizontal="left" vertical="top"/>
    </xf>
    <xf numFmtId="0" fontId="38" fillId="5" borderId="5" xfId="2" applyFont="1" applyFill="1" applyBorder="1" applyAlignment="1">
      <alignment horizontal="left" vertical="top" wrapText="1"/>
    </xf>
    <xf numFmtId="1" fontId="32" fillId="5" borderId="0" xfId="2" applyNumberFormat="1" applyFont="1" applyFill="1" applyBorder="1" applyAlignment="1">
      <alignment horizontal="left" vertical="top"/>
    </xf>
    <xf numFmtId="0" fontId="38" fillId="5" borderId="0" xfId="2" applyFont="1" applyFill="1" applyBorder="1" applyAlignment="1">
      <alignment horizontal="left" vertical="top" wrapText="1"/>
    </xf>
    <xf numFmtId="1" fontId="32" fillId="5" borderId="0" xfId="0" applyNumberFormat="1" applyFont="1" applyFill="1" applyBorder="1" applyAlignment="1">
      <alignment horizontal="left" vertical="top"/>
    </xf>
    <xf numFmtId="0" fontId="32" fillId="5" borderId="0" xfId="2" applyFont="1" applyFill="1" applyBorder="1" applyAlignment="1">
      <alignment horizontal="left" vertical="top" wrapText="1"/>
    </xf>
    <xf numFmtId="0" fontId="39" fillId="5" borderId="0" xfId="0" applyFont="1" applyFill="1" applyBorder="1" applyAlignment="1">
      <alignment horizontal="left" vertical="top" indent="1"/>
    </xf>
    <xf numFmtId="0" fontId="38" fillId="5" borderId="0" xfId="2" applyFont="1" applyFill="1" applyBorder="1" applyAlignment="1">
      <alignment horizontal="left" vertical="top"/>
    </xf>
    <xf numFmtId="1" fontId="32" fillId="5" borderId="0" xfId="2" applyNumberFormat="1" applyFont="1" applyFill="1" applyBorder="1" applyAlignment="1">
      <alignment horizontal="left" vertical="top" wrapText="1"/>
    </xf>
    <xf numFmtId="169" fontId="32" fillId="5" borderId="0" xfId="2" applyNumberFormat="1" applyFont="1" applyFill="1" applyBorder="1" applyAlignment="1">
      <alignment horizontal="left" vertical="top"/>
    </xf>
    <xf numFmtId="170" fontId="32" fillId="5" borderId="0" xfId="2" applyNumberFormat="1" applyFont="1" applyFill="1" applyBorder="1" applyAlignment="1">
      <alignment horizontal="left" vertical="top" indent="1"/>
    </xf>
    <xf numFmtId="0" fontId="39" fillId="5" borderId="0" xfId="0" applyFont="1" applyFill="1" applyBorder="1" applyAlignment="1">
      <alignment horizontal="left" vertical="top"/>
    </xf>
    <xf numFmtId="0" fontId="32" fillId="5" borderId="0" xfId="2" applyFont="1" applyFill="1" applyBorder="1" applyAlignment="1">
      <alignment horizontal="left" vertical="top"/>
    </xf>
    <xf numFmtId="1" fontId="32" fillId="5" borderId="4" xfId="0" applyNumberFormat="1" applyFont="1" applyFill="1" applyBorder="1" applyAlignment="1">
      <alignment horizontal="left" vertical="top"/>
    </xf>
    <xf numFmtId="0" fontId="39" fillId="5" borderId="4" xfId="0" applyFont="1" applyFill="1" applyBorder="1" applyAlignment="1">
      <alignment horizontal="left" vertical="top" indent="1"/>
    </xf>
    <xf numFmtId="0" fontId="32" fillId="5" borderId="4" xfId="2" applyFont="1" applyFill="1" applyBorder="1" applyAlignment="1">
      <alignment horizontal="left" vertical="top" wrapText="1"/>
    </xf>
    <xf numFmtId="181" fontId="32" fillId="5" borderId="4" xfId="2" applyNumberFormat="1" applyFont="1" applyFill="1" applyBorder="1" applyAlignment="1">
      <alignment horizontal="right" vertical="top"/>
    </xf>
    <xf numFmtId="181" fontId="32" fillId="5" borderId="4" xfId="0" applyNumberFormat="1" applyFont="1" applyFill="1" applyBorder="1" applyAlignment="1">
      <alignment horizontal="right" vertical="top"/>
    </xf>
    <xf numFmtId="0" fontId="38" fillId="3" borderId="6" xfId="2" applyFont="1" applyFill="1" applyBorder="1" applyAlignment="1">
      <alignment horizontal="center" vertical="center"/>
    </xf>
    <xf numFmtId="0" fontId="38" fillId="3" borderId="6" xfId="2" quotePrefix="1" applyFont="1" applyFill="1" applyBorder="1" applyAlignment="1">
      <alignment horizontal="center"/>
    </xf>
    <xf numFmtId="0" fontId="38" fillId="3" borderId="6" xfId="2" applyFont="1" applyFill="1" applyBorder="1" applyAlignment="1">
      <alignment horizontal="center"/>
    </xf>
    <xf numFmtId="0" fontId="38" fillId="0" borderId="6" xfId="2" quotePrefix="1" applyFont="1" applyBorder="1" applyAlignment="1">
      <alignment horizontal="center"/>
    </xf>
    <xf numFmtId="49" fontId="32" fillId="3" borderId="0" xfId="2" applyNumberFormat="1" applyFont="1" applyFill="1" applyAlignment="1">
      <alignment horizontal="center"/>
    </xf>
    <xf numFmtId="49" fontId="42" fillId="3" borderId="0" xfId="2" applyNumberFormat="1" applyFont="1" applyFill="1" applyAlignment="1">
      <alignment horizontal="center"/>
    </xf>
    <xf numFmtId="49" fontId="35" fillId="3" borderId="0" xfId="2" applyNumberFormat="1" applyFont="1" applyFill="1" applyAlignment="1">
      <alignment horizontal="center"/>
    </xf>
    <xf numFmtId="49" fontId="42" fillId="0" borderId="0" xfId="2" applyNumberFormat="1" applyFont="1" applyAlignment="1">
      <alignment horizontal="center"/>
    </xf>
    <xf numFmtId="0" fontId="34" fillId="3" borderId="0" xfId="2" applyFont="1" applyFill="1"/>
    <xf numFmtId="0" fontId="2" fillId="3" borderId="0" xfId="2" applyFill="1"/>
    <xf numFmtId="0" fontId="43" fillId="2" borderId="0" xfId="2" applyFont="1" applyFill="1" applyAlignment="1">
      <alignment horizontal="left" wrapText="1"/>
    </xf>
    <xf numFmtId="0" fontId="32" fillId="3" borderId="0" xfId="0" applyFont="1" applyFill="1" applyBorder="1" applyAlignment="1">
      <alignment horizontal="center"/>
    </xf>
    <xf numFmtId="0" fontId="32" fillId="3" borderId="0" xfId="0" applyFont="1" applyFill="1" applyBorder="1"/>
    <xf numFmtId="0" fontId="32" fillId="3" borderId="1" xfId="0" applyFont="1" applyFill="1" applyBorder="1" applyAlignment="1">
      <alignment horizontal="center"/>
    </xf>
    <xf numFmtId="0" fontId="32" fillId="3" borderId="0" xfId="0" applyFont="1" applyFill="1" applyBorder="1" applyAlignment="1">
      <alignment horizontal="center" vertical="center" wrapText="1"/>
    </xf>
    <xf numFmtId="0" fontId="32" fillId="3" borderId="0" xfId="2" applyFont="1" applyFill="1" applyBorder="1" applyAlignment="1">
      <alignment horizontal="center"/>
    </xf>
    <xf numFmtId="0" fontId="32" fillId="3" borderId="0" xfId="0" quotePrefix="1" applyFont="1" applyFill="1" applyBorder="1" applyAlignment="1">
      <alignment horizontal="center"/>
    </xf>
    <xf numFmtId="0" fontId="32" fillId="3" borderId="0" xfId="2" quotePrefix="1" applyFont="1" applyFill="1" applyBorder="1" applyAlignment="1">
      <alignment horizontal="center"/>
    </xf>
    <xf numFmtId="0" fontId="32" fillId="0" borderId="0" xfId="0" quotePrefix="1" applyFont="1" applyFill="1" applyBorder="1" applyAlignment="1">
      <alignment horizontal="center"/>
    </xf>
    <xf numFmtId="0" fontId="32" fillId="0" borderId="0" xfId="0" applyFont="1" applyBorder="1" applyAlignment="1">
      <alignment horizontal="left"/>
    </xf>
    <xf numFmtId="0" fontId="32" fillId="0" borderId="0" xfId="0" applyFont="1" applyBorder="1" applyAlignment="1"/>
    <xf numFmtId="0" fontId="32" fillId="0" borderId="0" xfId="0" applyFont="1" applyAlignment="1">
      <alignment horizontal="left"/>
    </xf>
    <xf numFmtId="0" fontId="32" fillId="0" borderId="0" xfId="0" applyFont="1" applyAlignment="1"/>
    <xf numFmtId="0" fontId="32" fillId="0" borderId="0" xfId="0" applyNumberFormat="1" applyFont="1" applyFill="1" applyBorder="1" applyAlignment="1">
      <alignment horizontal="left" vertical="center"/>
    </xf>
    <xf numFmtId="0" fontId="32" fillId="0" borderId="0" xfId="0" applyFont="1" applyFill="1" applyBorder="1" applyAlignment="1">
      <alignment vertical="top"/>
    </xf>
    <xf numFmtId="0" fontId="32" fillId="0" borderId="0" xfId="0" applyFont="1" applyFill="1" applyAlignment="1">
      <alignment vertical="center"/>
    </xf>
    <xf numFmtId="0" fontId="32" fillId="0" borderId="0" xfId="0" applyFont="1" applyFill="1" applyAlignment="1">
      <alignment horizontal="center" vertical="top"/>
    </xf>
    <xf numFmtId="0" fontId="2" fillId="0" borderId="0" xfId="11"/>
    <xf numFmtId="0" fontId="18" fillId="0" borderId="0" xfId="11" applyFont="1" applyAlignment="1">
      <alignment vertical="center"/>
    </xf>
    <xf numFmtId="0" fontId="32" fillId="0" borderId="6" xfId="11" applyFont="1" applyBorder="1" applyAlignment="1">
      <alignment vertical="center"/>
    </xf>
    <xf numFmtId="0" fontId="32" fillId="0" borderId="6" xfId="11" quotePrefix="1" applyFont="1" applyBorder="1" applyAlignment="1">
      <alignment horizontal="center" vertical="center"/>
    </xf>
    <xf numFmtId="0" fontId="32" fillId="0" borderId="6" xfId="11" applyFont="1" applyBorder="1" applyAlignment="1">
      <alignment horizontal="center" vertical="center"/>
    </xf>
    <xf numFmtId="0" fontId="44" fillId="2" borderId="0" xfId="2" applyFont="1" applyFill="1" applyAlignment="1">
      <alignment vertical="center"/>
    </xf>
    <xf numFmtId="0" fontId="29" fillId="2" borderId="0" xfId="2" applyFont="1" applyFill="1" applyAlignment="1">
      <alignment vertical="center"/>
    </xf>
    <xf numFmtId="0" fontId="32" fillId="0" borderId="0" xfId="2" applyFont="1"/>
    <xf numFmtId="0" fontId="32" fillId="0" borderId="0" xfId="2" applyFont="1" applyFill="1" applyAlignment="1">
      <alignment horizontal="left" vertical="center" wrapText="1"/>
    </xf>
    <xf numFmtId="0" fontId="38" fillId="0" borderId="0" xfId="2" applyFont="1" applyAlignment="1">
      <alignment horizontal="center" vertical="center"/>
    </xf>
    <xf numFmtId="0" fontId="32" fillId="0" borderId="0" xfId="2" applyFont="1" applyAlignment="1">
      <alignment vertical="center"/>
    </xf>
    <xf numFmtId="0" fontId="38" fillId="0" borderId="0" xfId="2" applyFont="1" applyAlignment="1">
      <alignment horizontal="center" vertical="center" wrapText="1"/>
    </xf>
    <xf numFmtId="0" fontId="32" fillId="0" borderId="0" xfId="2" quotePrefix="1" applyFont="1" applyAlignment="1">
      <alignment horizontal="center" vertical="center"/>
    </xf>
    <xf numFmtId="0" fontId="32" fillId="0" borderId="0" xfId="2" applyFont="1" applyAlignment="1">
      <alignment horizontal="left" vertical="top"/>
    </xf>
    <xf numFmtId="169" fontId="32" fillId="0" borderId="0" xfId="2" applyNumberFormat="1" applyFont="1" applyAlignment="1">
      <alignment vertical="center"/>
    </xf>
    <xf numFmtId="173" fontId="32" fillId="0" borderId="0" xfId="3" applyFont="1" applyFill="1" applyAlignment="1">
      <alignment vertical="center"/>
    </xf>
    <xf numFmtId="174" fontId="32" fillId="0" borderId="0" xfId="3" applyNumberFormat="1" applyFont="1" applyFill="1" applyAlignment="1">
      <alignment vertical="center"/>
    </xf>
    <xf numFmtId="165" fontId="32" fillId="0" borderId="0" xfId="2" applyNumberFormat="1" applyFont="1" applyAlignment="1">
      <alignment vertical="center"/>
    </xf>
    <xf numFmtId="173" fontId="32" fillId="0" borderId="0" xfId="2" applyNumberFormat="1" applyFont="1" applyAlignment="1">
      <alignment vertical="center"/>
    </xf>
    <xf numFmtId="0" fontId="32" fillId="5" borderId="1" xfId="2" applyFont="1" applyFill="1" applyBorder="1" applyAlignment="1">
      <alignment horizontal="left" vertical="top"/>
    </xf>
    <xf numFmtId="0" fontId="38" fillId="5" borderId="1" xfId="2" applyFont="1" applyFill="1" applyBorder="1" applyAlignment="1">
      <alignment horizontal="left" vertical="top"/>
    </xf>
    <xf numFmtId="165" fontId="32" fillId="5" borderId="0" xfId="3" applyNumberFormat="1" applyFont="1" applyFill="1" applyBorder="1" applyAlignment="1">
      <alignment horizontal="right" vertical="top"/>
    </xf>
    <xf numFmtId="0" fontId="32" fillId="5" borderId="5" xfId="2" applyFont="1" applyFill="1" applyBorder="1" applyAlignment="1">
      <alignment horizontal="left" vertical="top"/>
    </xf>
    <xf numFmtId="0" fontId="38" fillId="5" borderId="5" xfId="2" applyFont="1" applyFill="1" applyBorder="1" applyAlignment="1">
      <alignment horizontal="left" vertical="top"/>
    </xf>
    <xf numFmtId="165" fontId="38" fillId="5" borderId="5" xfId="2" applyNumberFormat="1" applyFont="1" applyFill="1" applyBorder="1" applyAlignment="1">
      <alignment horizontal="right" vertical="top"/>
    </xf>
    <xf numFmtId="165" fontId="32" fillId="5" borderId="0" xfId="6" applyNumberFormat="1" applyFont="1" applyFill="1" applyBorder="1" applyAlignment="1">
      <alignment horizontal="right" vertical="top"/>
    </xf>
    <xf numFmtId="165" fontId="32" fillId="5" borderId="0" xfId="2" applyNumberFormat="1" applyFont="1" applyFill="1" applyBorder="1" applyAlignment="1">
      <alignment horizontal="right" vertical="top"/>
    </xf>
    <xf numFmtId="0" fontId="32" fillId="5" borderId="4" xfId="2" applyFont="1" applyFill="1" applyBorder="1" applyAlignment="1">
      <alignment horizontal="left" vertical="top"/>
    </xf>
    <xf numFmtId="165" fontId="32" fillId="5" borderId="4" xfId="6" applyNumberFormat="1" applyFont="1" applyFill="1" applyBorder="1" applyAlignment="1">
      <alignment horizontal="right" vertical="top"/>
    </xf>
    <xf numFmtId="165" fontId="32" fillId="5" borderId="4" xfId="2" applyNumberFormat="1" applyFont="1" applyFill="1" applyBorder="1" applyAlignment="1">
      <alignment horizontal="right" vertical="top"/>
    </xf>
    <xf numFmtId="165" fontId="32" fillId="5" borderId="4" xfId="3" applyNumberFormat="1" applyFont="1" applyFill="1" applyBorder="1" applyAlignment="1">
      <alignment horizontal="right" vertical="top"/>
    </xf>
    <xf numFmtId="176" fontId="32" fillId="5" borderId="0" xfId="1" applyNumberFormat="1" applyFont="1" applyFill="1" applyBorder="1" applyAlignment="1">
      <alignment horizontal="right" vertical="top"/>
    </xf>
    <xf numFmtId="43" fontId="38" fillId="5" borderId="5" xfId="1" applyFont="1" applyFill="1" applyBorder="1" applyAlignment="1">
      <alignment horizontal="left" vertical="top"/>
    </xf>
    <xf numFmtId="175" fontId="41" fillId="5" borderId="5" xfId="1" applyNumberFormat="1" applyFont="1" applyFill="1" applyBorder="1" applyAlignment="1">
      <alignment horizontal="right" vertical="top"/>
    </xf>
    <xf numFmtId="176" fontId="32" fillId="5" borderId="5" xfId="1" applyNumberFormat="1" applyFont="1" applyFill="1" applyBorder="1" applyAlignment="1">
      <alignment horizontal="right" vertical="top"/>
    </xf>
    <xf numFmtId="175" fontId="39" fillId="5" borderId="0" xfId="1" applyNumberFormat="1" applyFont="1" applyFill="1" applyBorder="1" applyAlignment="1">
      <alignment horizontal="right" vertical="top"/>
    </xf>
    <xf numFmtId="0" fontId="39" fillId="5" borderId="4" xfId="0" applyFont="1" applyFill="1" applyBorder="1" applyAlignment="1">
      <alignment horizontal="left" vertical="top"/>
    </xf>
    <xf numFmtId="175" fontId="39" fillId="5" borderId="4" xfId="1" applyNumberFormat="1" applyFont="1" applyFill="1" applyBorder="1" applyAlignment="1">
      <alignment horizontal="right" vertical="top"/>
    </xf>
    <xf numFmtId="176" fontId="32" fillId="5" borderId="4" xfId="1" applyNumberFormat="1" applyFont="1" applyFill="1" applyBorder="1" applyAlignment="1">
      <alignment horizontal="right" vertical="top"/>
    </xf>
    <xf numFmtId="0" fontId="15" fillId="0" borderId="0" xfId="0" applyFont="1" applyAlignment="1">
      <alignment vertical="center"/>
    </xf>
    <xf numFmtId="0" fontId="45" fillId="0" borderId="0" xfId="11" applyFont="1" applyAlignment="1">
      <alignment vertical="center"/>
    </xf>
    <xf numFmtId="0" fontId="32" fillId="0" borderId="6" xfId="2" applyFont="1" applyBorder="1" applyAlignment="1">
      <alignment horizontal="center" vertical="center"/>
    </xf>
    <xf numFmtId="0" fontId="33" fillId="0" borderId="6" xfId="2" quotePrefix="1" applyFont="1" applyBorder="1" applyAlignment="1">
      <alignment horizontal="center" vertical="center"/>
    </xf>
    <xf numFmtId="0" fontId="33" fillId="0" borderId="2" xfId="2" quotePrefix="1" applyFont="1" applyBorder="1" applyAlignment="1">
      <alignment horizontal="center" vertical="center"/>
    </xf>
    <xf numFmtId="43" fontId="33" fillId="0" borderId="2" xfId="1" applyFont="1" applyFill="1" applyBorder="1" applyAlignment="1">
      <alignment horizontal="center" vertical="center"/>
    </xf>
    <xf numFmtId="0" fontId="32" fillId="0" borderId="0" xfId="2" applyFont="1" applyAlignment="1">
      <alignment horizontal="left" vertical="center"/>
    </xf>
    <xf numFmtId="178" fontId="32" fillId="0" borderId="0" xfId="2" applyNumberFormat="1" applyFont="1" applyAlignment="1">
      <alignment vertical="center"/>
    </xf>
    <xf numFmtId="1" fontId="33" fillId="0" borderId="0" xfId="2" applyNumberFormat="1" applyFont="1" applyAlignment="1">
      <alignment horizontal="center" vertical="center"/>
    </xf>
    <xf numFmtId="0" fontId="33" fillId="0" borderId="0" xfId="2" applyFont="1" applyAlignment="1">
      <alignment vertical="center"/>
    </xf>
    <xf numFmtId="0" fontId="32" fillId="0" borderId="0" xfId="2" applyFont="1" applyAlignment="1">
      <alignment horizontal="justify" vertical="center"/>
    </xf>
    <xf numFmtId="164" fontId="32" fillId="0" borderId="0" xfId="1" applyNumberFormat="1" applyFont="1" applyFill="1" applyAlignment="1">
      <alignment vertical="center"/>
    </xf>
    <xf numFmtId="164" fontId="32" fillId="0" borderId="0" xfId="2" applyNumberFormat="1" applyFont="1" applyAlignment="1">
      <alignment vertical="center"/>
    </xf>
    <xf numFmtId="171" fontId="32" fillId="0" borderId="0" xfId="2" applyNumberFormat="1" applyFont="1" applyAlignment="1">
      <alignment vertical="center"/>
    </xf>
    <xf numFmtId="165" fontId="2" fillId="0" borderId="0" xfId="1" applyNumberFormat="1" applyFont="1" applyFill="1" applyAlignment="1">
      <alignment horizontal="right" vertical="top"/>
    </xf>
    <xf numFmtId="165" fontId="9" fillId="0" borderId="0" xfId="2" applyNumberFormat="1" applyFont="1" applyAlignment="1">
      <alignment horizontal="right" vertical="top"/>
    </xf>
    <xf numFmtId="165" fontId="4" fillId="0" borderId="0" xfId="2" applyNumberFormat="1" applyFont="1" applyAlignment="1">
      <alignment horizontal="right" vertical="top"/>
    </xf>
    <xf numFmtId="165" fontId="2" fillId="0" borderId="0" xfId="2" applyNumberFormat="1" applyAlignment="1">
      <alignment horizontal="right" vertical="top"/>
    </xf>
    <xf numFmtId="165" fontId="4" fillId="0" borderId="0" xfId="1" applyNumberFormat="1" applyFont="1" applyFill="1" applyBorder="1" applyAlignment="1">
      <alignment horizontal="right" vertical="top"/>
    </xf>
    <xf numFmtId="0" fontId="32" fillId="0" borderId="0" xfId="7" applyNumberFormat="1" applyFont="1" applyFill="1" applyBorder="1" applyAlignment="1">
      <alignment horizontal="left" vertical="top"/>
    </xf>
    <xf numFmtId="0" fontId="47" fillId="0" borderId="0" xfId="2" applyFont="1" applyAlignment="1">
      <alignment horizontal="left" vertical="top"/>
    </xf>
    <xf numFmtId="164" fontId="32" fillId="0" borderId="0" xfId="1" applyNumberFormat="1" applyFont="1" applyFill="1" applyAlignment="1">
      <alignment horizontal="left" vertical="top"/>
    </xf>
    <xf numFmtId="0" fontId="33" fillId="5" borderId="0" xfId="5" applyNumberFormat="1" applyFont="1" applyFill="1" applyBorder="1" applyAlignment="1">
      <alignment horizontal="left" vertical="top"/>
    </xf>
    <xf numFmtId="0" fontId="32" fillId="5" borderId="0" xfId="7" applyNumberFormat="1" applyFont="1" applyFill="1" applyBorder="1" applyAlignment="1">
      <alignment horizontal="left" vertical="top" wrapText="1"/>
    </xf>
    <xf numFmtId="0" fontId="32" fillId="5" borderId="0" xfId="7" applyNumberFormat="1" applyFont="1" applyFill="1" applyBorder="1" applyAlignment="1">
      <alignment horizontal="left" vertical="top"/>
    </xf>
    <xf numFmtId="1" fontId="27" fillId="5" borderId="5" xfId="2" applyNumberFormat="1" applyFont="1" applyFill="1" applyBorder="1" applyAlignment="1">
      <alignment horizontal="left" vertical="top"/>
    </xf>
    <xf numFmtId="0" fontId="27" fillId="5" borderId="0" xfId="2" applyFont="1" applyFill="1" applyBorder="1" applyAlignment="1">
      <alignment horizontal="left" vertical="top"/>
    </xf>
    <xf numFmtId="165" fontId="38" fillId="5" borderId="0" xfId="2" applyNumberFormat="1" applyFont="1" applyFill="1" applyBorder="1" applyAlignment="1">
      <alignment horizontal="right" vertical="top" wrapText="1"/>
    </xf>
    <xf numFmtId="0" fontId="33" fillId="5" borderId="0" xfId="2" applyFont="1" applyFill="1" applyBorder="1" applyAlignment="1">
      <alignment horizontal="left" vertical="top" wrapText="1"/>
    </xf>
    <xf numFmtId="1" fontId="33" fillId="5" borderId="0" xfId="2" applyNumberFormat="1" applyFont="1" applyFill="1" applyBorder="1" applyAlignment="1">
      <alignment horizontal="left" vertical="top"/>
    </xf>
    <xf numFmtId="1" fontId="27" fillId="5" borderId="0" xfId="2" applyNumberFormat="1" applyFont="1" applyFill="1" applyBorder="1" applyAlignment="1">
      <alignment horizontal="left" vertical="top"/>
    </xf>
    <xf numFmtId="0" fontId="33" fillId="5" borderId="0" xfId="2" applyFont="1" applyFill="1" applyBorder="1" applyAlignment="1">
      <alignment horizontal="left" vertical="top"/>
    </xf>
    <xf numFmtId="1" fontId="32" fillId="5" borderId="4" xfId="2" applyNumberFormat="1" applyFont="1" applyFill="1" applyBorder="1" applyAlignment="1">
      <alignment horizontal="left" vertical="top"/>
    </xf>
    <xf numFmtId="0" fontId="32" fillId="5" borderId="4" xfId="7" applyNumberFormat="1" applyFont="1" applyFill="1" applyBorder="1" applyAlignment="1">
      <alignment horizontal="left" vertical="top"/>
    </xf>
    <xf numFmtId="0" fontId="48" fillId="0" borderId="0" xfId="11" applyFont="1" applyAlignment="1">
      <alignment vertical="center"/>
    </xf>
    <xf numFmtId="0" fontId="16" fillId="0" borderId="0" xfId="0" applyFont="1" applyAlignment="1">
      <alignment wrapText="1"/>
    </xf>
    <xf numFmtId="0" fontId="18" fillId="0" borderId="0" xfId="2" applyFont="1"/>
    <xf numFmtId="0" fontId="33" fillId="0" borderId="6" xfId="2" applyFont="1" applyBorder="1" applyAlignment="1">
      <alignment horizontal="center" vertical="center" wrapText="1"/>
    </xf>
    <xf numFmtId="177" fontId="28" fillId="4" borderId="0" xfId="2" applyNumberFormat="1" applyFont="1" applyFill="1" applyAlignment="1">
      <alignment horizontal="center" vertical="center"/>
    </xf>
    <xf numFmtId="0" fontId="28" fillId="4" borderId="0" xfId="2" applyFont="1" applyFill="1" applyAlignment="1">
      <alignment vertical="center"/>
    </xf>
    <xf numFmtId="0" fontId="28" fillId="0" borderId="0" xfId="2" applyFont="1" applyAlignment="1">
      <alignment vertical="center"/>
    </xf>
    <xf numFmtId="0" fontId="29" fillId="2" borderId="0" xfId="2" applyFont="1" applyFill="1" applyAlignment="1">
      <alignment horizontal="center" vertical="center"/>
    </xf>
    <xf numFmtId="9" fontId="29" fillId="2" borderId="0" xfId="5" applyFont="1" applyFill="1" applyAlignment="1">
      <alignment vertical="center"/>
    </xf>
    <xf numFmtId="0" fontId="29" fillId="2" borderId="0" xfId="2" applyFont="1" applyFill="1" applyAlignment="1">
      <alignment horizontal="center" vertical="center" wrapText="1"/>
    </xf>
    <xf numFmtId="9" fontId="29" fillId="2" borderId="0" xfId="5" applyFont="1" applyFill="1" applyAlignment="1">
      <alignment vertical="center" wrapText="1"/>
    </xf>
    <xf numFmtId="0" fontId="44" fillId="2" borderId="0" xfId="2" applyFont="1" applyFill="1" applyAlignment="1">
      <alignment vertical="center" wrapText="1"/>
    </xf>
    <xf numFmtId="0" fontId="29" fillId="2" borderId="0" xfId="2" applyFont="1" applyFill="1" applyAlignment="1">
      <alignment horizontal="left" vertical="center"/>
    </xf>
    <xf numFmtId="0" fontId="33" fillId="0" borderId="2" xfId="2" applyFont="1" applyBorder="1" applyAlignment="1">
      <alignment horizontal="center" vertical="center" wrapText="1"/>
    </xf>
    <xf numFmtId="0" fontId="32" fillId="0" borderId="0" xfId="2" applyFont="1" applyAlignment="1">
      <alignment horizontal="center" vertical="center" wrapText="1"/>
    </xf>
    <xf numFmtId="176" fontId="32" fillId="0" borderId="0" xfId="2" applyNumberFormat="1" applyFont="1" applyAlignment="1">
      <alignment horizontal="right" vertical="center"/>
    </xf>
    <xf numFmtId="0" fontId="32" fillId="0" borderId="2" xfId="2" applyFont="1" applyBorder="1" applyAlignment="1">
      <alignment horizontal="center" vertical="center" wrapText="1"/>
    </xf>
    <xf numFmtId="0" fontId="32" fillId="0" borderId="2" xfId="2" applyFont="1" applyBorder="1" applyAlignment="1">
      <alignment horizontal="center" vertical="center"/>
    </xf>
    <xf numFmtId="9" fontId="32" fillId="0" borderId="0" xfId="5" applyFont="1" applyFill="1" applyBorder="1" applyAlignment="1">
      <alignment vertical="center"/>
    </xf>
    <xf numFmtId="9" fontId="32" fillId="0" borderId="0" xfId="5" applyFont="1" applyFill="1" applyAlignment="1">
      <alignment vertical="center"/>
    </xf>
    <xf numFmtId="43" fontId="32" fillId="0" borderId="0" xfId="2" applyNumberFormat="1" applyFont="1" applyAlignment="1">
      <alignment vertical="center"/>
    </xf>
    <xf numFmtId="0" fontId="32" fillId="5" borderId="0" xfId="5" applyNumberFormat="1" applyFont="1" applyFill="1" applyBorder="1" applyAlignment="1">
      <alignment horizontal="left" vertical="top" wrapText="1"/>
    </xf>
    <xf numFmtId="9" fontId="32" fillId="5" borderId="0" xfId="5" applyFont="1" applyFill="1" applyBorder="1" applyAlignment="1">
      <alignment horizontal="left" vertical="top" wrapText="1"/>
    </xf>
    <xf numFmtId="165" fontId="49" fillId="5" borderId="5" xfId="2" applyNumberFormat="1" applyFont="1" applyFill="1" applyBorder="1" applyAlignment="1">
      <alignment horizontal="right" vertical="top"/>
    </xf>
    <xf numFmtId="165" fontId="49" fillId="5" borderId="5" xfId="2" applyNumberFormat="1" applyFont="1" applyFill="1" applyBorder="1" applyAlignment="1">
      <alignment horizontal="right" vertical="top" wrapText="1"/>
    </xf>
    <xf numFmtId="165" fontId="49" fillId="5" borderId="0" xfId="2" applyNumberFormat="1" applyFont="1" applyFill="1" applyBorder="1" applyAlignment="1">
      <alignment horizontal="right" vertical="top"/>
    </xf>
    <xf numFmtId="165" fontId="49" fillId="5" borderId="0" xfId="2" applyNumberFormat="1" applyFont="1" applyFill="1" applyBorder="1" applyAlignment="1">
      <alignment horizontal="right" vertical="top" wrapText="1"/>
    </xf>
    <xf numFmtId="165" fontId="33" fillId="5" borderId="0" xfId="2" applyNumberFormat="1" applyFont="1" applyFill="1" applyBorder="1" applyAlignment="1">
      <alignment horizontal="right" vertical="top"/>
    </xf>
    <xf numFmtId="165" fontId="32" fillId="5" borderId="0" xfId="2" applyNumberFormat="1" applyFont="1" applyFill="1" applyBorder="1" applyAlignment="1">
      <alignment horizontal="right" vertical="top" wrapText="1"/>
    </xf>
    <xf numFmtId="165" fontId="33" fillId="5" borderId="0" xfId="2" applyNumberFormat="1" applyFont="1" applyFill="1" applyBorder="1" applyAlignment="1">
      <alignment horizontal="right" vertical="top" wrapText="1"/>
    </xf>
    <xf numFmtId="169" fontId="33" fillId="5" borderId="0" xfId="2" applyNumberFormat="1" applyFont="1" applyFill="1" applyBorder="1" applyAlignment="1">
      <alignment horizontal="left" vertical="top"/>
    </xf>
    <xf numFmtId="165" fontId="38" fillId="5" borderId="0" xfId="2" applyNumberFormat="1" applyFont="1" applyFill="1" applyBorder="1" applyAlignment="1">
      <alignment horizontal="right" vertical="top"/>
    </xf>
    <xf numFmtId="176" fontId="32" fillId="5" borderId="0" xfId="2" applyNumberFormat="1" applyFont="1" applyFill="1" applyBorder="1" applyAlignment="1">
      <alignment horizontal="left" vertical="top"/>
    </xf>
    <xf numFmtId="9" fontId="32" fillId="5" borderId="4" xfId="5" applyFont="1" applyFill="1" applyBorder="1" applyAlignment="1">
      <alignment horizontal="left" vertical="top" wrapText="1"/>
    </xf>
    <xf numFmtId="165" fontId="33" fillId="5" borderId="4" xfId="2" applyNumberFormat="1" applyFont="1" applyFill="1" applyBorder="1" applyAlignment="1">
      <alignment horizontal="right" vertical="top"/>
    </xf>
    <xf numFmtId="165" fontId="32" fillId="5" borderId="4" xfId="2" applyNumberFormat="1" applyFont="1" applyFill="1" applyBorder="1" applyAlignment="1">
      <alignment horizontal="right" vertical="top" wrapText="1"/>
    </xf>
    <xf numFmtId="0" fontId="38" fillId="0" borderId="6" xfId="2" applyFont="1" applyBorder="1" applyAlignment="1">
      <alignment horizontal="center" vertical="center" wrapText="1"/>
    </xf>
    <xf numFmtId="0" fontId="38" fillId="0" borderId="6" xfId="2" applyFont="1" applyBorder="1" applyAlignment="1">
      <alignment horizontal="center" vertical="center"/>
    </xf>
    <xf numFmtId="0" fontId="32" fillId="0" borderId="0" xfId="2" applyFont="1" applyBorder="1" applyAlignment="1">
      <alignment horizontal="center" vertical="center" wrapText="1"/>
    </xf>
    <xf numFmtId="0" fontId="32" fillId="0" borderId="0" xfId="2" applyFont="1" applyAlignment="1">
      <alignment horizontal="justify" vertical="center" wrapText="1"/>
    </xf>
    <xf numFmtId="165" fontId="32" fillId="0" borderId="0" xfId="2" applyNumberFormat="1" applyFont="1" applyAlignment="1">
      <alignment horizontal="right" vertical="center"/>
    </xf>
    <xf numFmtId="17" fontId="32" fillId="0" borderId="0" xfId="2" applyNumberFormat="1" applyFont="1" applyAlignment="1">
      <alignment horizontal="center" vertical="center"/>
    </xf>
    <xf numFmtId="164" fontId="38" fillId="5" borderId="0" xfId="7" applyNumberFormat="1" applyFont="1" applyFill="1" applyBorder="1" applyAlignment="1">
      <alignment horizontal="center" vertical="top"/>
    </xf>
    <xf numFmtId="0" fontId="28" fillId="5" borderId="5" xfId="2" applyFont="1" applyFill="1" applyBorder="1" applyAlignment="1">
      <alignment horizontal="left" vertical="top"/>
    </xf>
    <xf numFmtId="0" fontId="50" fillId="5" borderId="5" xfId="2" applyFont="1" applyFill="1" applyBorder="1" applyAlignment="1">
      <alignment horizontal="left" vertical="top"/>
    </xf>
    <xf numFmtId="165" fontId="38" fillId="5" borderId="5" xfId="2" applyNumberFormat="1" applyFont="1" applyFill="1" applyBorder="1" applyAlignment="1">
      <alignment horizontal="center" vertical="top" wrapText="1"/>
    </xf>
    <xf numFmtId="164" fontId="32" fillId="5" borderId="5" xfId="7" applyNumberFormat="1" applyFont="1" applyFill="1" applyBorder="1" applyAlignment="1">
      <alignment horizontal="center" vertical="top" wrapText="1"/>
    </xf>
    <xf numFmtId="43" fontId="32" fillId="5" borderId="5" xfId="1" applyFont="1" applyFill="1" applyBorder="1" applyAlignment="1">
      <alignment horizontal="center" vertical="top" wrapText="1"/>
    </xf>
    <xf numFmtId="0" fontId="50" fillId="5" borderId="5" xfId="2" applyFont="1" applyFill="1" applyBorder="1" applyAlignment="1">
      <alignment horizontal="center" vertical="top"/>
    </xf>
    <xf numFmtId="0" fontId="32" fillId="5" borderId="5" xfId="2" applyFont="1" applyFill="1" applyBorder="1" applyAlignment="1">
      <alignment horizontal="center" vertical="top"/>
    </xf>
    <xf numFmtId="165" fontId="38" fillId="5" borderId="0" xfId="2" applyNumberFormat="1" applyFont="1" applyFill="1" applyBorder="1" applyAlignment="1">
      <alignment horizontal="center" vertical="top"/>
    </xf>
    <xf numFmtId="0" fontId="38" fillId="5" borderId="0" xfId="2" applyFont="1" applyFill="1" applyBorder="1" applyAlignment="1">
      <alignment horizontal="center" vertical="top"/>
    </xf>
    <xf numFmtId="0" fontId="32" fillId="5" borderId="0" xfId="2" applyFont="1" applyFill="1" applyBorder="1" applyAlignment="1">
      <alignment horizontal="center" vertical="top"/>
    </xf>
    <xf numFmtId="165" fontId="32" fillId="5" borderId="0" xfId="2" applyNumberFormat="1" applyFont="1" applyFill="1" applyBorder="1" applyAlignment="1">
      <alignment horizontal="center" vertical="top"/>
    </xf>
    <xf numFmtId="15" fontId="32" fillId="5" borderId="0" xfId="2" applyNumberFormat="1" applyFont="1" applyFill="1" applyBorder="1" applyAlignment="1">
      <alignment horizontal="center" vertical="top"/>
    </xf>
    <xf numFmtId="179" fontId="32" fillId="5" borderId="0" xfId="2" applyNumberFormat="1" applyFont="1" applyFill="1" applyBorder="1" applyAlignment="1">
      <alignment horizontal="center" vertical="top"/>
    </xf>
    <xf numFmtId="165" fontId="32" fillId="5" borderId="4" xfId="2" applyNumberFormat="1" applyFont="1" applyFill="1" applyBorder="1" applyAlignment="1">
      <alignment horizontal="center" vertical="top"/>
    </xf>
    <xf numFmtId="15" fontId="32" fillId="5" borderId="4" xfId="2" applyNumberFormat="1" applyFont="1" applyFill="1" applyBorder="1" applyAlignment="1">
      <alignment horizontal="center" vertical="top"/>
    </xf>
    <xf numFmtId="0" fontId="32" fillId="5" borderId="4" xfId="2" applyFont="1" applyFill="1" applyBorder="1" applyAlignment="1">
      <alignment horizontal="center" vertical="top"/>
    </xf>
    <xf numFmtId="180" fontId="32" fillId="0" borderId="0" xfId="2" applyNumberFormat="1" applyFont="1" applyAlignment="1">
      <alignment horizontal="right" vertical="center"/>
    </xf>
    <xf numFmtId="15" fontId="32" fillId="0" borderId="0" xfId="2" applyNumberFormat="1" applyFont="1" applyAlignment="1">
      <alignment horizontal="center" vertical="center"/>
    </xf>
    <xf numFmtId="0" fontId="32" fillId="0" borderId="0" xfId="2" quotePrefix="1" applyFont="1" applyAlignment="1">
      <alignment vertical="center"/>
    </xf>
    <xf numFmtId="164" fontId="32" fillId="0" borderId="0" xfId="7" applyNumberFormat="1" applyFont="1" applyBorder="1" applyAlignment="1">
      <alignment vertical="center"/>
    </xf>
    <xf numFmtId="15" fontId="32" fillId="4" borderId="0" xfId="2" applyNumberFormat="1" applyFont="1" applyFill="1" applyAlignment="1">
      <alignment horizontal="center" vertical="center"/>
    </xf>
    <xf numFmtId="0" fontId="39" fillId="0" borderId="0" xfId="10" applyFont="1" applyAlignment="1">
      <alignment horizontal="center" vertical="center"/>
    </xf>
    <xf numFmtId="179" fontId="32" fillId="0" borderId="0" xfId="2" applyNumberFormat="1" applyFont="1" applyAlignment="1">
      <alignment vertical="center"/>
    </xf>
    <xf numFmtId="179" fontId="32" fillId="0" borderId="0" xfId="2" applyNumberFormat="1" applyFont="1" applyAlignment="1">
      <alignment horizontal="center" vertical="center"/>
    </xf>
    <xf numFmtId="165" fontId="38" fillId="5" borderId="1" xfId="2" applyNumberFormat="1" applyFont="1" applyFill="1" applyBorder="1" applyAlignment="1">
      <alignment horizontal="center" vertical="top"/>
    </xf>
    <xf numFmtId="164" fontId="32" fillId="5" borderId="1" xfId="7" applyNumberFormat="1" applyFont="1" applyFill="1" applyBorder="1" applyAlignment="1">
      <alignment horizontal="right" vertical="top"/>
    </xf>
    <xf numFmtId="0" fontId="32" fillId="5" borderId="1" xfId="2" applyFont="1" applyFill="1" applyBorder="1" applyAlignment="1">
      <alignment horizontal="right" vertical="top"/>
    </xf>
    <xf numFmtId="0" fontId="32" fillId="5" borderId="0" xfId="2" applyFont="1" applyFill="1" applyBorder="1" applyAlignment="1">
      <alignment horizontal="right" vertical="top"/>
    </xf>
    <xf numFmtId="0" fontId="32" fillId="5" borderId="0" xfId="2" quotePrefix="1" applyFont="1" applyFill="1" applyBorder="1" applyAlignment="1">
      <alignment horizontal="left" vertical="top"/>
    </xf>
    <xf numFmtId="15" fontId="32" fillId="5" borderId="0" xfId="2" applyNumberFormat="1" applyFont="1" applyFill="1" applyBorder="1" applyAlignment="1">
      <alignment horizontal="right" vertical="top"/>
    </xf>
    <xf numFmtId="0" fontId="39" fillId="5" borderId="0" xfId="9" applyFont="1" applyFill="1" applyBorder="1" applyAlignment="1">
      <alignment horizontal="right" vertical="top"/>
    </xf>
    <xf numFmtId="0" fontId="39" fillId="5" borderId="4" xfId="0" applyFont="1" applyFill="1" applyBorder="1" applyAlignment="1">
      <alignment horizontal="left" vertical="top" wrapText="1"/>
    </xf>
    <xf numFmtId="15" fontId="32" fillId="5" borderId="4" xfId="2" applyNumberFormat="1" applyFont="1" applyFill="1" applyBorder="1" applyAlignment="1">
      <alignment horizontal="right" vertical="top"/>
    </xf>
    <xf numFmtId="0" fontId="39" fillId="5" borderId="4" xfId="9" applyFont="1" applyFill="1" applyBorder="1" applyAlignment="1">
      <alignment horizontal="right" vertical="top"/>
    </xf>
    <xf numFmtId="0" fontId="33" fillId="0" borderId="2" xfId="2" applyFont="1" applyBorder="1" applyAlignment="1">
      <alignment horizontal="center" vertical="center"/>
    </xf>
    <xf numFmtId="0" fontId="33" fillId="0" borderId="0" xfId="2" applyFont="1" applyAlignment="1">
      <alignment horizontal="center" vertical="center" wrapText="1"/>
    </xf>
    <xf numFmtId="0" fontId="32" fillId="0" borderId="3" xfId="2" applyFont="1" applyBorder="1" applyAlignment="1">
      <alignment horizontal="center" vertical="center"/>
    </xf>
    <xf numFmtId="1" fontId="32" fillId="0" borderId="0" xfId="2" applyNumberFormat="1" applyFont="1" applyAlignment="1">
      <alignment horizontal="center" vertical="center"/>
    </xf>
    <xf numFmtId="0" fontId="33" fillId="0" borderId="0" xfId="2" applyFont="1" applyAlignment="1">
      <alignment horizontal="center" vertical="center"/>
    </xf>
    <xf numFmtId="0" fontId="32" fillId="0" borderId="0" xfId="2" applyFont="1" applyAlignment="1">
      <alignment horizontal="center" vertical="center"/>
    </xf>
    <xf numFmtId="0" fontId="33" fillId="0" borderId="2" xfId="2" applyFont="1" applyBorder="1" applyAlignment="1">
      <alignment horizontal="center" vertical="center" wrapText="1"/>
    </xf>
    <xf numFmtId="0" fontId="32" fillId="0" borderId="0" xfId="2" applyFont="1" applyAlignment="1">
      <alignment horizontal="left"/>
    </xf>
    <xf numFmtId="0" fontId="32" fillId="0" borderId="0" xfId="2" applyFont="1" applyAlignment="1">
      <alignment horizontal="left" wrapText="1"/>
    </xf>
    <xf numFmtId="0" fontId="32" fillId="0" borderId="0" xfId="2" applyFont="1" applyAlignment="1">
      <alignment wrapText="1"/>
    </xf>
    <xf numFmtId="0" fontId="16" fillId="0" borderId="5" xfId="0" applyFont="1" applyBorder="1" applyAlignment="1">
      <alignment horizontal="center"/>
    </xf>
    <xf numFmtId="0" fontId="16" fillId="0" borderId="0" xfId="0" applyFont="1" applyAlignment="1">
      <alignment horizontal="center"/>
    </xf>
    <xf numFmtId="0" fontId="14" fillId="2" borderId="0" xfId="0" applyFont="1" applyFill="1" applyAlignment="1">
      <alignment horizontal="center" vertical="center" wrapText="1"/>
    </xf>
    <xf numFmtId="0" fontId="15" fillId="0" borderId="0" xfId="0" applyFont="1" applyAlignment="1">
      <alignment horizontal="left" vertical="center" wrapText="1"/>
    </xf>
    <xf numFmtId="0" fontId="16" fillId="0" borderId="0" xfId="0" applyFont="1" applyAlignment="1">
      <alignment horizontal="left" wrapText="1"/>
    </xf>
    <xf numFmtId="0" fontId="32" fillId="3" borderId="3" xfId="0" applyFont="1" applyFill="1" applyBorder="1" applyAlignment="1">
      <alignment horizontal="center"/>
    </xf>
    <xf numFmtId="0" fontId="32" fillId="3" borderId="0" xfId="0" applyFont="1" applyFill="1" applyBorder="1" applyAlignment="1">
      <alignment horizontal="center" vertical="center" wrapText="1"/>
    </xf>
    <xf numFmtId="0" fontId="32" fillId="3" borderId="0" xfId="0" applyFont="1" applyFill="1" applyBorder="1" applyAlignment="1">
      <alignment horizontal="center" vertical="center"/>
    </xf>
    <xf numFmtId="0" fontId="15" fillId="0" borderId="0" xfId="0" applyFont="1" applyAlignment="1">
      <alignment horizontal="left" vertical="center"/>
    </xf>
    <xf numFmtId="0" fontId="16" fillId="0" borderId="4" xfId="0" applyFont="1" applyBorder="1" applyAlignment="1">
      <alignment horizontal="left" wrapText="1"/>
    </xf>
    <xf numFmtId="0" fontId="29" fillId="2" borderId="0" xfId="2" applyFont="1" applyFill="1" applyAlignment="1">
      <alignment horizontal="left" wrapText="1"/>
    </xf>
    <xf numFmtId="17" fontId="29" fillId="2" borderId="0" xfId="2" applyNumberFormat="1" applyFont="1" applyFill="1" applyAlignment="1">
      <alignment horizontal="left" wrapText="1"/>
    </xf>
    <xf numFmtId="0" fontId="32" fillId="3" borderId="2" xfId="0" applyFont="1" applyFill="1" applyBorder="1" applyAlignment="1">
      <alignment horizontal="center"/>
    </xf>
    <xf numFmtId="0" fontId="32" fillId="0" borderId="0" xfId="2" applyFont="1" applyFill="1" applyAlignment="1">
      <alignment horizontal="left" vertical="center" wrapText="1"/>
    </xf>
    <xf numFmtId="0" fontId="38" fillId="0" borderId="2" xfId="2" applyFont="1" applyBorder="1" applyAlignment="1">
      <alignment horizontal="center" vertical="center"/>
    </xf>
    <xf numFmtId="0" fontId="38" fillId="0" borderId="0" xfId="2" applyFont="1" applyAlignment="1">
      <alignment horizontal="center" vertical="center" wrapText="1"/>
    </xf>
    <xf numFmtId="0" fontId="38" fillId="0" borderId="0" xfId="2" applyFont="1" applyAlignment="1">
      <alignment horizontal="center" vertical="center"/>
    </xf>
    <xf numFmtId="0" fontId="32" fillId="0" borderId="2" xfId="2" applyFont="1" applyBorder="1" applyAlignment="1">
      <alignment horizontal="center" vertical="center"/>
    </xf>
    <xf numFmtId="0" fontId="2" fillId="0" borderId="0" xfId="2" applyAlignment="1">
      <alignment horizontal="left" vertical="center" wrapText="1"/>
    </xf>
    <xf numFmtId="0" fontId="49" fillId="5" borderId="5" xfId="2" applyFont="1" applyFill="1" applyBorder="1" applyAlignment="1">
      <alignment horizontal="left" vertical="top"/>
    </xf>
    <xf numFmtId="0" fontId="49" fillId="5" borderId="0" xfId="2" applyFont="1" applyFill="1" applyBorder="1" applyAlignment="1">
      <alignment horizontal="left" vertical="top"/>
    </xf>
    <xf numFmtId="0" fontId="38" fillId="5" borderId="0" xfId="2" applyFont="1" applyFill="1" applyBorder="1" applyAlignment="1">
      <alignment horizontal="left" vertical="top" wrapText="1"/>
    </xf>
    <xf numFmtId="0" fontId="32" fillId="0" borderId="0" xfId="2" applyFont="1" applyAlignment="1">
      <alignment horizontal="left" vertical="center" wrapText="1"/>
    </xf>
    <xf numFmtId="0" fontId="29" fillId="2" borderId="0" xfId="2" applyFont="1" applyFill="1" applyAlignment="1">
      <alignment horizontal="left" vertical="center" wrapText="1"/>
    </xf>
    <xf numFmtId="0" fontId="32" fillId="0" borderId="0" xfId="2" applyFont="1" applyAlignment="1">
      <alignment horizontal="center" vertical="center" wrapText="1"/>
    </xf>
    <xf numFmtId="0" fontId="32" fillId="0" borderId="2" xfId="2" applyFont="1" applyBorder="1" applyAlignment="1">
      <alignment horizontal="center" vertical="center" wrapText="1"/>
    </xf>
    <xf numFmtId="0" fontId="6" fillId="0" borderId="0" xfId="2" applyFont="1" applyAlignment="1">
      <alignment horizontal="justify" vertical="center"/>
    </xf>
    <xf numFmtId="0" fontId="10" fillId="0" borderId="0" xfId="2" applyFont="1" applyAlignment="1">
      <alignment horizontal="center" vertical="center"/>
    </xf>
    <xf numFmtId="0" fontId="6" fillId="0" borderId="0" xfId="2" applyFont="1" applyAlignment="1">
      <alignment horizontal="left" vertical="center"/>
    </xf>
    <xf numFmtId="0" fontId="32" fillId="0" borderId="0" xfId="2" applyFont="1" applyAlignment="1">
      <alignment horizontal="left" vertical="center"/>
    </xf>
    <xf numFmtId="0" fontId="32" fillId="0" borderId="0" xfId="2" applyFont="1" applyAlignment="1">
      <alignment horizontal="justify" vertical="center"/>
    </xf>
    <xf numFmtId="0" fontId="32" fillId="0" borderId="0" xfId="2" applyFont="1" applyAlignment="1">
      <alignment horizontal="justify" vertical="center" wrapText="1"/>
    </xf>
  </cellXfs>
  <cellStyles count="12">
    <cellStyle name="=C:\WINNT\SYSTEM32\COMMAND.COM 3" xfId="6"/>
    <cellStyle name="Millares" xfId="1" builtinId="3"/>
    <cellStyle name="Millares 2 2" xfId="3"/>
    <cellStyle name="Millares 2 2 2" xfId="7"/>
    <cellStyle name="Millares 2 2 3" xfId="8"/>
    <cellStyle name="Normal" xfId="0" builtinId="0"/>
    <cellStyle name="Normal 14" xfId="9"/>
    <cellStyle name="Normal 2 2 2" xfId="2"/>
    <cellStyle name="Normal 26" xfId="10"/>
    <cellStyle name="Normal 4" xfId="11"/>
    <cellStyle name="Porcentaje" xfId="5" builtinId="5"/>
    <cellStyle name="Porcentual 2" xfId="4"/>
  </cellStyles>
  <dxfs count="24">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ill>
        <patternFill>
          <bgColor theme="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theme" Target="theme/theme1.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s>
</file>

<file path=xl/drawings/drawing1.xml><?xml version="1.0" encoding="utf-8"?>
<xdr:wsDr xmlns:xdr="http://schemas.openxmlformats.org/drawingml/2006/spreadsheetDrawing" xmlns:a="http://schemas.openxmlformats.org/drawingml/2006/main">
  <xdr:twoCellAnchor>
    <xdr:from>
      <xdr:col>9</xdr:col>
      <xdr:colOff>0</xdr:colOff>
      <xdr:row>48</xdr:row>
      <xdr:rowOff>0</xdr:rowOff>
    </xdr:from>
    <xdr:to>
      <xdr:col>9</xdr:col>
      <xdr:colOff>0</xdr:colOff>
      <xdr:row>48</xdr:row>
      <xdr:rowOff>0</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10239375" y="105537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10239375" y="105537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10239375" y="105537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 name="Text Box 4">
          <a:extLst>
            <a:ext uri="{FF2B5EF4-FFF2-40B4-BE49-F238E27FC236}">
              <a16:creationId xmlns:a16="http://schemas.microsoft.com/office/drawing/2014/main" id="{00000000-0008-0000-0200-000005000000}"/>
            </a:ext>
          </a:extLst>
        </xdr:cNvPr>
        <xdr:cNvSpPr txBox="1">
          <a:spLocks noChangeArrowheads="1"/>
        </xdr:cNvSpPr>
      </xdr:nvSpPr>
      <xdr:spPr bwMode="auto">
        <a:xfrm>
          <a:off x="10736580" y="1097280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6" name="Text Box 5">
          <a:extLst>
            <a:ext uri="{FF2B5EF4-FFF2-40B4-BE49-F238E27FC236}">
              <a16:creationId xmlns:a16="http://schemas.microsoft.com/office/drawing/2014/main" id="{00000000-0008-0000-0200-000006000000}"/>
            </a:ext>
          </a:extLst>
        </xdr:cNvPr>
        <xdr:cNvSpPr txBox="1">
          <a:spLocks noChangeArrowheads="1"/>
        </xdr:cNvSpPr>
      </xdr:nvSpPr>
      <xdr:spPr bwMode="auto">
        <a:xfrm>
          <a:off x="11153775" y="109728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7" name="Text Box 6">
          <a:extLst>
            <a:ext uri="{FF2B5EF4-FFF2-40B4-BE49-F238E27FC236}">
              <a16:creationId xmlns:a16="http://schemas.microsoft.com/office/drawing/2014/main" id="{00000000-0008-0000-0200-000007000000}"/>
            </a:ext>
          </a:extLst>
        </xdr:cNvPr>
        <xdr:cNvSpPr txBox="1">
          <a:spLocks noChangeArrowheads="1"/>
        </xdr:cNvSpPr>
      </xdr:nvSpPr>
      <xdr:spPr bwMode="auto">
        <a:xfrm>
          <a:off x="10736580" y="1097280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8" name="Text Box 7">
          <a:extLst>
            <a:ext uri="{FF2B5EF4-FFF2-40B4-BE49-F238E27FC236}">
              <a16:creationId xmlns:a16="http://schemas.microsoft.com/office/drawing/2014/main" id="{00000000-0008-0000-0200-000008000000}"/>
            </a:ext>
          </a:extLst>
        </xdr:cNvPr>
        <xdr:cNvSpPr txBox="1">
          <a:spLocks noChangeArrowheads="1"/>
        </xdr:cNvSpPr>
      </xdr:nvSpPr>
      <xdr:spPr bwMode="auto">
        <a:xfrm>
          <a:off x="9831705" y="105537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9" name="Text Box 8">
          <a:extLst>
            <a:ext uri="{FF2B5EF4-FFF2-40B4-BE49-F238E27FC236}">
              <a16:creationId xmlns:a16="http://schemas.microsoft.com/office/drawing/2014/main" id="{00000000-0008-0000-0200-000009000000}"/>
            </a:ext>
          </a:extLst>
        </xdr:cNvPr>
        <xdr:cNvSpPr txBox="1">
          <a:spLocks noChangeArrowheads="1"/>
        </xdr:cNvSpPr>
      </xdr:nvSpPr>
      <xdr:spPr bwMode="auto">
        <a:xfrm>
          <a:off x="9831705" y="105537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10" name="Text Box 9">
          <a:extLst>
            <a:ext uri="{FF2B5EF4-FFF2-40B4-BE49-F238E27FC236}">
              <a16:creationId xmlns:a16="http://schemas.microsoft.com/office/drawing/2014/main" id="{00000000-0008-0000-0200-00000A000000}"/>
            </a:ext>
          </a:extLst>
        </xdr:cNvPr>
        <xdr:cNvSpPr txBox="1">
          <a:spLocks noChangeArrowheads="1"/>
        </xdr:cNvSpPr>
      </xdr:nvSpPr>
      <xdr:spPr bwMode="auto">
        <a:xfrm>
          <a:off x="8915400" y="105537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11" name="Text Box 10">
          <a:extLst>
            <a:ext uri="{FF2B5EF4-FFF2-40B4-BE49-F238E27FC236}">
              <a16:creationId xmlns:a16="http://schemas.microsoft.com/office/drawing/2014/main" id="{00000000-0008-0000-0200-00000B000000}"/>
            </a:ext>
          </a:extLst>
        </xdr:cNvPr>
        <xdr:cNvSpPr txBox="1">
          <a:spLocks noChangeArrowheads="1"/>
        </xdr:cNvSpPr>
      </xdr:nvSpPr>
      <xdr:spPr bwMode="auto">
        <a:xfrm>
          <a:off x="8915400" y="105537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12" name="Text Box 1">
          <a:extLst>
            <a:ext uri="{FF2B5EF4-FFF2-40B4-BE49-F238E27FC236}">
              <a16:creationId xmlns:a16="http://schemas.microsoft.com/office/drawing/2014/main" id="{00000000-0008-0000-0200-00000C000000}"/>
            </a:ext>
          </a:extLst>
        </xdr:cNvPr>
        <xdr:cNvSpPr txBox="1">
          <a:spLocks noChangeArrowheads="1"/>
        </xdr:cNvSpPr>
      </xdr:nvSpPr>
      <xdr:spPr bwMode="auto">
        <a:xfrm>
          <a:off x="10239375" y="105537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13" name="Text Box 2">
          <a:extLst>
            <a:ext uri="{FF2B5EF4-FFF2-40B4-BE49-F238E27FC236}">
              <a16:creationId xmlns:a16="http://schemas.microsoft.com/office/drawing/2014/main" id="{00000000-0008-0000-0200-00000D000000}"/>
            </a:ext>
          </a:extLst>
        </xdr:cNvPr>
        <xdr:cNvSpPr txBox="1">
          <a:spLocks noChangeArrowheads="1"/>
        </xdr:cNvSpPr>
      </xdr:nvSpPr>
      <xdr:spPr bwMode="auto">
        <a:xfrm>
          <a:off x="10239375" y="105537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14" name="Text Box 3">
          <a:extLst>
            <a:ext uri="{FF2B5EF4-FFF2-40B4-BE49-F238E27FC236}">
              <a16:creationId xmlns:a16="http://schemas.microsoft.com/office/drawing/2014/main" id="{00000000-0008-0000-0200-00000E000000}"/>
            </a:ext>
          </a:extLst>
        </xdr:cNvPr>
        <xdr:cNvSpPr txBox="1">
          <a:spLocks noChangeArrowheads="1"/>
        </xdr:cNvSpPr>
      </xdr:nvSpPr>
      <xdr:spPr bwMode="auto">
        <a:xfrm>
          <a:off x="10239375" y="105537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15" name="Text Box 4">
          <a:extLst>
            <a:ext uri="{FF2B5EF4-FFF2-40B4-BE49-F238E27FC236}">
              <a16:creationId xmlns:a16="http://schemas.microsoft.com/office/drawing/2014/main" id="{00000000-0008-0000-0200-00000F000000}"/>
            </a:ext>
          </a:extLst>
        </xdr:cNvPr>
        <xdr:cNvSpPr txBox="1">
          <a:spLocks noChangeArrowheads="1"/>
        </xdr:cNvSpPr>
      </xdr:nvSpPr>
      <xdr:spPr bwMode="auto">
        <a:xfrm>
          <a:off x="10736580" y="1097280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16" name="Text Box 5">
          <a:extLst>
            <a:ext uri="{FF2B5EF4-FFF2-40B4-BE49-F238E27FC236}">
              <a16:creationId xmlns:a16="http://schemas.microsoft.com/office/drawing/2014/main" id="{00000000-0008-0000-0200-000010000000}"/>
            </a:ext>
          </a:extLst>
        </xdr:cNvPr>
        <xdr:cNvSpPr txBox="1">
          <a:spLocks noChangeArrowheads="1"/>
        </xdr:cNvSpPr>
      </xdr:nvSpPr>
      <xdr:spPr bwMode="auto">
        <a:xfrm>
          <a:off x="11153775" y="109728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17" name="Text Box 6">
          <a:extLst>
            <a:ext uri="{FF2B5EF4-FFF2-40B4-BE49-F238E27FC236}">
              <a16:creationId xmlns:a16="http://schemas.microsoft.com/office/drawing/2014/main" id="{00000000-0008-0000-0200-000011000000}"/>
            </a:ext>
          </a:extLst>
        </xdr:cNvPr>
        <xdr:cNvSpPr txBox="1">
          <a:spLocks noChangeArrowheads="1"/>
        </xdr:cNvSpPr>
      </xdr:nvSpPr>
      <xdr:spPr bwMode="auto">
        <a:xfrm>
          <a:off x="10736580" y="1097280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18" name="Text Box 7">
          <a:extLst>
            <a:ext uri="{FF2B5EF4-FFF2-40B4-BE49-F238E27FC236}">
              <a16:creationId xmlns:a16="http://schemas.microsoft.com/office/drawing/2014/main" id="{00000000-0008-0000-0200-000012000000}"/>
            </a:ext>
          </a:extLst>
        </xdr:cNvPr>
        <xdr:cNvSpPr txBox="1">
          <a:spLocks noChangeArrowheads="1"/>
        </xdr:cNvSpPr>
      </xdr:nvSpPr>
      <xdr:spPr bwMode="auto">
        <a:xfrm>
          <a:off x="9831705" y="105537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19" name="Text Box 8">
          <a:extLst>
            <a:ext uri="{FF2B5EF4-FFF2-40B4-BE49-F238E27FC236}">
              <a16:creationId xmlns:a16="http://schemas.microsoft.com/office/drawing/2014/main" id="{00000000-0008-0000-0200-000013000000}"/>
            </a:ext>
          </a:extLst>
        </xdr:cNvPr>
        <xdr:cNvSpPr txBox="1">
          <a:spLocks noChangeArrowheads="1"/>
        </xdr:cNvSpPr>
      </xdr:nvSpPr>
      <xdr:spPr bwMode="auto">
        <a:xfrm>
          <a:off x="9831705" y="105537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20" name="Text Box 9">
          <a:extLst>
            <a:ext uri="{FF2B5EF4-FFF2-40B4-BE49-F238E27FC236}">
              <a16:creationId xmlns:a16="http://schemas.microsoft.com/office/drawing/2014/main" id="{00000000-0008-0000-0200-000014000000}"/>
            </a:ext>
          </a:extLst>
        </xdr:cNvPr>
        <xdr:cNvSpPr txBox="1">
          <a:spLocks noChangeArrowheads="1"/>
        </xdr:cNvSpPr>
      </xdr:nvSpPr>
      <xdr:spPr bwMode="auto">
        <a:xfrm>
          <a:off x="8915400" y="105537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21" name="Text Box 10">
          <a:extLst>
            <a:ext uri="{FF2B5EF4-FFF2-40B4-BE49-F238E27FC236}">
              <a16:creationId xmlns:a16="http://schemas.microsoft.com/office/drawing/2014/main" id="{00000000-0008-0000-0200-000015000000}"/>
            </a:ext>
          </a:extLst>
        </xdr:cNvPr>
        <xdr:cNvSpPr txBox="1">
          <a:spLocks noChangeArrowheads="1"/>
        </xdr:cNvSpPr>
      </xdr:nvSpPr>
      <xdr:spPr bwMode="auto">
        <a:xfrm>
          <a:off x="8915400" y="105537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22" name="Text Box 1">
          <a:extLst>
            <a:ext uri="{FF2B5EF4-FFF2-40B4-BE49-F238E27FC236}">
              <a16:creationId xmlns:a16="http://schemas.microsoft.com/office/drawing/2014/main" id="{00000000-0008-0000-0200-000016000000}"/>
            </a:ext>
          </a:extLst>
        </xdr:cNvPr>
        <xdr:cNvSpPr txBox="1">
          <a:spLocks noChangeArrowheads="1"/>
        </xdr:cNvSpPr>
      </xdr:nvSpPr>
      <xdr:spPr bwMode="auto">
        <a:xfrm>
          <a:off x="10239375" y="105537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23" name="Text Box 2">
          <a:extLst>
            <a:ext uri="{FF2B5EF4-FFF2-40B4-BE49-F238E27FC236}">
              <a16:creationId xmlns:a16="http://schemas.microsoft.com/office/drawing/2014/main" id="{00000000-0008-0000-0200-000017000000}"/>
            </a:ext>
          </a:extLst>
        </xdr:cNvPr>
        <xdr:cNvSpPr txBox="1">
          <a:spLocks noChangeArrowheads="1"/>
        </xdr:cNvSpPr>
      </xdr:nvSpPr>
      <xdr:spPr bwMode="auto">
        <a:xfrm>
          <a:off x="10239375" y="105537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24" name="Text Box 3">
          <a:extLst>
            <a:ext uri="{FF2B5EF4-FFF2-40B4-BE49-F238E27FC236}">
              <a16:creationId xmlns:a16="http://schemas.microsoft.com/office/drawing/2014/main" id="{00000000-0008-0000-0200-000018000000}"/>
            </a:ext>
          </a:extLst>
        </xdr:cNvPr>
        <xdr:cNvSpPr txBox="1">
          <a:spLocks noChangeArrowheads="1"/>
        </xdr:cNvSpPr>
      </xdr:nvSpPr>
      <xdr:spPr bwMode="auto">
        <a:xfrm>
          <a:off x="10239375" y="105537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25" name="Text Box 4">
          <a:extLst>
            <a:ext uri="{FF2B5EF4-FFF2-40B4-BE49-F238E27FC236}">
              <a16:creationId xmlns:a16="http://schemas.microsoft.com/office/drawing/2014/main" id="{00000000-0008-0000-0200-000019000000}"/>
            </a:ext>
          </a:extLst>
        </xdr:cNvPr>
        <xdr:cNvSpPr txBox="1">
          <a:spLocks noChangeArrowheads="1"/>
        </xdr:cNvSpPr>
      </xdr:nvSpPr>
      <xdr:spPr bwMode="auto">
        <a:xfrm>
          <a:off x="10736580" y="1097280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26" name="Text Box 5">
          <a:extLst>
            <a:ext uri="{FF2B5EF4-FFF2-40B4-BE49-F238E27FC236}">
              <a16:creationId xmlns:a16="http://schemas.microsoft.com/office/drawing/2014/main" id="{00000000-0008-0000-0200-00001A000000}"/>
            </a:ext>
          </a:extLst>
        </xdr:cNvPr>
        <xdr:cNvSpPr txBox="1">
          <a:spLocks noChangeArrowheads="1"/>
        </xdr:cNvSpPr>
      </xdr:nvSpPr>
      <xdr:spPr bwMode="auto">
        <a:xfrm>
          <a:off x="11153775" y="109728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27" name="Text Box 6">
          <a:extLst>
            <a:ext uri="{FF2B5EF4-FFF2-40B4-BE49-F238E27FC236}">
              <a16:creationId xmlns:a16="http://schemas.microsoft.com/office/drawing/2014/main" id="{00000000-0008-0000-0200-00001B000000}"/>
            </a:ext>
          </a:extLst>
        </xdr:cNvPr>
        <xdr:cNvSpPr txBox="1">
          <a:spLocks noChangeArrowheads="1"/>
        </xdr:cNvSpPr>
      </xdr:nvSpPr>
      <xdr:spPr bwMode="auto">
        <a:xfrm>
          <a:off x="10736580" y="1097280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28" name="Text Box 7">
          <a:extLst>
            <a:ext uri="{FF2B5EF4-FFF2-40B4-BE49-F238E27FC236}">
              <a16:creationId xmlns:a16="http://schemas.microsoft.com/office/drawing/2014/main" id="{00000000-0008-0000-0200-00001C000000}"/>
            </a:ext>
          </a:extLst>
        </xdr:cNvPr>
        <xdr:cNvSpPr txBox="1">
          <a:spLocks noChangeArrowheads="1"/>
        </xdr:cNvSpPr>
      </xdr:nvSpPr>
      <xdr:spPr bwMode="auto">
        <a:xfrm>
          <a:off x="9831705" y="105537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29" name="Text Box 8">
          <a:extLst>
            <a:ext uri="{FF2B5EF4-FFF2-40B4-BE49-F238E27FC236}">
              <a16:creationId xmlns:a16="http://schemas.microsoft.com/office/drawing/2014/main" id="{00000000-0008-0000-0200-00001D000000}"/>
            </a:ext>
          </a:extLst>
        </xdr:cNvPr>
        <xdr:cNvSpPr txBox="1">
          <a:spLocks noChangeArrowheads="1"/>
        </xdr:cNvSpPr>
      </xdr:nvSpPr>
      <xdr:spPr bwMode="auto">
        <a:xfrm>
          <a:off x="9831705" y="105537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30" name="Text Box 9">
          <a:extLst>
            <a:ext uri="{FF2B5EF4-FFF2-40B4-BE49-F238E27FC236}">
              <a16:creationId xmlns:a16="http://schemas.microsoft.com/office/drawing/2014/main" id="{00000000-0008-0000-0200-00001E000000}"/>
            </a:ext>
          </a:extLst>
        </xdr:cNvPr>
        <xdr:cNvSpPr txBox="1">
          <a:spLocks noChangeArrowheads="1"/>
        </xdr:cNvSpPr>
      </xdr:nvSpPr>
      <xdr:spPr bwMode="auto">
        <a:xfrm>
          <a:off x="8915400" y="105537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31" name="Text Box 10">
          <a:extLst>
            <a:ext uri="{FF2B5EF4-FFF2-40B4-BE49-F238E27FC236}">
              <a16:creationId xmlns:a16="http://schemas.microsoft.com/office/drawing/2014/main" id="{00000000-0008-0000-0200-00001F000000}"/>
            </a:ext>
          </a:extLst>
        </xdr:cNvPr>
        <xdr:cNvSpPr txBox="1">
          <a:spLocks noChangeArrowheads="1"/>
        </xdr:cNvSpPr>
      </xdr:nvSpPr>
      <xdr:spPr bwMode="auto">
        <a:xfrm>
          <a:off x="8915400" y="105537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2" name="Text Box 1">
          <a:extLst>
            <a:ext uri="{FF2B5EF4-FFF2-40B4-BE49-F238E27FC236}">
              <a16:creationId xmlns:a16="http://schemas.microsoft.com/office/drawing/2014/main" id="{00000000-0008-0000-0200-000020000000}"/>
            </a:ext>
          </a:extLst>
        </xdr:cNvPr>
        <xdr:cNvSpPr txBox="1">
          <a:spLocks noChangeArrowheads="1"/>
        </xdr:cNvSpPr>
      </xdr:nvSpPr>
      <xdr:spPr bwMode="auto">
        <a:xfrm>
          <a:off x="10239375" y="105537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3" name="Text Box 2">
          <a:extLst>
            <a:ext uri="{FF2B5EF4-FFF2-40B4-BE49-F238E27FC236}">
              <a16:creationId xmlns:a16="http://schemas.microsoft.com/office/drawing/2014/main" id="{00000000-0008-0000-0200-000021000000}"/>
            </a:ext>
          </a:extLst>
        </xdr:cNvPr>
        <xdr:cNvSpPr txBox="1">
          <a:spLocks noChangeArrowheads="1"/>
        </xdr:cNvSpPr>
      </xdr:nvSpPr>
      <xdr:spPr bwMode="auto">
        <a:xfrm>
          <a:off x="10239375" y="105537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34" name="Text Box 3">
          <a:extLst>
            <a:ext uri="{FF2B5EF4-FFF2-40B4-BE49-F238E27FC236}">
              <a16:creationId xmlns:a16="http://schemas.microsoft.com/office/drawing/2014/main" id="{00000000-0008-0000-0200-000022000000}"/>
            </a:ext>
          </a:extLst>
        </xdr:cNvPr>
        <xdr:cNvSpPr txBox="1">
          <a:spLocks noChangeArrowheads="1"/>
        </xdr:cNvSpPr>
      </xdr:nvSpPr>
      <xdr:spPr bwMode="auto">
        <a:xfrm>
          <a:off x="10239375" y="105537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35" name="Text Box 4">
          <a:extLst>
            <a:ext uri="{FF2B5EF4-FFF2-40B4-BE49-F238E27FC236}">
              <a16:creationId xmlns:a16="http://schemas.microsoft.com/office/drawing/2014/main" id="{00000000-0008-0000-0200-000023000000}"/>
            </a:ext>
          </a:extLst>
        </xdr:cNvPr>
        <xdr:cNvSpPr txBox="1">
          <a:spLocks noChangeArrowheads="1"/>
        </xdr:cNvSpPr>
      </xdr:nvSpPr>
      <xdr:spPr bwMode="auto">
        <a:xfrm>
          <a:off x="10736580" y="1097280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36" name="Text Box 5">
          <a:extLst>
            <a:ext uri="{FF2B5EF4-FFF2-40B4-BE49-F238E27FC236}">
              <a16:creationId xmlns:a16="http://schemas.microsoft.com/office/drawing/2014/main" id="{00000000-0008-0000-0200-000024000000}"/>
            </a:ext>
          </a:extLst>
        </xdr:cNvPr>
        <xdr:cNvSpPr txBox="1">
          <a:spLocks noChangeArrowheads="1"/>
        </xdr:cNvSpPr>
      </xdr:nvSpPr>
      <xdr:spPr bwMode="auto">
        <a:xfrm>
          <a:off x="11153775" y="109728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37" name="Text Box 6">
          <a:extLst>
            <a:ext uri="{FF2B5EF4-FFF2-40B4-BE49-F238E27FC236}">
              <a16:creationId xmlns:a16="http://schemas.microsoft.com/office/drawing/2014/main" id="{00000000-0008-0000-0200-000025000000}"/>
            </a:ext>
          </a:extLst>
        </xdr:cNvPr>
        <xdr:cNvSpPr txBox="1">
          <a:spLocks noChangeArrowheads="1"/>
        </xdr:cNvSpPr>
      </xdr:nvSpPr>
      <xdr:spPr bwMode="auto">
        <a:xfrm>
          <a:off x="10736580" y="1097280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38" name="Text Box 7">
          <a:extLst>
            <a:ext uri="{FF2B5EF4-FFF2-40B4-BE49-F238E27FC236}">
              <a16:creationId xmlns:a16="http://schemas.microsoft.com/office/drawing/2014/main" id="{00000000-0008-0000-0200-000026000000}"/>
            </a:ext>
          </a:extLst>
        </xdr:cNvPr>
        <xdr:cNvSpPr txBox="1">
          <a:spLocks noChangeArrowheads="1"/>
        </xdr:cNvSpPr>
      </xdr:nvSpPr>
      <xdr:spPr bwMode="auto">
        <a:xfrm>
          <a:off x="9831705" y="105537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39" name="Text Box 8">
          <a:extLst>
            <a:ext uri="{FF2B5EF4-FFF2-40B4-BE49-F238E27FC236}">
              <a16:creationId xmlns:a16="http://schemas.microsoft.com/office/drawing/2014/main" id="{00000000-0008-0000-0200-000027000000}"/>
            </a:ext>
          </a:extLst>
        </xdr:cNvPr>
        <xdr:cNvSpPr txBox="1">
          <a:spLocks noChangeArrowheads="1"/>
        </xdr:cNvSpPr>
      </xdr:nvSpPr>
      <xdr:spPr bwMode="auto">
        <a:xfrm>
          <a:off x="9831705" y="105537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40" name="Text Box 9">
          <a:extLst>
            <a:ext uri="{FF2B5EF4-FFF2-40B4-BE49-F238E27FC236}">
              <a16:creationId xmlns:a16="http://schemas.microsoft.com/office/drawing/2014/main" id="{00000000-0008-0000-0200-000028000000}"/>
            </a:ext>
          </a:extLst>
        </xdr:cNvPr>
        <xdr:cNvSpPr txBox="1">
          <a:spLocks noChangeArrowheads="1"/>
        </xdr:cNvSpPr>
      </xdr:nvSpPr>
      <xdr:spPr bwMode="auto">
        <a:xfrm>
          <a:off x="8915400" y="105537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41" name="Text Box 10">
          <a:extLst>
            <a:ext uri="{FF2B5EF4-FFF2-40B4-BE49-F238E27FC236}">
              <a16:creationId xmlns:a16="http://schemas.microsoft.com/office/drawing/2014/main" id="{00000000-0008-0000-0200-000029000000}"/>
            </a:ext>
          </a:extLst>
        </xdr:cNvPr>
        <xdr:cNvSpPr txBox="1">
          <a:spLocks noChangeArrowheads="1"/>
        </xdr:cNvSpPr>
      </xdr:nvSpPr>
      <xdr:spPr bwMode="auto">
        <a:xfrm>
          <a:off x="8915400" y="105537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42" name="Text Box 1">
          <a:extLst>
            <a:ext uri="{FF2B5EF4-FFF2-40B4-BE49-F238E27FC236}">
              <a16:creationId xmlns:a16="http://schemas.microsoft.com/office/drawing/2014/main" id="{00000000-0008-0000-0200-00002A000000}"/>
            </a:ext>
          </a:extLst>
        </xdr:cNvPr>
        <xdr:cNvSpPr txBox="1">
          <a:spLocks noChangeArrowheads="1"/>
        </xdr:cNvSpPr>
      </xdr:nvSpPr>
      <xdr:spPr bwMode="auto">
        <a:xfrm>
          <a:off x="10239375" y="105537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43" name="Text Box 2">
          <a:extLst>
            <a:ext uri="{FF2B5EF4-FFF2-40B4-BE49-F238E27FC236}">
              <a16:creationId xmlns:a16="http://schemas.microsoft.com/office/drawing/2014/main" id="{00000000-0008-0000-0200-00002B000000}"/>
            </a:ext>
          </a:extLst>
        </xdr:cNvPr>
        <xdr:cNvSpPr txBox="1">
          <a:spLocks noChangeArrowheads="1"/>
        </xdr:cNvSpPr>
      </xdr:nvSpPr>
      <xdr:spPr bwMode="auto">
        <a:xfrm>
          <a:off x="10239375" y="105537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44" name="Text Box 3">
          <a:extLst>
            <a:ext uri="{FF2B5EF4-FFF2-40B4-BE49-F238E27FC236}">
              <a16:creationId xmlns:a16="http://schemas.microsoft.com/office/drawing/2014/main" id="{00000000-0008-0000-0200-00002C000000}"/>
            </a:ext>
          </a:extLst>
        </xdr:cNvPr>
        <xdr:cNvSpPr txBox="1">
          <a:spLocks noChangeArrowheads="1"/>
        </xdr:cNvSpPr>
      </xdr:nvSpPr>
      <xdr:spPr bwMode="auto">
        <a:xfrm>
          <a:off x="10239375" y="105537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45" name="Text Box 4">
          <a:extLst>
            <a:ext uri="{FF2B5EF4-FFF2-40B4-BE49-F238E27FC236}">
              <a16:creationId xmlns:a16="http://schemas.microsoft.com/office/drawing/2014/main" id="{00000000-0008-0000-0200-00002D000000}"/>
            </a:ext>
          </a:extLst>
        </xdr:cNvPr>
        <xdr:cNvSpPr txBox="1">
          <a:spLocks noChangeArrowheads="1"/>
        </xdr:cNvSpPr>
      </xdr:nvSpPr>
      <xdr:spPr bwMode="auto">
        <a:xfrm>
          <a:off x="10736580" y="1097280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46" name="Text Box 5">
          <a:extLst>
            <a:ext uri="{FF2B5EF4-FFF2-40B4-BE49-F238E27FC236}">
              <a16:creationId xmlns:a16="http://schemas.microsoft.com/office/drawing/2014/main" id="{00000000-0008-0000-0200-00002E000000}"/>
            </a:ext>
          </a:extLst>
        </xdr:cNvPr>
        <xdr:cNvSpPr txBox="1">
          <a:spLocks noChangeArrowheads="1"/>
        </xdr:cNvSpPr>
      </xdr:nvSpPr>
      <xdr:spPr bwMode="auto">
        <a:xfrm>
          <a:off x="11153775" y="109728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47" name="Text Box 6">
          <a:extLst>
            <a:ext uri="{FF2B5EF4-FFF2-40B4-BE49-F238E27FC236}">
              <a16:creationId xmlns:a16="http://schemas.microsoft.com/office/drawing/2014/main" id="{00000000-0008-0000-0200-00002F000000}"/>
            </a:ext>
          </a:extLst>
        </xdr:cNvPr>
        <xdr:cNvSpPr txBox="1">
          <a:spLocks noChangeArrowheads="1"/>
        </xdr:cNvSpPr>
      </xdr:nvSpPr>
      <xdr:spPr bwMode="auto">
        <a:xfrm>
          <a:off x="10736580" y="1097280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48" name="Text Box 7">
          <a:extLst>
            <a:ext uri="{FF2B5EF4-FFF2-40B4-BE49-F238E27FC236}">
              <a16:creationId xmlns:a16="http://schemas.microsoft.com/office/drawing/2014/main" id="{00000000-0008-0000-0200-000030000000}"/>
            </a:ext>
          </a:extLst>
        </xdr:cNvPr>
        <xdr:cNvSpPr txBox="1">
          <a:spLocks noChangeArrowheads="1"/>
        </xdr:cNvSpPr>
      </xdr:nvSpPr>
      <xdr:spPr bwMode="auto">
        <a:xfrm>
          <a:off x="9831705" y="105537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49" name="Text Box 8">
          <a:extLst>
            <a:ext uri="{FF2B5EF4-FFF2-40B4-BE49-F238E27FC236}">
              <a16:creationId xmlns:a16="http://schemas.microsoft.com/office/drawing/2014/main" id="{00000000-0008-0000-0200-000031000000}"/>
            </a:ext>
          </a:extLst>
        </xdr:cNvPr>
        <xdr:cNvSpPr txBox="1">
          <a:spLocks noChangeArrowheads="1"/>
        </xdr:cNvSpPr>
      </xdr:nvSpPr>
      <xdr:spPr bwMode="auto">
        <a:xfrm>
          <a:off x="9831705" y="105537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50" name="Text Box 9">
          <a:extLst>
            <a:ext uri="{FF2B5EF4-FFF2-40B4-BE49-F238E27FC236}">
              <a16:creationId xmlns:a16="http://schemas.microsoft.com/office/drawing/2014/main" id="{00000000-0008-0000-0200-000032000000}"/>
            </a:ext>
          </a:extLst>
        </xdr:cNvPr>
        <xdr:cNvSpPr txBox="1">
          <a:spLocks noChangeArrowheads="1"/>
        </xdr:cNvSpPr>
      </xdr:nvSpPr>
      <xdr:spPr bwMode="auto">
        <a:xfrm>
          <a:off x="8915400" y="105537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51" name="Text Box 10">
          <a:extLst>
            <a:ext uri="{FF2B5EF4-FFF2-40B4-BE49-F238E27FC236}">
              <a16:creationId xmlns:a16="http://schemas.microsoft.com/office/drawing/2014/main" id="{00000000-0008-0000-0200-000033000000}"/>
            </a:ext>
          </a:extLst>
        </xdr:cNvPr>
        <xdr:cNvSpPr txBox="1">
          <a:spLocks noChangeArrowheads="1"/>
        </xdr:cNvSpPr>
      </xdr:nvSpPr>
      <xdr:spPr bwMode="auto">
        <a:xfrm>
          <a:off x="8915400" y="105537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52" name="Text Box 1">
          <a:extLst>
            <a:ext uri="{FF2B5EF4-FFF2-40B4-BE49-F238E27FC236}">
              <a16:creationId xmlns:a16="http://schemas.microsoft.com/office/drawing/2014/main" id="{00000000-0008-0000-0200-000034000000}"/>
            </a:ext>
          </a:extLst>
        </xdr:cNvPr>
        <xdr:cNvSpPr txBox="1">
          <a:spLocks noChangeArrowheads="1"/>
        </xdr:cNvSpPr>
      </xdr:nvSpPr>
      <xdr:spPr bwMode="auto">
        <a:xfrm>
          <a:off x="10239375" y="105537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53" name="Text Box 2">
          <a:extLst>
            <a:ext uri="{FF2B5EF4-FFF2-40B4-BE49-F238E27FC236}">
              <a16:creationId xmlns:a16="http://schemas.microsoft.com/office/drawing/2014/main" id="{00000000-0008-0000-0200-000035000000}"/>
            </a:ext>
          </a:extLst>
        </xdr:cNvPr>
        <xdr:cNvSpPr txBox="1">
          <a:spLocks noChangeArrowheads="1"/>
        </xdr:cNvSpPr>
      </xdr:nvSpPr>
      <xdr:spPr bwMode="auto">
        <a:xfrm>
          <a:off x="10239375" y="105537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54" name="Text Box 3">
          <a:extLst>
            <a:ext uri="{FF2B5EF4-FFF2-40B4-BE49-F238E27FC236}">
              <a16:creationId xmlns:a16="http://schemas.microsoft.com/office/drawing/2014/main" id="{00000000-0008-0000-0200-000036000000}"/>
            </a:ext>
          </a:extLst>
        </xdr:cNvPr>
        <xdr:cNvSpPr txBox="1">
          <a:spLocks noChangeArrowheads="1"/>
        </xdr:cNvSpPr>
      </xdr:nvSpPr>
      <xdr:spPr bwMode="auto">
        <a:xfrm>
          <a:off x="10239375" y="105537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5" name="Text Box 4">
          <a:extLst>
            <a:ext uri="{FF2B5EF4-FFF2-40B4-BE49-F238E27FC236}">
              <a16:creationId xmlns:a16="http://schemas.microsoft.com/office/drawing/2014/main" id="{00000000-0008-0000-0200-000037000000}"/>
            </a:ext>
          </a:extLst>
        </xdr:cNvPr>
        <xdr:cNvSpPr txBox="1">
          <a:spLocks noChangeArrowheads="1"/>
        </xdr:cNvSpPr>
      </xdr:nvSpPr>
      <xdr:spPr bwMode="auto">
        <a:xfrm>
          <a:off x="10736580" y="1097280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56" name="Text Box 5">
          <a:extLst>
            <a:ext uri="{FF2B5EF4-FFF2-40B4-BE49-F238E27FC236}">
              <a16:creationId xmlns:a16="http://schemas.microsoft.com/office/drawing/2014/main" id="{00000000-0008-0000-0200-000038000000}"/>
            </a:ext>
          </a:extLst>
        </xdr:cNvPr>
        <xdr:cNvSpPr txBox="1">
          <a:spLocks noChangeArrowheads="1"/>
        </xdr:cNvSpPr>
      </xdr:nvSpPr>
      <xdr:spPr bwMode="auto">
        <a:xfrm>
          <a:off x="11153775" y="109728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7" name="Text Box 6">
          <a:extLst>
            <a:ext uri="{FF2B5EF4-FFF2-40B4-BE49-F238E27FC236}">
              <a16:creationId xmlns:a16="http://schemas.microsoft.com/office/drawing/2014/main" id="{00000000-0008-0000-0200-000039000000}"/>
            </a:ext>
          </a:extLst>
        </xdr:cNvPr>
        <xdr:cNvSpPr txBox="1">
          <a:spLocks noChangeArrowheads="1"/>
        </xdr:cNvSpPr>
      </xdr:nvSpPr>
      <xdr:spPr bwMode="auto">
        <a:xfrm>
          <a:off x="10736580" y="1097280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58" name="Text Box 7">
          <a:extLst>
            <a:ext uri="{FF2B5EF4-FFF2-40B4-BE49-F238E27FC236}">
              <a16:creationId xmlns:a16="http://schemas.microsoft.com/office/drawing/2014/main" id="{00000000-0008-0000-0200-00003A000000}"/>
            </a:ext>
          </a:extLst>
        </xdr:cNvPr>
        <xdr:cNvSpPr txBox="1">
          <a:spLocks noChangeArrowheads="1"/>
        </xdr:cNvSpPr>
      </xdr:nvSpPr>
      <xdr:spPr bwMode="auto">
        <a:xfrm>
          <a:off x="9831705" y="105537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59" name="Text Box 8">
          <a:extLst>
            <a:ext uri="{FF2B5EF4-FFF2-40B4-BE49-F238E27FC236}">
              <a16:creationId xmlns:a16="http://schemas.microsoft.com/office/drawing/2014/main" id="{00000000-0008-0000-0200-00003B000000}"/>
            </a:ext>
          </a:extLst>
        </xdr:cNvPr>
        <xdr:cNvSpPr txBox="1">
          <a:spLocks noChangeArrowheads="1"/>
        </xdr:cNvSpPr>
      </xdr:nvSpPr>
      <xdr:spPr bwMode="auto">
        <a:xfrm>
          <a:off x="9831705" y="105537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60" name="Text Box 9">
          <a:extLst>
            <a:ext uri="{FF2B5EF4-FFF2-40B4-BE49-F238E27FC236}">
              <a16:creationId xmlns:a16="http://schemas.microsoft.com/office/drawing/2014/main" id="{00000000-0008-0000-0200-00003C000000}"/>
            </a:ext>
          </a:extLst>
        </xdr:cNvPr>
        <xdr:cNvSpPr txBox="1">
          <a:spLocks noChangeArrowheads="1"/>
        </xdr:cNvSpPr>
      </xdr:nvSpPr>
      <xdr:spPr bwMode="auto">
        <a:xfrm>
          <a:off x="8915400" y="105537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61" name="Text Box 10">
          <a:extLst>
            <a:ext uri="{FF2B5EF4-FFF2-40B4-BE49-F238E27FC236}">
              <a16:creationId xmlns:a16="http://schemas.microsoft.com/office/drawing/2014/main" id="{00000000-0008-0000-0200-00003D000000}"/>
            </a:ext>
          </a:extLst>
        </xdr:cNvPr>
        <xdr:cNvSpPr txBox="1">
          <a:spLocks noChangeArrowheads="1"/>
        </xdr:cNvSpPr>
      </xdr:nvSpPr>
      <xdr:spPr bwMode="auto">
        <a:xfrm>
          <a:off x="8915400" y="105537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paldo\ENERG2000\ENERGSEP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75%20RM%20Carb&#243;n%20II%20pfijos%202006%20en%20operaci&#243;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92%20RM%20Salamanca%202006%20en%20op%20con%20pago%20acero.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GUADALAJARA%20OTE%20BCO%20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0.32.9.130\subrecfin\Archivo%20MAM\Pidiregas\Valuaciones%20RM&#180;s\82%20RM%20HUINALA%202006%20en%20operaci&#243;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vol4\OIFPAV\ATENCION%20AREAS%20OPERATIVAS\4502%20DIV%20DIST%20NOROESTE\Copia%20de%20REPOMO%20SG-GCIA%20DE%20CONTAB%20DAVID.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COMP_4&#176;_%20TRIM_2023_Segundo%20env&#237;o%2023_01_24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DOWS\TEMP\Cfe%20Pidiregas%20Tomo%20IV%202001%20(1a.%20VER)%2001-1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WINDOWS\TEMP\Cfe%20Pidiregas%20Tomo%20IV%202001%20(1a.%20VER)%2001-1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INDOWS/TEMP/Cfe%20Pidiregas%20Tomo%20IV%202001%20(1a.%20VER)%2001-1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is%20documentos\Cedulas\GENERACI&#211;N%20BRUTA%20DEL%20PERIODO%2009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SANTA%20MARIA%20BCO%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aul_robles\PAQUETES%20900\Mod_EVA\Mod%20Bas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72%20RM%20CT%20Pdte%20ALM%20U1y2%20en%20operaci&#243;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79%20RM%20CT%20FPR%20U3%20y%204%20CAP%20en%20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VOLUMENES"/>
      <sheetName val="ESSBASE 2000 - 1999"/>
      <sheetName val="1999"/>
      <sheetName val="ESSBASE"/>
      <sheetName val="2000"/>
      <sheetName val="LISTAAGOSTOSEPT20NOCHE(CON ARRA"/>
      <sheetName val="LISTAAGOSTO18SEPT(CON ARRASTRE)"/>
      <sheetName val="1999 SERIE MENSUAL resep"/>
      <sheetName val="lista r3 ( sin arrastre ) agos0"/>
      <sheetName val="comercial- contab 1999"/>
      <sheetName val="ESSBASE_2000_-_1999"/>
      <sheetName val="LISTAAGOSTOSEPT20NOCHE(CON_ARRA"/>
      <sheetName val="LISTAAGOSTO18SEPT(CON_ARRASTRE)"/>
      <sheetName val="1999_SERIE_MENSUAL_resep"/>
      <sheetName val="lista_r3_(_sin_arrastre_)_agos0"/>
      <sheetName val="comercial-_contab_1999"/>
      <sheetName val="ESSBASE_2000_-_19991"/>
      <sheetName val="LISTAAGOSTOSEPT20NOCHE(CON_ARR1"/>
      <sheetName val="LISTAAGOSTO18SEPT(CON_ARRASTRE1"/>
      <sheetName val="1999_SERIE_MENSUAL_resep1"/>
      <sheetName val="lista_r3_(_sin_arrastre_)_agos1"/>
      <sheetName val="comercial-_contab_19991"/>
      <sheetName val="OPCION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tallado"/>
      <sheetName val="programa de eventos"/>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Carbón II act"/>
      <sheetName val="TRI"/>
      <sheetName val="Opciones"/>
      <sheetName val="Base de Datos"/>
    </sheetNames>
    <sheetDataSet>
      <sheetData sheetId="0">
        <row r="22">
          <cell r="E22">
            <v>0.77307213802047103</v>
          </cell>
        </row>
      </sheetData>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Salamanca act"/>
      <sheetName val="TRI"/>
      <sheetName val="Opciones"/>
      <sheetName val="Base de Datos"/>
    </sheetNames>
    <sheetDataSet>
      <sheetData sheetId="0">
        <row r="23">
          <cell r="F23">
            <v>0.7036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ECO"/>
      <sheetName val="Perfil"/>
      <sheetName val="CALIZ "/>
      <sheetName val="EVA PREFIN"/>
      <sheetName val="EVA FIN "/>
      <sheetName val="datos base"/>
    </sheetNames>
    <sheetDataSet>
      <sheetData sheetId="0" refreshError="1">
        <row r="1">
          <cell r="C1" t="str">
            <v>Costo Presupuestal</v>
          </cell>
        </row>
      </sheetData>
      <sheetData sheetId="1" refreshError="1"/>
      <sheetData sheetId="2" refreshError="1"/>
      <sheetData sheetId="3" refreshError="1"/>
      <sheetData sheetId="4" refreshError="1"/>
      <sheetData sheetId="5" refreshError="1"/>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Hoja1"/>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HUINALA"/>
      <sheetName val="TRI"/>
      <sheetName val="Opciones"/>
      <sheetName val="Base de Datos"/>
      <sheetName val="82 RM HUINALA 2006 en operación"/>
    </sheetNames>
    <sheetDataSet>
      <sheetData sheetId="0">
        <row r="2">
          <cell r="I2" t="str">
            <v>RM Huinalá</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mero de divisiones todo c (3)"/>
      <sheetName val="numero de divisiones todo cfe"/>
      <sheetName val="Glosario"/>
      <sheetName val="Glosario nueva propuesta"/>
      <sheetName val="RESUMEN POLIZA 4502"/>
      <sheetName val="REPOMO 2007 4502 NOROESTE PCGA"/>
      <sheetName val="numero de divisiones todo c (2)"/>
      <sheetName val="POLIZA CONTABLE 4502"/>
      <sheetName val="4502  REPOMO  DIVISIONES 2007"/>
      <sheetName val="SALDO INICIAL (DIC 2006) 4502 "/>
      <sheetName val="VALIDACION SALDO INICIAL (2)"/>
      <sheetName val="VALIDACION SALDO INICIAL"/>
      <sheetName val="numero_de_divisiones_todo_c_(3)"/>
      <sheetName val="numero_de_divisiones_todo_cfe"/>
      <sheetName val="Glosario_nueva_propuesta"/>
      <sheetName val="RESUMEN_POLIZA_4502"/>
      <sheetName val="REPOMO_2007_4502_NOROESTE_PCGA"/>
      <sheetName val="numero_de_divisiones_todo_c_(2)"/>
      <sheetName val="POLIZA_CONTABLE_4502"/>
      <sheetName val="4502__REPOMO__DIVISIONES_2007"/>
      <sheetName val="SALDO_INICIAL_(DIC_2006)_4502_"/>
      <sheetName val="VALIDACION_SALDO_INICIAL_(2)"/>
      <sheetName val="VALIDACION_SALDO_INICIAL"/>
      <sheetName val="numero_de_divisiones_todo_c_(31"/>
      <sheetName val="numero_de_divisiones_todo_cfe1"/>
      <sheetName val="Glosario_nueva_propuesta1"/>
      <sheetName val="RESUMEN_POLIZA_45021"/>
      <sheetName val="REPOMO_2007_4502_NOROESTE_PCGA1"/>
      <sheetName val="numero_de_divisiones_todo_c_(21"/>
      <sheetName val="POLIZA_CONTABLE_45021"/>
      <sheetName val="4502__REPOMO__DIVISIONES_20071"/>
      <sheetName val="SALDO_INICIAL_(DIC_2006)_4502_1"/>
      <sheetName val="VALIDACION_SALDO_INICIAL_(2)1"/>
      <sheetName val="VALIDACION_SALDO_INICIAL1"/>
      <sheetName val="MEACME"/>
      <sheetName val="MEACME UME05"/>
      <sheetName val="Tecnicos"/>
      <sheetName val="RESNEG "/>
      <sheetName val="Hoja1"/>
      <sheetName val="MEACME CON CICLO II"/>
      <sheetName val="Hoja2"/>
    </sheetNames>
    <sheetDataSet>
      <sheetData sheetId="0">
        <row r="1">
          <cell r="D1" t="str">
            <v>2006</v>
          </cell>
        </row>
      </sheetData>
      <sheetData sheetId="1">
        <row r="1">
          <cell r="D1" t="str">
            <v>2006</v>
          </cell>
        </row>
      </sheetData>
      <sheetData sheetId="2">
        <row r="1">
          <cell r="D1" t="str">
            <v>2006</v>
          </cell>
        </row>
      </sheetData>
      <sheetData sheetId="3">
        <row r="1">
          <cell r="D1" t="str">
            <v>2006</v>
          </cell>
        </row>
      </sheetData>
      <sheetData sheetId="4">
        <row r="1">
          <cell r="D1" t="str">
            <v>2006</v>
          </cell>
        </row>
      </sheetData>
      <sheetData sheetId="5">
        <row r="1">
          <cell r="D1" t="str">
            <v>2006</v>
          </cell>
          <cell r="E1" t="str">
            <v>2007</v>
          </cell>
          <cell r="F1" t="str">
            <v>2007</v>
          </cell>
          <cell r="G1" t="str">
            <v>2007</v>
          </cell>
          <cell r="H1" t="str">
            <v>2007</v>
          </cell>
          <cell r="I1" t="str">
            <v>2007</v>
          </cell>
          <cell r="J1" t="str">
            <v>2007</v>
          </cell>
          <cell r="K1" t="str">
            <v>2007</v>
          </cell>
          <cell r="L1" t="str">
            <v>2007</v>
          </cell>
          <cell r="M1" t="str">
            <v>2007</v>
          </cell>
          <cell r="N1" t="str">
            <v>2007</v>
          </cell>
          <cell r="O1" t="str">
            <v>2007</v>
          </cell>
        </row>
        <row r="2">
          <cell r="D2" t="str">
            <v>Miles</v>
          </cell>
          <cell r="E2" t="str">
            <v>Miles</v>
          </cell>
          <cell r="F2" t="str">
            <v>Miles</v>
          </cell>
          <cell r="G2" t="str">
            <v>Miles</v>
          </cell>
          <cell r="H2" t="str">
            <v>Miles</v>
          </cell>
          <cell r="I2" t="str">
            <v>Miles</v>
          </cell>
          <cell r="J2" t="str">
            <v>Miles</v>
          </cell>
          <cell r="K2" t="str">
            <v>Miles</v>
          </cell>
          <cell r="L2" t="str">
            <v>Miles</v>
          </cell>
          <cell r="M2" t="str">
            <v>Miles</v>
          </cell>
          <cell r="N2" t="str">
            <v>Miles</v>
          </cell>
          <cell r="O2" t="str">
            <v>Miles</v>
          </cell>
        </row>
        <row r="3">
          <cell r="D3" t="str">
            <v>COMPARACIONES</v>
          </cell>
          <cell r="E3" t="str">
            <v>COMPARACIONES</v>
          </cell>
          <cell r="F3" t="str">
            <v>COMPARACIONES</v>
          </cell>
          <cell r="G3" t="str">
            <v>COMPARACIONES</v>
          </cell>
          <cell r="H3" t="str">
            <v>COMPARACIONES</v>
          </cell>
          <cell r="I3" t="str">
            <v>COMPARACIONES</v>
          </cell>
          <cell r="J3" t="str">
            <v>COMPARACIONES</v>
          </cell>
          <cell r="K3" t="str">
            <v>COMPARACIONES</v>
          </cell>
          <cell r="L3" t="str">
            <v>COMPARACIONES</v>
          </cell>
          <cell r="M3" t="str">
            <v>COMPARACIONES</v>
          </cell>
          <cell r="N3" t="str">
            <v>COMPARACIONES</v>
          </cell>
          <cell r="O3" t="str">
            <v>COMPARACIONES</v>
          </cell>
        </row>
        <row r="4">
          <cell r="C4" t="str">
            <v>DESCRIPCION</v>
          </cell>
          <cell r="D4" t="str">
            <v>DB-4502 Distribucion Noroeste</v>
          </cell>
          <cell r="E4" t="str">
            <v>DB-4502 Distribucion Noroeste</v>
          </cell>
          <cell r="F4" t="str">
            <v>DB-4502 Distribucion Noroeste</v>
          </cell>
          <cell r="G4" t="str">
            <v>DB-4502 Distribucion Noroeste</v>
          </cell>
          <cell r="H4" t="str">
            <v>DB-4502 Distribucion Noroeste</v>
          </cell>
          <cell r="I4" t="str">
            <v>DB-4502 Distribucion Noroeste</v>
          </cell>
          <cell r="J4" t="str">
            <v>DB-4502 Distribucion Noroeste</v>
          </cell>
          <cell r="K4" t="str">
            <v>DB-4502 Distribucion Noroeste</v>
          </cell>
          <cell r="L4" t="str">
            <v>DB-4502 Distribucion Noroeste</v>
          </cell>
          <cell r="M4" t="str">
            <v>DB-4502 Distribucion Noroeste</v>
          </cell>
          <cell r="N4" t="str">
            <v>DB-4502 Distribucion Noroeste</v>
          </cell>
          <cell r="O4" t="str">
            <v>DB-4502 Distribucion Noroeste</v>
          </cell>
        </row>
        <row r="5">
          <cell r="D5" t="str">
            <v>Saldo a diciembre</v>
          </cell>
          <cell r="E5" t="str">
            <v>Saldo a enero</v>
          </cell>
          <cell r="F5" t="str">
            <v>Saldo a febrero</v>
          </cell>
          <cell r="G5" t="str">
            <v>Saldo a marzo</v>
          </cell>
          <cell r="H5" t="str">
            <v>Saldo a abril</v>
          </cell>
          <cell r="I5" t="str">
            <v>Saldo a mayo</v>
          </cell>
          <cell r="J5" t="str">
            <v>Saldo a junio</v>
          </cell>
          <cell r="K5" t="str">
            <v>Saldo a julio</v>
          </cell>
          <cell r="L5" t="str">
            <v>Saldo a agosto</v>
          </cell>
          <cell r="M5" t="str">
            <v>Saldo a septiembre</v>
          </cell>
          <cell r="N5" t="str">
            <v>Saldo a octubre</v>
          </cell>
          <cell r="O5" t="str">
            <v>Saldo a noviembre</v>
          </cell>
        </row>
        <row r="7">
          <cell r="C7" t="str">
            <v>Activos</v>
          </cell>
        </row>
        <row r="8">
          <cell r="C8" t="str">
            <v>Anticipos para Construcción</v>
          </cell>
          <cell r="D8">
            <v>2571.4533000000001</v>
          </cell>
          <cell r="E8">
            <v>2915.6315700000005</v>
          </cell>
          <cell r="F8">
            <v>2842.8256500000002</v>
          </cell>
          <cell r="G8">
            <v>7188.1874100000014</v>
          </cell>
          <cell r="H8">
            <v>7996.6312600000019</v>
          </cell>
          <cell r="I8">
            <v>11798.315440000002</v>
          </cell>
          <cell r="J8">
            <v>12498.47111</v>
          </cell>
          <cell r="K8">
            <v>12498.47111</v>
          </cell>
          <cell r="L8">
            <v>12498.47111</v>
          </cell>
          <cell r="M8">
            <v>12498.47111</v>
          </cell>
          <cell r="N8">
            <v>12498.47111</v>
          </cell>
          <cell r="O8">
            <v>12498.47111</v>
          </cell>
        </row>
        <row r="9">
          <cell r="C9" t="str">
            <v>Pmos a Trab a través de Fondo Hab.</v>
          </cell>
          <cell r="D9">
            <v>49481.737740000004</v>
          </cell>
          <cell r="E9">
            <v>49095.734999999993</v>
          </cell>
          <cell r="F9">
            <v>48502.964139999996</v>
          </cell>
          <cell r="G9">
            <v>47896.49706999999</v>
          </cell>
          <cell r="H9">
            <v>47365.689659999996</v>
          </cell>
          <cell r="I9">
            <v>53183.871999999996</v>
          </cell>
          <cell r="J9">
            <v>53904.650159999997</v>
          </cell>
          <cell r="K9">
            <v>53904.650159999997</v>
          </cell>
          <cell r="L9">
            <v>53904.650159999997</v>
          </cell>
          <cell r="M9">
            <v>53904.650159999997</v>
          </cell>
          <cell r="N9">
            <v>53904.650159999997</v>
          </cell>
          <cell r="O9">
            <v>53904.650159999997</v>
          </cell>
        </row>
        <row r="10">
          <cell r="C10" t="str">
            <v>Otras Inversiones</v>
          </cell>
          <cell r="D10" t="str">
            <v xml:space="preserve">                                0</v>
          </cell>
          <cell r="E10" t="str">
            <v xml:space="preserve">                                0</v>
          </cell>
          <cell r="F10" t="str">
            <v xml:space="preserve">                                0</v>
          </cell>
          <cell r="G10" t="str">
            <v xml:space="preserve">                                0</v>
          </cell>
          <cell r="H10" t="str">
            <v xml:space="preserve">                                0</v>
          </cell>
          <cell r="I10" t="str">
            <v xml:space="preserve">                                0</v>
          </cell>
          <cell r="J10" t="str">
            <v xml:space="preserve">                                0</v>
          </cell>
          <cell r="K10" t="str">
            <v xml:space="preserve">                                0</v>
          </cell>
          <cell r="L10" t="str">
            <v xml:space="preserve">                                0</v>
          </cell>
          <cell r="M10" t="str">
            <v xml:space="preserve">                                0</v>
          </cell>
          <cell r="N10" t="str">
            <v xml:space="preserve">                                0</v>
          </cell>
          <cell r="O10" t="str">
            <v xml:space="preserve">                                0</v>
          </cell>
        </row>
        <row r="11">
          <cell r="C11" t="str">
            <v>Efvo y Val de Realización Inmed.</v>
          </cell>
          <cell r="D11">
            <v>396771.5631700001</v>
          </cell>
          <cell r="E11">
            <v>608999.22398999997</v>
          </cell>
          <cell r="F11">
            <v>380270.32272</v>
          </cell>
          <cell r="G11">
            <v>363059.92230999994</v>
          </cell>
          <cell r="H11">
            <v>464661.77254999988</v>
          </cell>
          <cell r="I11">
            <v>375807.66317999997</v>
          </cell>
          <cell r="J11">
            <v>366452.03075999994</v>
          </cell>
          <cell r="K11">
            <v>366452.03075999994</v>
          </cell>
          <cell r="L11">
            <v>366452.03075999994</v>
          </cell>
          <cell r="M11">
            <v>366452.03075999994</v>
          </cell>
          <cell r="N11">
            <v>366452.03075999994</v>
          </cell>
          <cell r="O11">
            <v>366452.03075999994</v>
          </cell>
        </row>
        <row r="12">
          <cell r="C12" t="str">
            <v>Consumidores Público</v>
          </cell>
          <cell r="D12">
            <v>2319604.1953699999</v>
          </cell>
          <cell r="E12">
            <v>2079669.4444399998</v>
          </cell>
          <cell r="F12">
            <v>1827269.2157999997</v>
          </cell>
          <cell r="G12">
            <v>1835368.3830299997</v>
          </cell>
          <cell r="H12">
            <v>1860515.3308199998</v>
          </cell>
          <cell r="I12">
            <v>1850550.7287799998</v>
          </cell>
          <cell r="J12">
            <v>1446177.4577099998</v>
          </cell>
          <cell r="K12">
            <v>1446177.4577099998</v>
          </cell>
          <cell r="L12">
            <v>1446177.4577099998</v>
          </cell>
          <cell r="M12">
            <v>1446177.4577099998</v>
          </cell>
          <cell r="N12">
            <v>1446177.4577099998</v>
          </cell>
          <cell r="O12">
            <v>1446177.4577099998</v>
          </cell>
        </row>
        <row r="13">
          <cell r="C13" t="str">
            <v>Consumidores Gobierno</v>
          </cell>
          <cell r="D13">
            <v>252480.12776999999</v>
          </cell>
          <cell r="E13">
            <v>245443.05483999997</v>
          </cell>
          <cell r="F13">
            <v>236132.99511999998</v>
          </cell>
          <cell r="G13">
            <v>236735.38288999998</v>
          </cell>
          <cell r="H13">
            <v>245006.68257</v>
          </cell>
          <cell r="I13">
            <v>259694.30781</v>
          </cell>
          <cell r="J13">
            <v>293050.04478</v>
          </cell>
          <cell r="K13">
            <v>293050.04478</v>
          </cell>
          <cell r="L13">
            <v>293050.04478</v>
          </cell>
          <cell r="M13">
            <v>293050.04478</v>
          </cell>
          <cell r="N13">
            <v>293050.04478</v>
          </cell>
          <cell r="O13">
            <v>293050.04478</v>
          </cell>
        </row>
        <row r="14">
          <cell r="C14" t="str">
            <v>Luz y fuerza del Centro</v>
          </cell>
          <cell r="D14">
            <v>0</v>
          </cell>
          <cell r="E14" t="str">
            <v xml:space="preserve">                                0</v>
          </cell>
          <cell r="F14" t="str">
            <v xml:space="preserve">                                0</v>
          </cell>
          <cell r="G14" t="str">
            <v xml:space="preserve">                                0</v>
          </cell>
          <cell r="H14" t="str">
            <v xml:space="preserve">                                0</v>
          </cell>
          <cell r="I14" t="str">
            <v xml:space="preserve">                                0</v>
          </cell>
          <cell r="J14" t="str">
            <v xml:space="preserve">                                0</v>
          </cell>
          <cell r="K14" t="str">
            <v xml:space="preserve">                                0</v>
          </cell>
          <cell r="L14" t="str">
            <v xml:space="preserve">                                0</v>
          </cell>
          <cell r="M14" t="str">
            <v xml:space="preserve">                                0</v>
          </cell>
          <cell r="N14" t="str">
            <v xml:space="preserve">                                0</v>
          </cell>
          <cell r="O14" t="str">
            <v xml:space="preserve">                                0</v>
          </cell>
        </row>
        <row r="15">
          <cell r="C15" t="str">
            <v xml:space="preserve">   Gobierno Federal ( nuevo )</v>
          </cell>
        </row>
        <row r="16">
          <cell r="C16" t="str">
            <v>Otros Deudores</v>
          </cell>
          <cell r="D16">
            <v>262683.53771</v>
          </cell>
          <cell r="E16">
            <v>269259.73888999998</v>
          </cell>
          <cell r="F16">
            <v>266225.90982999996</v>
          </cell>
          <cell r="G16">
            <v>449761.60362999997</v>
          </cell>
          <cell r="H16">
            <v>425993.82749</v>
          </cell>
          <cell r="I16">
            <v>394387.90463999996</v>
          </cell>
          <cell r="J16">
            <v>399421.68121999997</v>
          </cell>
          <cell r="K16">
            <v>399421.68121999997</v>
          </cell>
          <cell r="L16">
            <v>399421.68121999997</v>
          </cell>
          <cell r="M16">
            <v>399421.68121999997</v>
          </cell>
          <cell r="N16">
            <v>399421.68121999997</v>
          </cell>
          <cell r="O16">
            <v>399421.68121999997</v>
          </cell>
        </row>
        <row r="17">
          <cell r="C17" t="str">
            <v>Estimación  P/Ctas. de Cobro Dudoso</v>
          </cell>
          <cell r="D17">
            <v>-66868.896630000032</v>
          </cell>
          <cell r="E17">
            <v>-69611.629020000008</v>
          </cell>
          <cell r="F17">
            <v>-86584.466110000008</v>
          </cell>
          <cell r="G17">
            <v>-73230.674120000025</v>
          </cell>
          <cell r="H17">
            <v>-74857.346270000024</v>
          </cell>
          <cell r="I17">
            <v>-77543.945890000032</v>
          </cell>
          <cell r="J17">
            <v>-78685.878670000035</v>
          </cell>
          <cell r="K17">
            <v>-78685.878670000035</v>
          </cell>
          <cell r="L17">
            <v>-78685.878670000035</v>
          </cell>
          <cell r="M17">
            <v>-78685.878670000035</v>
          </cell>
          <cell r="N17">
            <v>-78685.878670000035</v>
          </cell>
          <cell r="O17">
            <v>-78685.878670000035</v>
          </cell>
        </row>
        <row r="18">
          <cell r="C18" t="str">
            <v>Bursatilización de la Cartera</v>
          </cell>
          <cell r="D18" t="str">
            <v xml:space="preserve">                                0</v>
          </cell>
          <cell r="E18" t="str">
            <v xml:space="preserve">                                0</v>
          </cell>
          <cell r="F18" t="str">
            <v xml:space="preserve">                                0</v>
          </cell>
          <cell r="G18" t="str">
            <v xml:space="preserve">                                0</v>
          </cell>
          <cell r="H18" t="str">
            <v xml:space="preserve">                                0</v>
          </cell>
          <cell r="I18" t="str">
            <v xml:space="preserve">                                0</v>
          </cell>
          <cell r="J18" t="str">
            <v xml:space="preserve">                                0</v>
          </cell>
          <cell r="K18" t="str">
            <v xml:space="preserve">                                0</v>
          </cell>
          <cell r="L18" t="str">
            <v xml:space="preserve">                                0</v>
          </cell>
          <cell r="M18" t="str">
            <v xml:space="preserve">                                0</v>
          </cell>
          <cell r="N18" t="str">
            <v xml:space="preserve">                                0</v>
          </cell>
          <cell r="O18" t="str">
            <v xml:space="preserve">                                0</v>
          </cell>
        </row>
        <row r="19">
          <cell r="C19" t="str">
            <v>Depósitos y Adelantos</v>
          </cell>
          <cell r="D19">
            <v>161760.13686000003</v>
          </cell>
          <cell r="E19">
            <v>151447.95382</v>
          </cell>
          <cell r="F19">
            <v>201652.70879</v>
          </cell>
          <cell r="G19">
            <v>206133.57036999997</v>
          </cell>
          <cell r="H19">
            <v>204096.60086999997</v>
          </cell>
          <cell r="I19">
            <v>212585.00814999998</v>
          </cell>
          <cell r="J19">
            <v>218533.81023</v>
          </cell>
          <cell r="K19">
            <v>218533.81023</v>
          </cell>
          <cell r="L19">
            <v>218533.81023</v>
          </cell>
          <cell r="M19">
            <v>218533.81023</v>
          </cell>
          <cell r="N19">
            <v>218533.81023</v>
          </cell>
          <cell r="O19">
            <v>218533.81023</v>
          </cell>
        </row>
        <row r="20">
          <cell r="C20" t="str">
            <v>Instrumentos Financieros</v>
          </cell>
          <cell r="D20" t="str">
            <v xml:space="preserve">                                0</v>
          </cell>
          <cell r="E20" t="str">
            <v xml:space="preserve">                                0</v>
          </cell>
          <cell r="F20" t="str">
            <v xml:space="preserve">                                0</v>
          </cell>
          <cell r="G20" t="str">
            <v xml:space="preserve">                                0</v>
          </cell>
          <cell r="H20" t="str">
            <v xml:space="preserve">                                0</v>
          </cell>
          <cell r="I20" t="str">
            <v xml:space="preserve">                                0</v>
          </cell>
          <cell r="J20" t="str">
            <v xml:space="preserve">                                0</v>
          </cell>
          <cell r="K20" t="str">
            <v xml:space="preserve">                                0</v>
          </cell>
          <cell r="L20" t="str">
            <v xml:space="preserve">                                0</v>
          </cell>
          <cell r="M20" t="str">
            <v xml:space="preserve">                                0</v>
          </cell>
          <cell r="N20" t="str">
            <v xml:space="preserve">                                0</v>
          </cell>
          <cell r="O20" t="str">
            <v xml:space="preserve">                                0</v>
          </cell>
        </row>
        <row r="21">
          <cell r="C21" t="str">
            <v>Gastos por amortizar</v>
          </cell>
          <cell r="D21" t="str">
            <v xml:space="preserve">                                0</v>
          </cell>
          <cell r="E21" t="str">
            <v xml:space="preserve">                                0</v>
          </cell>
          <cell r="F21" t="str">
            <v xml:space="preserve">                                0</v>
          </cell>
          <cell r="G21" t="str">
            <v xml:space="preserve">                                0</v>
          </cell>
          <cell r="H21" t="str">
            <v xml:space="preserve">                                0</v>
          </cell>
          <cell r="I21" t="str">
            <v xml:space="preserve">                                0</v>
          </cell>
          <cell r="J21" t="str">
            <v xml:space="preserve">                                0</v>
          </cell>
          <cell r="K21" t="str">
            <v xml:space="preserve">                                0</v>
          </cell>
          <cell r="L21" t="str">
            <v xml:space="preserve">                                0</v>
          </cell>
          <cell r="M21" t="str">
            <v xml:space="preserve">                                0</v>
          </cell>
          <cell r="N21" t="str">
            <v xml:space="preserve">                                0</v>
          </cell>
          <cell r="O21" t="str">
            <v xml:space="preserve">                                0</v>
          </cell>
        </row>
        <row r="23">
          <cell r="C23" t="str">
            <v>ACTIVOS MONETARIOS</v>
          </cell>
          <cell r="D23">
            <v>3378483.8552899999</v>
          </cell>
          <cell r="E23">
            <v>3337219.1535299998</v>
          </cell>
          <cell r="F23">
            <v>2876312.4759399998</v>
          </cell>
          <cell r="G23">
            <v>3072912.8725899993</v>
          </cell>
          <cell r="H23">
            <v>3180779.1889499994</v>
          </cell>
          <cell r="I23">
            <v>3080463.8541099997</v>
          </cell>
          <cell r="J23">
            <v>2711352.2672999999</v>
          </cell>
          <cell r="K23">
            <v>2711352.2672999999</v>
          </cell>
          <cell r="L23">
            <v>2711352.2672999999</v>
          </cell>
          <cell r="M23">
            <v>2711352.2672999999</v>
          </cell>
          <cell r="N23">
            <v>2711352.2672999999</v>
          </cell>
          <cell r="O23">
            <v>2711352.2672999999</v>
          </cell>
        </row>
        <row r="26">
          <cell r="C26" t="str">
            <v>Cuentas de Orden Pidiregas</v>
          </cell>
          <cell r="D26">
            <v>264589.39621000004</v>
          </cell>
          <cell r="E26">
            <v>250784.10492999997</v>
          </cell>
          <cell r="F26">
            <v>259866.52466999998</v>
          </cell>
          <cell r="G26">
            <v>259423.65341999999</v>
          </cell>
          <cell r="H26">
            <v>323066.65952999995</v>
          </cell>
          <cell r="I26">
            <v>349651.87604999996</v>
          </cell>
          <cell r="J26">
            <v>-5.9604644775390626E-11</v>
          </cell>
          <cell r="K26">
            <v>-5.9604644775390626E-11</v>
          </cell>
          <cell r="L26">
            <v>-5.9604644775390626E-11</v>
          </cell>
          <cell r="M26">
            <v>-5.9604644775390626E-11</v>
          </cell>
          <cell r="N26">
            <v>-5.9604644775390626E-11</v>
          </cell>
          <cell r="O26">
            <v>-5.9604644775390626E-11</v>
          </cell>
        </row>
        <row r="27">
          <cell r="C27" t="str">
            <v>Deuda Interna</v>
          </cell>
          <cell r="D27" t="str">
            <v xml:space="preserve">                                0</v>
          </cell>
          <cell r="E27" t="str">
            <v xml:space="preserve">                                0</v>
          </cell>
          <cell r="F27" t="str">
            <v xml:space="preserve">                                0</v>
          </cell>
          <cell r="G27" t="str">
            <v xml:space="preserve">                                0</v>
          </cell>
          <cell r="H27" t="str">
            <v xml:space="preserve">                                0</v>
          </cell>
          <cell r="I27" t="str">
            <v xml:space="preserve">                                0</v>
          </cell>
          <cell r="J27" t="str">
            <v xml:space="preserve">                                0</v>
          </cell>
          <cell r="K27" t="str">
            <v xml:space="preserve">                                0</v>
          </cell>
          <cell r="L27" t="str">
            <v xml:space="preserve">                                0</v>
          </cell>
          <cell r="M27" t="str">
            <v xml:space="preserve">                                0</v>
          </cell>
          <cell r="N27" t="str">
            <v xml:space="preserve">                                0</v>
          </cell>
          <cell r="O27" t="str">
            <v xml:space="preserve">                                0</v>
          </cell>
        </row>
        <row r="28">
          <cell r="C28" t="str">
            <v>Deuda Externa</v>
          </cell>
          <cell r="D28" t="str">
            <v xml:space="preserve">                                0</v>
          </cell>
          <cell r="E28" t="str">
            <v xml:space="preserve">                                0</v>
          </cell>
          <cell r="F28" t="str">
            <v xml:space="preserve">                                0</v>
          </cell>
          <cell r="G28" t="str">
            <v xml:space="preserve">                                0</v>
          </cell>
          <cell r="H28" t="str">
            <v xml:space="preserve">                                0</v>
          </cell>
          <cell r="I28" t="str">
            <v xml:space="preserve">                                0</v>
          </cell>
          <cell r="J28" t="str">
            <v xml:space="preserve">                                0</v>
          </cell>
          <cell r="K28" t="str">
            <v xml:space="preserve">                                0</v>
          </cell>
          <cell r="L28" t="str">
            <v xml:space="preserve">                                0</v>
          </cell>
          <cell r="M28" t="str">
            <v xml:space="preserve">                                0</v>
          </cell>
          <cell r="N28" t="str">
            <v xml:space="preserve">                                0</v>
          </cell>
          <cell r="O28" t="str">
            <v xml:space="preserve">                                0</v>
          </cell>
        </row>
        <row r="29">
          <cell r="C29" t="str">
            <v>Arrendamiento de Equipo (LP)</v>
          </cell>
          <cell r="D29">
            <v>0</v>
          </cell>
          <cell r="E29" t="str">
            <v xml:space="preserve">                                0</v>
          </cell>
          <cell r="F29" t="str">
            <v xml:space="preserve">                                0</v>
          </cell>
          <cell r="G29" t="str">
            <v xml:space="preserve">                                0</v>
          </cell>
          <cell r="H29" t="str">
            <v xml:space="preserve">                                0</v>
          </cell>
          <cell r="I29" t="str">
            <v xml:space="preserve">                                0</v>
          </cell>
          <cell r="J29" t="str">
            <v xml:space="preserve">                                0</v>
          </cell>
          <cell r="K29" t="str">
            <v xml:space="preserve">                                0</v>
          </cell>
          <cell r="L29" t="str">
            <v xml:space="preserve">                                0</v>
          </cell>
          <cell r="M29" t="str">
            <v xml:space="preserve">                                0</v>
          </cell>
          <cell r="N29" t="str">
            <v xml:space="preserve">                                0</v>
          </cell>
          <cell r="O29" t="str">
            <v xml:space="preserve">                                0</v>
          </cell>
        </row>
        <row r="30">
          <cell r="C30" t="str">
            <v>Pidiregas LP</v>
          </cell>
          <cell r="D30">
            <v>1.0000007227063179E-5</v>
          </cell>
          <cell r="E30">
            <v>-29883.702450000001</v>
          </cell>
          <cell r="F30">
            <v>-31092.698339999999</v>
          </cell>
          <cell r="G30">
            <v>-24228.89302</v>
          </cell>
          <cell r="H30">
            <v>-24321.048460000002</v>
          </cell>
          <cell r="I30">
            <v>-24549.934300000001</v>
          </cell>
          <cell r="J30">
            <v>-423301.67887</v>
          </cell>
          <cell r="K30">
            <v>-423301.67887</v>
          </cell>
          <cell r="L30">
            <v>-423301.67887</v>
          </cell>
          <cell r="M30">
            <v>-423301.67887</v>
          </cell>
          <cell r="N30">
            <v>-423301.67887</v>
          </cell>
          <cell r="O30">
            <v>-423301.67887</v>
          </cell>
        </row>
        <row r="31">
          <cell r="C31" t="str">
            <v>Instrumentos Financieros (LP)</v>
          </cell>
          <cell r="D31" t="str">
            <v xml:space="preserve">                                0</v>
          </cell>
          <cell r="E31" t="str">
            <v xml:space="preserve">                                0</v>
          </cell>
          <cell r="F31" t="str">
            <v xml:space="preserve">                                0</v>
          </cell>
          <cell r="G31" t="str">
            <v xml:space="preserve">                                0</v>
          </cell>
          <cell r="H31" t="str">
            <v xml:space="preserve">                                0</v>
          </cell>
          <cell r="I31" t="str">
            <v xml:space="preserve">                                0</v>
          </cell>
          <cell r="J31" t="str">
            <v xml:space="preserve">                                0</v>
          </cell>
          <cell r="K31" t="str">
            <v xml:space="preserve">                                0</v>
          </cell>
          <cell r="L31" t="str">
            <v xml:space="preserve">                                0</v>
          </cell>
          <cell r="M31" t="str">
            <v xml:space="preserve">                                0</v>
          </cell>
          <cell r="N31" t="str">
            <v xml:space="preserve">                                0</v>
          </cell>
          <cell r="O31" t="str">
            <v xml:space="preserve">                                0</v>
          </cell>
        </row>
        <row r="32">
          <cell r="C32" t="str">
            <v>Pasivo Largo Plazo</v>
          </cell>
          <cell r="D32">
            <v>-264589.39620000002</v>
          </cell>
          <cell r="E32">
            <v>-280667.80737999995</v>
          </cell>
          <cell r="F32">
            <v>-290959.22300999996</v>
          </cell>
          <cell r="G32">
            <v>-283652.54644000001</v>
          </cell>
          <cell r="H32">
            <v>-347387.70798999997</v>
          </cell>
          <cell r="I32">
            <v>-374201.81034999999</v>
          </cell>
          <cell r="J32">
            <v>-423301.67886999995</v>
          </cell>
          <cell r="K32">
            <v>-423301.67886999995</v>
          </cell>
          <cell r="L32">
            <v>-423301.67886999995</v>
          </cell>
          <cell r="M32">
            <v>-423301.67886999995</v>
          </cell>
          <cell r="N32">
            <v>-423301.67886999995</v>
          </cell>
          <cell r="O32">
            <v>-423301.67886999995</v>
          </cell>
        </row>
        <row r="34">
          <cell r="C34" t="str">
            <v>Arrendamiento de Equipo (CP)</v>
          </cell>
          <cell r="D34" t="str">
            <v xml:space="preserve">                                0</v>
          </cell>
          <cell r="E34" t="str">
            <v xml:space="preserve">                                0</v>
          </cell>
          <cell r="F34" t="str">
            <v xml:space="preserve">                                0</v>
          </cell>
          <cell r="G34" t="str">
            <v xml:space="preserve">                                0</v>
          </cell>
          <cell r="H34" t="str">
            <v xml:space="preserve">                                0</v>
          </cell>
          <cell r="I34" t="str">
            <v xml:space="preserve">                                0</v>
          </cell>
          <cell r="J34" t="str">
            <v xml:space="preserve">                                0</v>
          </cell>
          <cell r="K34" t="str">
            <v xml:space="preserve">                                0</v>
          </cell>
          <cell r="L34" t="str">
            <v xml:space="preserve">                                0</v>
          </cell>
          <cell r="M34" t="str">
            <v xml:space="preserve">                                0</v>
          </cell>
          <cell r="N34" t="str">
            <v xml:space="preserve">                                0</v>
          </cell>
          <cell r="O34" t="str">
            <v xml:space="preserve">                                0</v>
          </cell>
        </row>
        <row r="35">
          <cell r="C35" t="str">
            <v>Depósito de Varios</v>
          </cell>
          <cell r="D35">
            <v>-697498.81648000015</v>
          </cell>
          <cell r="E35">
            <v>-705472.24615999998</v>
          </cell>
          <cell r="F35">
            <v>-714431.52971999999</v>
          </cell>
          <cell r="G35">
            <v>-720760.99105000007</v>
          </cell>
          <cell r="H35">
            <v>-730908.92006000003</v>
          </cell>
          <cell r="I35">
            <v>-750361.47377000016</v>
          </cell>
          <cell r="J35">
            <v>-759813.85920000006</v>
          </cell>
          <cell r="K35">
            <v>-759813.85920000006</v>
          </cell>
          <cell r="L35">
            <v>-759813.85920000006</v>
          </cell>
          <cell r="M35">
            <v>-759813.85920000006</v>
          </cell>
          <cell r="N35">
            <v>-759813.85920000006</v>
          </cell>
          <cell r="O35">
            <v>-759813.85920000006</v>
          </cell>
        </row>
        <row r="36">
          <cell r="C36" t="str">
            <v>Deuda Externa.</v>
          </cell>
          <cell r="D36" t="str">
            <v xml:space="preserve">                                0</v>
          </cell>
          <cell r="E36" t="str">
            <v xml:space="preserve">                                0</v>
          </cell>
          <cell r="F36" t="str">
            <v xml:space="preserve">                                0</v>
          </cell>
          <cell r="G36" t="str">
            <v xml:space="preserve">                                0</v>
          </cell>
          <cell r="H36" t="str">
            <v xml:space="preserve">                                0</v>
          </cell>
          <cell r="I36" t="str">
            <v xml:space="preserve">                                0</v>
          </cell>
          <cell r="J36" t="str">
            <v xml:space="preserve">                                0</v>
          </cell>
          <cell r="K36" t="str">
            <v xml:space="preserve">                                0</v>
          </cell>
          <cell r="L36" t="str">
            <v xml:space="preserve">                                0</v>
          </cell>
          <cell r="M36" t="str">
            <v xml:space="preserve">                                0</v>
          </cell>
          <cell r="N36" t="str">
            <v xml:space="preserve">                                0</v>
          </cell>
          <cell r="O36" t="str">
            <v xml:space="preserve">                                0</v>
          </cell>
        </row>
        <row r="37">
          <cell r="C37" t="str">
            <v>Deuda Interna.</v>
          </cell>
          <cell r="D37" t="str">
            <v xml:space="preserve">                                0</v>
          </cell>
          <cell r="E37" t="str">
            <v xml:space="preserve">                                0</v>
          </cell>
          <cell r="F37" t="str">
            <v xml:space="preserve">                                0</v>
          </cell>
          <cell r="G37" t="str">
            <v xml:space="preserve">                                0</v>
          </cell>
          <cell r="H37" t="str">
            <v xml:space="preserve">                                0</v>
          </cell>
          <cell r="I37" t="str">
            <v xml:space="preserve">                                0</v>
          </cell>
          <cell r="J37" t="str">
            <v xml:space="preserve">                                0</v>
          </cell>
          <cell r="K37" t="str">
            <v xml:space="preserve">                                0</v>
          </cell>
          <cell r="L37" t="str">
            <v xml:space="preserve">                                0</v>
          </cell>
          <cell r="M37" t="str">
            <v xml:space="preserve">                                0</v>
          </cell>
          <cell r="N37" t="str">
            <v xml:space="preserve">                                0</v>
          </cell>
          <cell r="O37" t="str">
            <v xml:space="preserve">                                0</v>
          </cell>
        </row>
        <row r="38">
          <cell r="C38" t="str">
            <v>DIFERIDO</v>
          </cell>
          <cell r="D38" t="str">
            <v xml:space="preserve">                                0</v>
          </cell>
          <cell r="E38" t="str">
            <v xml:space="preserve">                                0</v>
          </cell>
          <cell r="F38" t="str">
            <v xml:space="preserve">                                0</v>
          </cell>
          <cell r="G38" t="str">
            <v xml:space="preserve">                                0</v>
          </cell>
          <cell r="H38" t="str">
            <v xml:space="preserve">                                0</v>
          </cell>
          <cell r="I38" t="str">
            <v xml:space="preserve">                                0</v>
          </cell>
          <cell r="J38" t="str">
            <v xml:space="preserve">                                0</v>
          </cell>
          <cell r="K38" t="str">
            <v xml:space="preserve">                                0</v>
          </cell>
          <cell r="L38" t="str">
            <v xml:space="preserve">                                0</v>
          </cell>
          <cell r="M38" t="str">
            <v xml:space="preserve">                                0</v>
          </cell>
          <cell r="N38" t="str">
            <v xml:space="preserve">                                0</v>
          </cell>
          <cell r="O38" t="str">
            <v xml:space="preserve">                                0</v>
          </cell>
        </row>
        <row r="39">
          <cell r="C39" t="str">
            <v>Empleados</v>
          </cell>
          <cell r="D39">
            <v>-37027.542020000008</v>
          </cell>
          <cell r="E39">
            <v>-31060.487339999996</v>
          </cell>
          <cell r="F39">
            <v>-47147.703589999997</v>
          </cell>
          <cell r="G39">
            <v>-5562.6274999999923</v>
          </cell>
          <cell r="H39">
            <v>-18856.976029999994</v>
          </cell>
          <cell r="I39">
            <v>-29308.119839999996</v>
          </cell>
          <cell r="J39">
            <v>-38629.349709999995</v>
          </cell>
          <cell r="K39">
            <v>-38629.349709999995</v>
          </cell>
          <cell r="L39">
            <v>-38629.349709999995</v>
          </cell>
          <cell r="M39">
            <v>-38629.349709999995</v>
          </cell>
          <cell r="N39">
            <v>-38629.349709999995</v>
          </cell>
          <cell r="O39">
            <v>-38629.349709999995</v>
          </cell>
        </row>
        <row r="40">
          <cell r="C40" t="str">
            <v>I.V.A. por Pagar</v>
          </cell>
          <cell r="D40">
            <v>-104504.74124000003</v>
          </cell>
          <cell r="E40">
            <v>-34435.580710000017</v>
          </cell>
          <cell r="F40">
            <v>-225297.75122000003</v>
          </cell>
          <cell r="G40">
            <v>-105572.68746000004</v>
          </cell>
          <cell r="H40">
            <v>-105617.56746000003</v>
          </cell>
          <cell r="I40">
            <v>-121310.17045000005</v>
          </cell>
          <cell r="J40">
            <v>-231695.56972000009</v>
          </cell>
          <cell r="K40">
            <v>-231695.56972000009</v>
          </cell>
          <cell r="L40">
            <v>-231695.56972000009</v>
          </cell>
          <cell r="M40">
            <v>-231695.56972000009</v>
          </cell>
          <cell r="N40">
            <v>-231695.56972000009</v>
          </cell>
          <cell r="O40">
            <v>-231695.56972000009</v>
          </cell>
        </row>
        <row r="41">
          <cell r="C41" t="str">
            <v>410E0  Traspaso de I.V.A.  entre Areas.</v>
          </cell>
          <cell r="D41">
            <v>-1429184.2257100001</v>
          </cell>
          <cell r="E41">
            <v>-104504.74123999999</v>
          </cell>
          <cell r="F41">
            <v>-34435.580709999995</v>
          </cell>
          <cell r="G41">
            <v>-259733.23632000005</v>
          </cell>
          <cell r="H41">
            <v>-365305.92378000007</v>
          </cell>
          <cell r="I41">
            <v>-470923.49124000012</v>
          </cell>
          <cell r="J41">
            <v>-470923.49124000012</v>
          </cell>
          <cell r="K41">
            <v>-470923.49124000012</v>
          </cell>
          <cell r="L41">
            <v>-470923.49124000012</v>
          </cell>
          <cell r="M41">
            <v>-470923.49124000012</v>
          </cell>
          <cell r="N41">
            <v>-470923.49124000012</v>
          </cell>
          <cell r="O41">
            <v>-470923.49124000012</v>
          </cell>
        </row>
        <row r="42">
          <cell r="C42" t="str">
            <v>Impuestos y Derechos</v>
          </cell>
          <cell r="D42">
            <v>-29022.67037</v>
          </cell>
          <cell r="E42">
            <v>-24354.620559999999</v>
          </cell>
          <cell r="F42">
            <v>-18251.857629999999</v>
          </cell>
          <cell r="G42">
            <v>-30900.386839999999</v>
          </cell>
          <cell r="H42">
            <v>-21755.1456</v>
          </cell>
          <cell r="I42">
            <v>-18851.633810000003</v>
          </cell>
          <cell r="J42">
            <v>-19619.149810000003</v>
          </cell>
          <cell r="K42">
            <v>-19619.149810000003</v>
          </cell>
          <cell r="L42">
            <v>-19619.149810000003</v>
          </cell>
          <cell r="M42">
            <v>-19619.149810000003</v>
          </cell>
          <cell r="N42">
            <v>-19619.149810000003</v>
          </cell>
          <cell r="O42">
            <v>-19619.149810000003</v>
          </cell>
        </row>
        <row r="43">
          <cell r="C43" t="str">
            <v>Intereses por Pagar Arrendamiento</v>
          </cell>
          <cell r="D43" t="str">
            <v xml:space="preserve">                                0</v>
          </cell>
          <cell r="E43" t="str">
            <v xml:space="preserve">                                0</v>
          </cell>
          <cell r="F43" t="str">
            <v xml:space="preserve">                                0</v>
          </cell>
          <cell r="G43" t="str">
            <v xml:space="preserve">                                0</v>
          </cell>
          <cell r="H43" t="str">
            <v xml:space="preserve">                                0</v>
          </cell>
          <cell r="I43" t="str">
            <v xml:space="preserve">                                0</v>
          </cell>
          <cell r="J43" t="str">
            <v xml:space="preserve">                                0</v>
          </cell>
          <cell r="K43" t="str">
            <v xml:space="preserve">                                0</v>
          </cell>
          <cell r="L43" t="str">
            <v xml:space="preserve">                                0</v>
          </cell>
          <cell r="M43" t="str">
            <v xml:space="preserve">                                0</v>
          </cell>
          <cell r="N43" t="str">
            <v xml:space="preserve">                                0</v>
          </cell>
          <cell r="O43" t="str">
            <v xml:space="preserve">                                0</v>
          </cell>
        </row>
        <row r="44">
          <cell r="C44" t="str">
            <v>Intereses por Pagar Deuda</v>
          </cell>
          <cell r="D44" t="str">
            <v xml:space="preserve">                                0</v>
          </cell>
          <cell r="E44" t="str">
            <v xml:space="preserve">                                0</v>
          </cell>
          <cell r="F44" t="str">
            <v xml:space="preserve">                                0</v>
          </cell>
          <cell r="G44" t="str">
            <v xml:space="preserve">                                0</v>
          </cell>
          <cell r="H44" t="str">
            <v xml:space="preserve">                                0</v>
          </cell>
          <cell r="I44" t="str">
            <v xml:space="preserve">                                0</v>
          </cell>
          <cell r="J44" t="str">
            <v xml:space="preserve">                                0</v>
          </cell>
          <cell r="K44" t="str">
            <v xml:space="preserve">                                0</v>
          </cell>
          <cell r="L44" t="str">
            <v xml:space="preserve">                                0</v>
          </cell>
          <cell r="M44" t="str">
            <v xml:space="preserve">                                0</v>
          </cell>
          <cell r="N44" t="str">
            <v xml:space="preserve">                                0</v>
          </cell>
          <cell r="O44" t="str">
            <v xml:space="preserve">                                0</v>
          </cell>
        </row>
        <row r="45">
          <cell r="C45" t="str">
            <v>Intereses por Pagar Pidiregas</v>
          </cell>
          <cell r="D45">
            <v>-3225.2802500000007</v>
          </cell>
          <cell r="E45">
            <v>-3123.9848299999981</v>
          </cell>
          <cell r="F45">
            <v>-5234.1203099999984</v>
          </cell>
          <cell r="G45">
            <v>-5102.1936799999985</v>
          </cell>
          <cell r="H45">
            <v>-2427.4182699999988</v>
          </cell>
          <cell r="I45">
            <v>-4023.104049999999</v>
          </cell>
          <cell r="J45">
            <v>-39.461619999999179</v>
          </cell>
          <cell r="K45">
            <v>-39.461619999999179</v>
          </cell>
          <cell r="L45">
            <v>-39.461619999999179</v>
          </cell>
          <cell r="M45">
            <v>-39.461619999999179</v>
          </cell>
          <cell r="N45">
            <v>-39.461619999999179</v>
          </cell>
          <cell r="O45">
            <v>-39.461619999999179</v>
          </cell>
        </row>
        <row r="46">
          <cell r="C46" t="str">
            <v>Intereses por Cobertura de tasa</v>
          </cell>
          <cell r="D46" t="str">
            <v xml:space="preserve">                                0</v>
          </cell>
          <cell r="E46" t="str">
            <v xml:space="preserve">                                0</v>
          </cell>
          <cell r="F46" t="str">
            <v xml:space="preserve">                                0</v>
          </cell>
          <cell r="G46" t="str">
            <v xml:space="preserve">                                0</v>
          </cell>
          <cell r="H46" t="str">
            <v xml:space="preserve">                                0</v>
          </cell>
          <cell r="I46" t="str">
            <v xml:space="preserve">                                0</v>
          </cell>
          <cell r="J46" t="str">
            <v xml:space="preserve">                                0</v>
          </cell>
          <cell r="K46" t="str">
            <v xml:space="preserve">                                0</v>
          </cell>
          <cell r="L46" t="str">
            <v xml:space="preserve">                                0</v>
          </cell>
          <cell r="M46" t="str">
            <v xml:space="preserve">                                0</v>
          </cell>
          <cell r="N46" t="str">
            <v xml:space="preserve">                                0</v>
          </cell>
          <cell r="O46" t="str">
            <v xml:space="preserve">                                0</v>
          </cell>
        </row>
        <row r="47">
          <cell r="C47" t="str">
            <v>Otros Pasivos</v>
          </cell>
          <cell r="D47">
            <v>-697256.75413000036</v>
          </cell>
          <cell r="E47">
            <v>-696828.1440099997</v>
          </cell>
          <cell r="F47">
            <v>-676163.45894999977</v>
          </cell>
          <cell r="G47">
            <v>-688845.97851999989</v>
          </cell>
          <cell r="H47">
            <v>-730666.7072399999</v>
          </cell>
          <cell r="I47">
            <v>-794529.26901000005</v>
          </cell>
          <cell r="J47">
            <v>-814949.60533000005</v>
          </cell>
          <cell r="K47">
            <v>-814949.60533000005</v>
          </cell>
          <cell r="L47">
            <v>-814949.60533000005</v>
          </cell>
          <cell r="M47">
            <v>-814949.60533000005</v>
          </cell>
          <cell r="N47">
            <v>-814949.60533000005</v>
          </cell>
          <cell r="O47">
            <v>-814949.60533000005</v>
          </cell>
        </row>
        <row r="48">
          <cell r="C48" t="str">
            <v>Pidiregas CP</v>
          </cell>
          <cell r="D48">
            <v>-33314.275940000007</v>
          </cell>
          <cell r="E48">
            <v>-35913.141260000004</v>
          </cell>
          <cell r="F48">
            <v>-37122.201460000011</v>
          </cell>
          <cell r="G48">
            <v>-37065.164880000011</v>
          </cell>
          <cell r="H48">
            <v>-45552.452900000011</v>
          </cell>
          <cell r="I48">
            <v>-49099.868520000011</v>
          </cell>
          <cell r="J48">
            <v>-7.4505805969238283E-12</v>
          </cell>
          <cell r="K48">
            <v>-7.4505805969238283E-12</v>
          </cell>
          <cell r="L48">
            <v>-7.4505805969238283E-12</v>
          </cell>
          <cell r="M48">
            <v>-7.4505805969238283E-12</v>
          </cell>
          <cell r="N48">
            <v>-7.4505805969238283E-12</v>
          </cell>
          <cell r="O48">
            <v>-7.4505805969238283E-12</v>
          </cell>
        </row>
        <row r="49">
          <cell r="C49" t="str">
            <v>Proveedores y Contratistas</v>
          </cell>
          <cell r="D49">
            <v>-109173.91660000006</v>
          </cell>
          <cell r="E49">
            <v>-128495.26784999999</v>
          </cell>
          <cell r="F49">
            <v>-130161.13397</v>
          </cell>
          <cell r="G49">
            <v>-207112.40309000004</v>
          </cell>
          <cell r="H49">
            <v>-148574.74932000006</v>
          </cell>
          <cell r="I49">
            <v>-114339.82808000004</v>
          </cell>
          <cell r="J49">
            <v>-111401.41060000003</v>
          </cell>
          <cell r="K49">
            <v>-111401.41060000003</v>
          </cell>
          <cell r="L49">
            <v>-111401.41060000003</v>
          </cell>
          <cell r="M49">
            <v>-111401.41060000003</v>
          </cell>
          <cell r="N49">
            <v>-111401.41060000003</v>
          </cell>
          <cell r="O49">
            <v>-111401.41060000003</v>
          </cell>
        </row>
        <row r="50">
          <cell r="C50" t="str">
            <v>Tesorería de la Federación</v>
          </cell>
        </row>
        <row r="52">
          <cell r="C52" t="str">
            <v>Pasivo a Corto Plazo</v>
          </cell>
          <cell r="D52">
            <v>-3140208.2227400006</v>
          </cell>
          <cell r="E52">
            <v>-1764188.2139599994</v>
          </cell>
          <cell r="F52">
            <v>-1888245.3375600001</v>
          </cell>
          <cell r="G52">
            <v>-2060655.66934</v>
          </cell>
          <cell r="H52">
            <v>-2169665.8606600002</v>
          </cell>
          <cell r="I52">
            <v>-2352746.9587700004</v>
          </cell>
          <cell r="J52">
            <v>-2447071.8972300002</v>
          </cell>
          <cell r="K52">
            <v>-2447071.8972300002</v>
          </cell>
          <cell r="L52">
            <v>-2447071.8972300002</v>
          </cell>
          <cell r="M52">
            <v>-2447071.8972300002</v>
          </cell>
          <cell r="N52">
            <v>-2447071.8972300002</v>
          </cell>
          <cell r="O52">
            <v>-2447071.8972300002</v>
          </cell>
        </row>
        <row r="55">
          <cell r="C55" t="str">
            <v>Desmantelamiento Planta Nuclear</v>
          </cell>
          <cell r="D55" t="str">
            <v xml:space="preserve">                                0</v>
          </cell>
          <cell r="E55" t="str">
            <v xml:space="preserve">                                0</v>
          </cell>
          <cell r="F55" t="str">
            <v xml:space="preserve">                                0</v>
          </cell>
          <cell r="G55" t="str">
            <v xml:space="preserve">                                0</v>
          </cell>
          <cell r="H55" t="str">
            <v xml:space="preserve">                                0</v>
          </cell>
          <cell r="I55" t="str">
            <v xml:space="preserve">                                0</v>
          </cell>
          <cell r="J55" t="str">
            <v xml:space="preserve">                                0</v>
          </cell>
          <cell r="K55" t="str">
            <v xml:space="preserve">                                0</v>
          </cell>
          <cell r="L55" t="str">
            <v xml:space="preserve">                                0</v>
          </cell>
          <cell r="M55" t="str">
            <v xml:space="preserve">                                0</v>
          </cell>
          <cell r="N55" t="str">
            <v xml:space="preserve">                                0</v>
          </cell>
          <cell r="O55" t="str">
            <v xml:space="preserve">                                0</v>
          </cell>
        </row>
        <row r="56">
          <cell r="C56" t="str">
            <v>RESERVAS</v>
          </cell>
          <cell r="D56">
            <v>0</v>
          </cell>
          <cell r="E56">
            <v>0</v>
          </cell>
          <cell r="F56">
            <v>0</v>
          </cell>
          <cell r="G56">
            <v>0</v>
          </cell>
          <cell r="H56">
            <v>0</v>
          </cell>
          <cell r="I56">
            <v>0</v>
          </cell>
          <cell r="J56">
            <v>0</v>
          </cell>
          <cell r="K56">
            <v>0</v>
          </cell>
          <cell r="L56">
            <v>0</v>
          </cell>
          <cell r="M56">
            <v>0</v>
          </cell>
          <cell r="N56">
            <v>0</v>
          </cell>
          <cell r="O56">
            <v>0</v>
          </cell>
        </row>
      </sheetData>
      <sheetData sheetId="6"/>
      <sheetData sheetId="7"/>
      <sheetData sheetId="8"/>
      <sheetData sheetId="9"/>
      <sheetData sheetId="10"/>
      <sheetData sheetId="11"/>
      <sheetData sheetId="12"/>
      <sheetData sheetId="13"/>
      <sheetData sheetId="14"/>
      <sheetData sheetId="15"/>
      <sheetData sheetId="16">
        <row r="1">
          <cell r="D1" t="str">
            <v>2006</v>
          </cell>
        </row>
      </sheetData>
      <sheetData sheetId="17"/>
      <sheetData sheetId="18"/>
      <sheetData sheetId="19"/>
      <sheetData sheetId="20"/>
      <sheetData sheetId="21"/>
      <sheetData sheetId="22"/>
      <sheetData sheetId="23"/>
      <sheetData sheetId="24"/>
      <sheetData sheetId="25"/>
      <sheetData sheetId="26"/>
      <sheetData sheetId="27">
        <row r="1">
          <cell r="D1" t="str">
            <v>2006</v>
          </cell>
        </row>
      </sheetData>
      <sheetData sheetId="28"/>
      <sheetData sheetId="29"/>
      <sheetData sheetId="30"/>
      <sheetData sheetId="31"/>
      <sheetData sheetId="32"/>
      <sheetData sheetId="33"/>
      <sheetData sheetId="34">
        <row r="1">
          <cell r="B1">
            <v>0</v>
          </cell>
        </row>
      </sheetData>
      <sheetData sheetId="35"/>
      <sheetData sheetId="36"/>
      <sheetData sheetId="37"/>
      <sheetData sheetId="38"/>
      <sheetData sheetId="39"/>
      <sheetData sheetId="4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MILLDDLLS"/>
      <sheetName val="Comp Inv Dir Oper"/>
      <sheetName val="COMP DIR COND (DLLS) "/>
      <sheetName val="Comp Inv Fin Dir Cond Costo Tot"/>
      <sheetName val="COMP CONSOL "/>
    </sheetNames>
    <sheetDataSet>
      <sheetData sheetId="0">
        <row r="7">
          <cell r="E7" t="str">
            <v>Hasta 2022</v>
          </cell>
          <cell r="F7" t="str">
            <v>En 2023</v>
          </cell>
        </row>
      </sheetData>
      <sheetData sheetId="1"/>
      <sheetData sheetId="2" refreshError="1"/>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 val="Premisas IMSS"/>
      <sheetName val="Premisa macro"/>
      <sheetName val="Régimen financiero"/>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UMENES  SEP 2003  "/>
      <sheetName val="VOLUMENES  JUN 2003  "/>
      <sheetName val="VOLUMENES  DIC 2002  "/>
      <sheetName val="VOLUMENES  SEPT 2002 "/>
      <sheetName val="VOLUMENES JUNIO 2002"/>
      <sheetName val="VOLUMENES A MZO 2002"/>
      <sheetName val="VOLUMENES A DIC"/>
      <sheetName val="VOLUMENES A SEPT"/>
      <sheetName val="VOLUMENES JUNIO"/>
      <sheetName val="VOLUMENES MARZO"/>
      <sheetName val="RGBCFE"/>
      <sheetName val="DGBSEN"/>
      <sheetName val="RGBCFE 02"/>
      <sheetName val="DGBSEN 02"/>
      <sheetName val="DGBSEN 03"/>
      <sheetName val="RGBCFE 03"/>
      <sheetName val="RU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00"/>
      <sheetName val="Perfil"/>
      <sheetName val="CALIZ "/>
      <sheetName val="EVA PREFIN"/>
      <sheetName val="EVA FIN "/>
      <sheetName val="Tipos de Cambio"/>
      <sheetName val="2ª FEB"/>
      <sheetName val="Datos Base"/>
      <sheetName val="RANGOS"/>
    </sheetNames>
    <sheetDataSet>
      <sheetData sheetId="0" refreshError="1">
        <row r="1">
          <cell r="A1" t="str">
            <v>Nombre de la Obra</v>
          </cell>
          <cell r="C1" t="str">
            <v>Costo Presupuestal</v>
          </cell>
          <cell r="D1" t="str">
            <v>Costo Total</v>
          </cell>
          <cell r="E1" t="str">
            <v>Tensión (Kv)</v>
          </cell>
          <cell r="F1" t="str">
            <v>Duración (Meses)</v>
          </cell>
          <cell r="G1" t="str">
            <v>Tipo de Construcción</v>
          </cell>
          <cell r="H1" t="str">
            <v>Capacidad (MVA/MVAR)</v>
          </cell>
          <cell r="I1" t="str">
            <v>Relación de Transformación</v>
          </cell>
          <cell r="J1" t="str">
            <v>Número de Circuitos</v>
          </cell>
          <cell r="K1" t="str">
            <v>Longitud (Km)</v>
          </cell>
          <cell r="L1" t="str">
            <v>Clase de Obra</v>
          </cell>
          <cell r="M1" t="str">
            <v>Tipo de Obra</v>
          </cell>
        </row>
        <row r="11">
          <cell r="C11">
            <v>26.251369</v>
          </cell>
          <cell r="D11">
            <v>343.03203600000001</v>
          </cell>
        </row>
      </sheetData>
      <sheetData sheetId="1" refreshError="1">
        <row r="11">
          <cell r="I11">
            <v>18.602378559215332</v>
          </cell>
          <cell r="K11">
            <v>4844.2793735302594</v>
          </cell>
          <cell r="M11">
            <v>0.60618644902465535</v>
          </cell>
        </row>
        <row r="13">
          <cell r="S13">
            <v>0.45565</v>
          </cell>
        </row>
        <row r="14">
          <cell r="F14">
            <v>1.22</v>
          </cell>
          <cell r="S14">
            <v>8.133E-2</v>
          </cell>
        </row>
        <row r="15">
          <cell r="S15">
            <v>0</v>
          </cell>
        </row>
        <row r="16">
          <cell r="S16">
            <v>0.45582</v>
          </cell>
        </row>
        <row r="17">
          <cell r="S17">
            <v>1.0932300000000001</v>
          </cell>
        </row>
        <row r="18">
          <cell r="S18">
            <v>1.5</v>
          </cell>
        </row>
        <row r="22">
          <cell r="A22">
            <v>2003</v>
          </cell>
          <cell r="H22">
            <v>8.7504563333333341</v>
          </cell>
        </row>
        <row r="54">
          <cell r="A54">
            <v>2035</v>
          </cell>
        </row>
      </sheetData>
      <sheetData sheetId="2"/>
      <sheetData sheetId="3"/>
      <sheetData sheetId="4"/>
      <sheetData sheetId="5"/>
      <sheetData sheetId="6"/>
      <sheetData sheetId="7" refreshError="1"/>
      <sheetData sheetId="8"/>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x_trabajo"/>
      <sheetName val="usuarios"/>
      <sheetName val="PEM"/>
      <sheetName val="EVA 00"/>
      <sheetName val="Perfil"/>
      <sheetName val="Oculta"/>
      <sheetName val="Costos Marginales"/>
      <sheetName val="aux_areas"/>
      <sheetName val="aux_regiones"/>
      <sheetName val="aux_obras"/>
      <sheetName val="aux_tensiones"/>
      <sheetName val="aux_tensiones_copar"/>
      <sheetName val="aux_zonas"/>
      <sheetName val="aux_calibre"/>
      <sheetName val="aux_cve_cal"/>
      <sheetName val="aux_cond"/>
      <sheetName val="aux_mvar"/>
      <sheetName val="aux_tipo_trans"/>
      <sheetName val="aux_fases"/>
      <sheetName val="aux_ctos"/>
      <sheetName val="cons_copar_al"/>
      <sheetName val="cons_copar_bc"/>
      <sheetName val="cons_copar_co"/>
      <sheetName val="cons_copar_lt"/>
      <sheetName val="cons_copar_tpo_ctr"/>
      <sheetName val="cons_pem_prop"/>
      <sheetName val="datos_copar"/>
      <sheetName val="datos base"/>
      <sheetName val="auxiliar"/>
    </sheetNames>
    <sheetDataSet>
      <sheetData sheetId="0"/>
      <sheetData sheetId="1"/>
      <sheetData sheetId="2"/>
      <sheetData sheetId="3"/>
      <sheetData sheetId="4"/>
      <sheetData sheetId="5" refreshError="1">
        <row r="2">
          <cell r="B2" t="str">
            <v>I0F CAÑADA MVAR CEV</v>
          </cell>
        </row>
        <row r="5">
          <cell r="B5" t="str">
            <v>BAJIO</v>
          </cell>
        </row>
        <row r="7">
          <cell r="B7">
            <v>38961</v>
          </cell>
        </row>
        <row r="8">
          <cell r="B8">
            <v>0</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os Base"/>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Tuxpan act"/>
      <sheetName val="TRI"/>
      <sheetName val="Opciones"/>
      <sheetName val="Base de Datos"/>
    </sheetNames>
    <sheetDataSet>
      <sheetData sheetId="0" refreshError="1"/>
      <sheetData sheetId="1" refreshError="1">
        <row r="10">
          <cell r="E10">
            <v>2003</v>
          </cell>
        </row>
        <row r="12">
          <cell r="E12">
            <v>0.12</v>
          </cell>
        </row>
        <row r="22">
          <cell r="F22">
            <v>0.74939999999999996</v>
          </cell>
          <cell r="H22">
            <v>0.71719999999999995</v>
          </cell>
        </row>
        <row r="23">
          <cell r="H23">
            <v>0.773725</v>
          </cell>
        </row>
        <row r="34">
          <cell r="E34">
            <v>2.5000000000000001E-3</v>
          </cell>
        </row>
        <row r="47">
          <cell r="E47">
            <v>37925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Cuadro III"/>
      <sheetName val="79 RM Fco Pérez R U3"/>
      <sheetName val="79 RM Fco Pérez R U4"/>
      <sheetName val="Inversión Directa USD corr"/>
      <sheetName val="Inversión Directa Pesos corr"/>
      <sheetName val="Flujo Neto"/>
      <sheetName val="evaluación económica"/>
      <sheetName val="FPRU3y4"/>
      <sheetName val="Cuadro 4"/>
      <sheetName val="Gráfica económica"/>
      <sheetName val="amortización"/>
      <sheetName val="sensibilidad financiera"/>
      <sheetName val="sensibilidad económica"/>
      <sheetName val="datos UIDEP"/>
      <sheetName val="Formato"/>
      <sheetName val="Instructivo"/>
      <sheetName val="TRI"/>
      <sheetName val="Opciones"/>
      <sheetName val="Base de Datos"/>
    </sheetNames>
    <sheetDataSet>
      <sheetData sheetId="0">
        <row r="33">
          <cell r="H33">
            <v>8.9999999999999993E-3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6"/>
  <sheetViews>
    <sheetView showGridLines="0" topLeftCell="C1" zoomScale="90" zoomScaleNormal="90" zoomScaleSheetLayoutView="100" workbookViewId="0">
      <selection activeCell="P11" sqref="P11"/>
    </sheetView>
  </sheetViews>
  <sheetFormatPr baseColWidth="10" defaultRowHeight="15" x14ac:dyDescent="0.25"/>
  <cols>
    <col min="1" max="1" width="2.7109375" hidden="1" customWidth="1"/>
    <col min="2" max="2" width="5" hidden="1" customWidth="1"/>
    <col min="3" max="3" width="5.7109375" style="16" customWidth="1"/>
    <col min="4" max="4" width="56" customWidth="1"/>
    <col min="5" max="5" width="23.85546875" bestFit="1" customWidth="1"/>
    <col min="6" max="6" width="11.42578125" customWidth="1"/>
    <col min="7" max="7" width="11.140625" customWidth="1"/>
    <col min="8" max="8" width="13.28515625" customWidth="1"/>
    <col min="9" max="9" width="11.42578125" customWidth="1"/>
    <col min="10" max="10" width="10.42578125" customWidth="1"/>
    <col min="11" max="11" width="8" customWidth="1"/>
    <col min="12" max="12" width="2.85546875" customWidth="1"/>
    <col min="13" max="13" width="11.5703125" customWidth="1"/>
    <col min="14" max="14" width="9.42578125" customWidth="1"/>
    <col min="15" max="15" width="8.7109375" customWidth="1"/>
    <col min="16" max="16" width="10.5703125" customWidth="1"/>
    <col min="17" max="17" width="12.7109375" customWidth="1"/>
    <col min="18" max="18" width="14.42578125" style="2" customWidth="1"/>
    <col min="19" max="19" width="8.28515625" customWidth="1"/>
  </cols>
  <sheetData>
    <row r="1" spans="1:18" s="1" customFormat="1" ht="58.5" customHeight="1" x14ac:dyDescent="0.2">
      <c r="A1" s="312" t="s">
        <v>91</v>
      </c>
      <c r="B1" s="312"/>
      <c r="C1" s="312"/>
      <c r="D1" s="312"/>
      <c r="E1" s="313" t="s">
        <v>93</v>
      </c>
      <c r="F1" s="313"/>
    </row>
    <row r="2" spans="1:18" s="1" customFormat="1" ht="36" customHeight="1" thickBot="1" x14ac:dyDescent="0.45">
      <c r="A2" s="314" t="s">
        <v>92</v>
      </c>
      <c r="B2" s="314"/>
      <c r="C2" s="314"/>
      <c r="D2" s="314"/>
      <c r="E2" s="314"/>
      <c r="F2" s="314"/>
      <c r="G2" s="314"/>
      <c r="H2" s="314"/>
      <c r="I2" s="314"/>
      <c r="J2" s="314"/>
      <c r="K2" s="314"/>
      <c r="L2" s="21"/>
      <c r="N2" s="22"/>
      <c r="O2" s="22"/>
    </row>
    <row r="3" spans="1:18" ht="4.5" customHeight="1" x14ac:dyDescent="0.4">
      <c r="A3" s="310"/>
      <c r="B3" s="310"/>
      <c r="C3" s="310"/>
      <c r="D3" s="310"/>
      <c r="E3" s="310"/>
      <c r="F3" s="310"/>
      <c r="G3" s="310"/>
      <c r="H3" s="310"/>
      <c r="I3" s="310"/>
      <c r="J3" s="310"/>
      <c r="K3" s="310"/>
      <c r="L3" s="23"/>
      <c r="M3" s="310"/>
      <c r="N3" s="311"/>
      <c r="O3" s="311"/>
      <c r="P3" s="24"/>
      <c r="R3"/>
    </row>
    <row r="4" spans="1:18" ht="20.25" x14ac:dyDescent="0.35">
      <c r="A4" s="1"/>
      <c r="B4" s="1"/>
      <c r="C4" s="70" t="s">
        <v>874</v>
      </c>
      <c r="D4" s="72"/>
      <c r="E4" s="72"/>
      <c r="F4" s="72"/>
      <c r="G4" s="72"/>
      <c r="H4" s="72"/>
      <c r="I4" s="72"/>
      <c r="J4" s="72"/>
      <c r="K4" s="72"/>
      <c r="L4" s="72"/>
      <c r="M4" s="72"/>
      <c r="N4" s="75"/>
      <c r="O4" s="75"/>
      <c r="P4" s="76"/>
    </row>
    <row r="5" spans="1:18" ht="18.75" x14ac:dyDescent="0.35">
      <c r="A5" s="3"/>
      <c r="B5" s="3"/>
      <c r="C5" s="70" t="s">
        <v>7</v>
      </c>
      <c r="D5" s="71"/>
      <c r="E5" s="71"/>
      <c r="F5" s="71"/>
      <c r="G5" s="71"/>
      <c r="H5" s="71"/>
      <c r="I5" s="71"/>
      <c r="J5" s="71"/>
      <c r="K5" s="71"/>
      <c r="L5" s="71"/>
      <c r="M5" s="71"/>
      <c r="N5" s="77"/>
      <c r="O5" s="77"/>
      <c r="P5" s="78"/>
    </row>
    <row r="6" spans="1:18" ht="18.75" x14ac:dyDescent="0.35">
      <c r="A6" s="3"/>
      <c r="B6" s="3"/>
      <c r="C6" s="70" t="s">
        <v>8</v>
      </c>
      <c r="D6" s="72"/>
      <c r="E6" s="72"/>
      <c r="F6" s="72"/>
      <c r="G6" s="72"/>
      <c r="H6" s="72"/>
      <c r="I6" s="72"/>
      <c r="J6" s="72"/>
      <c r="K6" s="72"/>
      <c r="L6" s="72"/>
      <c r="M6" s="72"/>
      <c r="N6" s="78"/>
      <c r="O6" s="78"/>
      <c r="P6" s="78"/>
    </row>
    <row r="7" spans="1:18" s="3" customFormat="1" ht="18.75" x14ac:dyDescent="0.35">
      <c r="C7" s="73" t="s">
        <v>923</v>
      </c>
      <c r="D7" s="74"/>
      <c r="E7" s="74"/>
      <c r="F7" s="74"/>
      <c r="G7" s="74"/>
      <c r="H7" s="74"/>
      <c r="I7" s="74"/>
      <c r="J7" s="74"/>
      <c r="K7" s="74"/>
      <c r="L7" s="74"/>
      <c r="M7" s="74"/>
      <c r="N7" s="77"/>
      <c r="O7" s="77"/>
      <c r="P7" s="78"/>
      <c r="R7" s="4"/>
    </row>
    <row r="8" spans="1:18" ht="18.75" x14ac:dyDescent="0.35">
      <c r="A8" s="3"/>
      <c r="B8" s="3"/>
      <c r="C8" s="70" t="s">
        <v>94</v>
      </c>
      <c r="D8" s="72"/>
      <c r="E8" s="72"/>
      <c r="F8" s="72"/>
      <c r="G8" s="72"/>
      <c r="H8" s="72"/>
      <c r="I8" s="72"/>
      <c r="J8" s="72"/>
      <c r="K8" s="72"/>
      <c r="L8" s="72"/>
      <c r="M8" s="72"/>
      <c r="N8" s="78"/>
      <c r="O8" s="78"/>
      <c r="P8" s="78"/>
      <c r="Q8" s="19">
        <v>16.922000000000001</v>
      </c>
    </row>
    <row r="9" spans="1:18" ht="15" customHeight="1" x14ac:dyDescent="0.25">
      <c r="A9" s="1"/>
      <c r="B9" s="1"/>
      <c r="C9" s="303" t="s">
        <v>9</v>
      </c>
      <c r="D9" s="304" t="s">
        <v>10</v>
      </c>
      <c r="E9" s="305" t="s">
        <v>11</v>
      </c>
      <c r="F9" s="301" t="s">
        <v>875</v>
      </c>
      <c r="G9" s="306" t="s">
        <v>12</v>
      </c>
      <c r="H9" s="306"/>
      <c r="I9" s="306"/>
      <c r="J9" s="306"/>
      <c r="K9" s="306"/>
      <c r="L9" s="83"/>
      <c r="M9" s="300" t="s">
        <v>13</v>
      </c>
      <c r="N9" s="300"/>
      <c r="O9" s="300"/>
      <c r="P9" s="300"/>
    </row>
    <row r="10" spans="1:18" ht="22.5" customHeight="1" x14ac:dyDescent="0.25">
      <c r="A10" s="5"/>
      <c r="B10" s="5"/>
      <c r="C10" s="303"/>
      <c r="D10" s="304"/>
      <c r="E10" s="305"/>
      <c r="F10" s="301"/>
      <c r="G10" s="301" t="s">
        <v>876</v>
      </c>
      <c r="H10" s="302">
        <v>2023</v>
      </c>
      <c r="I10" s="302"/>
      <c r="J10" s="302"/>
      <c r="K10" s="302"/>
      <c r="L10" s="83"/>
      <c r="M10" s="301" t="s">
        <v>76</v>
      </c>
      <c r="N10" s="300">
        <v>2023</v>
      </c>
      <c r="O10" s="300"/>
      <c r="P10" s="300"/>
    </row>
    <row r="11" spans="1:18" ht="27" x14ac:dyDescent="0.25">
      <c r="A11" s="6"/>
      <c r="B11" s="6"/>
      <c r="C11" s="303"/>
      <c r="D11" s="304"/>
      <c r="E11" s="305"/>
      <c r="F11" s="301"/>
      <c r="G11" s="301"/>
      <c r="H11" s="84" t="s">
        <v>877</v>
      </c>
      <c r="I11" s="85" t="s">
        <v>878</v>
      </c>
      <c r="J11" s="84" t="s">
        <v>15</v>
      </c>
      <c r="K11" s="84" t="s">
        <v>16</v>
      </c>
      <c r="L11" s="84"/>
      <c r="M11" s="301"/>
      <c r="N11" s="86" t="s">
        <v>17</v>
      </c>
      <c r="O11" s="84" t="s">
        <v>14</v>
      </c>
      <c r="P11" s="84" t="s">
        <v>15</v>
      </c>
    </row>
    <row r="12" spans="1:18" ht="15.75" thickBot="1" x14ac:dyDescent="0.3">
      <c r="A12" s="5"/>
      <c r="B12" s="5"/>
      <c r="C12" s="87"/>
      <c r="D12" s="88"/>
      <c r="E12" s="89" t="s">
        <v>18</v>
      </c>
      <c r="F12" s="88" t="s">
        <v>19</v>
      </c>
      <c r="G12" s="88" t="s">
        <v>20</v>
      </c>
      <c r="H12" s="88" t="s">
        <v>21</v>
      </c>
      <c r="I12" s="89" t="s">
        <v>22</v>
      </c>
      <c r="J12" s="88" t="s">
        <v>23</v>
      </c>
      <c r="K12" s="90" t="s">
        <v>24</v>
      </c>
      <c r="L12" s="88"/>
      <c r="M12" s="88" t="s">
        <v>25</v>
      </c>
      <c r="N12" s="88" t="s">
        <v>26</v>
      </c>
      <c r="O12" s="88" t="s">
        <v>27</v>
      </c>
      <c r="P12" s="88" t="s">
        <v>28</v>
      </c>
    </row>
    <row r="13" spans="1:18" s="5" customFormat="1" ht="6" customHeight="1" thickBot="1" x14ac:dyDescent="0.35">
      <c r="C13" s="79"/>
      <c r="D13" s="80"/>
      <c r="E13" s="79"/>
      <c r="F13" s="80"/>
      <c r="G13" s="80"/>
      <c r="H13" s="80"/>
      <c r="I13" s="79"/>
      <c r="J13" s="80"/>
      <c r="K13" s="81"/>
      <c r="L13" s="81"/>
      <c r="M13" s="80"/>
      <c r="N13" s="80"/>
      <c r="O13" s="80"/>
      <c r="P13" s="80"/>
      <c r="Q13" s="82"/>
    </row>
    <row r="14" spans="1:18" x14ac:dyDescent="0.25">
      <c r="A14" s="1"/>
      <c r="B14" s="7"/>
      <c r="C14" s="105"/>
      <c r="D14" s="106" t="s">
        <v>29</v>
      </c>
      <c r="E14" s="106"/>
      <c r="F14" s="99">
        <f>+F16+F73</f>
        <v>212917.65844696606</v>
      </c>
      <c r="G14" s="99">
        <f>+G16+G73</f>
        <v>84099.133492098437</v>
      </c>
      <c r="H14" s="99">
        <f>+H16+H73</f>
        <v>17006.61</v>
      </c>
      <c r="I14" s="99">
        <f>+I16+I73</f>
        <v>245.74855606914122</v>
      </c>
      <c r="J14" s="99">
        <f>+J16+J73</f>
        <v>84344.882048167594</v>
      </c>
      <c r="K14" s="99">
        <f t="shared" ref="K14:K16" si="0">ROUND((J14/F14)*100,1)</f>
        <v>39.6</v>
      </c>
      <c r="L14" s="99"/>
      <c r="M14" s="99"/>
      <c r="N14" s="99"/>
      <c r="O14" s="99"/>
      <c r="P14" s="99"/>
      <c r="Q14" s="8"/>
      <c r="R14" s="8"/>
    </row>
    <row r="15" spans="1:18" x14ac:dyDescent="0.25">
      <c r="A15" s="1"/>
      <c r="B15" s="7"/>
      <c r="C15" s="107"/>
      <c r="D15" s="108" t="s">
        <v>30</v>
      </c>
      <c r="E15" s="108"/>
      <c r="F15" s="100">
        <f>+F17+F20+F23+F25+F28+F33+F41+F48+F51+F56+F58+F75+F77+F63</f>
        <v>212109.12650600725</v>
      </c>
      <c r="G15" s="100">
        <f>+G17+G20+G23+G25+G28+G33+G41+G48+G51+G56+G58+G75+G77+G63</f>
        <v>84099.133492098423</v>
      </c>
      <c r="H15" s="100">
        <f>+H17+H20+H23+H25+H28+H33+H41+H48+H51+H56+H58+H75+H77+H63</f>
        <v>17005.877311244003</v>
      </c>
      <c r="I15" s="100">
        <f>+I17+I20+I23+I25+I28+I33+I41+I48+I51+I56+I58+I75+I77+I63</f>
        <v>245.74855606914122</v>
      </c>
      <c r="J15" s="100">
        <f>+J17+J20+J23+J25+J28+J33+J41+J48+J51+J56+J58+J63+J75+J77</f>
        <v>84344.882048167579</v>
      </c>
      <c r="K15" s="100">
        <f t="shared" si="0"/>
        <v>39.799999999999997</v>
      </c>
      <c r="L15" s="100"/>
      <c r="M15" s="100"/>
      <c r="N15" s="100"/>
      <c r="O15" s="100"/>
      <c r="P15" s="100"/>
      <c r="Q15" s="8"/>
      <c r="R15" s="8"/>
    </row>
    <row r="16" spans="1:18" x14ac:dyDescent="0.25">
      <c r="A16" s="1"/>
      <c r="B16" s="7"/>
      <c r="C16" s="107"/>
      <c r="D16" s="108" t="s">
        <v>31</v>
      </c>
      <c r="E16" s="108"/>
      <c r="F16" s="100">
        <f>+F17+F20+F23+F25+F28+F33+F41+F48+F51+F56+F58+F63+F68</f>
        <v>165128.63078725728</v>
      </c>
      <c r="G16" s="100">
        <f>+G17+G20+G23+G25+G28+G33+G41+G48+G51+G56+G58+G63+G68</f>
        <v>75105.479258126434</v>
      </c>
      <c r="H16" s="100">
        <f>+H17+H20+H23+H25+H28+H33+H41+H48+H51+H56+H58+H63+H68</f>
        <v>16498.95</v>
      </c>
      <c r="I16" s="100">
        <f>+I17+I20+I23+I25+I28+I33+I41+I48+I51+I56+I58+I63+I68</f>
        <v>245.74855606914122</v>
      </c>
      <c r="J16" s="100">
        <f>+J17+J20+J23+J25+J28+J33+J41+J48+J51+J56+J58+J63+J68</f>
        <v>75351.22781419559</v>
      </c>
      <c r="K16" s="100">
        <f t="shared" si="0"/>
        <v>45.6</v>
      </c>
      <c r="L16" s="100"/>
      <c r="M16" s="100"/>
      <c r="N16" s="100"/>
      <c r="O16" s="100"/>
      <c r="P16" s="100"/>
      <c r="Q16" s="8"/>
      <c r="R16" s="8"/>
    </row>
    <row r="17" spans="1:20" ht="12.75" customHeight="1" x14ac:dyDescent="0.25">
      <c r="A17" s="9">
        <v>1</v>
      </c>
      <c r="C17" s="109"/>
      <c r="D17" s="108" t="s">
        <v>32</v>
      </c>
      <c r="E17" s="110"/>
      <c r="F17" s="100">
        <f>SUBTOTAL(9,F18:F19)</f>
        <v>13797.170551920559</v>
      </c>
      <c r="G17" s="100">
        <f>SUBTOTAL(9,G18:G19)</f>
        <v>11446.603720083775</v>
      </c>
      <c r="H17" s="100">
        <f>SUBTOTAL(9,H18:H19)</f>
        <v>17.799845672</v>
      </c>
      <c r="I17" s="100">
        <f>SUBTOTAL(9,I18:I19)</f>
        <v>0</v>
      </c>
      <c r="J17" s="100">
        <f>SUBTOTAL(9,J18:J19)</f>
        <v>11446.603720083775</v>
      </c>
      <c r="K17" s="100">
        <f t="shared" ref="K17:K48" si="1">ROUND((J17/F17)*100,1)</f>
        <v>83</v>
      </c>
      <c r="L17" s="100"/>
      <c r="M17" s="101"/>
      <c r="N17" s="102"/>
      <c r="O17" s="101"/>
      <c r="P17" s="101"/>
      <c r="Q17" s="16"/>
    </row>
    <row r="18" spans="1:20" x14ac:dyDescent="0.25">
      <c r="A18" s="9">
        <v>2</v>
      </c>
      <c r="B18" s="7">
        <v>2006</v>
      </c>
      <c r="C18" s="109">
        <v>171</v>
      </c>
      <c r="D18" s="111" t="s">
        <v>879</v>
      </c>
      <c r="E18" s="110" t="s">
        <v>88</v>
      </c>
      <c r="F18" s="101">
        <v>9662.4807497402799</v>
      </c>
      <c r="G18" s="101">
        <v>7947.8984230660435</v>
      </c>
      <c r="H18" s="101">
        <v>0</v>
      </c>
      <c r="I18" s="101">
        <v>0</v>
      </c>
      <c r="J18" s="101">
        <f>G18+I18</f>
        <v>7947.8984230660435</v>
      </c>
      <c r="K18" s="101">
        <f t="shared" si="1"/>
        <v>82.3</v>
      </c>
      <c r="L18" s="100"/>
      <c r="M18" s="101">
        <v>99.87299999999999</v>
      </c>
      <c r="N18" s="102">
        <v>0</v>
      </c>
      <c r="O18" s="101">
        <v>0.127</v>
      </c>
      <c r="P18" s="101">
        <f>M18+O18</f>
        <v>99.999999999999986</v>
      </c>
      <c r="Q18" s="16"/>
      <c r="R18" s="10" t="str">
        <f>IF(Q18&gt;P18,Q18-P18+O18,"")</f>
        <v/>
      </c>
      <c r="S18" s="11"/>
      <c r="T18" s="11"/>
    </row>
    <row r="19" spans="1:20" ht="12.75" customHeight="1" x14ac:dyDescent="0.25">
      <c r="A19" s="9">
        <v>3</v>
      </c>
      <c r="B19" s="7">
        <v>2006</v>
      </c>
      <c r="C19" s="109">
        <v>188</v>
      </c>
      <c r="D19" s="111" t="s">
        <v>33</v>
      </c>
      <c r="E19" s="110" t="s">
        <v>6</v>
      </c>
      <c r="F19" s="101">
        <v>4134.689802180279</v>
      </c>
      <c r="G19" s="101">
        <v>3498.7052970177306</v>
      </c>
      <c r="H19" s="101">
        <v>17.799845672</v>
      </c>
      <c r="I19" s="101">
        <v>0</v>
      </c>
      <c r="J19" s="101">
        <f>G19+I19</f>
        <v>3498.7052970177306</v>
      </c>
      <c r="K19" s="101">
        <f t="shared" si="1"/>
        <v>84.6</v>
      </c>
      <c r="L19" s="100"/>
      <c r="M19" s="101">
        <v>99.899999999999991</v>
      </c>
      <c r="N19" s="102">
        <v>1</v>
      </c>
      <c r="O19" s="101">
        <v>0</v>
      </c>
      <c r="P19" s="101">
        <f>M19+O19</f>
        <v>99.899999999999991</v>
      </c>
      <c r="Q19" s="16"/>
      <c r="R19" s="10"/>
      <c r="S19" s="11"/>
      <c r="T19" s="11"/>
    </row>
    <row r="20" spans="1:20" ht="12.75" customHeight="1" x14ac:dyDescent="0.25">
      <c r="A20" s="9">
        <v>4</v>
      </c>
      <c r="C20" s="109"/>
      <c r="D20" s="112" t="s">
        <v>34</v>
      </c>
      <c r="E20" s="110"/>
      <c r="F20" s="100">
        <f>SUBTOTAL(9,F21:F22)</f>
        <v>6329.8771640000004</v>
      </c>
      <c r="G20" s="100">
        <f>SUBTOTAL(9,G21:G22)</f>
        <v>3085.3944614053398</v>
      </c>
      <c r="H20" s="100">
        <f>SUBTOTAL(9,H21:H22)</f>
        <v>375.00043789400002</v>
      </c>
      <c r="I20" s="100">
        <f>SUBTOTAL(9,I21:I22)</f>
        <v>0</v>
      </c>
      <c r="J20" s="100">
        <f>SUBTOTAL(9,J21:J22)</f>
        <v>3085.3944614053398</v>
      </c>
      <c r="K20" s="100">
        <f t="shared" si="1"/>
        <v>48.7</v>
      </c>
      <c r="L20" s="100"/>
      <c r="M20" s="101"/>
      <c r="N20" s="102"/>
      <c r="O20" s="101"/>
      <c r="P20" s="101"/>
      <c r="Q20" s="16"/>
      <c r="R20" s="10"/>
      <c r="S20" s="11"/>
    </row>
    <row r="21" spans="1:20" ht="12.75" customHeight="1" x14ac:dyDescent="0.25">
      <c r="A21" s="9">
        <v>5</v>
      </c>
      <c r="B21" s="7">
        <v>2007</v>
      </c>
      <c r="C21" s="109">
        <v>209</v>
      </c>
      <c r="D21" s="111" t="s">
        <v>35</v>
      </c>
      <c r="E21" s="110" t="s">
        <v>6</v>
      </c>
      <c r="F21" s="101">
        <v>2250.4737020000002</v>
      </c>
      <c r="G21" s="101">
        <v>1057.625</v>
      </c>
      <c r="H21" s="101">
        <v>247.66709220999999</v>
      </c>
      <c r="I21" s="101">
        <v>0</v>
      </c>
      <c r="J21" s="101">
        <f>+G21+I21</f>
        <v>1057.625</v>
      </c>
      <c r="K21" s="101">
        <f t="shared" si="1"/>
        <v>47</v>
      </c>
      <c r="L21" s="100"/>
      <c r="M21" s="101">
        <v>67.8</v>
      </c>
      <c r="N21" s="102">
        <v>11.01</v>
      </c>
      <c r="O21" s="101">
        <v>0</v>
      </c>
      <c r="P21" s="101">
        <f>+M21+O21</f>
        <v>67.8</v>
      </c>
      <c r="Q21" s="16"/>
      <c r="R21" s="10"/>
      <c r="S21" s="11"/>
      <c r="T21" s="11"/>
    </row>
    <row r="22" spans="1:20" ht="12.75" customHeight="1" x14ac:dyDescent="0.25">
      <c r="A22" s="9">
        <v>6</v>
      </c>
      <c r="B22" s="7">
        <v>2007</v>
      </c>
      <c r="C22" s="109">
        <v>214</v>
      </c>
      <c r="D22" s="111" t="s">
        <v>880</v>
      </c>
      <c r="E22" s="110" t="s">
        <v>88</v>
      </c>
      <c r="F22" s="101">
        <v>4079.4034620000002</v>
      </c>
      <c r="G22" s="101">
        <v>2027.7694614053401</v>
      </c>
      <c r="H22" s="101">
        <v>127.33334568399999</v>
      </c>
      <c r="I22" s="101">
        <v>0</v>
      </c>
      <c r="J22" s="101">
        <f>+G22+I22</f>
        <v>2027.7694614053401</v>
      </c>
      <c r="K22" s="101">
        <f t="shared" si="1"/>
        <v>49.7</v>
      </c>
      <c r="L22" s="100"/>
      <c r="M22" s="101">
        <v>99.93</v>
      </c>
      <c r="N22" s="102">
        <v>3.12</v>
      </c>
      <c r="O22" s="101">
        <v>6.9999999999996024E-2</v>
      </c>
      <c r="P22" s="101">
        <f>+M22+O22</f>
        <v>100</v>
      </c>
      <c r="Q22" s="16"/>
      <c r="R22" s="10"/>
      <c r="S22" s="11"/>
      <c r="T22" s="11"/>
    </row>
    <row r="23" spans="1:20" ht="12.75" customHeight="1" x14ac:dyDescent="0.25">
      <c r="A23" s="9">
        <v>7</v>
      </c>
      <c r="C23" s="109"/>
      <c r="D23" s="112" t="s">
        <v>36</v>
      </c>
      <c r="E23" s="110"/>
      <c r="F23" s="100">
        <f>SUBTOTAL(9,F24:F24)</f>
        <v>1580.1823500594173</v>
      </c>
      <c r="G23" s="100">
        <f>SUBTOTAL(9,G24:G24)</f>
        <v>726.86335750000001</v>
      </c>
      <c r="H23" s="103">
        <f>SUBTOTAL(9,H24:H24)</f>
        <v>0</v>
      </c>
      <c r="I23" s="100">
        <f>SUBTOTAL(9,I24:I24)</f>
        <v>0</v>
      </c>
      <c r="J23" s="100">
        <f>SUBTOTAL(9,J24:J24)</f>
        <v>726.86335750000001</v>
      </c>
      <c r="K23" s="100">
        <f t="shared" si="1"/>
        <v>46</v>
      </c>
      <c r="L23" s="100"/>
      <c r="M23" s="101"/>
      <c r="N23" s="102"/>
      <c r="O23" s="101"/>
      <c r="P23" s="101"/>
      <c r="Q23" s="16"/>
      <c r="R23" s="10"/>
      <c r="S23" s="11"/>
    </row>
    <row r="24" spans="1:20" ht="12.75" customHeight="1" x14ac:dyDescent="0.25">
      <c r="A24" s="9">
        <v>8</v>
      </c>
      <c r="B24" s="7">
        <v>2008</v>
      </c>
      <c r="C24" s="109">
        <v>245</v>
      </c>
      <c r="D24" s="111" t="s">
        <v>881</v>
      </c>
      <c r="E24" s="110" t="s">
        <v>6</v>
      </c>
      <c r="F24" s="101">
        <v>1580.1823500594173</v>
      </c>
      <c r="G24" s="101">
        <v>726.86335750000001</v>
      </c>
      <c r="H24" s="101">
        <v>0</v>
      </c>
      <c r="I24" s="101">
        <v>0</v>
      </c>
      <c r="J24" s="101">
        <f>+G24+I24</f>
        <v>726.86335750000001</v>
      </c>
      <c r="K24" s="101">
        <f t="shared" si="1"/>
        <v>46</v>
      </c>
      <c r="L24" s="100"/>
      <c r="M24" s="101">
        <v>96.5</v>
      </c>
      <c r="N24" s="102">
        <v>0</v>
      </c>
      <c r="O24" s="101">
        <v>0</v>
      </c>
      <c r="P24" s="101">
        <f>+M24+O24</f>
        <v>96.5</v>
      </c>
      <c r="Q24" s="16"/>
      <c r="R24" s="10"/>
      <c r="S24" s="11"/>
      <c r="T24" s="11"/>
    </row>
    <row r="25" spans="1:20" ht="12.75" customHeight="1" x14ac:dyDescent="0.25">
      <c r="A25" s="9">
        <v>9</v>
      </c>
      <c r="C25" s="109"/>
      <c r="D25" s="112" t="s">
        <v>37</v>
      </c>
      <c r="E25" s="110"/>
      <c r="F25" s="100">
        <f>SUBTOTAL(9,F26:F27)</f>
        <v>8258.7001802694176</v>
      </c>
      <c r="G25" s="100">
        <f>SUBTOTAL(9,G26:G27)</f>
        <v>3408.0907999999999</v>
      </c>
      <c r="H25" s="100">
        <f>SUBTOTAL(9,H26:H27)</f>
        <v>32.900310826000002</v>
      </c>
      <c r="I25" s="100">
        <f>SUBTOTAL(9,I26:I27)</f>
        <v>0</v>
      </c>
      <c r="J25" s="100">
        <f>SUBTOTAL(9,J26:J27)</f>
        <v>3408.0907999999999</v>
      </c>
      <c r="K25" s="100">
        <f t="shared" si="1"/>
        <v>41.3</v>
      </c>
      <c r="L25" s="100"/>
      <c r="M25" s="101"/>
      <c r="N25" s="102"/>
      <c r="O25" s="101"/>
      <c r="P25" s="101"/>
      <c r="Q25" s="16"/>
      <c r="R25" s="10"/>
      <c r="S25" s="11"/>
    </row>
    <row r="26" spans="1:20" ht="12.75" customHeight="1" x14ac:dyDescent="0.25">
      <c r="A26" s="9">
        <v>10</v>
      </c>
      <c r="B26" s="7">
        <v>2009</v>
      </c>
      <c r="C26" s="109">
        <v>249</v>
      </c>
      <c r="D26" s="111" t="s">
        <v>38</v>
      </c>
      <c r="E26" s="110" t="s">
        <v>6</v>
      </c>
      <c r="F26" s="101">
        <v>971.13934826941716</v>
      </c>
      <c r="G26" s="101">
        <v>758.10559999999998</v>
      </c>
      <c r="H26" s="101">
        <v>32.900293904000002</v>
      </c>
      <c r="I26" s="101">
        <v>0</v>
      </c>
      <c r="J26" s="101">
        <f>G26+I26</f>
        <v>758.10559999999998</v>
      </c>
      <c r="K26" s="101">
        <f t="shared" si="1"/>
        <v>78.099999999999994</v>
      </c>
      <c r="L26" s="100"/>
      <c r="M26" s="101">
        <v>100</v>
      </c>
      <c r="N26" s="102">
        <v>1</v>
      </c>
      <c r="O26" s="101">
        <v>0</v>
      </c>
      <c r="P26" s="101">
        <f>M26+O26</f>
        <v>100</v>
      </c>
      <c r="Q26" s="16"/>
      <c r="R26" s="10"/>
      <c r="S26" s="11"/>
      <c r="T26" s="11"/>
    </row>
    <row r="27" spans="1:20" ht="12.75" customHeight="1" x14ac:dyDescent="0.25">
      <c r="A27" s="9">
        <v>11</v>
      </c>
      <c r="B27" s="7">
        <v>2009</v>
      </c>
      <c r="C27" s="109">
        <v>258</v>
      </c>
      <c r="D27" s="111" t="s">
        <v>882</v>
      </c>
      <c r="E27" s="110" t="s">
        <v>0</v>
      </c>
      <c r="F27" s="101">
        <v>7287.5608320000001</v>
      </c>
      <c r="G27" s="101">
        <v>2649.9852000000001</v>
      </c>
      <c r="H27" s="101">
        <v>1.6921999999999998E-5</v>
      </c>
      <c r="I27" s="101">
        <v>0</v>
      </c>
      <c r="J27" s="101">
        <f>G27+I27</f>
        <v>2649.9852000000001</v>
      </c>
      <c r="K27" s="101">
        <f t="shared" si="1"/>
        <v>36.4</v>
      </c>
      <c r="L27" s="100"/>
      <c r="M27" s="101">
        <v>41.209600000000002</v>
      </c>
      <c r="N27" s="102">
        <v>18.8</v>
      </c>
      <c r="O27" s="101">
        <v>0</v>
      </c>
      <c r="P27" s="101">
        <f>M27+O27</f>
        <v>41.209600000000002</v>
      </c>
      <c r="Q27" s="16"/>
      <c r="R27" s="10"/>
      <c r="S27" s="11"/>
      <c r="T27" s="11"/>
    </row>
    <row r="28" spans="1:20" ht="12.75" customHeight="1" x14ac:dyDescent="0.25">
      <c r="A28" s="9">
        <v>12</v>
      </c>
      <c r="C28" s="109"/>
      <c r="D28" s="112" t="s">
        <v>39</v>
      </c>
      <c r="E28" s="110"/>
      <c r="F28" s="100">
        <f>SUBTOTAL(9,F29:F32)</f>
        <v>19354.515399539407</v>
      </c>
      <c r="G28" s="100">
        <f>SUBTOTAL(9,G29:G32)</f>
        <v>14253.966570660805</v>
      </c>
      <c r="H28" s="103">
        <f>SUBTOTAL(9,H29:H32)</f>
        <v>60.612302607999993</v>
      </c>
      <c r="I28" s="100">
        <f>SUBTOTAL(9,I29:I32)</f>
        <v>1.8242821965241116</v>
      </c>
      <c r="J28" s="100">
        <f>SUBTOTAL(9,J29:J32)</f>
        <v>14255.79085285733</v>
      </c>
      <c r="K28" s="100">
        <f t="shared" si="1"/>
        <v>73.7</v>
      </c>
      <c r="L28" s="100"/>
      <c r="M28" s="101"/>
      <c r="N28" s="102"/>
      <c r="O28" s="101"/>
      <c r="P28" s="101"/>
      <c r="Q28" s="16"/>
      <c r="R28" s="10"/>
      <c r="S28" s="11"/>
    </row>
    <row r="29" spans="1:20" ht="12.75" customHeight="1" x14ac:dyDescent="0.25">
      <c r="A29" s="9">
        <v>13</v>
      </c>
      <c r="B29" s="7">
        <v>2011</v>
      </c>
      <c r="C29" s="109">
        <v>264</v>
      </c>
      <c r="D29" s="111" t="s">
        <v>40</v>
      </c>
      <c r="E29" s="110" t="s">
        <v>6</v>
      </c>
      <c r="F29" s="101">
        <v>12349.761631119409</v>
      </c>
      <c r="G29" s="101">
        <v>10231.16137710409</v>
      </c>
      <c r="H29" s="101">
        <v>16.922000000000001</v>
      </c>
      <c r="I29" s="101">
        <v>0</v>
      </c>
      <c r="J29" s="101">
        <f>G29+I29</f>
        <v>10231.16137710409</v>
      </c>
      <c r="K29" s="101">
        <f t="shared" si="1"/>
        <v>82.8</v>
      </c>
      <c r="L29" s="100"/>
      <c r="M29" s="101">
        <v>99.88</v>
      </c>
      <c r="N29" s="102">
        <v>0.3</v>
      </c>
      <c r="O29" s="101">
        <v>0</v>
      </c>
      <c r="P29" s="101">
        <f>M29+O29</f>
        <v>99.88</v>
      </c>
      <c r="Q29" s="16"/>
      <c r="R29" s="10"/>
      <c r="S29" s="11"/>
      <c r="T29" s="11"/>
    </row>
    <row r="30" spans="1:20" ht="12.75" customHeight="1" x14ac:dyDescent="0.25">
      <c r="A30" s="9">
        <v>14</v>
      </c>
      <c r="B30" s="7">
        <v>2011</v>
      </c>
      <c r="C30" s="109">
        <v>266</v>
      </c>
      <c r="D30" s="111" t="s">
        <v>41</v>
      </c>
      <c r="E30" s="110" t="s">
        <v>6</v>
      </c>
      <c r="F30" s="101">
        <v>3008.3254720000004</v>
      </c>
      <c r="G30" s="101">
        <v>1429.0519579972322</v>
      </c>
      <c r="H30" s="101">
        <v>37.038061343999999</v>
      </c>
      <c r="I30" s="101">
        <v>0</v>
      </c>
      <c r="J30" s="101">
        <f>G30+I30</f>
        <v>1429.0519579972322</v>
      </c>
      <c r="K30" s="101">
        <f t="shared" si="1"/>
        <v>47.5</v>
      </c>
      <c r="L30" s="100"/>
      <c r="M30" s="101">
        <v>92.59</v>
      </c>
      <c r="N30" s="102">
        <v>7.4</v>
      </c>
      <c r="O30" s="101">
        <v>0</v>
      </c>
      <c r="P30" s="101">
        <f>M30+O30</f>
        <v>92.59</v>
      </c>
      <c r="Q30" s="16"/>
      <c r="R30" s="10"/>
      <c r="S30" s="11"/>
      <c r="T30" s="11"/>
    </row>
    <row r="31" spans="1:20" ht="12.75" customHeight="1" x14ac:dyDescent="0.25">
      <c r="A31" s="9">
        <v>15</v>
      </c>
      <c r="B31" s="7">
        <v>2011</v>
      </c>
      <c r="C31" s="109">
        <v>274</v>
      </c>
      <c r="D31" s="111" t="s">
        <v>883</v>
      </c>
      <c r="E31" s="110" t="s">
        <v>6</v>
      </c>
      <c r="F31" s="101">
        <v>3647.2556871400002</v>
      </c>
      <c r="G31" s="101">
        <v>2261.6479249866138</v>
      </c>
      <c r="H31" s="101">
        <v>0</v>
      </c>
      <c r="I31" s="101">
        <v>0</v>
      </c>
      <c r="J31" s="101">
        <f>G31+I31</f>
        <v>2261.6479249866138</v>
      </c>
      <c r="K31" s="101">
        <f t="shared" si="1"/>
        <v>62</v>
      </c>
      <c r="L31" s="100"/>
      <c r="M31" s="101">
        <v>62.3</v>
      </c>
      <c r="N31" s="102">
        <v>0</v>
      </c>
      <c r="O31" s="101">
        <v>0</v>
      </c>
      <c r="P31" s="101">
        <f>M31+O31</f>
        <v>62.3</v>
      </c>
      <c r="Q31" s="16"/>
      <c r="R31" s="10"/>
      <c r="S31" s="11"/>
      <c r="T31" s="11"/>
    </row>
    <row r="32" spans="1:20" ht="12.75" customHeight="1" x14ac:dyDescent="0.25">
      <c r="A32" s="9">
        <v>16</v>
      </c>
      <c r="B32" s="7">
        <v>2011</v>
      </c>
      <c r="C32" s="109">
        <v>268</v>
      </c>
      <c r="D32" s="111" t="s">
        <v>42</v>
      </c>
      <c r="E32" s="110" t="s">
        <v>0</v>
      </c>
      <c r="F32" s="101">
        <v>349.17260927999996</v>
      </c>
      <c r="G32" s="101">
        <v>332.10531057286977</v>
      </c>
      <c r="H32" s="101">
        <v>6.6522412640000006</v>
      </c>
      <c r="I32" s="101">
        <v>1.8242821965241116</v>
      </c>
      <c r="J32" s="101">
        <f>G32+I32</f>
        <v>333.92959276939388</v>
      </c>
      <c r="K32" s="101">
        <f t="shared" si="1"/>
        <v>95.6</v>
      </c>
      <c r="L32" s="100"/>
      <c r="M32" s="101">
        <v>95.293999999999997</v>
      </c>
      <c r="N32" s="102">
        <v>1.6</v>
      </c>
      <c r="O32" s="101">
        <v>2.4689999999999941</v>
      </c>
      <c r="P32" s="101">
        <f>M32+O32</f>
        <v>97.762999999999991</v>
      </c>
      <c r="Q32" s="16"/>
      <c r="R32" s="10"/>
      <c r="S32" s="11"/>
      <c r="T32" s="11"/>
    </row>
    <row r="33" spans="1:20" ht="12.75" customHeight="1" x14ac:dyDescent="0.25">
      <c r="A33" s="9">
        <v>17</v>
      </c>
      <c r="C33" s="113"/>
      <c r="D33" s="112" t="s">
        <v>43</v>
      </c>
      <c r="E33" s="114"/>
      <c r="F33" s="100">
        <f>SUBTOTAL(9,F34:F40)</f>
        <v>17193.056037409697</v>
      </c>
      <c r="G33" s="100">
        <f>SUBTOTAL(9,G34:G40)</f>
        <v>8286.0519604926139</v>
      </c>
      <c r="H33" s="103">
        <f>SUBTOTAL(9,H34:H40)</f>
        <v>3260.5850257900001</v>
      </c>
      <c r="I33" s="100">
        <f>SUBTOTAL(9,I34:I40)</f>
        <v>0</v>
      </c>
      <c r="J33" s="100">
        <f>SUBTOTAL(9,J34:J40)</f>
        <v>8286.0519604926139</v>
      </c>
      <c r="K33" s="100">
        <f t="shared" si="1"/>
        <v>48.2</v>
      </c>
      <c r="L33" s="100"/>
      <c r="M33" s="101"/>
      <c r="N33" s="102"/>
      <c r="O33" s="100"/>
      <c r="P33" s="101"/>
      <c r="Q33" s="16"/>
      <c r="R33" s="10"/>
      <c r="S33" s="11"/>
    </row>
    <row r="34" spans="1:20" ht="12.75" customHeight="1" x14ac:dyDescent="0.25">
      <c r="A34" s="9">
        <v>18</v>
      </c>
      <c r="B34" s="7">
        <v>2012</v>
      </c>
      <c r="C34" s="113">
        <v>278</v>
      </c>
      <c r="D34" s="111" t="s">
        <v>884</v>
      </c>
      <c r="E34" s="114" t="s">
        <v>6</v>
      </c>
      <c r="F34" s="101">
        <v>3621.308</v>
      </c>
      <c r="G34" s="101">
        <v>3621.0541699999999</v>
      </c>
      <c r="H34" s="101">
        <v>0</v>
      </c>
      <c r="I34" s="101">
        <v>0</v>
      </c>
      <c r="J34" s="101">
        <f>+G34+I34</f>
        <v>3621.0541699999999</v>
      </c>
      <c r="K34" s="101">
        <f t="shared" si="1"/>
        <v>100</v>
      </c>
      <c r="L34" s="100"/>
      <c r="M34" s="101">
        <v>100</v>
      </c>
      <c r="N34" s="102">
        <v>0</v>
      </c>
      <c r="O34" s="101">
        <v>0</v>
      </c>
      <c r="P34" s="101">
        <f>+M34+O34</f>
        <v>100</v>
      </c>
      <c r="Q34" s="16"/>
      <c r="R34" s="10"/>
      <c r="S34" s="11"/>
      <c r="T34" s="11"/>
    </row>
    <row r="35" spans="1:20" ht="12.75" customHeight="1" x14ac:dyDescent="0.25">
      <c r="A35" s="9">
        <v>19</v>
      </c>
      <c r="B35" s="7">
        <v>2012</v>
      </c>
      <c r="C35" s="109">
        <v>280</v>
      </c>
      <c r="D35" s="111" t="s">
        <v>77</v>
      </c>
      <c r="E35" s="114" t="s">
        <v>6</v>
      </c>
      <c r="F35" s="101">
        <v>1719.7151720000002</v>
      </c>
      <c r="G35" s="101">
        <v>397.68408343587998</v>
      </c>
      <c r="H35" s="101">
        <v>85.299317669999994</v>
      </c>
      <c r="I35" s="101">
        <v>0</v>
      </c>
      <c r="J35" s="101">
        <f>+G35+I35</f>
        <v>397.68408343587998</v>
      </c>
      <c r="K35" s="101">
        <f t="shared" si="1"/>
        <v>23.1</v>
      </c>
      <c r="L35" s="101"/>
      <c r="M35" s="101">
        <v>23.09469129787071</v>
      </c>
      <c r="N35" s="102">
        <v>4.96</v>
      </c>
      <c r="O35" s="101">
        <v>0</v>
      </c>
      <c r="P35" s="101">
        <f>+M35+O35</f>
        <v>23.09469129787071</v>
      </c>
      <c r="Q35" s="16"/>
      <c r="R35" s="10"/>
      <c r="S35" s="11"/>
      <c r="T35" s="11"/>
    </row>
    <row r="36" spans="1:20" ht="12.75" customHeight="1" x14ac:dyDescent="0.25">
      <c r="A36" s="9">
        <v>20</v>
      </c>
      <c r="B36" s="7">
        <v>2012</v>
      </c>
      <c r="C36" s="109">
        <v>281</v>
      </c>
      <c r="D36" s="111" t="s">
        <v>45</v>
      </c>
      <c r="E36" s="110" t="s">
        <v>88</v>
      </c>
      <c r="F36" s="101">
        <v>1591.4894448102909</v>
      </c>
      <c r="G36" s="101">
        <v>1459.9796016460887</v>
      </c>
      <c r="H36" s="101">
        <v>16.922000000000001</v>
      </c>
      <c r="I36" s="101">
        <v>0</v>
      </c>
      <c r="J36" s="101">
        <f>+G36+I36</f>
        <v>1459.9796016460887</v>
      </c>
      <c r="K36" s="101">
        <f t="shared" si="1"/>
        <v>91.7</v>
      </c>
      <c r="L36" s="100"/>
      <c r="M36" s="101">
        <v>99.899999999999991</v>
      </c>
      <c r="N36" s="102">
        <v>1</v>
      </c>
      <c r="O36" s="101">
        <v>0.10000000000000853</v>
      </c>
      <c r="P36" s="101">
        <f>+M36+O36</f>
        <v>100</v>
      </c>
      <c r="Q36" s="16"/>
      <c r="R36" s="10"/>
      <c r="S36" s="11"/>
      <c r="T36" s="11"/>
    </row>
    <row r="37" spans="1:20" ht="12.75" customHeight="1" x14ac:dyDescent="0.25">
      <c r="A37" s="9">
        <v>21</v>
      </c>
      <c r="B37" s="7">
        <v>2012</v>
      </c>
      <c r="C37" s="109">
        <v>282</v>
      </c>
      <c r="D37" s="111" t="s">
        <v>885</v>
      </c>
      <c r="E37" s="110" t="s">
        <v>6</v>
      </c>
      <c r="F37" s="101">
        <v>1015.32</v>
      </c>
      <c r="G37" s="101">
        <v>199.9016707904</v>
      </c>
      <c r="H37" s="101">
        <v>0</v>
      </c>
      <c r="I37" s="101">
        <v>0</v>
      </c>
      <c r="J37" s="101">
        <f>G37+I37</f>
        <v>199.9016707904</v>
      </c>
      <c r="K37" s="101">
        <f t="shared" si="1"/>
        <v>19.7</v>
      </c>
      <c r="L37" s="101"/>
      <c r="M37" s="101">
        <v>24.711446129394801</v>
      </c>
      <c r="N37" s="102">
        <v>0</v>
      </c>
      <c r="O37" s="101">
        <v>0</v>
      </c>
      <c r="P37" s="101">
        <f>M37+O37</f>
        <v>24.711446129394801</v>
      </c>
      <c r="Q37" s="16"/>
      <c r="R37" s="10"/>
      <c r="S37" s="11"/>
      <c r="T37" s="11"/>
    </row>
    <row r="38" spans="1:20" ht="12.75" customHeight="1" x14ac:dyDescent="0.25">
      <c r="A38" s="9">
        <v>22</v>
      </c>
      <c r="B38" s="7">
        <v>2012</v>
      </c>
      <c r="C38" s="109">
        <v>284</v>
      </c>
      <c r="D38" s="111" t="s">
        <v>886</v>
      </c>
      <c r="E38" s="110" t="s">
        <v>6</v>
      </c>
      <c r="F38" s="101">
        <v>2198.4201070200002</v>
      </c>
      <c r="G38" s="101">
        <v>727.64600000000007</v>
      </c>
      <c r="H38" s="101">
        <v>0</v>
      </c>
      <c r="I38" s="101">
        <v>0</v>
      </c>
      <c r="J38" s="101">
        <f>G38+I38</f>
        <v>727.64600000000007</v>
      </c>
      <c r="K38" s="101">
        <f t="shared" si="1"/>
        <v>33.1</v>
      </c>
      <c r="L38" s="100"/>
      <c r="M38" s="101">
        <v>36.299999999999997</v>
      </c>
      <c r="N38" s="102">
        <v>0</v>
      </c>
      <c r="O38" s="101">
        <v>0</v>
      </c>
      <c r="P38" s="101">
        <f>M38+O38</f>
        <v>36.299999999999997</v>
      </c>
      <c r="Q38" s="16"/>
      <c r="R38" s="10"/>
      <c r="S38" s="11"/>
      <c r="T38" s="11"/>
    </row>
    <row r="39" spans="1:20" ht="12.75" customHeight="1" x14ac:dyDescent="0.25">
      <c r="A39" s="9">
        <v>23</v>
      </c>
      <c r="B39" s="7">
        <v>2012</v>
      </c>
      <c r="C39" s="109">
        <v>289</v>
      </c>
      <c r="D39" s="111" t="s">
        <v>46</v>
      </c>
      <c r="E39" s="110" t="s">
        <v>0</v>
      </c>
      <c r="F39" s="101">
        <v>7006.2920455794092</v>
      </c>
      <c r="G39" s="101">
        <v>1879.7864346202452</v>
      </c>
      <c r="H39" s="101">
        <v>3141.4417081199999</v>
      </c>
      <c r="I39" s="101">
        <v>0</v>
      </c>
      <c r="J39" s="101">
        <f>G39+I39</f>
        <v>1879.7864346202452</v>
      </c>
      <c r="K39" s="101">
        <f t="shared" si="1"/>
        <v>26.8</v>
      </c>
      <c r="L39" s="100"/>
      <c r="M39" s="101">
        <v>25.63</v>
      </c>
      <c r="N39" s="102">
        <v>34.729999999999997</v>
      </c>
      <c r="O39" s="101">
        <v>0</v>
      </c>
      <c r="P39" s="101">
        <f>M39+O39</f>
        <v>25.63</v>
      </c>
      <c r="Q39" s="16"/>
      <c r="R39" s="10"/>
      <c r="S39" s="11"/>
      <c r="T39" s="11"/>
    </row>
    <row r="40" spans="1:20" ht="12.75" customHeight="1" x14ac:dyDescent="0.25">
      <c r="A40" s="9">
        <v>24</v>
      </c>
      <c r="B40" s="7">
        <v>2012</v>
      </c>
      <c r="C40" s="109">
        <v>290</v>
      </c>
      <c r="D40" s="111" t="s">
        <v>47</v>
      </c>
      <c r="E40" s="110" t="s">
        <v>1</v>
      </c>
      <c r="F40" s="101">
        <v>40.511268000000001</v>
      </c>
      <c r="G40" s="101">
        <v>0</v>
      </c>
      <c r="H40" s="101">
        <v>16.922000000000001</v>
      </c>
      <c r="I40" s="101">
        <v>0</v>
      </c>
      <c r="J40" s="101">
        <f>G40+I40</f>
        <v>0</v>
      </c>
      <c r="K40" s="101">
        <f t="shared" si="1"/>
        <v>0</v>
      </c>
      <c r="L40" s="100"/>
      <c r="M40" s="101">
        <v>0</v>
      </c>
      <c r="N40" s="102">
        <v>30</v>
      </c>
      <c r="O40" s="101">
        <v>0</v>
      </c>
      <c r="P40" s="101">
        <f>M40+O40</f>
        <v>0</v>
      </c>
      <c r="Q40" s="16"/>
      <c r="R40" s="10"/>
      <c r="S40" s="11"/>
      <c r="T40" s="11"/>
    </row>
    <row r="41" spans="1:20" ht="12.75" customHeight="1" x14ac:dyDescent="0.25">
      <c r="A41" s="9">
        <v>25</v>
      </c>
      <c r="C41" s="109"/>
      <c r="D41" s="112" t="s">
        <v>48</v>
      </c>
      <c r="E41" s="110"/>
      <c r="F41" s="100">
        <f>SUBTOTAL(9,F42:F47)</f>
        <v>37799.061011799407</v>
      </c>
      <c r="G41" s="100">
        <f>SUBTOTAL(9,G42:G47)</f>
        <v>24325.739993361116</v>
      </c>
      <c r="H41" s="103">
        <f>SUBTOTAL(9,H42:H47)</f>
        <v>638.43419747600001</v>
      </c>
      <c r="I41" s="100">
        <f>SUBTOTAL(9,I42:I47)</f>
        <v>0</v>
      </c>
      <c r="J41" s="100">
        <f>SUBTOTAL(9,J42:J47)</f>
        <v>24325.739993361116</v>
      </c>
      <c r="K41" s="100">
        <f t="shared" si="1"/>
        <v>64.400000000000006</v>
      </c>
      <c r="L41" s="100"/>
      <c r="M41" s="101"/>
      <c r="N41" s="102"/>
      <c r="O41" s="101"/>
      <c r="P41" s="101"/>
      <c r="Q41" s="16"/>
      <c r="R41" s="10"/>
      <c r="S41" s="11"/>
    </row>
    <row r="42" spans="1:20" ht="12.75" customHeight="1" x14ac:dyDescent="0.25">
      <c r="A42" s="9">
        <v>26</v>
      </c>
      <c r="B42" s="7">
        <v>2013</v>
      </c>
      <c r="C42" s="109">
        <v>296</v>
      </c>
      <c r="D42" s="111" t="s">
        <v>49</v>
      </c>
      <c r="E42" s="110" t="s">
        <v>6</v>
      </c>
      <c r="F42" s="101">
        <v>12230.781628000001</v>
      </c>
      <c r="G42" s="101">
        <v>8211.5646278282402</v>
      </c>
      <c r="H42" s="101">
        <v>76.149000000000001</v>
      </c>
      <c r="I42" s="101">
        <v>0</v>
      </c>
      <c r="J42" s="101">
        <f>G42+I42</f>
        <v>8211.5646278282402</v>
      </c>
      <c r="K42" s="101">
        <f t="shared" si="1"/>
        <v>67.099999999999994</v>
      </c>
      <c r="L42" s="100"/>
      <c r="M42" s="101">
        <v>99.899999999999991</v>
      </c>
      <c r="N42" s="102">
        <v>0.5</v>
      </c>
      <c r="O42" s="101">
        <v>0</v>
      </c>
      <c r="P42" s="101">
        <f>M42+O42</f>
        <v>99.899999999999991</v>
      </c>
      <c r="Q42" s="16"/>
      <c r="R42" s="10"/>
      <c r="S42" s="11"/>
      <c r="T42" s="11"/>
    </row>
    <row r="43" spans="1:20" ht="12.75" customHeight="1" x14ac:dyDescent="0.25">
      <c r="A43" s="9">
        <v>27</v>
      </c>
      <c r="B43" s="7">
        <v>2013</v>
      </c>
      <c r="C43" s="109">
        <v>297</v>
      </c>
      <c r="D43" s="111" t="s">
        <v>50</v>
      </c>
      <c r="E43" s="110" t="s">
        <v>6</v>
      </c>
      <c r="F43" s="101">
        <v>2434.5562099899998</v>
      </c>
      <c r="G43" s="101">
        <v>1602.3019829602465</v>
      </c>
      <c r="H43" s="101">
        <v>6.9887860000000002</v>
      </c>
      <c r="I43" s="101">
        <v>0</v>
      </c>
      <c r="J43" s="101">
        <f>G43+I43</f>
        <v>1602.3019829602465</v>
      </c>
      <c r="K43" s="101">
        <f t="shared" si="1"/>
        <v>65.8</v>
      </c>
      <c r="L43" s="100"/>
      <c r="M43" s="101">
        <v>99.929999999999978</v>
      </c>
      <c r="N43" s="102">
        <v>1</v>
      </c>
      <c r="O43" s="101">
        <v>0</v>
      </c>
      <c r="P43" s="101">
        <f>M43+O43</f>
        <v>99.929999999999978</v>
      </c>
      <c r="Q43" s="16"/>
      <c r="R43" s="10"/>
      <c r="S43" s="11"/>
      <c r="T43" s="11"/>
    </row>
    <row r="44" spans="1:20" ht="12.75" customHeight="1" x14ac:dyDescent="0.25">
      <c r="A44" s="9">
        <v>28</v>
      </c>
      <c r="B44" s="7">
        <v>2013</v>
      </c>
      <c r="C44" s="109">
        <v>298</v>
      </c>
      <c r="D44" s="111" t="s">
        <v>51</v>
      </c>
      <c r="E44" s="110" t="s">
        <v>6</v>
      </c>
      <c r="F44" s="101">
        <v>11824.32381822</v>
      </c>
      <c r="G44" s="101">
        <v>7192.7802630231454</v>
      </c>
      <c r="H44" s="101">
        <v>8.4610000000000003</v>
      </c>
      <c r="I44" s="101">
        <v>0</v>
      </c>
      <c r="J44" s="101">
        <f>G44+I44</f>
        <v>7192.7802630231454</v>
      </c>
      <c r="K44" s="101">
        <f t="shared" si="1"/>
        <v>60.8</v>
      </c>
      <c r="L44" s="100"/>
      <c r="M44" s="101">
        <v>99.9495</v>
      </c>
      <c r="N44" s="102">
        <v>0.1</v>
      </c>
      <c r="O44" s="101">
        <v>0</v>
      </c>
      <c r="P44" s="101">
        <f>M44+O44</f>
        <v>99.9495</v>
      </c>
      <c r="Q44" s="16"/>
      <c r="R44" s="10"/>
      <c r="S44" s="11"/>
      <c r="T44" s="11"/>
    </row>
    <row r="45" spans="1:20" ht="12.75" customHeight="1" x14ac:dyDescent="0.25">
      <c r="A45" s="9">
        <v>29</v>
      </c>
      <c r="B45" s="7">
        <v>2013</v>
      </c>
      <c r="C45" s="109">
        <v>304</v>
      </c>
      <c r="D45" s="111" t="s">
        <v>78</v>
      </c>
      <c r="E45" s="110" t="s">
        <v>0</v>
      </c>
      <c r="F45" s="101">
        <v>3376.4651386597043</v>
      </c>
      <c r="G45" s="101">
        <v>954.17416985398404</v>
      </c>
      <c r="H45" s="101">
        <v>494.12240000000003</v>
      </c>
      <c r="I45" s="101">
        <v>0</v>
      </c>
      <c r="J45" s="101">
        <f>G45+I45</f>
        <v>954.17416985398404</v>
      </c>
      <c r="K45" s="101">
        <f t="shared" si="1"/>
        <v>28.3</v>
      </c>
      <c r="L45" s="100"/>
      <c r="M45" s="101">
        <v>44.019999999999996</v>
      </c>
      <c r="N45" s="102">
        <v>46</v>
      </c>
      <c r="O45" s="101">
        <v>0</v>
      </c>
      <c r="P45" s="101">
        <f>M45+O45</f>
        <v>44.019999999999996</v>
      </c>
      <c r="Q45" s="16"/>
      <c r="R45" s="10"/>
      <c r="S45" s="11"/>
      <c r="T45" s="11"/>
    </row>
    <row r="46" spans="1:20" ht="12.75" customHeight="1" x14ac:dyDescent="0.25">
      <c r="A46" s="9">
        <v>30</v>
      </c>
      <c r="B46" s="7">
        <v>2013</v>
      </c>
      <c r="C46" s="109">
        <v>310</v>
      </c>
      <c r="D46" s="111" t="s">
        <v>79</v>
      </c>
      <c r="E46" s="110" t="s">
        <v>6</v>
      </c>
      <c r="F46" s="101">
        <v>1980.2801280000001</v>
      </c>
      <c r="G46" s="101">
        <v>533.97255270442008</v>
      </c>
      <c r="H46" s="101">
        <v>52.713011475999998</v>
      </c>
      <c r="I46" s="101">
        <v>0</v>
      </c>
      <c r="J46" s="101">
        <f>+G46+I46</f>
        <v>533.97255270442008</v>
      </c>
      <c r="K46" s="101">
        <f t="shared" si="1"/>
        <v>27</v>
      </c>
      <c r="L46" s="100"/>
      <c r="M46" s="101">
        <v>26.975791240479758</v>
      </c>
      <c r="N46" s="102">
        <v>2.66</v>
      </c>
      <c r="O46" s="101">
        <v>0</v>
      </c>
      <c r="P46" s="101">
        <f>+M46+O46</f>
        <v>26.975791240479758</v>
      </c>
      <c r="Q46" s="16"/>
      <c r="R46" s="10"/>
      <c r="S46" s="11"/>
      <c r="T46" s="11"/>
    </row>
    <row r="47" spans="1:20" ht="12.75" customHeight="1" x14ac:dyDescent="0.25">
      <c r="A47" s="9">
        <v>31</v>
      </c>
      <c r="B47" s="7">
        <v>2013</v>
      </c>
      <c r="C47" s="113">
        <v>311</v>
      </c>
      <c r="D47" s="111" t="s">
        <v>887</v>
      </c>
      <c r="E47" s="114" t="s">
        <v>6</v>
      </c>
      <c r="F47" s="101">
        <v>5952.6540889297039</v>
      </c>
      <c r="G47" s="101">
        <v>5830.9463969910803</v>
      </c>
      <c r="H47" s="101">
        <v>0</v>
      </c>
      <c r="I47" s="101">
        <v>0</v>
      </c>
      <c r="J47" s="101">
        <f>+G47+I47</f>
        <v>5830.9463969910803</v>
      </c>
      <c r="K47" s="101">
        <f t="shared" si="1"/>
        <v>98</v>
      </c>
      <c r="L47" s="100"/>
      <c r="M47" s="101">
        <v>100</v>
      </c>
      <c r="N47" s="102">
        <v>0</v>
      </c>
      <c r="O47" s="101">
        <v>0</v>
      </c>
      <c r="P47" s="101">
        <f>+M47+O47</f>
        <v>100</v>
      </c>
      <c r="Q47" s="16"/>
      <c r="R47" s="10"/>
      <c r="S47" s="11"/>
      <c r="T47" s="11"/>
    </row>
    <row r="48" spans="1:20" ht="12.75" customHeight="1" x14ac:dyDescent="0.25">
      <c r="A48" s="9">
        <v>32</v>
      </c>
      <c r="C48" s="109"/>
      <c r="D48" s="112" t="s">
        <v>52</v>
      </c>
      <c r="E48" s="110"/>
      <c r="F48" s="100">
        <f>SUBTOTAL(9,F49:F50)</f>
        <v>13236.422244000001</v>
      </c>
      <c r="G48" s="100">
        <f>SUBTOTAL(9,G49:G50)</f>
        <v>7242.0989183380589</v>
      </c>
      <c r="H48" s="103">
        <f>SUBTOTAL(9,H49:H50)</f>
        <v>119.87808783200001</v>
      </c>
      <c r="I48" s="100">
        <f>SUBTOTAL(9,I49:I50)</f>
        <v>0</v>
      </c>
      <c r="J48" s="100">
        <f>SUBTOTAL(9,J49:J50)</f>
        <v>7242.0989183380589</v>
      </c>
      <c r="K48" s="100">
        <f t="shared" si="1"/>
        <v>54.7</v>
      </c>
      <c r="L48" s="100"/>
      <c r="M48" s="101"/>
      <c r="N48" s="102"/>
      <c r="O48" s="101"/>
      <c r="P48" s="101"/>
      <c r="Q48" s="16"/>
      <c r="R48" s="10"/>
      <c r="S48" s="11"/>
    </row>
    <row r="49" spans="1:20" ht="12.75" customHeight="1" x14ac:dyDescent="0.25">
      <c r="A49" s="9">
        <v>33</v>
      </c>
      <c r="B49" s="7">
        <v>2014</v>
      </c>
      <c r="C49" s="109">
        <v>313</v>
      </c>
      <c r="D49" s="111" t="s">
        <v>53</v>
      </c>
      <c r="E49" s="110" t="s">
        <v>6</v>
      </c>
      <c r="F49" s="101">
        <v>12242.525496</v>
      </c>
      <c r="G49" s="101">
        <v>6762.1281491839591</v>
      </c>
      <c r="H49" s="101">
        <v>20.3064</v>
      </c>
      <c r="I49" s="101">
        <v>0</v>
      </c>
      <c r="J49" s="101">
        <f>G49+I49</f>
        <v>6762.1281491839591</v>
      </c>
      <c r="K49" s="101">
        <f t="shared" ref="K49:K72" si="2">ROUND((J49/F49)*100,1)</f>
        <v>55.2</v>
      </c>
      <c r="L49" s="100"/>
      <c r="M49" s="101">
        <v>99.929999999999993</v>
      </c>
      <c r="N49" s="102">
        <v>0.5</v>
      </c>
      <c r="O49" s="101">
        <v>0</v>
      </c>
      <c r="P49" s="101">
        <f>M49+O49</f>
        <v>99.929999999999993</v>
      </c>
      <c r="Q49" s="16"/>
      <c r="R49" s="10"/>
      <c r="S49" s="11"/>
      <c r="T49" s="11"/>
    </row>
    <row r="50" spans="1:20" ht="12.75" customHeight="1" x14ac:dyDescent="0.25">
      <c r="A50" s="9">
        <v>34</v>
      </c>
      <c r="B50" s="7">
        <v>2014</v>
      </c>
      <c r="C50" s="109">
        <v>321</v>
      </c>
      <c r="D50" s="115" t="s">
        <v>80</v>
      </c>
      <c r="E50" s="110" t="s">
        <v>6</v>
      </c>
      <c r="F50" s="101">
        <v>993.89674800000012</v>
      </c>
      <c r="G50" s="101">
        <v>479.97076915409997</v>
      </c>
      <c r="H50" s="101">
        <v>99.571687832000009</v>
      </c>
      <c r="I50" s="101">
        <v>0</v>
      </c>
      <c r="J50" s="101">
        <f>+G50+I50</f>
        <v>479.97076915409997</v>
      </c>
      <c r="K50" s="101">
        <f t="shared" si="2"/>
        <v>48.3</v>
      </c>
      <c r="L50" s="100"/>
      <c r="M50" s="101">
        <v>49.207630484016569</v>
      </c>
      <c r="N50" s="102">
        <v>10.02</v>
      </c>
      <c r="O50" s="101">
        <v>0</v>
      </c>
      <c r="P50" s="101">
        <f>+M50+O50</f>
        <v>49.207630484016569</v>
      </c>
      <c r="Q50" s="16"/>
      <c r="R50" s="10"/>
      <c r="S50" s="11"/>
      <c r="T50" s="11"/>
    </row>
    <row r="51" spans="1:20" ht="12.75" customHeight="1" x14ac:dyDescent="0.25">
      <c r="A51" s="9">
        <v>35</v>
      </c>
      <c r="C51" s="109"/>
      <c r="D51" s="112" t="s">
        <v>54</v>
      </c>
      <c r="E51" s="110"/>
      <c r="F51" s="100">
        <f>SUBTOTAL(9,F52:F55)</f>
        <v>16300.8834387197</v>
      </c>
      <c r="G51" s="100">
        <f>SUBTOTAL(9,G52:G55)</f>
        <v>1913.0463775688713</v>
      </c>
      <c r="H51" s="103">
        <f>SUBTOTAL(9,H52:H55)</f>
        <v>1012.6595062379999</v>
      </c>
      <c r="I51" s="100">
        <f>SUBTOTAL(9,I52:I55)</f>
        <v>118.83698472730811</v>
      </c>
      <c r="J51" s="100">
        <f>SUBTOTAL(9,J52:J55)</f>
        <v>2031.8833622961795</v>
      </c>
      <c r="K51" s="100">
        <f t="shared" si="2"/>
        <v>12.5</v>
      </c>
      <c r="L51" s="100"/>
      <c r="M51" s="101"/>
      <c r="N51" s="102"/>
      <c r="O51" s="101"/>
      <c r="P51" s="101"/>
      <c r="Q51" s="16"/>
      <c r="R51" s="10"/>
      <c r="S51" s="11"/>
    </row>
    <row r="52" spans="1:20" ht="12.75" customHeight="1" x14ac:dyDescent="0.25">
      <c r="A52" s="9">
        <v>36</v>
      </c>
      <c r="B52" s="7">
        <v>2015</v>
      </c>
      <c r="C52" s="109">
        <v>329</v>
      </c>
      <c r="D52" s="111" t="s">
        <v>55</v>
      </c>
      <c r="E52" s="110" t="s">
        <v>1</v>
      </c>
      <c r="F52" s="101">
        <v>1101.8531516202906</v>
      </c>
      <c r="G52" s="101">
        <v>0</v>
      </c>
      <c r="H52" s="101">
        <v>169.99039097200003</v>
      </c>
      <c r="I52" s="101">
        <v>0</v>
      </c>
      <c r="J52" s="101">
        <f>G52+I52</f>
        <v>0</v>
      </c>
      <c r="K52" s="101">
        <f t="shared" si="2"/>
        <v>0</v>
      </c>
      <c r="L52" s="100"/>
      <c r="M52" s="101">
        <v>0</v>
      </c>
      <c r="N52" s="102">
        <v>52.46</v>
      </c>
      <c r="O52" s="101">
        <v>0</v>
      </c>
      <c r="P52" s="101">
        <f>M52+O52</f>
        <v>0</v>
      </c>
      <c r="Q52" s="16"/>
      <c r="R52" s="10"/>
      <c r="S52" s="11"/>
      <c r="T52" s="11"/>
    </row>
    <row r="53" spans="1:20" ht="12.75" customHeight="1" x14ac:dyDescent="0.25">
      <c r="A53" s="9">
        <v>37</v>
      </c>
      <c r="B53" s="7">
        <v>2015</v>
      </c>
      <c r="C53" s="109">
        <v>330</v>
      </c>
      <c r="D53" s="111" t="s">
        <v>56</v>
      </c>
      <c r="E53" s="110" t="s">
        <v>1</v>
      </c>
      <c r="F53" s="101">
        <v>9920.4154510994085</v>
      </c>
      <c r="G53" s="101">
        <v>0</v>
      </c>
      <c r="H53" s="101">
        <v>548.74934044200006</v>
      </c>
      <c r="I53" s="101">
        <v>0</v>
      </c>
      <c r="J53" s="101">
        <f>G53+I53</f>
        <v>0</v>
      </c>
      <c r="K53" s="101">
        <f t="shared" si="2"/>
        <v>0</v>
      </c>
      <c r="L53" s="100"/>
      <c r="M53" s="101">
        <v>0</v>
      </c>
      <c r="N53" s="102">
        <v>25.87</v>
      </c>
      <c r="O53" s="101">
        <v>0</v>
      </c>
      <c r="P53" s="101">
        <f>M53+O53</f>
        <v>0</v>
      </c>
      <c r="Q53" s="16"/>
      <c r="R53" s="10"/>
      <c r="S53" s="11"/>
      <c r="T53" s="11"/>
    </row>
    <row r="54" spans="1:20" ht="12.75" customHeight="1" x14ac:dyDescent="0.25">
      <c r="A54" s="9">
        <v>38</v>
      </c>
      <c r="B54" s="7">
        <v>2015</v>
      </c>
      <c r="C54" s="109">
        <v>337</v>
      </c>
      <c r="D54" s="111" t="s">
        <v>57</v>
      </c>
      <c r="E54" s="110" t="s">
        <v>6</v>
      </c>
      <c r="F54" s="101">
        <v>2459.5788560000001</v>
      </c>
      <c r="G54" s="101">
        <v>1276.8071183700888</v>
      </c>
      <c r="H54" s="101">
        <v>17.739400287999999</v>
      </c>
      <c r="I54" s="101">
        <v>0</v>
      </c>
      <c r="J54" s="101">
        <f>G54+I54</f>
        <v>1276.8071183700888</v>
      </c>
      <c r="K54" s="101">
        <f t="shared" si="2"/>
        <v>51.9</v>
      </c>
      <c r="L54" s="100"/>
      <c r="M54" s="101">
        <v>99.899999999999991</v>
      </c>
      <c r="N54" s="102">
        <v>1</v>
      </c>
      <c r="O54" s="101">
        <v>0</v>
      </c>
      <c r="P54" s="101">
        <f>M54+O54</f>
        <v>99.899999999999991</v>
      </c>
      <c r="Q54" s="16"/>
      <c r="R54" s="10"/>
      <c r="S54" s="11"/>
      <c r="T54" s="11"/>
    </row>
    <row r="55" spans="1:20" ht="12.75" customHeight="1" x14ac:dyDescent="0.25">
      <c r="A55" s="9">
        <v>39</v>
      </c>
      <c r="B55" s="7">
        <v>2015</v>
      </c>
      <c r="C55" s="109">
        <v>338</v>
      </c>
      <c r="D55" s="111" t="s">
        <v>81</v>
      </c>
      <c r="E55" s="110" t="s">
        <v>6</v>
      </c>
      <c r="F55" s="101">
        <v>2819.0359800000001</v>
      </c>
      <c r="G55" s="101">
        <v>636.23925919878252</v>
      </c>
      <c r="H55" s="101">
        <v>276.18037453599999</v>
      </c>
      <c r="I55" s="101">
        <v>118.83698472730811</v>
      </c>
      <c r="J55" s="101">
        <f>+G55+I55</f>
        <v>755.07624392609068</v>
      </c>
      <c r="K55" s="101">
        <f t="shared" si="2"/>
        <v>26.8</v>
      </c>
      <c r="L55" s="100"/>
      <c r="M55" s="101">
        <v>22.569391228514316</v>
      </c>
      <c r="N55" s="102">
        <v>9.8000000000000007</v>
      </c>
      <c r="O55" s="101">
        <v>3.9828868479500592</v>
      </c>
      <c r="P55" s="101">
        <f>+M55+O55</f>
        <v>26.552278076464376</v>
      </c>
      <c r="Q55" s="16"/>
      <c r="R55" s="10"/>
      <c r="S55" s="11"/>
      <c r="T55" s="11"/>
    </row>
    <row r="56" spans="1:20" ht="12.75" customHeight="1" x14ac:dyDescent="0.25">
      <c r="A56" s="9">
        <v>40</v>
      </c>
      <c r="C56" s="109"/>
      <c r="D56" s="112" t="s">
        <v>58</v>
      </c>
      <c r="E56" s="110"/>
      <c r="F56" s="100">
        <f>SUBTOTAL(9,F57:F57)</f>
        <v>1404.5598439999999</v>
      </c>
      <c r="G56" s="100">
        <f>SUBTOTAL(9,G57:G57)</f>
        <v>389.28812231932</v>
      </c>
      <c r="H56" s="100">
        <f>SUBTOTAL(9,H57:H57)</f>
        <v>62.793514563999999</v>
      </c>
      <c r="I56" s="100">
        <f>SUBTOTAL(9,I57:I57)</f>
        <v>0</v>
      </c>
      <c r="J56" s="100">
        <f>SUBTOTAL(9,J57:J57)</f>
        <v>389.28812231932</v>
      </c>
      <c r="K56" s="100">
        <f t="shared" si="2"/>
        <v>27.7</v>
      </c>
      <c r="L56" s="100"/>
      <c r="M56" s="101"/>
      <c r="N56" s="102"/>
      <c r="O56" s="101"/>
      <c r="P56" s="101"/>
      <c r="Q56" s="16"/>
      <c r="R56" s="10"/>
      <c r="S56" s="11"/>
    </row>
    <row r="57" spans="1:20" ht="12.75" customHeight="1" x14ac:dyDescent="0.25">
      <c r="A57" s="9">
        <v>41</v>
      </c>
      <c r="B57" s="7">
        <v>2016</v>
      </c>
      <c r="C57" s="109">
        <v>349</v>
      </c>
      <c r="D57" s="111" t="s">
        <v>59</v>
      </c>
      <c r="E57" s="110" t="s">
        <v>6</v>
      </c>
      <c r="F57" s="101">
        <v>1404.5598439999999</v>
      </c>
      <c r="G57" s="101">
        <v>389.28812231932</v>
      </c>
      <c r="H57" s="101">
        <v>62.793514563999999</v>
      </c>
      <c r="I57" s="101">
        <v>0</v>
      </c>
      <c r="J57" s="101">
        <f>+G57+I57</f>
        <v>389.28812231932</v>
      </c>
      <c r="K57" s="101">
        <f t="shared" si="2"/>
        <v>27.7</v>
      </c>
      <c r="L57" s="100"/>
      <c r="M57" s="101">
        <v>27.672536957597423</v>
      </c>
      <c r="N57" s="102">
        <v>4.47</v>
      </c>
      <c r="O57" s="101">
        <v>0</v>
      </c>
      <c r="P57" s="101">
        <f>+M57+O57</f>
        <v>27.672536957597423</v>
      </c>
      <c r="Q57" s="16"/>
      <c r="R57" s="10"/>
      <c r="S57" s="11"/>
      <c r="T57" s="11"/>
    </row>
    <row r="58" spans="1:20" ht="12.75" customHeight="1" x14ac:dyDescent="0.25">
      <c r="A58" s="9">
        <v>42</v>
      </c>
      <c r="C58" s="109"/>
      <c r="D58" s="112" t="s">
        <v>60</v>
      </c>
      <c r="E58" s="110"/>
      <c r="F58" s="100">
        <f>SUBTOTAL(9,F59:F62)</f>
        <v>7460.6945357308505</v>
      </c>
      <c r="G58" s="100">
        <f>SUBTOTAL(9,G59:G62)</f>
        <v>28.33497639654</v>
      </c>
      <c r="H58" s="100">
        <f>SUBTOTAL(9,H59:H62)</f>
        <v>4244.2540154580001</v>
      </c>
      <c r="I58" s="100">
        <f>SUBTOTAL(9,I59:I62)</f>
        <v>125.087289145309</v>
      </c>
      <c r="J58" s="100">
        <f>SUBTOTAL(9,J59:J62)</f>
        <v>153.42226554184901</v>
      </c>
      <c r="K58" s="100">
        <f t="shared" si="2"/>
        <v>2.1</v>
      </c>
      <c r="L58" s="100"/>
      <c r="M58" s="101"/>
      <c r="N58" s="102"/>
      <c r="O58" s="101"/>
      <c r="P58" s="101"/>
      <c r="Q58" s="16"/>
      <c r="R58" s="10"/>
      <c r="S58" s="11"/>
    </row>
    <row r="59" spans="1:20" ht="12.75" customHeight="1" x14ac:dyDescent="0.25">
      <c r="A59" s="9">
        <v>43</v>
      </c>
      <c r="B59" s="7">
        <v>2021</v>
      </c>
      <c r="C59" s="109">
        <v>352</v>
      </c>
      <c r="D59" s="111" t="s">
        <v>61</v>
      </c>
      <c r="E59" s="110" t="s">
        <v>6</v>
      </c>
      <c r="F59" s="101">
        <v>1544.6532918005814</v>
      </c>
      <c r="G59" s="101">
        <v>28.33497639654</v>
      </c>
      <c r="H59" s="101">
        <v>679.64491942400002</v>
      </c>
      <c r="I59" s="101">
        <v>125.087289145309</v>
      </c>
      <c r="J59" s="101">
        <f>G59+I59</f>
        <v>153.42226554184901</v>
      </c>
      <c r="K59" s="101">
        <f t="shared" si="2"/>
        <v>9.9</v>
      </c>
      <c r="L59" s="100"/>
      <c r="M59" s="101">
        <v>2.0974274348667334</v>
      </c>
      <c r="N59" s="102">
        <v>44</v>
      </c>
      <c r="O59" s="101">
        <v>13.272572565133267</v>
      </c>
      <c r="P59" s="101">
        <f>M59+O59</f>
        <v>15.370000000000001</v>
      </c>
      <c r="Q59" s="16"/>
      <c r="R59" s="10"/>
      <c r="S59" s="11"/>
      <c r="T59" s="11"/>
    </row>
    <row r="60" spans="1:20" ht="12.75" customHeight="1" x14ac:dyDescent="0.25">
      <c r="A60" s="9">
        <v>44</v>
      </c>
      <c r="B60" s="7">
        <v>2021</v>
      </c>
      <c r="C60" s="109">
        <v>353</v>
      </c>
      <c r="D60" s="111" t="s">
        <v>62</v>
      </c>
      <c r="E60" s="110" t="s">
        <v>1</v>
      </c>
      <c r="F60" s="101">
        <v>1076.2660887294171</v>
      </c>
      <c r="G60" s="101">
        <v>0</v>
      </c>
      <c r="H60" s="101">
        <v>220.08541675000001</v>
      </c>
      <c r="I60" s="101">
        <v>0</v>
      </c>
      <c r="J60" s="101">
        <f>G60+I60</f>
        <v>0</v>
      </c>
      <c r="K60" s="101">
        <f t="shared" si="2"/>
        <v>0</v>
      </c>
      <c r="L60" s="100"/>
      <c r="M60" s="101">
        <v>0</v>
      </c>
      <c r="N60" s="102">
        <v>20.45</v>
      </c>
      <c r="O60" s="101">
        <v>0</v>
      </c>
      <c r="P60" s="101">
        <f>M60+O60</f>
        <v>0</v>
      </c>
      <c r="Q60" s="16"/>
      <c r="R60" s="10"/>
      <c r="S60" s="11"/>
      <c r="T60" s="11"/>
    </row>
    <row r="61" spans="1:20" ht="12.75" customHeight="1" x14ac:dyDescent="0.25">
      <c r="A61" s="9">
        <v>45</v>
      </c>
      <c r="B61" s="7">
        <v>2021</v>
      </c>
      <c r="C61" s="109">
        <v>354</v>
      </c>
      <c r="D61" s="111" t="s">
        <v>63</v>
      </c>
      <c r="E61" s="110" t="s">
        <v>1</v>
      </c>
      <c r="F61" s="101">
        <v>2373.4702609305741</v>
      </c>
      <c r="G61" s="101">
        <v>0</v>
      </c>
      <c r="H61" s="101">
        <v>2033.3504644280001</v>
      </c>
      <c r="I61" s="101">
        <v>0</v>
      </c>
      <c r="J61" s="101">
        <f>G61+I61</f>
        <v>0</v>
      </c>
      <c r="K61" s="101">
        <f t="shared" si="2"/>
        <v>0</v>
      </c>
      <c r="L61" s="100"/>
      <c r="M61" s="101">
        <v>0</v>
      </c>
      <c r="N61" s="102">
        <v>85.67</v>
      </c>
      <c r="O61" s="101">
        <v>0</v>
      </c>
      <c r="P61" s="101">
        <f>M61+O61</f>
        <v>0</v>
      </c>
      <c r="Q61" s="16"/>
      <c r="R61" s="10"/>
      <c r="S61" s="11"/>
      <c r="T61" s="11"/>
    </row>
    <row r="62" spans="1:20" ht="12.75" customHeight="1" x14ac:dyDescent="0.25">
      <c r="A62" s="9">
        <v>46</v>
      </c>
      <c r="B62" s="7">
        <v>2021</v>
      </c>
      <c r="C62" s="109">
        <v>355</v>
      </c>
      <c r="D62" s="111" t="s">
        <v>64</v>
      </c>
      <c r="E62" s="110" t="s">
        <v>1</v>
      </c>
      <c r="F62" s="101">
        <v>2466.3048942702785</v>
      </c>
      <c r="G62" s="101">
        <v>0</v>
      </c>
      <c r="H62" s="101">
        <v>1311.1732148560002</v>
      </c>
      <c r="I62" s="101">
        <v>0</v>
      </c>
      <c r="J62" s="101">
        <f>G62+I62</f>
        <v>0</v>
      </c>
      <c r="K62" s="101">
        <f t="shared" si="2"/>
        <v>0</v>
      </c>
      <c r="L62" s="100"/>
      <c r="M62" s="101">
        <v>0</v>
      </c>
      <c r="N62" s="102">
        <v>53.16</v>
      </c>
      <c r="O62" s="101">
        <v>0</v>
      </c>
      <c r="P62" s="101">
        <f>M62+O62</f>
        <v>0</v>
      </c>
      <c r="Q62" s="16"/>
      <c r="R62" s="10"/>
      <c r="S62" s="11"/>
      <c r="T62" s="11"/>
    </row>
    <row r="63" spans="1:20" ht="12.75" customHeight="1" x14ac:dyDescent="0.25">
      <c r="A63" s="9">
        <v>47</v>
      </c>
      <c r="C63" s="109"/>
      <c r="D63" s="112" t="s">
        <v>65</v>
      </c>
      <c r="E63" s="110"/>
      <c r="F63" s="100">
        <f>SUBTOTAL(9,F64:F67)</f>
        <v>21604.976088849984</v>
      </c>
      <c r="G63" s="100">
        <f>SUBTOTAL(9,G64:G67)</f>
        <v>0</v>
      </c>
      <c r="H63" s="100">
        <f>SUBTOTAL(9,H64:H67)</f>
        <v>6673.3000668860004</v>
      </c>
      <c r="I63" s="100">
        <f>SUBTOTAL(9,I64:I67)</f>
        <v>0</v>
      </c>
      <c r="J63" s="100">
        <f>SUBTOTAL(9,J64:J67)</f>
        <v>0</v>
      </c>
      <c r="K63" s="100">
        <f t="shared" si="2"/>
        <v>0</v>
      </c>
      <c r="L63" s="100"/>
      <c r="M63" s="101"/>
      <c r="N63" s="102"/>
      <c r="O63" s="101"/>
      <c r="P63" s="101"/>
      <c r="Q63" s="16"/>
      <c r="R63" s="10"/>
      <c r="S63" s="11"/>
    </row>
    <row r="64" spans="1:20" ht="12.75" customHeight="1" x14ac:dyDescent="0.25">
      <c r="A64" s="9">
        <v>48</v>
      </c>
      <c r="B64" s="7">
        <v>2022</v>
      </c>
      <c r="C64" s="109">
        <v>356</v>
      </c>
      <c r="D64" s="111" t="s">
        <v>66</v>
      </c>
      <c r="E64" s="110" t="s">
        <v>1</v>
      </c>
      <c r="F64" s="101">
        <v>1689.2961848</v>
      </c>
      <c r="G64" s="101">
        <v>0</v>
      </c>
      <c r="H64" s="101">
        <v>1113.7315832000002</v>
      </c>
      <c r="I64" s="101">
        <v>0</v>
      </c>
      <c r="J64" s="101">
        <f>G64+I64</f>
        <v>0</v>
      </c>
      <c r="K64" s="101">
        <f t="shared" si="2"/>
        <v>0</v>
      </c>
      <c r="L64" s="100"/>
      <c r="M64" s="101">
        <v>0</v>
      </c>
      <c r="N64" s="102">
        <v>65.930000000000007</v>
      </c>
      <c r="O64" s="101">
        <v>0</v>
      </c>
      <c r="P64" s="101">
        <f>M64+O64</f>
        <v>0</v>
      </c>
      <c r="Q64" s="16"/>
      <c r="R64" s="10"/>
      <c r="S64" s="11"/>
      <c r="T64" s="11"/>
    </row>
    <row r="65" spans="1:20" ht="12.75" customHeight="1" x14ac:dyDescent="0.25">
      <c r="A65" s="9">
        <v>49</v>
      </c>
      <c r="B65" s="7">
        <v>2022</v>
      </c>
      <c r="C65" s="109">
        <v>357</v>
      </c>
      <c r="D65" s="116" t="s">
        <v>67</v>
      </c>
      <c r="E65" s="110" t="s">
        <v>1</v>
      </c>
      <c r="F65" s="101">
        <v>1602.4727871999999</v>
      </c>
      <c r="G65" s="101">
        <v>0</v>
      </c>
      <c r="H65" s="101">
        <v>1059.4728824000001</v>
      </c>
      <c r="I65" s="101">
        <v>0</v>
      </c>
      <c r="J65" s="101">
        <f>G65+I65</f>
        <v>0</v>
      </c>
      <c r="K65" s="101">
        <f t="shared" si="2"/>
        <v>0</v>
      </c>
      <c r="L65" s="101"/>
      <c r="M65" s="101">
        <v>0</v>
      </c>
      <c r="N65" s="102">
        <v>66.11</v>
      </c>
      <c r="O65" s="101">
        <v>0</v>
      </c>
      <c r="P65" s="101">
        <f>M65+O65</f>
        <v>0</v>
      </c>
      <c r="Q65" s="16"/>
      <c r="R65" s="10"/>
      <c r="S65" s="11"/>
      <c r="T65" s="11"/>
    </row>
    <row r="66" spans="1:20" ht="12.75" customHeight="1" x14ac:dyDescent="0.25">
      <c r="A66" s="9">
        <v>50</v>
      </c>
      <c r="B66" s="7">
        <v>2022</v>
      </c>
      <c r="C66" s="109">
        <v>358</v>
      </c>
      <c r="D66" s="116" t="s">
        <v>68</v>
      </c>
      <c r="E66" s="110" t="s">
        <v>1</v>
      </c>
      <c r="F66" s="101">
        <v>5744.9429528605751</v>
      </c>
      <c r="G66" s="101">
        <v>0</v>
      </c>
      <c r="H66" s="101">
        <v>2143.1325486200003</v>
      </c>
      <c r="I66" s="101">
        <v>0</v>
      </c>
      <c r="J66" s="101">
        <f>G66+I66</f>
        <v>0</v>
      </c>
      <c r="K66" s="101">
        <f t="shared" si="2"/>
        <v>0</v>
      </c>
      <c r="L66" s="100"/>
      <c r="M66" s="101">
        <v>0</v>
      </c>
      <c r="N66" s="102">
        <v>23.14</v>
      </c>
      <c r="O66" s="101">
        <v>0</v>
      </c>
      <c r="P66" s="101">
        <f>M66+O66</f>
        <v>0</v>
      </c>
      <c r="Q66" s="16"/>
      <c r="R66" s="10"/>
      <c r="S66" s="11"/>
      <c r="T66" s="11"/>
    </row>
    <row r="67" spans="1:20" ht="12.75" customHeight="1" x14ac:dyDescent="0.25">
      <c r="A67" s="9">
        <v>51</v>
      </c>
      <c r="B67" s="7">
        <v>2022</v>
      </c>
      <c r="C67" s="109">
        <v>359</v>
      </c>
      <c r="D67" s="116" t="s">
        <v>69</v>
      </c>
      <c r="E67" s="110" t="s">
        <v>1</v>
      </c>
      <c r="F67" s="101">
        <v>12568.26416398941</v>
      </c>
      <c r="G67" s="101">
        <v>0</v>
      </c>
      <c r="H67" s="101">
        <v>2356.9630526659998</v>
      </c>
      <c r="I67" s="101">
        <v>0</v>
      </c>
      <c r="J67" s="101">
        <f>G67+I67</f>
        <v>0</v>
      </c>
      <c r="K67" s="101">
        <f t="shared" si="2"/>
        <v>0</v>
      </c>
      <c r="L67" s="101"/>
      <c r="M67" s="101">
        <v>0</v>
      </c>
      <c r="N67" s="102">
        <v>22.43</v>
      </c>
      <c r="O67" s="101">
        <v>0</v>
      </c>
      <c r="P67" s="101">
        <f>M67+O67</f>
        <v>0</v>
      </c>
      <c r="Q67" s="16"/>
      <c r="R67" s="10"/>
      <c r="S67" s="11"/>
      <c r="T67" s="11"/>
    </row>
    <row r="68" spans="1:20" ht="12.75" customHeight="1" x14ac:dyDescent="0.25">
      <c r="A68" s="9">
        <v>52</v>
      </c>
      <c r="C68" s="109"/>
      <c r="D68" s="112" t="s">
        <v>74</v>
      </c>
      <c r="E68" s="110"/>
      <c r="F68" s="100">
        <f>SUBTOTAL(9,F69:F72)</f>
        <v>808.53194095883282</v>
      </c>
      <c r="G68" s="100">
        <f>SUBTOTAL(9,G69:G72)</f>
        <v>0</v>
      </c>
      <c r="H68" s="100">
        <f>SUBTOTAL(9,H69:H72)</f>
        <v>0.73268875600000005</v>
      </c>
      <c r="I68" s="100">
        <f>SUBTOTAL(9,I69:I72)</f>
        <v>0</v>
      </c>
      <c r="J68" s="100">
        <f>SUBTOTAL(9,J69:J72)</f>
        <v>0</v>
      </c>
      <c r="K68" s="100">
        <f t="shared" si="2"/>
        <v>0</v>
      </c>
      <c r="L68" s="100"/>
      <c r="M68" s="101"/>
      <c r="N68" s="102"/>
      <c r="O68" s="101"/>
      <c r="P68" s="101"/>
      <c r="Q68" s="16"/>
      <c r="R68" s="10"/>
      <c r="S68" s="11"/>
    </row>
    <row r="69" spans="1:20" ht="12.75" customHeight="1" x14ac:dyDescent="0.25">
      <c r="A69" s="9">
        <v>53</v>
      </c>
      <c r="C69" s="109">
        <v>360</v>
      </c>
      <c r="D69" s="117" t="s">
        <v>888</v>
      </c>
      <c r="E69" s="110" t="s">
        <v>4</v>
      </c>
      <c r="F69" s="101">
        <v>175.01686767941709</v>
      </c>
      <c r="G69" s="101">
        <v>0</v>
      </c>
      <c r="H69" s="101">
        <v>0</v>
      </c>
      <c r="I69" s="101">
        <v>0</v>
      </c>
      <c r="J69" s="101">
        <f>G69+I69</f>
        <v>0</v>
      </c>
      <c r="K69" s="101">
        <f t="shared" si="2"/>
        <v>0</v>
      </c>
      <c r="L69" s="100"/>
      <c r="M69" s="101">
        <v>0</v>
      </c>
      <c r="N69" s="102">
        <v>0</v>
      </c>
      <c r="O69" s="101">
        <v>0</v>
      </c>
      <c r="P69" s="101">
        <f>M69+O69</f>
        <v>0</v>
      </c>
      <c r="Q69" s="16"/>
      <c r="R69" s="10"/>
      <c r="S69" s="11"/>
    </row>
    <row r="70" spans="1:20" ht="12.75" customHeight="1" x14ac:dyDescent="0.25">
      <c r="A70" s="9">
        <v>54</v>
      </c>
      <c r="C70" s="109">
        <v>361</v>
      </c>
      <c r="D70" s="117" t="s">
        <v>889</v>
      </c>
      <c r="E70" s="110" t="s">
        <v>4</v>
      </c>
      <c r="F70" s="101">
        <v>260.07562269029063</v>
      </c>
      <c r="G70" s="101">
        <v>0</v>
      </c>
      <c r="H70" s="101">
        <v>0</v>
      </c>
      <c r="I70" s="101">
        <v>0</v>
      </c>
      <c r="J70" s="101">
        <f>G70+I70</f>
        <v>0</v>
      </c>
      <c r="K70" s="101">
        <f t="shared" si="2"/>
        <v>0</v>
      </c>
      <c r="L70" s="101"/>
      <c r="M70" s="101">
        <v>0</v>
      </c>
      <c r="N70" s="102">
        <v>0</v>
      </c>
      <c r="O70" s="101">
        <v>0</v>
      </c>
      <c r="P70" s="101">
        <f>M70+O70</f>
        <v>0</v>
      </c>
      <c r="Q70" s="16"/>
      <c r="R70" s="10"/>
      <c r="S70" s="11"/>
    </row>
    <row r="71" spans="1:20" ht="12.75" customHeight="1" x14ac:dyDescent="0.25">
      <c r="A71" s="9">
        <v>55</v>
      </c>
      <c r="C71" s="109">
        <v>362</v>
      </c>
      <c r="D71" s="117" t="s">
        <v>890</v>
      </c>
      <c r="E71" s="110" t="s">
        <v>4</v>
      </c>
      <c r="F71" s="101">
        <v>165.86325021941741</v>
      </c>
      <c r="G71" s="101">
        <v>0</v>
      </c>
      <c r="H71" s="101">
        <v>0</v>
      </c>
      <c r="I71" s="101">
        <v>0</v>
      </c>
      <c r="J71" s="101">
        <f>G71+I71</f>
        <v>0</v>
      </c>
      <c r="K71" s="101">
        <f t="shared" si="2"/>
        <v>0</v>
      </c>
      <c r="L71" s="100"/>
      <c r="M71" s="101">
        <v>0</v>
      </c>
      <c r="N71" s="102">
        <v>0</v>
      </c>
      <c r="O71" s="101">
        <v>0</v>
      </c>
      <c r="P71" s="101">
        <f>M71+O71</f>
        <v>0</v>
      </c>
      <c r="Q71" s="16"/>
      <c r="R71" s="10"/>
      <c r="S71" s="11"/>
    </row>
    <row r="72" spans="1:20" ht="12.75" customHeight="1" x14ac:dyDescent="0.25">
      <c r="A72" s="9">
        <v>56</v>
      </c>
      <c r="C72" s="109">
        <v>363</v>
      </c>
      <c r="D72" s="117" t="s">
        <v>75</v>
      </c>
      <c r="E72" s="110" t="s">
        <v>4</v>
      </c>
      <c r="F72" s="101">
        <v>207.57620036970769</v>
      </c>
      <c r="G72" s="101">
        <v>0</v>
      </c>
      <c r="H72" s="101">
        <v>0.73268875600000005</v>
      </c>
      <c r="I72" s="101">
        <v>0</v>
      </c>
      <c r="J72" s="101">
        <f>G72+I72</f>
        <v>0</v>
      </c>
      <c r="K72" s="101">
        <f t="shared" si="2"/>
        <v>0</v>
      </c>
      <c r="L72" s="101"/>
      <c r="M72" s="101">
        <v>0</v>
      </c>
      <c r="N72" s="102">
        <v>0</v>
      </c>
      <c r="O72" s="101">
        <v>0</v>
      </c>
      <c r="P72" s="101">
        <f>M72+O72</f>
        <v>0</v>
      </c>
      <c r="Q72" s="16"/>
      <c r="R72" s="10"/>
      <c r="S72" s="11"/>
    </row>
    <row r="73" spans="1:20" ht="12.75" customHeight="1" x14ac:dyDescent="0.25">
      <c r="A73" s="9">
        <v>58</v>
      </c>
      <c r="B73" s="7"/>
      <c r="C73" s="107"/>
      <c r="D73" s="108" t="s">
        <v>70</v>
      </c>
      <c r="E73" s="110"/>
      <c r="F73" s="100">
        <f>+F77+F75</f>
        <v>47789.027659708787</v>
      </c>
      <c r="G73" s="100">
        <f>+G77+G75</f>
        <v>8993.6542339719999</v>
      </c>
      <c r="H73" s="100">
        <f>+H77+H75</f>
        <v>507.66</v>
      </c>
      <c r="I73" s="100">
        <f>+I77+I75</f>
        <v>0</v>
      </c>
      <c r="J73" s="100">
        <f>+J77+J75</f>
        <v>8993.6542339719999</v>
      </c>
      <c r="K73" s="100">
        <f>ROUND((J73/F73)*100,1)</f>
        <v>18.8</v>
      </c>
      <c r="L73" s="100"/>
      <c r="M73" s="100"/>
      <c r="N73" s="102"/>
      <c r="O73" s="101"/>
      <c r="P73" s="101"/>
      <c r="Q73" s="16"/>
      <c r="R73" s="10"/>
      <c r="S73" s="11"/>
    </row>
    <row r="74" spans="1:20" ht="3.75" customHeight="1" x14ac:dyDescent="0.25">
      <c r="A74" s="9">
        <v>59</v>
      </c>
      <c r="B74" s="7"/>
      <c r="C74" s="107"/>
      <c r="D74" s="108"/>
      <c r="E74" s="110"/>
      <c r="F74" s="100"/>
      <c r="G74" s="100"/>
      <c r="H74" s="104"/>
      <c r="I74" s="100"/>
      <c r="J74" s="100"/>
      <c r="K74" s="100"/>
      <c r="L74" s="100"/>
      <c r="M74" s="100"/>
      <c r="N74" s="102"/>
      <c r="O74" s="101"/>
      <c r="P74" s="101"/>
      <c r="Q74" s="16"/>
      <c r="R74" s="10"/>
      <c r="S74" s="11"/>
    </row>
    <row r="75" spans="1:20" s="1" customFormat="1" ht="12.75" customHeight="1" x14ac:dyDescent="0.25">
      <c r="A75" s="9">
        <v>60</v>
      </c>
      <c r="B75" s="7"/>
      <c r="C75" s="107"/>
      <c r="D75" s="108" t="s">
        <v>71</v>
      </c>
      <c r="E75" s="110"/>
      <c r="F75" s="100">
        <f>SUM(F76)</f>
        <v>9524.629433260001</v>
      </c>
      <c r="G75" s="100">
        <f>SUM(G76)</f>
        <v>2649.9852000000001</v>
      </c>
      <c r="H75" s="100">
        <f>SUM(H76)</f>
        <v>0</v>
      </c>
      <c r="I75" s="100">
        <f>SUM(I76)</f>
        <v>0</v>
      </c>
      <c r="J75" s="100">
        <f>SUM(J76)</f>
        <v>2649.9852000000001</v>
      </c>
      <c r="K75" s="100">
        <f>ROUND((J75/F75)*100,1)</f>
        <v>27.8</v>
      </c>
      <c r="L75" s="100"/>
      <c r="M75" s="100"/>
      <c r="N75" s="102"/>
      <c r="O75" s="100"/>
      <c r="P75" s="101"/>
      <c r="Q75" s="16"/>
      <c r="R75" s="10"/>
      <c r="S75" s="11"/>
    </row>
    <row r="76" spans="1:20" ht="12.75" customHeight="1" x14ac:dyDescent="0.25">
      <c r="A76" s="9">
        <v>61</v>
      </c>
      <c r="B76" s="7">
        <v>2011</v>
      </c>
      <c r="C76" s="109">
        <v>40</v>
      </c>
      <c r="D76" s="111" t="s">
        <v>891</v>
      </c>
      <c r="E76" s="110" t="s">
        <v>6</v>
      </c>
      <c r="F76" s="101">
        <v>9524.629433260001</v>
      </c>
      <c r="G76" s="101">
        <v>2649.9852000000001</v>
      </c>
      <c r="H76" s="101">
        <v>0</v>
      </c>
      <c r="I76" s="101">
        <v>0</v>
      </c>
      <c r="J76" s="101">
        <f>G76+I76</f>
        <v>2649.9852000000001</v>
      </c>
      <c r="K76" s="101">
        <f>ROUND((J76/F76)*100,1)</f>
        <v>27.8</v>
      </c>
      <c r="L76" s="101"/>
      <c r="M76" s="101">
        <v>34.5</v>
      </c>
      <c r="N76" s="102">
        <v>0</v>
      </c>
      <c r="O76" s="101">
        <v>0</v>
      </c>
      <c r="P76" s="101">
        <f>M76+O76</f>
        <v>34.5</v>
      </c>
      <c r="Q76" s="16"/>
      <c r="R76" s="10"/>
      <c r="S76" s="11"/>
      <c r="T76" s="11"/>
    </row>
    <row r="77" spans="1:20" s="1" customFormat="1" ht="12.75" customHeight="1" x14ac:dyDescent="0.25">
      <c r="A77" s="9">
        <v>62</v>
      </c>
      <c r="B77" s="7"/>
      <c r="C77" s="107"/>
      <c r="D77" s="108" t="s">
        <v>72</v>
      </c>
      <c r="E77" s="110"/>
      <c r="F77" s="100">
        <f>SUM(F78:F79)</f>
        <v>38264.398226448786</v>
      </c>
      <c r="G77" s="100">
        <f>SUM(G78:G79)</f>
        <v>6343.6690339719999</v>
      </c>
      <c r="H77" s="100">
        <f>SUM(H78:H79)</f>
        <v>507.66</v>
      </c>
      <c r="I77" s="100">
        <f>SUM(I78:I79)</f>
        <v>0</v>
      </c>
      <c r="J77" s="100">
        <f>SUM(J78:J79)</f>
        <v>6343.6690339719999</v>
      </c>
      <c r="K77" s="100">
        <f>ROUND((J77/F77)*100,1)</f>
        <v>16.600000000000001</v>
      </c>
      <c r="L77" s="100"/>
      <c r="M77" s="100"/>
      <c r="N77" s="102"/>
      <c r="O77" s="100"/>
      <c r="P77" s="101"/>
      <c r="Q77" s="16"/>
      <c r="R77" s="10"/>
      <c r="S77" s="11"/>
    </row>
    <row r="78" spans="1:20" ht="12.75" customHeight="1" x14ac:dyDescent="0.25">
      <c r="A78" s="9">
        <v>63</v>
      </c>
      <c r="B78" s="7">
        <v>2013</v>
      </c>
      <c r="C78" s="109">
        <v>45</v>
      </c>
      <c r="D78" s="111" t="s">
        <v>892</v>
      </c>
      <c r="E78" s="110" t="s">
        <v>0</v>
      </c>
      <c r="F78" s="101">
        <v>10675.641434359408</v>
      </c>
      <c r="G78" s="101">
        <v>6343.6690339719999</v>
      </c>
      <c r="H78" s="101">
        <v>0</v>
      </c>
      <c r="I78" s="101">
        <v>0</v>
      </c>
      <c r="J78" s="101">
        <f>G78+I78</f>
        <v>6343.6690339719999</v>
      </c>
      <c r="K78" s="101">
        <f>ROUND((J78/F78)*100,1)</f>
        <v>59.4</v>
      </c>
      <c r="L78" s="101"/>
      <c r="M78" s="101">
        <v>100</v>
      </c>
      <c r="N78" s="102">
        <v>0</v>
      </c>
      <c r="O78" s="101">
        <v>0</v>
      </c>
      <c r="P78" s="101">
        <f>M78+O78</f>
        <v>100</v>
      </c>
      <c r="Q78" s="16"/>
      <c r="R78" s="10"/>
      <c r="S78" s="11"/>
      <c r="T78" s="11"/>
    </row>
    <row r="79" spans="1:20" ht="12.75" customHeight="1" thickBot="1" x14ac:dyDescent="0.3">
      <c r="A79" s="9">
        <v>64</v>
      </c>
      <c r="B79" s="7">
        <v>2013</v>
      </c>
      <c r="C79" s="118">
        <v>303</v>
      </c>
      <c r="D79" s="119" t="s">
        <v>73</v>
      </c>
      <c r="E79" s="120" t="s">
        <v>1</v>
      </c>
      <c r="F79" s="121">
        <v>27588.756792089378</v>
      </c>
      <c r="G79" s="121">
        <v>0</v>
      </c>
      <c r="H79" s="121">
        <v>507.66</v>
      </c>
      <c r="I79" s="121">
        <v>0</v>
      </c>
      <c r="J79" s="121">
        <f>G79+I79</f>
        <v>0</v>
      </c>
      <c r="K79" s="121">
        <f>ROUND((J79/F79)*100,1)</f>
        <v>0</v>
      </c>
      <c r="L79" s="121"/>
      <c r="M79" s="121">
        <v>0</v>
      </c>
      <c r="N79" s="122">
        <v>5</v>
      </c>
      <c r="O79" s="121">
        <v>0</v>
      </c>
      <c r="P79" s="121">
        <f>M79+O79</f>
        <v>0</v>
      </c>
      <c r="Q79" s="16"/>
      <c r="R79" s="10"/>
      <c r="S79" s="11"/>
      <c r="T79" s="11"/>
    </row>
    <row r="80" spans="1:20" s="33" customFormat="1" ht="15.75" customHeight="1" x14ac:dyDescent="0.2">
      <c r="B80" s="18" t="s">
        <v>920</v>
      </c>
      <c r="C80" s="160" t="s">
        <v>920</v>
      </c>
      <c r="F80" s="34"/>
      <c r="G80" s="35"/>
      <c r="H80" s="35"/>
      <c r="I80" s="36"/>
      <c r="J80" s="36"/>
      <c r="K80" s="36"/>
      <c r="L80" s="36"/>
      <c r="M80" s="36"/>
    </row>
    <row r="81" spans="1:18" ht="14.25" customHeight="1" x14ac:dyDescent="0.25">
      <c r="A81" s="9">
        <v>66</v>
      </c>
      <c r="B81" s="7"/>
      <c r="C81" s="307" t="s">
        <v>921</v>
      </c>
      <c r="D81" s="307"/>
      <c r="E81" s="307"/>
      <c r="F81" s="307"/>
      <c r="G81" s="307"/>
      <c r="H81" s="307"/>
      <c r="I81" s="307"/>
      <c r="J81" s="307"/>
      <c r="K81" s="307"/>
      <c r="L81" s="307"/>
      <c r="M81" s="307"/>
      <c r="N81" s="307"/>
      <c r="O81" s="307"/>
      <c r="P81" s="307"/>
      <c r="R81" s="12"/>
    </row>
    <row r="82" spans="1:18" ht="15" customHeight="1" x14ac:dyDescent="0.25">
      <c r="A82" s="9">
        <v>67</v>
      </c>
      <c r="B82" s="1"/>
      <c r="C82" s="308" t="s">
        <v>90</v>
      </c>
      <c r="D82" s="308"/>
      <c r="E82" s="308"/>
      <c r="F82" s="308"/>
      <c r="G82" s="308"/>
      <c r="H82" s="308"/>
      <c r="I82" s="308"/>
      <c r="J82" s="308"/>
      <c r="K82" s="308"/>
      <c r="L82" s="308"/>
      <c r="M82" s="308"/>
      <c r="N82" s="308"/>
      <c r="O82" s="308"/>
      <c r="P82" s="308"/>
      <c r="R82" s="12"/>
    </row>
    <row r="83" spans="1:18" ht="25.5" customHeight="1" x14ac:dyDescent="0.25">
      <c r="C83" s="309" t="s">
        <v>922</v>
      </c>
      <c r="D83" s="309"/>
      <c r="E83" s="309"/>
      <c r="F83" s="309"/>
      <c r="G83" s="309"/>
      <c r="H83" s="309"/>
      <c r="I83" s="309"/>
      <c r="J83" s="309"/>
      <c r="K83" s="309"/>
      <c r="L83" s="309"/>
      <c r="M83" s="309"/>
      <c r="N83" s="309"/>
      <c r="O83" s="309"/>
      <c r="P83" s="309"/>
    </row>
    <row r="84" spans="1:18" ht="16.5" customHeight="1" x14ac:dyDescent="0.25">
      <c r="C84" s="309" t="s">
        <v>89</v>
      </c>
      <c r="D84" s="309"/>
      <c r="E84" s="309"/>
      <c r="F84" s="309"/>
      <c r="G84" s="309"/>
      <c r="H84" s="309"/>
      <c r="I84" s="309"/>
      <c r="J84" s="309"/>
      <c r="K84" s="309"/>
      <c r="L84" s="309"/>
      <c r="M84" s="309"/>
      <c r="N84" s="309"/>
      <c r="O84" s="309"/>
      <c r="P84" s="309"/>
    </row>
    <row r="85" spans="1:18" x14ac:dyDescent="0.25">
      <c r="C85" s="307" t="s">
        <v>82</v>
      </c>
      <c r="D85" s="307"/>
      <c r="E85" s="307"/>
      <c r="F85" s="307"/>
      <c r="G85" s="307"/>
      <c r="H85" s="307"/>
      <c r="I85" s="307"/>
      <c r="J85" s="307"/>
      <c r="K85" s="307"/>
      <c r="L85" s="307"/>
      <c r="M85" s="307"/>
      <c r="N85" s="307"/>
      <c r="O85" s="307"/>
      <c r="P85" s="307"/>
      <c r="R85"/>
    </row>
    <row r="86" spans="1:18" x14ac:dyDescent="0.25">
      <c r="C86" s="95"/>
      <c r="D86" s="94"/>
      <c r="E86" s="96"/>
      <c r="F86" s="97"/>
      <c r="G86" s="97"/>
      <c r="H86" s="97"/>
      <c r="I86" s="97"/>
      <c r="J86" s="97"/>
      <c r="K86" s="93"/>
      <c r="L86" s="92"/>
      <c r="M86" s="93"/>
      <c r="N86" s="93"/>
      <c r="O86" s="93"/>
      <c r="P86" s="93"/>
      <c r="R86"/>
    </row>
    <row r="87" spans="1:18" x14ac:dyDescent="0.25">
      <c r="C87" s="95"/>
      <c r="D87" s="93"/>
      <c r="E87" s="98"/>
      <c r="F87" s="97"/>
      <c r="G87" s="97"/>
      <c r="H87" s="97"/>
      <c r="I87" s="97"/>
      <c r="J87" s="97"/>
      <c r="K87" s="93"/>
      <c r="L87" s="92"/>
      <c r="M87" s="93"/>
      <c r="N87" s="93"/>
      <c r="O87" s="93"/>
      <c r="P87" s="93"/>
      <c r="R87"/>
    </row>
    <row r="88" spans="1:18" x14ac:dyDescent="0.25">
      <c r="C88" s="95"/>
      <c r="D88" s="93"/>
      <c r="E88" s="98"/>
      <c r="F88" s="97"/>
      <c r="G88" s="97"/>
      <c r="H88" s="97"/>
      <c r="I88" s="97"/>
      <c r="J88" s="97"/>
      <c r="K88" s="93"/>
      <c r="L88" s="92"/>
      <c r="M88" s="93"/>
      <c r="N88" s="93"/>
      <c r="O88" s="93"/>
      <c r="P88" s="93"/>
      <c r="R88"/>
    </row>
    <row r="89" spans="1:18" x14ac:dyDescent="0.25">
      <c r="C89" s="95"/>
      <c r="D89" s="93"/>
      <c r="E89" s="98"/>
      <c r="F89" s="97"/>
      <c r="G89" s="97"/>
      <c r="H89" s="97"/>
      <c r="I89" s="97"/>
      <c r="J89" s="97"/>
      <c r="K89" s="93"/>
      <c r="L89" s="92"/>
      <c r="M89" s="93"/>
      <c r="N89" s="93"/>
      <c r="O89" s="93"/>
      <c r="P89" s="93"/>
      <c r="R89"/>
    </row>
    <row r="90" spans="1:18" x14ac:dyDescent="0.25">
      <c r="C90" s="95"/>
      <c r="D90" s="93"/>
      <c r="E90" s="96"/>
      <c r="F90" s="97"/>
      <c r="G90" s="97"/>
      <c r="H90" s="97"/>
      <c r="I90" s="97"/>
      <c r="J90" s="97"/>
      <c r="K90" s="93"/>
      <c r="L90" s="92"/>
      <c r="M90" s="93"/>
      <c r="N90" s="93"/>
      <c r="O90" s="93"/>
      <c r="P90" s="93"/>
      <c r="R90"/>
    </row>
    <row r="91" spans="1:18" x14ac:dyDescent="0.25">
      <c r="C91" s="95"/>
      <c r="D91" s="93"/>
      <c r="E91" s="96"/>
      <c r="F91" s="97"/>
      <c r="G91" s="97"/>
      <c r="H91" s="97"/>
      <c r="I91" s="97"/>
      <c r="J91" s="97"/>
      <c r="K91" s="93"/>
      <c r="L91" s="92"/>
      <c r="M91" s="93"/>
      <c r="N91" s="93"/>
      <c r="O91" s="93"/>
      <c r="P91" s="93"/>
      <c r="R91"/>
    </row>
    <row r="92" spans="1:18" x14ac:dyDescent="0.25">
      <c r="C92" s="95"/>
      <c r="D92" s="93"/>
      <c r="E92" s="91"/>
      <c r="F92" s="97"/>
      <c r="G92" s="97"/>
      <c r="H92" s="97"/>
      <c r="I92" s="97"/>
      <c r="J92" s="97"/>
      <c r="K92" s="93"/>
      <c r="L92" s="92"/>
      <c r="M92" s="93"/>
      <c r="N92" s="93"/>
      <c r="O92" s="93"/>
      <c r="P92" s="93"/>
      <c r="R92"/>
    </row>
    <row r="93" spans="1:18" x14ac:dyDescent="0.25">
      <c r="C93" s="95"/>
      <c r="D93" s="93"/>
      <c r="E93" s="96"/>
      <c r="F93" s="97"/>
      <c r="G93" s="97"/>
      <c r="H93" s="97"/>
      <c r="I93" s="97"/>
      <c r="J93" s="97"/>
      <c r="K93" s="93"/>
      <c r="L93" s="92"/>
      <c r="M93" s="93"/>
      <c r="N93" s="93"/>
      <c r="O93" s="93"/>
      <c r="P93" s="93"/>
      <c r="R93"/>
    </row>
    <row r="94" spans="1:18" x14ac:dyDescent="0.25">
      <c r="C94" s="95"/>
      <c r="D94" s="93"/>
      <c r="E94" s="98"/>
      <c r="F94" s="97"/>
      <c r="G94" s="97"/>
      <c r="H94" s="97"/>
      <c r="I94" s="97"/>
      <c r="J94" s="97"/>
      <c r="K94" s="93"/>
      <c r="L94" s="92"/>
      <c r="M94" s="93"/>
      <c r="N94" s="93"/>
      <c r="O94" s="93"/>
      <c r="P94" s="93"/>
      <c r="R94"/>
    </row>
    <row r="95" spans="1:18" x14ac:dyDescent="0.25">
      <c r="C95" s="14"/>
      <c r="E95" s="15"/>
      <c r="F95" s="13"/>
      <c r="G95" s="13"/>
      <c r="H95" s="13"/>
      <c r="I95" s="13"/>
      <c r="J95" s="13"/>
      <c r="L95" s="2"/>
      <c r="R95"/>
    </row>
    <row r="96" spans="1:18" x14ac:dyDescent="0.25">
      <c r="E96" s="17"/>
      <c r="F96" s="13"/>
      <c r="G96" s="13"/>
      <c r="H96" s="13"/>
      <c r="I96" s="13"/>
      <c r="J96" s="13"/>
      <c r="L96" s="2"/>
      <c r="R96"/>
    </row>
  </sheetData>
  <sortState ref="C14:Q77">
    <sortCondition ref="Q14:Q77"/>
  </sortState>
  <mergeCells count="21">
    <mergeCell ref="M3:O3"/>
    <mergeCell ref="A1:D1"/>
    <mergeCell ref="E1:F1"/>
    <mergeCell ref="A2:K2"/>
    <mergeCell ref="A3:F3"/>
    <mergeCell ref="G3:K3"/>
    <mergeCell ref="C81:P81"/>
    <mergeCell ref="C82:P82"/>
    <mergeCell ref="C83:P83"/>
    <mergeCell ref="C85:P85"/>
    <mergeCell ref="C84:P84"/>
    <mergeCell ref="C9:C11"/>
    <mergeCell ref="D9:D11"/>
    <mergeCell ref="E9:E11"/>
    <mergeCell ref="F9:F11"/>
    <mergeCell ref="G9:K9"/>
    <mergeCell ref="M9:P9"/>
    <mergeCell ref="G10:G11"/>
    <mergeCell ref="H10:K10"/>
    <mergeCell ref="M10:M11"/>
    <mergeCell ref="N10:P10"/>
  </mergeCells>
  <conditionalFormatting sqref="A68 A71:A72">
    <cfRule type="duplicateValues" dxfId="23" priority="32" stopIfTrue="1"/>
  </conditionalFormatting>
  <conditionalFormatting sqref="A69:A70">
    <cfRule type="duplicateValues" dxfId="22" priority="30" stopIfTrue="1"/>
  </conditionalFormatting>
  <conditionalFormatting sqref="C68 C71:C72">
    <cfRule type="duplicateValues" dxfId="21" priority="31"/>
  </conditionalFormatting>
  <conditionalFormatting sqref="C69:C70">
    <cfRule type="duplicateValues" dxfId="20" priority="29"/>
  </conditionalFormatting>
  <conditionalFormatting sqref="C81">
    <cfRule type="duplicateValues" dxfId="19" priority="11"/>
    <cfRule type="duplicateValues" dxfId="18" priority="12"/>
  </conditionalFormatting>
  <conditionalFormatting sqref="C86:C1048576 C4:C12 C73:C79 C14:C67">
    <cfRule type="duplicateValues" dxfId="17" priority="38"/>
  </conditionalFormatting>
  <conditionalFormatting sqref="G19:G24 G27:G57">
    <cfRule type="cellIs" dxfId="16" priority="37" operator="equal">
      <formula>$G$17</formula>
    </cfRule>
  </conditionalFormatting>
  <conditionalFormatting sqref="K17:K79 P54:P79 P81:P85 K82:K85">
    <cfRule type="cellIs" dxfId="15" priority="18" stopIfTrue="1" operator="greaterThan">
      <formula>100</formula>
    </cfRule>
  </conditionalFormatting>
  <conditionalFormatting sqref="K17:K72">
    <cfRule type="cellIs" dxfId="14" priority="17" operator="greaterThan">
      <formula>100</formula>
    </cfRule>
  </conditionalFormatting>
  <conditionalFormatting sqref="K74:K79">
    <cfRule type="cellIs" dxfId="13" priority="63" operator="greaterThan">
      <formula>100</formula>
    </cfRule>
  </conditionalFormatting>
  <conditionalFormatting sqref="P17:P51">
    <cfRule type="cellIs" dxfId="12" priority="33" stopIfTrue="1" operator="greaterThan">
      <formula>100</formula>
    </cfRule>
  </conditionalFormatting>
  <conditionalFormatting sqref="C13">
    <cfRule type="duplicateValues" dxfId="11" priority="5"/>
  </conditionalFormatting>
  <conditionalFormatting sqref="A73:A79 A17:A67 A81:A82">
    <cfRule type="duplicateValues" dxfId="10" priority="138" stopIfTrue="1"/>
  </conditionalFormatting>
  <conditionalFormatting sqref="C80">
    <cfRule type="duplicateValues" dxfId="9" priority="3"/>
  </conditionalFormatting>
  <conditionalFormatting sqref="K80 P80">
    <cfRule type="cellIs" dxfId="8" priority="2" stopIfTrue="1" operator="greaterThan">
      <formula>100</formula>
    </cfRule>
  </conditionalFormatting>
  <conditionalFormatting sqref="K80">
    <cfRule type="cellIs" dxfId="7" priority="1" operator="greaterThan">
      <formula>100</formula>
    </cfRule>
  </conditionalFormatting>
  <conditionalFormatting sqref="A80">
    <cfRule type="duplicateValues" dxfId="6" priority="4" stopIfTrue="1"/>
  </conditionalFormatting>
  <conditionalFormatting sqref="C81:C85">
    <cfRule type="duplicateValues" dxfId="5" priority="139"/>
  </conditionalFormatting>
  <conditionalFormatting sqref="C82:C85">
    <cfRule type="duplicateValues" dxfId="4" priority="141"/>
  </conditionalFormatting>
  <pageMargins left="0.70866141732283472" right="0.70866141732283472" top="0.74803149606299213" bottom="0.74803149606299213" header="0.31496062992125984" footer="0.31496062992125984"/>
  <pageSetup scale="63" fitToHeight="0" orientation="landscape" r:id="rId1"/>
  <ignoredErrors>
    <ignoredError sqref="J77" formula="1"/>
    <ignoredError sqref="E12:P1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3"/>
  <sheetViews>
    <sheetView showGridLines="0" zoomScale="90" zoomScaleNormal="90" workbookViewId="0">
      <selection sqref="A1:D1"/>
    </sheetView>
  </sheetViews>
  <sheetFormatPr baseColWidth="10" defaultRowHeight="15" x14ac:dyDescent="0.25"/>
  <cols>
    <col min="1" max="1" width="6.5703125" customWidth="1"/>
    <col min="2" max="2" width="5.7109375" customWidth="1"/>
    <col min="3" max="3" width="53.85546875" customWidth="1"/>
    <col min="4" max="4" width="13.7109375" customWidth="1"/>
    <col min="5" max="5" width="18.5703125" customWidth="1"/>
    <col min="6" max="6" width="13.28515625" bestFit="1" customWidth="1"/>
    <col min="7" max="7" width="13.42578125" customWidth="1"/>
    <col min="8" max="8" width="13" customWidth="1"/>
    <col min="9" max="9" width="3" customWidth="1"/>
    <col min="10" max="10" width="10.85546875" customWidth="1"/>
    <col min="11" max="11" width="17.7109375" bestFit="1" customWidth="1"/>
    <col min="12" max="12" width="13.28515625" bestFit="1" customWidth="1"/>
    <col min="13" max="13" width="14.28515625" customWidth="1"/>
    <col min="14" max="14" width="12.5703125" bestFit="1" customWidth="1"/>
    <col min="15" max="15" width="11.5703125" bestFit="1" customWidth="1"/>
  </cols>
  <sheetData>
    <row r="1" spans="1:22" s="1" customFormat="1" ht="60" customHeight="1" x14ac:dyDescent="0.2">
      <c r="A1" s="312" t="s">
        <v>91</v>
      </c>
      <c r="B1" s="312"/>
      <c r="C1" s="312"/>
      <c r="D1" s="312"/>
      <c r="E1" s="318" t="s">
        <v>93</v>
      </c>
      <c r="F1" s="318"/>
      <c r="G1" s="318"/>
      <c r="H1" s="318"/>
      <c r="I1" s="318"/>
      <c r="J1" s="318"/>
      <c r="K1" s="318"/>
      <c r="L1" s="318"/>
      <c r="M1" s="318"/>
      <c r="N1" s="318"/>
      <c r="O1" s="318"/>
    </row>
    <row r="2" spans="1:22" s="1" customFormat="1" ht="36" customHeight="1" thickBot="1" x14ac:dyDescent="0.45">
      <c r="A2" s="319" t="s">
        <v>92</v>
      </c>
      <c r="B2" s="319"/>
      <c r="C2" s="319"/>
      <c r="D2" s="319"/>
      <c r="E2" s="319"/>
      <c r="F2" s="319"/>
      <c r="G2" s="319"/>
      <c r="H2" s="319"/>
      <c r="I2" s="319"/>
      <c r="J2" s="319"/>
      <c r="K2" s="319"/>
      <c r="L2" s="319"/>
      <c r="M2" s="319"/>
      <c r="N2" s="319"/>
      <c r="O2" s="319"/>
    </row>
    <row r="3" spans="1:22" ht="3.75" customHeight="1" x14ac:dyDescent="0.4">
      <c r="A3" s="310"/>
      <c r="B3" s="310"/>
      <c r="C3" s="310"/>
      <c r="D3" s="310"/>
      <c r="E3" s="310"/>
      <c r="F3" s="310"/>
      <c r="G3" s="310"/>
      <c r="H3" s="310"/>
      <c r="I3" s="310"/>
      <c r="J3" s="310"/>
      <c r="K3" s="310"/>
      <c r="L3" s="310"/>
      <c r="M3" s="310"/>
      <c r="N3" s="310"/>
      <c r="O3" s="310"/>
    </row>
    <row r="4" spans="1:22" s="25" customFormat="1" ht="18" customHeight="1" x14ac:dyDescent="0.35">
      <c r="A4" s="320" t="s">
        <v>95</v>
      </c>
      <c r="B4" s="320"/>
      <c r="C4" s="320"/>
      <c r="D4" s="320"/>
      <c r="E4" s="320"/>
      <c r="F4" s="320"/>
      <c r="G4" s="320"/>
      <c r="H4" s="320"/>
      <c r="I4" s="320"/>
      <c r="J4" s="320"/>
      <c r="K4" s="320"/>
      <c r="L4" s="320"/>
      <c r="M4" s="320"/>
      <c r="N4" s="133"/>
      <c r="O4" s="133"/>
    </row>
    <row r="5" spans="1:22" s="25" customFormat="1" ht="18" customHeight="1" x14ac:dyDescent="0.35">
      <c r="A5" s="320" t="s">
        <v>96</v>
      </c>
      <c r="B5" s="320"/>
      <c r="C5" s="320"/>
      <c r="D5" s="320"/>
      <c r="E5" s="320"/>
      <c r="F5" s="320"/>
      <c r="G5" s="320"/>
      <c r="H5" s="320"/>
      <c r="I5" s="320"/>
      <c r="J5" s="320"/>
      <c r="K5" s="320"/>
      <c r="L5" s="320"/>
      <c r="M5" s="320"/>
      <c r="N5" s="133"/>
      <c r="O5" s="133"/>
    </row>
    <row r="6" spans="1:22" s="25" customFormat="1" ht="18" customHeight="1" x14ac:dyDescent="0.35">
      <c r="A6" s="320" t="s">
        <v>8</v>
      </c>
      <c r="B6" s="320"/>
      <c r="C6" s="320"/>
      <c r="D6" s="320"/>
      <c r="E6" s="320"/>
      <c r="F6" s="320"/>
      <c r="G6" s="320"/>
      <c r="H6" s="320"/>
      <c r="I6" s="320"/>
      <c r="J6" s="320"/>
      <c r="K6" s="320"/>
      <c r="L6" s="320"/>
      <c r="M6" s="320"/>
      <c r="N6" s="133"/>
      <c r="O6" s="133"/>
    </row>
    <row r="7" spans="1:22" s="25" customFormat="1" ht="18" customHeight="1" x14ac:dyDescent="0.35">
      <c r="A7" s="321" t="s">
        <v>923</v>
      </c>
      <c r="B7" s="320"/>
      <c r="C7" s="320"/>
      <c r="D7" s="320"/>
      <c r="E7" s="320"/>
      <c r="F7" s="320"/>
      <c r="G7" s="320"/>
      <c r="H7" s="320"/>
      <c r="I7" s="320"/>
      <c r="J7" s="320"/>
      <c r="K7" s="320"/>
      <c r="L7" s="320"/>
      <c r="M7" s="320"/>
      <c r="N7" s="133"/>
      <c r="O7" s="133"/>
    </row>
    <row r="8" spans="1:22" s="25" customFormat="1" ht="18" customHeight="1" x14ac:dyDescent="0.35">
      <c r="A8" s="320" t="s">
        <v>894</v>
      </c>
      <c r="B8" s="320"/>
      <c r="C8" s="320"/>
      <c r="D8" s="320"/>
      <c r="E8" s="320"/>
      <c r="F8" s="320"/>
      <c r="G8" s="320"/>
      <c r="H8" s="320"/>
      <c r="I8" s="320"/>
      <c r="J8" s="320"/>
      <c r="K8" s="320"/>
      <c r="L8" s="320"/>
      <c r="M8" s="320"/>
      <c r="N8" s="133"/>
      <c r="O8" s="133"/>
    </row>
    <row r="9" spans="1:22" s="26" customFormat="1" ht="15" customHeight="1" x14ac:dyDescent="0.25">
      <c r="A9" s="317" t="s">
        <v>10</v>
      </c>
      <c r="B9" s="317"/>
      <c r="C9" s="317"/>
      <c r="D9" s="322" t="s">
        <v>97</v>
      </c>
      <c r="E9" s="322"/>
      <c r="F9" s="322"/>
      <c r="G9" s="322"/>
      <c r="H9" s="322"/>
      <c r="I9" s="134"/>
      <c r="J9" s="322" t="s">
        <v>98</v>
      </c>
      <c r="K9" s="322"/>
      <c r="L9" s="322"/>
      <c r="M9" s="322"/>
      <c r="N9" s="322"/>
      <c r="O9" s="135"/>
    </row>
    <row r="10" spans="1:22" s="26" customFormat="1" ht="15" customHeight="1" x14ac:dyDescent="0.25">
      <c r="A10" s="317"/>
      <c r="B10" s="317"/>
      <c r="C10" s="317"/>
      <c r="D10" s="135"/>
      <c r="E10" s="315" t="s">
        <v>99</v>
      </c>
      <c r="F10" s="315"/>
      <c r="G10" s="315"/>
      <c r="H10" s="135"/>
      <c r="I10" s="135"/>
      <c r="J10" s="135"/>
      <c r="K10" s="315" t="s">
        <v>100</v>
      </c>
      <c r="L10" s="315"/>
      <c r="M10" s="315"/>
      <c r="N10" s="135"/>
      <c r="O10" s="135"/>
    </row>
    <row r="11" spans="1:22" s="26" customFormat="1" ht="15" customHeight="1" x14ac:dyDescent="0.25">
      <c r="A11" s="317"/>
      <c r="B11" s="317"/>
      <c r="C11" s="317"/>
      <c r="D11" s="316" t="s">
        <v>101</v>
      </c>
      <c r="E11" s="136" t="s">
        <v>102</v>
      </c>
      <c r="F11" s="134"/>
      <c r="G11" s="134"/>
      <c r="H11" s="316" t="s">
        <v>103</v>
      </c>
      <c r="I11" s="137"/>
      <c r="J11" s="317" t="s">
        <v>101</v>
      </c>
      <c r="K11" s="136" t="s">
        <v>102</v>
      </c>
      <c r="L11" s="134"/>
      <c r="M11" s="134"/>
      <c r="N11" s="316" t="s">
        <v>103</v>
      </c>
      <c r="O11" s="317" t="s">
        <v>104</v>
      </c>
    </row>
    <row r="12" spans="1:22" s="26" customFormat="1" ht="15" customHeight="1" x14ac:dyDescent="0.25">
      <c r="A12" s="317"/>
      <c r="B12" s="317"/>
      <c r="C12" s="317"/>
      <c r="D12" s="316"/>
      <c r="E12" s="134" t="s">
        <v>106</v>
      </c>
      <c r="F12" s="138" t="s">
        <v>105</v>
      </c>
      <c r="G12" s="134" t="s">
        <v>107</v>
      </c>
      <c r="H12" s="316"/>
      <c r="I12" s="137"/>
      <c r="J12" s="317"/>
      <c r="K12" s="134" t="s">
        <v>106</v>
      </c>
      <c r="L12" s="138" t="s">
        <v>105</v>
      </c>
      <c r="M12" s="134" t="s">
        <v>107</v>
      </c>
      <c r="N12" s="316"/>
      <c r="O12" s="317"/>
    </row>
    <row r="13" spans="1:22" s="26" customFormat="1" ht="15" customHeight="1" x14ac:dyDescent="0.25">
      <c r="A13" s="317"/>
      <c r="B13" s="317"/>
      <c r="C13" s="317"/>
      <c r="D13" s="316"/>
      <c r="E13" s="134" t="s">
        <v>108</v>
      </c>
      <c r="F13" s="138" t="s">
        <v>109</v>
      </c>
      <c r="G13" s="134" t="s">
        <v>102</v>
      </c>
      <c r="H13" s="316"/>
      <c r="I13" s="137"/>
      <c r="J13" s="317"/>
      <c r="K13" s="134" t="s">
        <v>108</v>
      </c>
      <c r="L13" s="138" t="s">
        <v>109</v>
      </c>
      <c r="M13" s="134" t="s">
        <v>102</v>
      </c>
      <c r="N13" s="316"/>
      <c r="O13" s="317"/>
    </row>
    <row r="14" spans="1:22" s="26" customFormat="1" ht="15" customHeight="1" x14ac:dyDescent="0.25">
      <c r="A14" s="317"/>
      <c r="B14" s="317"/>
      <c r="C14" s="317"/>
      <c r="D14" s="316"/>
      <c r="E14" s="134" t="s">
        <v>110</v>
      </c>
      <c r="F14" s="138" t="s">
        <v>111</v>
      </c>
      <c r="G14" s="134"/>
      <c r="H14" s="316"/>
      <c r="I14" s="137"/>
      <c r="J14" s="317"/>
      <c r="K14" s="134" t="s">
        <v>110</v>
      </c>
      <c r="L14" s="138" t="s">
        <v>111</v>
      </c>
      <c r="M14" s="134"/>
      <c r="N14" s="316"/>
      <c r="O14" s="317"/>
    </row>
    <row r="15" spans="1:22" s="26" customFormat="1" ht="15" customHeight="1" thickBot="1" x14ac:dyDescent="0.3">
      <c r="A15" s="317"/>
      <c r="B15" s="317"/>
      <c r="C15" s="317"/>
      <c r="D15" s="139" t="s">
        <v>112</v>
      </c>
      <c r="E15" s="139" t="s">
        <v>113</v>
      </c>
      <c r="F15" s="140" t="s">
        <v>114</v>
      </c>
      <c r="G15" s="139" t="s">
        <v>115</v>
      </c>
      <c r="H15" s="134" t="s">
        <v>116</v>
      </c>
      <c r="I15" s="134"/>
      <c r="J15" s="141" t="s">
        <v>117</v>
      </c>
      <c r="K15" s="141" t="s">
        <v>118</v>
      </c>
      <c r="L15" s="140" t="s">
        <v>119</v>
      </c>
      <c r="M15" s="141" t="s">
        <v>120</v>
      </c>
      <c r="N15" s="134" t="s">
        <v>121</v>
      </c>
      <c r="O15" s="134" t="s">
        <v>122</v>
      </c>
    </row>
    <row r="16" spans="1:22" s="132" customFormat="1" ht="6" customHeight="1" thickBot="1" x14ac:dyDescent="0.35">
      <c r="A16" s="123"/>
      <c r="B16" s="123"/>
      <c r="C16" s="123"/>
      <c r="D16" s="124"/>
      <c r="E16" s="124"/>
      <c r="F16" s="124"/>
      <c r="G16" s="124"/>
      <c r="H16" s="125"/>
      <c r="I16" s="125"/>
      <c r="J16" s="124"/>
      <c r="K16" s="126"/>
      <c r="L16" s="124"/>
      <c r="M16" s="126"/>
      <c r="N16" s="125"/>
      <c r="O16" s="125"/>
      <c r="P16" s="127"/>
      <c r="Q16" s="128"/>
      <c r="R16" s="129"/>
      <c r="S16" s="130"/>
      <c r="T16" s="128"/>
      <c r="U16" s="129"/>
      <c r="V16" s="131"/>
    </row>
    <row r="17" spans="1:21" s="28" customFormat="1" ht="15" customHeight="1" x14ac:dyDescent="0.2">
      <c r="A17" s="182"/>
      <c r="B17" s="182"/>
      <c r="C17" s="182" t="s">
        <v>5</v>
      </c>
      <c r="D17" s="183">
        <f>SUM(D18:D281)</f>
        <v>140923.25331774994</v>
      </c>
      <c r="E17" s="183">
        <f t="shared" ref="E17:N17" si="0">SUM(E18:E281)</f>
        <v>51647.998838996849</v>
      </c>
      <c r="F17" s="183">
        <f t="shared" si="0"/>
        <v>0</v>
      </c>
      <c r="G17" s="183">
        <f t="shared" si="0"/>
        <v>6875.768047409998</v>
      </c>
      <c r="H17" s="183">
        <f t="shared" si="0"/>
        <v>82399.486431343103</v>
      </c>
      <c r="I17" s="183"/>
      <c r="J17" s="183">
        <f t="shared" si="0"/>
        <v>111308.18361388122</v>
      </c>
      <c r="K17" s="183">
        <f t="shared" si="0"/>
        <v>42220.216918278282</v>
      </c>
      <c r="L17" s="183">
        <f t="shared" si="0"/>
        <v>0</v>
      </c>
      <c r="M17" s="183">
        <f t="shared" si="0"/>
        <v>7908.181155049997</v>
      </c>
      <c r="N17" s="183">
        <f t="shared" si="0"/>
        <v>61179.785540552941</v>
      </c>
      <c r="O17" s="184">
        <f>IF(OR(H17=0,N17=0),"N.A.",IF((((N17-H17)/H17))*100&gt;=500,"500&lt;",IF((((N17-H17)/H17))*100&lt;=-500,"&lt;-500",(((N17-H17)/H17))*100)))</f>
        <v>-25.752224691923097</v>
      </c>
      <c r="P17" s="27"/>
      <c r="Q17" s="27" t="s">
        <v>123</v>
      </c>
      <c r="R17" s="27"/>
      <c r="S17" s="27"/>
      <c r="T17" s="27"/>
      <c r="U17" s="27"/>
    </row>
    <row r="18" spans="1:21" s="29" customFormat="1" ht="18" customHeight="1" x14ac:dyDescent="0.2">
      <c r="A18" s="116">
        <v>1</v>
      </c>
      <c r="B18" s="116" t="s">
        <v>124</v>
      </c>
      <c r="C18" s="116" t="s">
        <v>125</v>
      </c>
      <c r="D18" s="185">
        <v>0</v>
      </c>
      <c r="E18" s="185">
        <v>0</v>
      </c>
      <c r="F18" s="185">
        <v>0</v>
      </c>
      <c r="G18" s="185">
        <v>0</v>
      </c>
      <c r="H18" s="181">
        <f>D18-E18-G18</f>
        <v>0</v>
      </c>
      <c r="I18" s="181"/>
      <c r="J18" s="185">
        <v>0</v>
      </c>
      <c r="K18" s="185">
        <v>0</v>
      </c>
      <c r="L18" s="185">
        <v>0</v>
      </c>
      <c r="M18" s="185">
        <v>0</v>
      </c>
      <c r="N18" s="181">
        <f t="shared" ref="N18:N81" si="1">J18-K18-M18</f>
        <v>0</v>
      </c>
      <c r="O18" s="181" t="str">
        <f t="shared" ref="O18:O81" si="2">IF(OR(H18=0,N18=0),"N.A.",IF((((N18-H18)/H18))*100&gt;=500,"500&lt;",IF((((N18-H18)/H18))*100&lt;=-500,"&lt;-500",(((N18-H18)/H18))*100)))</f>
        <v>N.A.</v>
      </c>
    </row>
    <row r="19" spans="1:21" s="29" customFormat="1" ht="18" customHeight="1" x14ac:dyDescent="0.2">
      <c r="A19" s="116">
        <v>2</v>
      </c>
      <c r="B19" s="116" t="s">
        <v>126</v>
      </c>
      <c r="C19" s="116" t="s">
        <v>127</v>
      </c>
      <c r="D19" s="185">
        <v>0</v>
      </c>
      <c r="E19" s="185">
        <v>0</v>
      </c>
      <c r="F19" s="185">
        <v>0</v>
      </c>
      <c r="G19" s="185">
        <v>0</v>
      </c>
      <c r="H19" s="181">
        <f t="shared" ref="H19:H82" si="3">D19-E19-G19</f>
        <v>0</v>
      </c>
      <c r="I19" s="181"/>
      <c r="J19" s="185">
        <v>0</v>
      </c>
      <c r="K19" s="185">
        <v>0</v>
      </c>
      <c r="L19" s="185">
        <v>0</v>
      </c>
      <c r="M19" s="185">
        <v>0</v>
      </c>
      <c r="N19" s="181">
        <f t="shared" si="1"/>
        <v>0</v>
      </c>
      <c r="O19" s="181" t="str">
        <f t="shared" si="2"/>
        <v>N.A.</v>
      </c>
    </row>
    <row r="20" spans="1:21" s="29" customFormat="1" ht="18" customHeight="1" x14ac:dyDescent="0.2">
      <c r="A20" s="116">
        <v>3</v>
      </c>
      <c r="B20" s="116" t="s">
        <v>128</v>
      </c>
      <c r="C20" s="116" t="s">
        <v>129</v>
      </c>
      <c r="D20" s="185">
        <v>0</v>
      </c>
      <c r="E20" s="185">
        <v>0</v>
      </c>
      <c r="F20" s="185">
        <v>0</v>
      </c>
      <c r="G20" s="185">
        <v>0</v>
      </c>
      <c r="H20" s="181">
        <f t="shared" si="3"/>
        <v>0</v>
      </c>
      <c r="I20" s="181"/>
      <c r="J20" s="185">
        <v>0</v>
      </c>
      <c r="K20" s="185">
        <v>0</v>
      </c>
      <c r="L20" s="185">
        <v>0</v>
      </c>
      <c r="M20" s="185">
        <v>0</v>
      </c>
      <c r="N20" s="181">
        <f t="shared" si="1"/>
        <v>0</v>
      </c>
      <c r="O20" s="181" t="str">
        <f t="shared" si="2"/>
        <v>N.A.</v>
      </c>
    </row>
    <row r="21" spans="1:21" s="29" customFormat="1" ht="18" customHeight="1" x14ac:dyDescent="0.2">
      <c r="A21" s="116">
        <v>4</v>
      </c>
      <c r="B21" s="116" t="s">
        <v>126</v>
      </c>
      <c r="C21" s="116" t="s">
        <v>130</v>
      </c>
      <c r="D21" s="185">
        <v>0</v>
      </c>
      <c r="E21" s="185">
        <v>0</v>
      </c>
      <c r="F21" s="185">
        <v>0</v>
      </c>
      <c r="G21" s="185">
        <v>0</v>
      </c>
      <c r="H21" s="181">
        <f t="shared" si="3"/>
        <v>0</v>
      </c>
      <c r="I21" s="181"/>
      <c r="J21" s="185">
        <v>0</v>
      </c>
      <c r="K21" s="185">
        <v>0</v>
      </c>
      <c r="L21" s="185">
        <v>0</v>
      </c>
      <c r="M21" s="185">
        <v>0</v>
      </c>
      <c r="N21" s="181">
        <f t="shared" si="1"/>
        <v>0</v>
      </c>
      <c r="O21" s="181" t="str">
        <f t="shared" si="2"/>
        <v>N.A.</v>
      </c>
    </row>
    <row r="22" spans="1:21" s="29" customFormat="1" ht="18" customHeight="1" x14ac:dyDescent="0.2">
      <c r="A22" s="116">
        <v>5</v>
      </c>
      <c r="B22" s="116" t="s">
        <v>131</v>
      </c>
      <c r="C22" s="116" t="s">
        <v>132</v>
      </c>
      <c r="D22" s="185">
        <v>0</v>
      </c>
      <c r="E22" s="185">
        <v>0</v>
      </c>
      <c r="F22" s="185">
        <v>0</v>
      </c>
      <c r="G22" s="185">
        <v>0</v>
      </c>
      <c r="H22" s="181">
        <f t="shared" si="3"/>
        <v>0</v>
      </c>
      <c r="I22" s="181"/>
      <c r="J22" s="185">
        <v>0</v>
      </c>
      <c r="K22" s="185">
        <v>0</v>
      </c>
      <c r="L22" s="185">
        <v>0</v>
      </c>
      <c r="M22" s="185">
        <v>0</v>
      </c>
      <c r="N22" s="181">
        <f t="shared" si="1"/>
        <v>0</v>
      </c>
      <c r="O22" s="181" t="str">
        <f t="shared" si="2"/>
        <v>N.A.</v>
      </c>
    </row>
    <row r="23" spans="1:21" s="29" customFormat="1" ht="18" customHeight="1" x14ac:dyDescent="0.2">
      <c r="A23" s="116">
        <v>6</v>
      </c>
      <c r="B23" s="116" t="s">
        <v>126</v>
      </c>
      <c r="C23" s="116" t="s">
        <v>133</v>
      </c>
      <c r="D23" s="185">
        <v>0</v>
      </c>
      <c r="E23" s="185">
        <v>0</v>
      </c>
      <c r="F23" s="185">
        <v>0</v>
      </c>
      <c r="G23" s="185">
        <v>0</v>
      </c>
      <c r="H23" s="181">
        <f t="shared" si="3"/>
        <v>0</v>
      </c>
      <c r="I23" s="181"/>
      <c r="J23" s="185">
        <v>0</v>
      </c>
      <c r="K23" s="185">
        <v>0</v>
      </c>
      <c r="L23" s="185">
        <v>0</v>
      </c>
      <c r="M23" s="185">
        <v>0</v>
      </c>
      <c r="N23" s="181">
        <f t="shared" si="1"/>
        <v>0</v>
      </c>
      <c r="O23" s="181" t="str">
        <f t="shared" si="2"/>
        <v>N.A.</v>
      </c>
    </row>
    <row r="24" spans="1:21" s="29" customFormat="1" ht="18" customHeight="1" x14ac:dyDescent="0.2">
      <c r="A24" s="116">
        <v>7</v>
      </c>
      <c r="B24" s="116" t="s">
        <v>134</v>
      </c>
      <c r="C24" s="116" t="s">
        <v>135</v>
      </c>
      <c r="D24" s="185">
        <v>0</v>
      </c>
      <c r="E24" s="185">
        <v>0</v>
      </c>
      <c r="F24" s="185">
        <v>0</v>
      </c>
      <c r="G24" s="185">
        <v>0</v>
      </c>
      <c r="H24" s="181">
        <f t="shared" si="3"/>
        <v>0</v>
      </c>
      <c r="I24" s="181"/>
      <c r="J24" s="185">
        <v>0</v>
      </c>
      <c r="K24" s="185">
        <v>0</v>
      </c>
      <c r="L24" s="185">
        <v>0</v>
      </c>
      <c r="M24" s="185">
        <v>0</v>
      </c>
      <c r="N24" s="181">
        <f t="shared" si="1"/>
        <v>0</v>
      </c>
      <c r="O24" s="181" t="str">
        <f t="shared" si="2"/>
        <v>N.A.</v>
      </c>
    </row>
    <row r="25" spans="1:21" s="29" customFormat="1" ht="18" customHeight="1" x14ac:dyDescent="0.2">
      <c r="A25" s="116">
        <v>9</v>
      </c>
      <c r="B25" s="116" t="s">
        <v>136</v>
      </c>
      <c r="C25" s="116" t="s">
        <v>137</v>
      </c>
      <c r="D25" s="185">
        <v>0</v>
      </c>
      <c r="E25" s="185">
        <v>0</v>
      </c>
      <c r="F25" s="185">
        <v>0</v>
      </c>
      <c r="G25" s="185">
        <v>0</v>
      </c>
      <c r="H25" s="181">
        <f t="shared" si="3"/>
        <v>0</v>
      </c>
      <c r="I25" s="181"/>
      <c r="J25" s="185">
        <v>0</v>
      </c>
      <c r="K25" s="185">
        <v>0</v>
      </c>
      <c r="L25" s="185">
        <v>0</v>
      </c>
      <c r="M25" s="185">
        <v>0</v>
      </c>
      <c r="N25" s="181">
        <f t="shared" si="1"/>
        <v>0</v>
      </c>
      <c r="O25" s="181" t="str">
        <f t="shared" si="2"/>
        <v>N.A.</v>
      </c>
    </row>
    <row r="26" spans="1:21" s="29" customFormat="1" ht="18" customHeight="1" x14ac:dyDescent="0.2">
      <c r="A26" s="116">
        <v>10</v>
      </c>
      <c r="B26" s="116" t="s">
        <v>136</v>
      </c>
      <c r="C26" s="116" t="s">
        <v>138</v>
      </c>
      <c r="D26" s="185">
        <v>0</v>
      </c>
      <c r="E26" s="185">
        <v>0</v>
      </c>
      <c r="F26" s="185">
        <v>0</v>
      </c>
      <c r="G26" s="185">
        <v>0</v>
      </c>
      <c r="H26" s="181">
        <f t="shared" si="3"/>
        <v>0</v>
      </c>
      <c r="I26" s="181"/>
      <c r="J26" s="185">
        <v>0</v>
      </c>
      <c r="K26" s="185">
        <v>0</v>
      </c>
      <c r="L26" s="185">
        <v>0</v>
      </c>
      <c r="M26" s="185">
        <v>0</v>
      </c>
      <c r="N26" s="181">
        <f t="shared" si="1"/>
        <v>0</v>
      </c>
      <c r="O26" s="181" t="str">
        <f t="shared" si="2"/>
        <v>N.A.</v>
      </c>
    </row>
    <row r="27" spans="1:21" s="29" customFormat="1" ht="18" customHeight="1" x14ac:dyDescent="0.2">
      <c r="A27" s="116">
        <v>11</v>
      </c>
      <c r="B27" s="116" t="s">
        <v>136</v>
      </c>
      <c r="C27" s="116" t="s">
        <v>139</v>
      </c>
      <c r="D27" s="185">
        <v>0</v>
      </c>
      <c r="E27" s="185">
        <v>0</v>
      </c>
      <c r="F27" s="185">
        <v>0</v>
      </c>
      <c r="G27" s="185">
        <v>0</v>
      </c>
      <c r="H27" s="181">
        <f t="shared" si="3"/>
        <v>0</v>
      </c>
      <c r="I27" s="181"/>
      <c r="J27" s="185">
        <v>0</v>
      </c>
      <c r="K27" s="185">
        <v>0</v>
      </c>
      <c r="L27" s="185">
        <v>0</v>
      </c>
      <c r="M27" s="185">
        <v>0</v>
      </c>
      <c r="N27" s="181">
        <f t="shared" si="1"/>
        <v>0</v>
      </c>
      <c r="O27" s="181" t="str">
        <f t="shared" si="2"/>
        <v>N.A.</v>
      </c>
    </row>
    <row r="28" spans="1:21" s="29" customFormat="1" ht="18" customHeight="1" x14ac:dyDescent="0.2">
      <c r="A28" s="116">
        <v>12</v>
      </c>
      <c r="B28" s="116" t="s">
        <v>140</v>
      </c>
      <c r="C28" s="116" t="s">
        <v>141</v>
      </c>
      <c r="D28" s="185">
        <v>0</v>
      </c>
      <c r="E28" s="185">
        <v>0</v>
      </c>
      <c r="F28" s="185">
        <v>0</v>
      </c>
      <c r="G28" s="185">
        <v>0</v>
      </c>
      <c r="H28" s="181">
        <f t="shared" si="3"/>
        <v>0</v>
      </c>
      <c r="I28" s="181"/>
      <c r="J28" s="185">
        <v>0</v>
      </c>
      <c r="K28" s="185">
        <v>0</v>
      </c>
      <c r="L28" s="185">
        <v>0</v>
      </c>
      <c r="M28" s="185">
        <v>0</v>
      </c>
      <c r="N28" s="181">
        <f t="shared" si="1"/>
        <v>0</v>
      </c>
      <c r="O28" s="181" t="str">
        <f t="shared" si="2"/>
        <v>N.A.</v>
      </c>
    </row>
    <row r="29" spans="1:21" s="29" customFormat="1" ht="18" customHeight="1" x14ac:dyDescent="0.2">
      <c r="A29" s="116">
        <v>13</v>
      </c>
      <c r="B29" s="116" t="s">
        <v>140</v>
      </c>
      <c r="C29" s="116" t="s">
        <v>142</v>
      </c>
      <c r="D29" s="185">
        <v>0</v>
      </c>
      <c r="E29" s="185">
        <v>0</v>
      </c>
      <c r="F29" s="185">
        <v>0</v>
      </c>
      <c r="G29" s="185">
        <v>0</v>
      </c>
      <c r="H29" s="181">
        <f t="shared" si="3"/>
        <v>0</v>
      </c>
      <c r="I29" s="181"/>
      <c r="J29" s="185">
        <v>0</v>
      </c>
      <c r="K29" s="185">
        <v>0</v>
      </c>
      <c r="L29" s="185">
        <v>0</v>
      </c>
      <c r="M29" s="185">
        <v>0</v>
      </c>
      <c r="N29" s="181">
        <f t="shared" si="1"/>
        <v>0</v>
      </c>
      <c r="O29" s="181" t="str">
        <f t="shared" si="2"/>
        <v>N.A.</v>
      </c>
    </row>
    <row r="30" spans="1:21" s="29" customFormat="1" ht="18" customHeight="1" x14ac:dyDescent="0.2">
      <c r="A30" s="116">
        <v>14</v>
      </c>
      <c r="B30" s="116" t="s">
        <v>140</v>
      </c>
      <c r="C30" s="116" t="s">
        <v>143</v>
      </c>
      <c r="D30" s="185">
        <v>0</v>
      </c>
      <c r="E30" s="185">
        <v>0</v>
      </c>
      <c r="F30" s="185">
        <v>0</v>
      </c>
      <c r="G30" s="185">
        <v>0</v>
      </c>
      <c r="H30" s="181">
        <f t="shared" si="3"/>
        <v>0</v>
      </c>
      <c r="I30" s="181"/>
      <c r="J30" s="185">
        <v>0</v>
      </c>
      <c r="K30" s="185">
        <v>0</v>
      </c>
      <c r="L30" s="185">
        <v>0</v>
      </c>
      <c r="M30" s="185">
        <v>0</v>
      </c>
      <c r="N30" s="181">
        <f t="shared" si="1"/>
        <v>0</v>
      </c>
      <c r="O30" s="181" t="str">
        <f t="shared" si="2"/>
        <v>N.A.</v>
      </c>
    </row>
    <row r="31" spans="1:21" s="29" customFormat="1" ht="18" customHeight="1" x14ac:dyDescent="0.2">
      <c r="A31" s="116">
        <v>15</v>
      </c>
      <c r="B31" s="116" t="s">
        <v>140</v>
      </c>
      <c r="C31" s="116" t="s">
        <v>144</v>
      </c>
      <c r="D31" s="185">
        <v>0</v>
      </c>
      <c r="E31" s="185">
        <v>0</v>
      </c>
      <c r="F31" s="185">
        <v>0</v>
      </c>
      <c r="G31" s="185">
        <v>0</v>
      </c>
      <c r="H31" s="181">
        <f t="shared" si="3"/>
        <v>0</v>
      </c>
      <c r="I31" s="181"/>
      <c r="J31" s="185">
        <v>0</v>
      </c>
      <c r="K31" s="185">
        <v>0</v>
      </c>
      <c r="L31" s="185">
        <v>0</v>
      </c>
      <c r="M31" s="185">
        <v>0</v>
      </c>
      <c r="N31" s="181">
        <f t="shared" si="1"/>
        <v>0</v>
      </c>
      <c r="O31" s="181" t="str">
        <f t="shared" si="2"/>
        <v>N.A.</v>
      </c>
    </row>
    <row r="32" spans="1:21" s="29" customFormat="1" ht="18" customHeight="1" x14ac:dyDescent="0.2">
      <c r="A32" s="116">
        <v>16</v>
      </c>
      <c r="B32" s="116" t="s">
        <v>140</v>
      </c>
      <c r="C32" s="116" t="s">
        <v>145</v>
      </c>
      <c r="D32" s="185">
        <v>0</v>
      </c>
      <c r="E32" s="185">
        <v>0</v>
      </c>
      <c r="F32" s="185">
        <v>0</v>
      </c>
      <c r="G32" s="185">
        <v>0</v>
      </c>
      <c r="H32" s="181">
        <f t="shared" si="3"/>
        <v>0</v>
      </c>
      <c r="I32" s="181"/>
      <c r="J32" s="185">
        <v>0</v>
      </c>
      <c r="K32" s="185">
        <v>0</v>
      </c>
      <c r="L32" s="185">
        <v>0</v>
      </c>
      <c r="M32" s="185">
        <v>0</v>
      </c>
      <c r="N32" s="181">
        <f t="shared" si="1"/>
        <v>0</v>
      </c>
      <c r="O32" s="181" t="str">
        <f t="shared" si="2"/>
        <v>N.A.</v>
      </c>
    </row>
    <row r="33" spans="1:15" s="29" customFormat="1" ht="18" customHeight="1" x14ac:dyDescent="0.2">
      <c r="A33" s="116">
        <v>17</v>
      </c>
      <c r="B33" s="116" t="s">
        <v>136</v>
      </c>
      <c r="C33" s="116" t="s">
        <v>146</v>
      </c>
      <c r="D33" s="185">
        <v>0</v>
      </c>
      <c r="E33" s="185">
        <v>0</v>
      </c>
      <c r="F33" s="185">
        <v>0</v>
      </c>
      <c r="G33" s="185">
        <v>0</v>
      </c>
      <c r="H33" s="181">
        <f t="shared" si="3"/>
        <v>0</v>
      </c>
      <c r="I33" s="181"/>
      <c r="J33" s="185">
        <v>0</v>
      </c>
      <c r="K33" s="185">
        <v>0</v>
      </c>
      <c r="L33" s="185">
        <v>0</v>
      </c>
      <c r="M33" s="185">
        <v>0</v>
      </c>
      <c r="N33" s="181">
        <f t="shared" si="1"/>
        <v>0</v>
      </c>
      <c r="O33" s="181" t="str">
        <f t="shared" si="2"/>
        <v>N.A.</v>
      </c>
    </row>
    <row r="34" spans="1:15" s="29" customFormat="1" ht="18" customHeight="1" x14ac:dyDescent="0.2">
      <c r="A34" s="116">
        <v>18</v>
      </c>
      <c r="B34" s="116" t="s">
        <v>136</v>
      </c>
      <c r="C34" s="116" t="s">
        <v>147</v>
      </c>
      <c r="D34" s="185">
        <v>0</v>
      </c>
      <c r="E34" s="185">
        <v>0</v>
      </c>
      <c r="F34" s="185">
        <v>0</v>
      </c>
      <c r="G34" s="185">
        <v>0</v>
      </c>
      <c r="H34" s="181">
        <f t="shared" si="3"/>
        <v>0</v>
      </c>
      <c r="I34" s="181"/>
      <c r="J34" s="185">
        <v>0</v>
      </c>
      <c r="K34" s="185">
        <v>0</v>
      </c>
      <c r="L34" s="185">
        <v>0</v>
      </c>
      <c r="M34" s="185">
        <v>0</v>
      </c>
      <c r="N34" s="181">
        <f t="shared" si="1"/>
        <v>0</v>
      </c>
      <c r="O34" s="181" t="str">
        <f t="shared" si="2"/>
        <v>N.A.</v>
      </c>
    </row>
    <row r="35" spans="1:15" s="29" customFormat="1" ht="18" customHeight="1" x14ac:dyDescent="0.2">
      <c r="A35" s="116">
        <v>19</v>
      </c>
      <c r="B35" s="116" t="s">
        <v>136</v>
      </c>
      <c r="C35" s="116" t="s">
        <v>148</v>
      </c>
      <c r="D35" s="185">
        <v>0</v>
      </c>
      <c r="E35" s="185">
        <v>0</v>
      </c>
      <c r="F35" s="185">
        <v>0</v>
      </c>
      <c r="G35" s="185">
        <v>0</v>
      </c>
      <c r="H35" s="181">
        <f t="shared" si="3"/>
        <v>0</v>
      </c>
      <c r="I35" s="181"/>
      <c r="J35" s="185">
        <v>0</v>
      </c>
      <c r="K35" s="185">
        <v>0</v>
      </c>
      <c r="L35" s="185">
        <v>0</v>
      </c>
      <c r="M35" s="185">
        <v>0</v>
      </c>
      <c r="N35" s="181">
        <f t="shared" si="1"/>
        <v>0</v>
      </c>
      <c r="O35" s="181" t="str">
        <f t="shared" si="2"/>
        <v>N.A.</v>
      </c>
    </row>
    <row r="36" spans="1:15" s="29" customFormat="1" ht="18" customHeight="1" x14ac:dyDescent="0.2">
      <c r="A36" s="116">
        <v>20</v>
      </c>
      <c r="B36" s="116" t="s">
        <v>136</v>
      </c>
      <c r="C36" s="116" t="s">
        <v>149</v>
      </c>
      <c r="D36" s="185">
        <v>0</v>
      </c>
      <c r="E36" s="185">
        <v>0</v>
      </c>
      <c r="F36" s="185">
        <v>0</v>
      </c>
      <c r="G36" s="185">
        <v>0</v>
      </c>
      <c r="H36" s="181">
        <f t="shared" si="3"/>
        <v>0</v>
      </c>
      <c r="I36" s="181"/>
      <c r="J36" s="185">
        <v>0</v>
      </c>
      <c r="K36" s="185">
        <v>0</v>
      </c>
      <c r="L36" s="185">
        <v>0</v>
      </c>
      <c r="M36" s="185">
        <v>0</v>
      </c>
      <c r="N36" s="181">
        <f t="shared" si="1"/>
        <v>0</v>
      </c>
      <c r="O36" s="181" t="str">
        <f t="shared" si="2"/>
        <v>N.A.</v>
      </c>
    </row>
    <row r="37" spans="1:15" s="29" customFormat="1" ht="18" customHeight="1" x14ac:dyDescent="0.2">
      <c r="A37" s="116">
        <v>21</v>
      </c>
      <c r="B37" s="116" t="s">
        <v>140</v>
      </c>
      <c r="C37" s="116" t="s">
        <v>150</v>
      </c>
      <c r="D37" s="185">
        <v>0</v>
      </c>
      <c r="E37" s="185">
        <v>0</v>
      </c>
      <c r="F37" s="185">
        <v>0</v>
      </c>
      <c r="G37" s="185">
        <v>0</v>
      </c>
      <c r="H37" s="181">
        <f t="shared" si="3"/>
        <v>0</v>
      </c>
      <c r="I37" s="181"/>
      <c r="J37" s="185">
        <v>0</v>
      </c>
      <c r="K37" s="185">
        <v>0</v>
      </c>
      <c r="L37" s="185">
        <v>0</v>
      </c>
      <c r="M37" s="185">
        <v>0</v>
      </c>
      <c r="N37" s="181">
        <f t="shared" si="1"/>
        <v>0</v>
      </c>
      <c r="O37" s="181" t="str">
        <f t="shared" si="2"/>
        <v>N.A.</v>
      </c>
    </row>
    <row r="38" spans="1:15" s="29" customFormat="1" ht="18" customHeight="1" x14ac:dyDescent="0.2">
      <c r="A38" s="116">
        <v>22</v>
      </c>
      <c r="B38" s="116" t="s">
        <v>140</v>
      </c>
      <c r="C38" s="116" t="s">
        <v>151</v>
      </c>
      <c r="D38" s="185">
        <v>0</v>
      </c>
      <c r="E38" s="185">
        <v>0</v>
      </c>
      <c r="F38" s="185">
        <v>0</v>
      </c>
      <c r="G38" s="185">
        <v>0</v>
      </c>
      <c r="H38" s="181">
        <f t="shared" si="3"/>
        <v>0</v>
      </c>
      <c r="I38" s="181"/>
      <c r="J38" s="185">
        <v>0</v>
      </c>
      <c r="K38" s="185">
        <v>0</v>
      </c>
      <c r="L38" s="185">
        <v>0</v>
      </c>
      <c r="M38" s="185">
        <v>0</v>
      </c>
      <c r="N38" s="181">
        <f t="shared" si="1"/>
        <v>0</v>
      </c>
      <c r="O38" s="181" t="str">
        <f t="shared" si="2"/>
        <v>N.A.</v>
      </c>
    </row>
    <row r="39" spans="1:15" s="29" customFormat="1" ht="18" customHeight="1" x14ac:dyDescent="0.2">
      <c r="A39" s="116">
        <v>23</v>
      </c>
      <c r="B39" s="116" t="s">
        <v>140</v>
      </c>
      <c r="C39" s="116" t="s">
        <v>152</v>
      </c>
      <c r="D39" s="185">
        <v>0</v>
      </c>
      <c r="E39" s="185">
        <v>0</v>
      </c>
      <c r="F39" s="185">
        <v>0</v>
      </c>
      <c r="G39" s="185">
        <v>0</v>
      </c>
      <c r="H39" s="181">
        <f t="shared" si="3"/>
        <v>0</v>
      </c>
      <c r="I39" s="181"/>
      <c r="J39" s="185">
        <v>0</v>
      </c>
      <c r="K39" s="185">
        <v>0</v>
      </c>
      <c r="L39" s="185">
        <v>0</v>
      </c>
      <c r="M39" s="185">
        <v>0</v>
      </c>
      <c r="N39" s="181">
        <f t="shared" si="1"/>
        <v>0</v>
      </c>
      <c r="O39" s="181" t="str">
        <f t="shared" si="2"/>
        <v>N.A.</v>
      </c>
    </row>
    <row r="40" spans="1:15" s="29" customFormat="1" ht="18" customHeight="1" x14ac:dyDescent="0.2">
      <c r="A40" s="116">
        <v>24</v>
      </c>
      <c r="B40" s="116" t="s">
        <v>140</v>
      </c>
      <c r="C40" s="116" t="s">
        <v>153</v>
      </c>
      <c r="D40" s="185">
        <v>0</v>
      </c>
      <c r="E40" s="185">
        <v>0</v>
      </c>
      <c r="F40" s="185">
        <v>0</v>
      </c>
      <c r="G40" s="185">
        <v>0</v>
      </c>
      <c r="H40" s="181">
        <f t="shared" si="3"/>
        <v>0</v>
      </c>
      <c r="I40" s="181"/>
      <c r="J40" s="185">
        <v>0</v>
      </c>
      <c r="K40" s="185">
        <v>0</v>
      </c>
      <c r="L40" s="185">
        <v>0</v>
      </c>
      <c r="M40" s="185">
        <v>0</v>
      </c>
      <c r="N40" s="181">
        <f t="shared" si="1"/>
        <v>0</v>
      </c>
      <c r="O40" s="181" t="str">
        <f t="shared" si="2"/>
        <v>N.A.</v>
      </c>
    </row>
    <row r="41" spans="1:15" s="29" customFormat="1" ht="18" customHeight="1" x14ac:dyDescent="0.2">
      <c r="A41" s="116">
        <v>25</v>
      </c>
      <c r="B41" s="116" t="s">
        <v>124</v>
      </c>
      <c r="C41" s="116" t="s">
        <v>154</v>
      </c>
      <c r="D41" s="185">
        <v>0</v>
      </c>
      <c r="E41" s="185">
        <v>0</v>
      </c>
      <c r="F41" s="185">
        <v>0</v>
      </c>
      <c r="G41" s="185">
        <v>0</v>
      </c>
      <c r="H41" s="181">
        <f t="shared" si="3"/>
        <v>0</v>
      </c>
      <c r="I41" s="181"/>
      <c r="J41" s="185">
        <v>0</v>
      </c>
      <c r="K41" s="185">
        <v>0</v>
      </c>
      <c r="L41" s="185">
        <v>0</v>
      </c>
      <c r="M41" s="185">
        <v>0</v>
      </c>
      <c r="N41" s="181">
        <f t="shared" si="1"/>
        <v>0</v>
      </c>
      <c r="O41" s="181" t="str">
        <f t="shared" si="2"/>
        <v>N.A.</v>
      </c>
    </row>
    <row r="42" spans="1:15" s="29" customFormat="1" ht="18" customHeight="1" x14ac:dyDescent="0.2">
      <c r="A42" s="116">
        <v>26</v>
      </c>
      <c r="B42" s="116" t="s">
        <v>155</v>
      </c>
      <c r="C42" s="116" t="s">
        <v>156</v>
      </c>
      <c r="D42" s="185">
        <v>0</v>
      </c>
      <c r="E42" s="185">
        <v>0</v>
      </c>
      <c r="F42" s="185">
        <v>0</v>
      </c>
      <c r="G42" s="185">
        <v>0</v>
      </c>
      <c r="H42" s="181">
        <f t="shared" si="3"/>
        <v>0</v>
      </c>
      <c r="I42" s="181"/>
      <c r="J42" s="185">
        <v>0</v>
      </c>
      <c r="K42" s="185">
        <v>0</v>
      </c>
      <c r="L42" s="185">
        <v>0</v>
      </c>
      <c r="M42" s="185">
        <v>0</v>
      </c>
      <c r="N42" s="181">
        <f t="shared" si="1"/>
        <v>0</v>
      </c>
      <c r="O42" s="181" t="str">
        <f t="shared" si="2"/>
        <v>N.A.</v>
      </c>
    </row>
    <row r="43" spans="1:15" s="29" customFormat="1" ht="18" customHeight="1" x14ac:dyDescent="0.2">
      <c r="A43" s="116">
        <v>27</v>
      </c>
      <c r="B43" s="116" t="s">
        <v>136</v>
      </c>
      <c r="C43" s="116" t="s">
        <v>157</v>
      </c>
      <c r="D43" s="185">
        <v>0</v>
      </c>
      <c r="E43" s="185">
        <v>0</v>
      </c>
      <c r="F43" s="185">
        <v>0</v>
      </c>
      <c r="G43" s="185">
        <v>0</v>
      </c>
      <c r="H43" s="181">
        <f t="shared" si="3"/>
        <v>0</v>
      </c>
      <c r="I43" s="181"/>
      <c r="J43" s="185">
        <v>0</v>
      </c>
      <c r="K43" s="185">
        <v>0</v>
      </c>
      <c r="L43" s="185">
        <v>0</v>
      </c>
      <c r="M43" s="185">
        <v>0</v>
      </c>
      <c r="N43" s="181">
        <f t="shared" si="1"/>
        <v>0</v>
      </c>
      <c r="O43" s="181" t="str">
        <f t="shared" si="2"/>
        <v>N.A.</v>
      </c>
    </row>
    <row r="44" spans="1:15" s="29" customFormat="1" ht="18" customHeight="1" x14ac:dyDescent="0.2">
      <c r="A44" s="116">
        <v>28</v>
      </c>
      <c r="B44" s="116" t="s">
        <v>136</v>
      </c>
      <c r="C44" s="116" t="s">
        <v>158</v>
      </c>
      <c r="D44" s="185">
        <v>0</v>
      </c>
      <c r="E44" s="185">
        <v>0</v>
      </c>
      <c r="F44" s="185">
        <v>0</v>
      </c>
      <c r="G44" s="185">
        <v>0</v>
      </c>
      <c r="H44" s="181">
        <f t="shared" si="3"/>
        <v>0</v>
      </c>
      <c r="I44" s="181"/>
      <c r="J44" s="185">
        <v>0</v>
      </c>
      <c r="K44" s="185">
        <v>0</v>
      </c>
      <c r="L44" s="185">
        <v>0</v>
      </c>
      <c r="M44" s="185">
        <v>0</v>
      </c>
      <c r="N44" s="181">
        <f t="shared" si="1"/>
        <v>0</v>
      </c>
      <c r="O44" s="181" t="str">
        <f t="shared" si="2"/>
        <v>N.A.</v>
      </c>
    </row>
    <row r="45" spans="1:15" s="29" customFormat="1" ht="18" customHeight="1" x14ac:dyDescent="0.2">
      <c r="A45" s="116">
        <v>29</v>
      </c>
      <c r="B45" s="116" t="s">
        <v>136</v>
      </c>
      <c r="C45" s="116" t="s">
        <v>159</v>
      </c>
      <c r="D45" s="185">
        <v>0</v>
      </c>
      <c r="E45" s="185">
        <v>0</v>
      </c>
      <c r="F45" s="185">
        <v>0</v>
      </c>
      <c r="G45" s="185">
        <v>0</v>
      </c>
      <c r="H45" s="181">
        <f t="shared" si="3"/>
        <v>0</v>
      </c>
      <c r="I45" s="181"/>
      <c r="J45" s="185">
        <v>0</v>
      </c>
      <c r="K45" s="185">
        <v>0</v>
      </c>
      <c r="L45" s="185">
        <v>0</v>
      </c>
      <c r="M45" s="185">
        <v>0</v>
      </c>
      <c r="N45" s="181">
        <f t="shared" si="1"/>
        <v>0</v>
      </c>
      <c r="O45" s="181" t="str">
        <f t="shared" si="2"/>
        <v>N.A.</v>
      </c>
    </row>
    <row r="46" spans="1:15" s="29" customFormat="1" ht="18" customHeight="1" x14ac:dyDescent="0.2">
      <c r="A46" s="116">
        <v>30</v>
      </c>
      <c r="B46" s="116" t="s">
        <v>136</v>
      </c>
      <c r="C46" s="116" t="s">
        <v>160</v>
      </c>
      <c r="D46" s="185">
        <v>0</v>
      </c>
      <c r="E46" s="185">
        <v>0</v>
      </c>
      <c r="F46" s="185">
        <v>0</v>
      </c>
      <c r="G46" s="185">
        <v>0</v>
      </c>
      <c r="H46" s="181">
        <f t="shared" si="3"/>
        <v>0</v>
      </c>
      <c r="I46" s="181"/>
      <c r="J46" s="185">
        <v>0</v>
      </c>
      <c r="K46" s="185">
        <v>0</v>
      </c>
      <c r="L46" s="185">
        <v>0</v>
      </c>
      <c r="M46" s="185">
        <v>0</v>
      </c>
      <c r="N46" s="181">
        <f t="shared" si="1"/>
        <v>0</v>
      </c>
      <c r="O46" s="181" t="str">
        <f t="shared" si="2"/>
        <v>N.A.</v>
      </c>
    </row>
    <row r="47" spans="1:15" s="29" customFormat="1" ht="18" customHeight="1" x14ac:dyDescent="0.2">
      <c r="A47" s="116">
        <v>31</v>
      </c>
      <c r="B47" s="116" t="s">
        <v>136</v>
      </c>
      <c r="C47" s="116" t="s">
        <v>161</v>
      </c>
      <c r="D47" s="185">
        <v>0</v>
      </c>
      <c r="E47" s="185">
        <v>0</v>
      </c>
      <c r="F47" s="185">
        <v>0</v>
      </c>
      <c r="G47" s="185">
        <v>0</v>
      </c>
      <c r="H47" s="181">
        <f t="shared" si="3"/>
        <v>0</v>
      </c>
      <c r="I47" s="181"/>
      <c r="J47" s="185">
        <v>0</v>
      </c>
      <c r="K47" s="185">
        <v>0</v>
      </c>
      <c r="L47" s="185">
        <v>0</v>
      </c>
      <c r="M47" s="185">
        <v>0</v>
      </c>
      <c r="N47" s="181">
        <f t="shared" si="1"/>
        <v>0</v>
      </c>
      <c r="O47" s="181" t="str">
        <f t="shared" si="2"/>
        <v>N.A.</v>
      </c>
    </row>
    <row r="48" spans="1:15" s="29" customFormat="1" ht="18" customHeight="1" x14ac:dyDescent="0.2">
      <c r="A48" s="116">
        <v>32</v>
      </c>
      <c r="B48" s="116" t="s">
        <v>140</v>
      </c>
      <c r="C48" s="116" t="s">
        <v>162</v>
      </c>
      <c r="D48" s="185">
        <v>0</v>
      </c>
      <c r="E48" s="185">
        <v>0</v>
      </c>
      <c r="F48" s="185">
        <v>0</v>
      </c>
      <c r="G48" s="185">
        <v>0</v>
      </c>
      <c r="H48" s="181">
        <f t="shared" si="3"/>
        <v>0</v>
      </c>
      <c r="I48" s="181"/>
      <c r="J48" s="185">
        <v>0</v>
      </c>
      <c r="K48" s="185">
        <v>0</v>
      </c>
      <c r="L48" s="185">
        <v>0</v>
      </c>
      <c r="M48" s="185">
        <v>0</v>
      </c>
      <c r="N48" s="181">
        <f t="shared" si="1"/>
        <v>0</v>
      </c>
      <c r="O48" s="181" t="str">
        <f t="shared" si="2"/>
        <v>N.A.</v>
      </c>
    </row>
    <row r="49" spans="1:15" s="29" customFormat="1" ht="18" customHeight="1" x14ac:dyDescent="0.2">
      <c r="A49" s="116">
        <v>33</v>
      </c>
      <c r="B49" s="116" t="s">
        <v>140</v>
      </c>
      <c r="C49" s="116" t="s">
        <v>163</v>
      </c>
      <c r="D49" s="185">
        <v>0</v>
      </c>
      <c r="E49" s="185">
        <v>0</v>
      </c>
      <c r="F49" s="185">
        <v>0</v>
      </c>
      <c r="G49" s="185">
        <v>0</v>
      </c>
      <c r="H49" s="181">
        <f t="shared" si="3"/>
        <v>0</v>
      </c>
      <c r="I49" s="181"/>
      <c r="J49" s="185">
        <v>0</v>
      </c>
      <c r="K49" s="185">
        <v>0</v>
      </c>
      <c r="L49" s="185">
        <v>0</v>
      </c>
      <c r="M49" s="185">
        <v>0</v>
      </c>
      <c r="N49" s="181">
        <f t="shared" si="1"/>
        <v>0</v>
      </c>
      <c r="O49" s="181" t="str">
        <f t="shared" si="2"/>
        <v>N.A.</v>
      </c>
    </row>
    <row r="50" spans="1:15" s="29" customFormat="1" ht="18" customHeight="1" x14ac:dyDescent="0.2">
      <c r="A50" s="116">
        <v>34</v>
      </c>
      <c r="B50" s="116" t="s">
        <v>140</v>
      </c>
      <c r="C50" s="116" t="s">
        <v>164</v>
      </c>
      <c r="D50" s="185">
        <v>0</v>
      </c>
      <c r="E50" s="185">
        <v>0</v>
      </c>
      <c r="F50" s="185">
        <v>0</v>
      </c>
      <c r="G50" s="185">
        <v>0</v>
      </c>
      <c r="H50" s="181">
        <f t="shared" si="3"/>
        <v>0</v>
      </c>
      <c r="I50" s="181"/>
      <c r="J50" s="185">
        <v>0</v>
      </c>
      <c r="K50" s="185">
        <v>0</v>
      </c>
      <c r="L50" s="185">
        <v>0</v>
      </c>
      <c r="M50" s="185">
        <v>0</v>
      </c>
      <c r="N50" s="181">
        <f t="shared" si="1"/>
        <v>0</v>
      </c>
      <c r="O50" s="181" t="str">
        <f t="shared" si="2"/>
        <v>N.A.</v>
      </c>
    </row>
    <row r="51" spans="1:15" s="29" customFormat="1" ht="18" customHeight="1" x14ac:dyDescent="0.2">
      <c r="A51" s="116">
        <v>35</v>
      </c>
      <c r="B51" s="116" t="s">
        <v>140</v>
      </c>
      <c r="C51" s="116" t="s">
        <v>165</v>
      </c>
      <c r="D51" s="185">
        <v>0</v>
      </c>
      <c r="E51" s="185">
        <v>0</v>
      </c>
      <c r="F51" s="185">
        <v>0</v>
      </c>
      <c r="G51" s="185">
        <v>0</v>
      </c>
      <c r="H51" s="181">
        <f t="shared" si="3"/>
        <v>0</v>
      </c>
      <c r="I51" s="181"/>
      <c r="J51" s="185">
        <v>0</v>
      </c>
      <c r="K51" s="185">
        <v>0</v>
      </c>
      <c r="L51" s="185">
        <v>0</v>
      </c>
      <c r="M51" s="185">
        <v>0</v>
      </c>
      <c r="N51" s="181">
        <f t="shared" si="1"/>
        <v>0</v>
      </c>
      <c r="O51" s="181" t="str">
        <f t="shared" si="2"/>
        <v>N.A.</v>
      </c>
    </row>
    <row r="52" spans="1:15" s="29" customFormat="1" ht="18" customHeight="1" x14ac:dyDescent="0.2">
      <c r="A52" s="116">
        <v>36</v>
      </c>
      <c r="B52" s="116" t="s">
        <v>140</v>
      </c>
      <c r="C52" s="116" t="s">
        <v>166</v>
      </c>
      <c r="D52" s="185">
        <v>0</v>
      </c>
      <c r="E52" s="185">
        <v>0</v>
      </c>
      <c r="F52" s="185">
        <v>0</v>
      </c>
      <c r="G52" s="185">
        <v>0</v>
      </c>
      <c r="H52" s="181">
        <f t="shared" si="3"/>
        <v>0</v>
      </c>
      <c r="I52" s="181"/>
      <c r="J52" s="185">
        <v>0</v>
      </c>
      <c r="K52" s="185">
        <v>0</v>
      </c>
      <c r="L52" s="185">
        <v>0</v>
      </c>
      <c r="M52" s="185">
        <v>0</v>
      </c>
      <c r="N52" s="181">
        <f t="shared" si="1"/>
        <v>0</v>
      </c>
      <c r="O52" s="181" t="str">
        <f t="shared" si="2"/>
        <v>N.A.</v>
      </c>
    </row>
    <row r="53" spans="1:15" s="29" customFormat="1" ht="18" customHeight="1" x14ac:dyDescent="0.2">
      <c r="A53" s="116">
        <v>37</v>
      </c>
      <c r="B53" s="116" t="s">
        <v>140</v>
      </c>
      <c r="C53" s="116" t="s">
        <v>167</v>
      </c>
      <c r="D53" s="185">
        <v>0</v>
      </c>
      <c r="E53" s="185">
        <v>0</v>
      </c>
      <c r="F53" s="185">
        <v>0</v>
      </c>
      <c r="G53" s="185">
        <v>0</v>
      </c>
      <c r="H53" s="181">
        <f t="shared" si="3"/>
        <v>0</v>
      </c>
      <c r="I53" s="181"/>
      <c r="J53" s="185">
        <v>0</v>
      </c>
      <c r="K53" s="185">
        <v>0</v>
      </c>
      <c r="L53" s="185">
        <v>0</v>
      </c>
      <c r="M53" s="185">
        <v>0</v>
      </c>
      <c r="N53" s="181">
        <f t="shared" si="1"/>
        <v>0</v>
      </c>
      <c r="O53" s="181" t="str">
        <f t="shared" si="2"/>
        <v>N.A.</v>
      </c>
    </row>
    <row r="54" spans="1:15" s="29" customFormat="1" ht="18" customHeight="1" x14ac:dyDescent="0.2">
      <c r="A54" s="116">
        <v>38</v>
      </c>
      <c r="B54" s="116" t="s">
        <v>126</v>
      </c>
      <c r="C54" s="116" t="s">
        <v>168</v>
      </c>
      <c r="D54" s="185">
        <v>0</v>
      </c>
      <c r="E54" s="185">
        <v>0</v>
      </c>
      <c r="F54" s="185">
        <v>0</v>
      </c>
      <c r="G54" s="185">
        <v>0</v>
      </c>
      <c r="H54" s="181">
        <f t="shared" si="3"/>
        <v>0</v>
      </c>
      <c r="I54" s="181"/>
      <c r="J54" s="185">
        <v>0</v>
      </c>
      <c r="K54" s="185">
        <v>0</v>
      </c>
      <c r="L54" s="185">
        <v>0</v>
      </c>
      <c r="M54" s="185">
        <v>0</v>
      </c>
      <c r="N54" s="181">
        <f t="shared" si="1"/>
        <v>0</v>
      </c>
      <c r="O54" s="181" t="str">
        <f t="shared" si="2"/>
        <v>N.A.</v>
      </c>
    </row>
    <row r="55" spans="1:15" s="29" customFormat="1" ht="18" customHeight="1" x14ac:dyDescent="0.2">
      <c r="A55" s="116">
        <v>39</v>
      </c>
      <c r="B55" s="116" t="s">
        <v>136</v>
      </c>
      <c r="C55" s="116" t="s">
        <v>169</v>
      </c>
      <c r="D55" s="185">
        <v>0</v>
      </c>
      <c r="E55" s="185">
        <v>0</v>
      </c>
      <c r="F55" s="185">
        <v>0</v>
      </c>
      <c r="G55" s="185">
        <v>0</v>
      </c>
      <c r="H55" s="181">
        <f t="shared" si="3"/>
        <v>0</v>
      </c>
      <c r="I55" s="181"/>
      <c r="J55" s="185">
        <v>0</v>
      </c>
      <c r="K55" s="185">
        <v>0</v>
      </c>
      <c r="L55" s="185">
        <v>0</v>
      </c>
      <c r="M55" s="185">
        <v>0</v>
      </c>
      <c r="N55" s="181">
        <f t="shared" si="1"/>
        <v>0</v>
      </c>
      <c r="O55" s="181" t="str">
        <f t="shared" si="2"/>
        <v>N.A.</v>
      </c>
    </row>
    <row r="56" spans="1:15" s="29" customFormat="1" ht="18" customHeight="1" x14ac:dyDescent="0.2">
      <c r="A56" s="116">
        <v>40</v>
      </c>
      <c r="B56" s="116" t="s">
        <v>136</v>
      </c>
      <c r="C56" s="116" t="s">
        <v>170</v>
      </c>
      <c r="D56" s="185">
        <v>0</v>
      </c>
      <c r="E56" s="185">
        <v>0</v>
      </c>
      <c r="F56" s="185">
        <v>0</v>
      </c>
      <c r="G56" s="185">
        <v>0</v>
      </c>
      <c r="H56" s="181">
        <f t="shared" si="3"/>
        <v>0</v>
      </c>
      <c r="I56" s="181"/>
      <c r="J56" s="185">
        <v>0</v>
      </c>
      <c r="K56" s="185">
        <v>0</v>
      </c>
      <c r="L56" s="185">
        <v>0</v>
      </c>
      <c r="M56" s="185">
        <v>0</v>
      </c>
      <c r="N56" s="181">
        <f t="shared" si="1"/>
        <v>0</v>
      </c>
      <c r="O56" s="181" t="str">
        <f t="shared" si="2"/>
        <v>N.A.</v>
      </c>
    </row>
    <row r="57" spans="1:15" s="29" customFormat="1" ht="18" customHeight="1" x14ac:dyDescent="0.2">
      <c r="A57" s="116">
        <v>41</v>
      </c>
      <c r="B57" s="116" t="s">
        <v>136</v>
      </c>
      <c r="C57" s="116" t="s">
        <v>171</v>
      </c>
      <c r="D57" s="185">
        <v>0</v>
      </c>
      <c r="E57" s="185">
        <v>0</v>
      </c>
      <c r="F57" s="185">
        <v>0</v>
      </c>
      <c r="G57" s="185">
        <v>0</v>
      </c>
      <c r="H57" s="181">
        <f t="shared" si="3"/>
        <v>0</v>
      </c>
      <c r="I57" s="181"/>
      <c r="J57" s="185">
        <v>0</v>
      </c>
      <c r="K57" s="185">
        <v>0</v>
      </c>
      <c r="L57" s="185">
        <v>0</v>
      </c>
      <c r="M57" s="185">
        <v>0</v>
      </c>
      <c r="N57" s="181">
        <f t="shared" si="1"/>
        <v>0</v>
      </c>
      <c r="O57" s="181" t="str">
        <f t="shared" si="2"/>
        <v>N.A.</v>
      </c>
    </row>
    <row r="58" spans="1:15" s="29" customFormat="1" ht="18" customHeight="1" x14ac:dyDescent="0.2">
      <c r="A58" s="116">
        <v>42</v>
      </c>
      <c r="B58" s="116" t="s">
        <v>136</v>
      </c>
      <c r="C58" s="116" t="s">
        <v>172</v>
      </c>
      <c r="D58" s="185">
        <v>0</v>
      </c>
      <c r="E58" s="185">
        <v>0</v>
      </c>
      <c r="F58" s="185">
        <v>0</v>
      </c>
      <c r="G58" s="185">
        <v>0</v>
      </c>
      <c r="H58" s="181">
        <f t="shared" si="3"/>
        <v>0</v>
      </c>
      <c r="I58" s="181"/>
      <c r="J58" s="185">
        <v>0</v>
      </c>
      <c r="K58" s="185">
        <v>0</v>
      </c>
      <c r="L58" s="185">
        <v>0</v>
      </c>
      <c r="M58" s="185">
        <v>0</v>
      </c>
      <c r="N58" s="181">
        <f t="shared" si="1"/>
        <v>0</v>
      </c>
      <c r="O58" s="181" t="str">
        <f t="shared" si="2"/>
        <v>N.A.</v>
      </c>
    </row>
    <row r="59" spans="1:15" s="29" customFormat="1" ht="18" customHeight="1" x14ac:dyDescent="0.2">
      <c r="A59" s="116">
        <v>43</v>
      </c>
      <c r="B59" s="116" t="s">
        <v>136</v>
      </c>
      <c r="C59" s="116" t="s">
        <v>173</v>
      </c>
      <c r="D59" s="185">
        <v>0</v>
      </c>
      <c r="E59" s="185">
        <v>0</v>
      </c>
      <c r="F59" s="185">
        <v>0</v>
      </c>
      <c r="G59" s="185">
        <v>0</v>
      </c>
      <c r="H59" s="181">
        <f t="shared" si="3"/>
        <v>0</v>
      </c>
      <c r="I59" s="181"/>
      <c r="J59" s="185">
        <v>0</v>
      </c>
      <c r="K59" s="185">
        <v>0</v>
      </c>
      <c r="L59" s="185">
        <v>0</v>
      </c>
      <c r="M59" s="185">
        <v>0</v>
      </c>
      <c r="N59" s="181">
        <f t="shared" si="1"/>
        <v>0</v>
      </c>
      <c r="O59" s="181" t="str">
        <f t="shared" si="2"/>
        <v>N.A.</v>
      </c>
    </row>
    <row r="60" spans="1:15" s="29" customFormat="1" ht="18" customHeight="1" x14ac:dyDescent="0.2">
      <c r="A60" s="116">
        <v>44</v>
      </c>
      <c r="B60" s="116" t="s">
        <v>140</v>
      </c>
      <c r="C60" s="116" t="s">
        <v>174</v>
      </c>
      <c r="D60" s="185">
        <v>0</v>
      </c>
      <c r="E60" s="185">
        <v>0</v>
      </c>
      <c r="F60" s="185">
        <v>0</v>
      </c>
      <c r="G60" s="185">
        <v>0</v>
      </c>
      <c r="H60" s="181">
        <f t="shared" si="3"/>
        <v>0</v>
      </c>
      <c r="I60" s="181"/>
      <c r="J60" s="185">
        <v>0</v>
      </c>
      <c r="K60" s="185">
        <v>0</v>
      </c>
      <c r="L60" s="185">
        <v>0</v>
      </c>
      <c r="M60" s="185">
        <v>0</v>
      </c>
      <c r="N60" s="181">
        <f t="shared" si="1"/>
        <v>0</v>
      </c>
      <c r="O60" s="181" t="str">
        <f t="shared" si="2"/>
        <v>N.A.</v>
      </c>
    </row>
    <row r="61" spans="1:15" s="29" customFormat="1" ht="18" customHeight="1" x14ac:dyDescent="0.2">
      <c r="A61" s="116">
        <v>45</v>
      </c>
      <c r="B61" s="116" t="s">
        <v>140</v>
      </c>
      <c r="C61" s="116" t="s">
        <v>175</v>
      </c>
      <c r="D61" s="185">
        <v>0</v>
      </c>
      <c r="E61" s="185">
        <v>0</v>
      </c>
      <c r="F61" s="185">
        <v>0</v>
      </c>
      <c r="G61" s="185">
        <v>0</v>
      </c>
      <c r="H61" s="181">
        <f t="shared" si="3"/>
        <v>0</v>
      </c>
      <c r="I61" s="181"/>
      <c r="J61" s="185">
        <v>0</v>
      </c>
      <c r="K61" s="185">
        <v>0</v>
      </c>
      <c r="L61" s="185">
        <v>0</v>
      </c>
      <c r="M61" s="185">
        <v>0</v>
      </c>
      <c r="N61" s="181">
        <f t="shared" si="1"/>
        <v>0</v>
      </c>
      <c r="O61" s="181" t="str">
        <f t="shared" si="2"/>
        <v>N.A.</v>
      </c>
    </row>
    <row r="62" spans="1:15" s="29" customFormat="1" ht="18" customHeight="1" x14ac:dyDescent="0.2">
      <c r="A62" s="116">
        <v>46</v>
      </c>
      <c r="B62" s="116" t="s">
        <v>140</v>
      </c>
      <c r="C62" s="116" t="s">
        <v>176</v>
      </c>
      <c r="D62" s="185">
        <v>0</v>
      </c>
      <c r="E62" s="185">
        <v>0</v>
      </c>
      <c r="F62" s="185">
        <v>0</v>
      </c>
      <c r="G62" s="185">
        <v>0</v>
      </c>
      <c r="H62" s="181">
        <f t="shared" si="3"/>
        <v>0</v>
      </c>
      <c r="I62" s="181"/>
      <c r="J62" s="185">
        <v>0</v>
      </c>
      <c r="K62" s="185">
        <v>0</v>
      </c>
      <c r="L62" s="185">
        <v>0</v>
      </c>
      <c r="M62" s="185">
        <v>0</v>
      </c>
      <c r="N62" s="181">
        <f t="shared" si="1"/>
        <v>0</v>
      </c>
      <c r="O62" s="181" t="str">
        <f t="shared" si="2"/>
        <v>N.A.</v>
      </c>
    </row>
    <row r="63" spans="1:15" s="29" customFormat="1" ht="18" customHeight="1" x14ac:dyDescent="0.2">
      <c r="A63" s="116">
        <v>47</v>
      </c>
      <c r="B63" s="116" t="s">
        <v>140</v>
      </c>
      <c r="C63" s="116" t="s">
        <v>177</v>
      </c>
      <c r="D63" s="185">
        <v>0</v>
      </c>
      <c r="E63" s="185">
        <v>0</v>
      </c>
      <c r="F63" s="185">
        <v>0</v>
      </c>
      <c r="G63" s="185">
        <v>0</v>
      </c>
      <c r="H63" s="181">
        <f t="shared" si="3"/>
        <v>0</v>
      </c>
      <c r="I63" s="181"/>
      <c r="J63" s="185">
        <v>0</v>
      </c>
      <c r="K63" s="185">
        <v>0</v>
      </c>
      <c r="L63" s="185">
        <v>0</v>
      </c>
      <c r="M63" s="185">
        <v>0</v>
      </c>
      <c r="N63" s="181">
        <f t="shared" si="1"/>
        <v>0</v>
      </c>
      <c r="O63" s="181" t="str">
        <f t="shared" si="2"/>
        <v>N.A.</v>
      </c>
    </row>
    <row r="64" spans="1:15" s="29" customFormat="1" ht="18" customHeight="1" x14ac:dyDescent="0.2">
      <c r="A64" s="116">
        <v>48</v>
      </c>
      <c r="B64" s="116" t="s">
        <v>128</v>
      </c>
      <c r="C64" s="116" t="s">
        <v>178</v>
      </c>
      <c r="D64" s="185">
        <v>0</v>
      </c>
      <c r="E64" s="185">
        <v>0</v>
      </c>
      <c r="F64" s="185">
        <v>0</v>
      </c>
      <c r="G64" s="185">
        <v>0</v>
      </c>
      <c r="H64" s="181">
        <f t="shared" si="3"/>
        <v>0</v>
      </c>
      <c r="I64" s="181"/>
      <c r="J64" s="185">
        <v>0</v>
      </c>
      <c r="K64" s="185">
        <v>0</v>
      </c>
      <c r="L64" s="185">
        <v>0</v>
      </c>
      <c r="M64" s="185">
        <v>0</v>
      </c>
      <c r="N64" s="181">
        <f t="shared" si="1"/>
        <v>0</v>
      </c>
      <c r="O64" s="181" t="str">
        <f t="shared" si="2"/>
        <v>N.A.</v>
      </c>
    </row>
    <row r="65" spans="1:15" s="29" customFormat="1" ht="18" customHeight="1" x14ac:dyDescent="0.2">
      <c r="A65" s="116">
        <v>49</v>
      </c>
      <c r="B65" s="116" t="s">
        <v>136</v>
      </c>
      <c r="C65" s="116" t="s">
        <v>179</v>
      </c>
      <c r="D65" s="185">
        <v>0</v>
      </c>
      <c r="E65" s="185">
        <v>0</v>
      </c>
      <c r="F65" s="185">
        <v>0</v>
      </c>
      <c r="G65" s="185">
        <v>0</v>
      </c>
      <c r="H65" s="181">
        <f t="shared" si="3"/>
        <v>0</v>
      </c>
      <c r="I65" s="181"/>
      <c r="J65" s="185">
        <v>0</v>
      </c>
      <c r="K65" s="185">
        <v>0</v>
      </c>
      <c r="L65" s="185">
        <v>0</v>
      </c>
      <c r="M65" s="185">
        <v>0</v>
      </c>
      <c r="N65" s="181">
        <f t="shared" si="1"/>
        <v>0</v>
      </c>
      <c r="O65" s="181" t="str">
        <f t="shared" si="2"/>
        <v>N.A.</v>
      </c>
    </row>
    <row r="66" spans="1:15" s="29" customFormat="1" ht="18" customHeight="1" x14ac:dyDescent="0.2">
      <c r="A66" s="116">
        <v>50</v>
      </c>
      <c r="B66" s="116" t="s">
        <v>136</v>
      </c>
      <c r="C66" s="116" t="s">
        <v>180</v>
      </c>
      <c r="D66" s="185">
        <v>0</v>
      </c>
      <c r="E66" s="185">
        <v>0</v>
      </c>
      <c r="F66" s="185">
        <v>0</v>
      </c>
      <c r="G66" s="185">
        <v>0</v>
      </c>
      <c r="H66" s="181">
        <f t="shared" si="3"/>
        <v>0</v>
      </c>
      <c r="I66" s="181"/>
      <c r="J66" s="185">
        <v>0</v>
      </c>
      <c r="K66" s="185">
        <v>0</v>
      </c>
      <c r="L66" s="185">
        <v>0</v>
      </c>
      <c r="M66" s="185">
        <v>0</v>
      </c>
      <c r="N66" s="181">
        <f t="shared" si="1"/>
        <v>0</v>
      </c>
      <c r="O66" s="181" t="str">
        <f t="shared" si="2"/>
        <v>N.A.</v>
      </c>
    </row>
    <row r="67" spans="1:15" s="29" customFormat="1" ht="18" customHeight="1" x14ac:dyDescent="0.2">
      <c r="A67" s="116">
        <v>51</v>
      </c>
      <c r="B67" s="116" t="s">
        <v>136</v>
      </c>
      <c r="C67" s="116" t="s">
        <v>181</v>
      </c>
      <c r="D67" s="185">
        <v>0</v>
      </c>
      <c r="E67" s="185">
        <v>0</v>
      </c>
      <c r="F67" s="185">
        <v>0</v>
      </c>
      <c r="G67" s="185">
        <v>0</v>
      </c>
      <c r="H67" s="181">
        <f t="shared" si="3"/>
        <v>0</v>
      </c>
      <c r="I67" s="181"/>
      <c r="J67" s="185">
        <v>0</v>
      </c>
      <c r="K67" s="185">
        <v>0</v>
      </c>
      <c r="L67" s="185">
        <v>0</v>
      </c>
      <c r="M67" s="185">
        <v>0</v>
      </c>
      <c r="N67" s="181">
        <f t="shared" si="1"/>
        <v>0</v>
      </c>
      <c r="O67" s="181" t="str">
        <f t="shared" si="2"/>
        <v>N.A.</v>
      </c>
    </row>
    <row r="68" spans="1:15" s="29" customFormat="1" ht="18" customHeight="1" x14ac:dyDescent="0.2">
      <c r="A68" s="116">
        <v>52</v>
      </c>
      <c r="B68" s="116" t="s">
        <v>136</v>
      </c>
      <c r="C68" s="116" t="s">
        <v>182</v>
      </c>
      <c r="D68" s="185">
        <v>0</v>
      </c>
      <c r="E68" s="185">
        <v>0</v>
      </c>
      <c r="F68" s="185">
        <v>0</v>
      </c>
      <c r="G68" s="185">
        <v>0</v>
      </c>
      <c r="H68" s="181">
        <f t="shared" si="3"/>
        <v>0</v>
      </c>
      <c r="I68" s="181"/>
      <c r="J68" s="185">
        <v>0</v>
      </c>
      <c r="K68" s="185">
        <v>0</v>
      </c>
      <c r="L68" s="185">
        <v>0</v>
      </c>
      <c r="M68" s="185">
        <v>0</v>
      </c>
      <c r="N68" s="181">
        <f t="shared" si="1"/>
        <v>0</v>
      </c>
      <c r="O68" s="181" t="str">
        <f t="shared" si="2"/>
        <v>N.A.</v>
      </c>
    </row>
    <row r="69" spans="1:15" s="29" customFormat="1" ht="18" customHeight="1" x14ac:dyDescent="0.2">
      <c r="A69" s="116">
        <v>53</v>
      </c>
      <c r="B69" s="116" t="s">
        <v>136</v>
      </c>
      <c r="C69" s="116" t="s">
        <v>183</v>
      </c>
      <c r="D69" s="185">
        <v>0</v>
      </c>
      <c r="E69" s="185">
        <v>0</v>
      </c>
      <c r="F69" s="185">
        <v>0</v>
      </c>
      <c r="G69" s="185">
        <v>0</v>
      </c>
      <c r="H69" s="181">
        <f t="shared" si="3"/>
        <v>0</v>
      </c>
      <c r="I69" s="181"/>
      <c r="J69" s="185">
        <v>0</v>
      </c>
      <c r="K69" s="185">
        <v>0</v>
      </c>
      <c r="L69" s="185">
        <v>0</v>
      </c>
      <c r="M69" s="185">
        <v>0</v>
      </c>
      <c r="N69" s="181">
        <f t="shared" si="1"/>
        <v>0</v>
      </c>
      <c r="O69" s="181" t="str">
        <f t="shared" si="2"/>
        <v>N.A.</v>
      </c>
    </row>
    <row r="70" spans="1:15" s="29" customFormat="1" ht="18" customHeight="1" x14ac:dyDescent="0.2">
      <c r="A70" s="116">
        <v>54</v>
      </c>
      <c r="B70" s="116" t="s">
        <v>136</v>
      </c>
      <c r="C70" s="116" t="s">
        <v>184</v>
      </c>
      <c r="D70" s="185">
        <v>0</v>
      </c>
      <c r="E70" s="185">
        <v>0</v>
      </c>
      <c r="F70" s="185">
        <v>0</v>
      </c>
      <c r="G70" s="185">
        <v>0</v>
      </c>
      <c r="H70" s="181">
        <f t="shared" si="3"/>
        <v>0</v>
      </c>
      <c r="I70" s="181"/>
      <c r="J70" s="185">
        <v>0</v>
      </c>
      <c r="K70" s="185">
        <v>0</v>
      </c>
      <c r="L70" s="185">
        <v>0</v>
      </c>
      <c r="M70" s="185">
        <v>0</v>
      </c>
      <c r="N70" s="181">
        <f t="shared" si="1"/>
        <v>0</v>
      </c>
      <c r="O70" s="181" t="str">
        <f t="shared" si="2"/>
        <v>N.A.</v>
      </c>
    </row>
    <row r="71" spans="1:15" s="29" customFormat="1" ht="18" customHeight="1" x14ac:dyDescent="0.2">
      <c r="A71" s="116">
        <v>55</v>
      </c>
      <c r="B71" s="116" t="s">
        <v>136</v>
      </c>
      <c r="C71" s="116" t="s">
        <v>185</v>
      </c>
      <c r="D71" s="185">
        <v>0</v>
      </c>
      <c r="E71" s="185">
        <v>0</v>
      </c>
      <c r="F71" s="185">
        <v>0</v>
      </c>
      <c r="G71" s="185">
        <v>0</v>
      </c>
      <c r="H71" s="181">
        <f t="shared" si="3"/>
        <v>0</v>
      </c>
      <c r="I71" s="181"/>
      <c r="J71" s="185">
        <v>0</v>
      </c>
      <c r="K71" s="185">
        <v>0</v>
      </c>
      <c r="L71" s="185">
        <v>0</v>
      </c>
      <c r="M71" s="185">
        <v>0</v>
      </c>
      <c r="N71" s="181">
        <f t="shared" si="1"/>
        <v>0</v>
      </c>
      <c r="O71" s="181" t="str">
        <f t="shared" si="2"/>
        <v>N.A.</v>
      </c>
    </row>
    <row r="72" spans="1:15" s="29" customFormat="1" ht="18" customHeight="1" x14ac:dyDescent="0.2">
      <c r="A72" s="116">
        <v>57</v>
      </c>
      <c r="B72" s="116" t="s">
        <v>136</v>
      </c>
      <c r="C72" s="116" t="s">
        <v>186</v>
      </c>
      <c r="D72" s="185">
        <v>0</v>
      </c>
      <c r="E72" s="185">
        <v>0</v>
      </c>
      <c r="F72" s="185">
        <v>0</v>
      </c>
      <c r="G72" s="185">
        <v>0</v>
      </c>
      <c r="H72" s="181">
        <f t="shared" si="3"/>
        <v>0</v>
      </c>
      <c r="I72" s="181"/>
      <c r="J72" s="185">
        <v>0</v>
      </c>
      <c r="K72" s="185">
        <v>0</v>
      </c>
      <c r="L72" s="185">
        <v>0</v>
      </c>
      <c r="M72" s="185">
        <v>0</v>
      </c>
      <c r="N72" s="181">
        <f t="shared" si="1"/>
        <v>0</v>
      </c>
      <c r="O72" s="181" t="str">
        <f t="shared" si="2"/>
        <v>N.A.</v>
      </c>
    </row>
    <row r="73" spans="1:15" s="29" customFormat="1" ht="18" customHeight="1" x14ac:dyDescent="0.2">
      <c r="A73" s="116">
        <v>58</v>
      </c>
      <c r="B73" s="116" t="s">
        <v>140</v>
      </c>
      <c r="C73" s="116" t="s">
        <v>187</v>
      </c>
      <c r="D73" s="185">
        <v>0</v>
      </c>
      <c r="E73" s="185">
        <v>0</v>
      </c>
      <c r="F73" s="185">
        <v>0</v>
      </c>
      <c r="G73" s="185">
        <v>0</v>
      </c>
      <c r="H73" s="181">
        <f t="shared" si="3"/>
        <v>0</v>
      </c>
      <c r="I73" s="181"/>
      <c r="J73" s="185">
        <v>0</v>
      </c>
      <c r="K73" s="185">
        <v>0</v>
      </c>
      <c r="L73" s="185">
        <v>0</v>
      </c>
      <c r="M73" s="185">
        <v>0</v>
      </c>
      <c r="N73" s="181">
        <f t="shared" si="1"/>
        <v>0</v>
      </c>
      <c r="O73" s="181" t="str">
        <f t="shared" si="2"/>
        <v>N.A.</v>
      </c>
    </row>
    <row r="74" spans="1:15" s="29" customFormat="1" ht="18" customHeight="1" x14ac:dyDescent="0.2">
      <c r="A74" s="116">
        <v>59</v>
      </c>
      <c r="B74" s="116" t="s">
        <v>140</v>
      </c>
      <c r="C74" s="116" t="s">
        <v>188</v>
      </c>
      <c r="D74" s="185">
        <v>0</v>
      </c>
      <c r="E74" s="185">
        <v>0</v>
      </c>
      <c r="F74" s="185">
        <v>0</v>
      </c>
      <c r="G74" s="185">
        <v>0</v>
      </c>
      <c r="H74" s="181">
        <f t="shared" si="3"/>
        <v>0</v>
      </c>
      <c r="I74" s="181"/>
      <c r="J74" s="185">
        <v>0</v>
      </c>
      <c r="K74" s="185">
        <v>0</v>
      </c>
      <c r="L74" s="185">
        <v>0</v>
      </c>
      <c r="M74" s="185">
        <v>0</v>
      </c>
      <c r="N74" s="181">
        <f t="shared" si="1"/>
        <v>0</v>
      </c>
      <c r="O74" s="181" t="str">
        <f t="shared" si="2"/>
        <v>N.A.</v>
      </c>
    </row>
    <row r="75" spans="1:15" s="29" customFormat="1" ht="18" customHeight="1" x14ac:dyDescent="0.2">
      <c r="A75" s="116">
        <v>60</v>
      </c>
      <c r="B75" s="116" t="s">
        <v>189</v>
      </c>
      <c r="C75" s="116" t="s">
        <v>190</v>
      </c>
      <c r="D75" s="185">
        <v>0</v>
      </c>
      <c r="E75" s="185">
        <v>0</v>
      </c>
      <c r="F75" s="185">
        <v>0</v>
      </c>
      <c r="G75" s="185">
        <v>0</v>
      </c>
      <c r="H75" s="181">
        <f t="shared" si="3"/>
        <v>0</v>
      </c>
      <c r="I75" s="181"/>
      <c r="J75" s="185">
        <v>0</v>
      </c>
      <c r="K75" s="185">
        <v>0</v>
      </c>
      <c r="L75" s="185">
        <v>0</v>
      </c>
      <c r="M75" s="185">
        <v>0</v>
      </c>
      <c r="N75" s="181">
        <f t="shared" si="1"/>
        <v>0</v>
      </c>
      <c r="O75" s="181" t="str">
        <f t="shared" si="2"/>
        <v>N.A.</v>
      </c>
    </row>
    <row r="76" spans="1:15" s="29" customFormat="1" ht="18" customHeight="1" x14ac:dyDescent="0.2">
      <c r="A76" s="116">
        <v>61</v>
      </c>
      <c r="B76" s="116" t="s">
        <v>126</v>
      </c>
      <c r="C76" s="116" t="s">
        <v>191</v>
      </c>
      <c r="D76" s="185">
        <v>0</v>
      </c>
      <c r="E76" s="185">
        <v>0</v>
      </c>
      <c r="F76" s="185">
        <v>0</v>
      </c>
      <c r="G76" s="185">
        <v>0</v>
      </c>
      <c r="H76" s="181">
        <f t="shared" si="3"/>
        <v>0</v>
      </c>
      <c r="I76" s="181"/>
      <c r="J76" s="185">
        <v>0</v>
      </c>
      <c r="K76" s="185">
        <v>0</v>
      </c>
      <c r="L76" s="185">
        <v>0</v>
      </c>
      <c r="M76" s="185">
        <v>0</v>
      </c>
      <c r="N76" s="181">
        <f t="shared" si="1"/>
        <v>0</v>
      </c>
      <c r="O76" s="181" t="str">
        <f t="shared" si="2"/>
        <v>N.A.</v>
      </c>
    </row>
    <row r="77" spans="1:15" s="29" customFormat="1" ht="18" customHeight="1" x14ac:dyDescent="0.2">
      <c r="A77" s="116">
        <v>62</v>
      </c>
      <c r="B77" s="116" t="s">
        <v>192</v>
      </c>
      <c r="C77" s="116" t="s">
        <v>193</v>
      </c>
      <c r="D77" s="185">
        <v>5924.3837227499998</v>
      </c>
      <c r="E77" s="185">
        <v>1416.6737009999995</v>
      </c>
      <c r="F77" s="185">
        <v>0</v>
      </c>
      <c r="G77" s="185">
        <v>2.1686661899999997</v>
      </c>
      <c r="H77" s="181">
        <f t="shared" si="3"/>
        <v>4505.5413555599998</v>
      </c>
      <c r="I77" s="181"/>
      <c r="J77" s="185">
        <v>6216.4086147666276</v>
      </c>
      <c r="K77" s="185">
        <v>2751.820799678158</v>
      </c>
      <c r="L77" s="185">
        <v>0</v>
      </c>
      <c r="M77" s="185">
        <v>3.1542043400000002</v>
      </c>
      <c r="N77" s="181">
        <f t="shared" si="1"/>
        <v>3461.4336107484696</v>
      </c>
      <c r="O77" s="181">
        <f t="shared" si="2"/>
        <v>-23.173857754586223</v>
      </c>
    </row>
    <row r="78" spans="1:15" s="29" customFormat="1" ht="18" customHeight="1" x14ac:dyDescent="0.2">
      <c r="A78" s="116">
        <v>63</v>
      </c>
      <c r="B78" s="116" t="s">
        <v>194</v>
      </c>
      <c r="C78" s="116" t="s">
        <v>195</v>
      </c>
      <c r="D78" s="185">
        <v>3659.6873121666672</v>
      </c>
      <c r="E78" s="185">
        <v>799.41706774000011</v>
      </c>
      <c r="F78" s="185">
        <v>0</v>
      </c>
      <c r="G78" s="185">
        <v>248.15742082999998</v>
      </c>
      <c r="H78" s="181">
        <f t="shared" si="3"/>
        <v>2612.1128235966671</v>
      </c>
      <c r="I78" s="181"/>
      <c r="J78" s="185">
        <v>2654.7596223168161</v>
      </c>
      <c r="K78" s="185">
        <v>528.77993405999996</v>
      </c>
      <c r="L78" s="185">
        <v>0</v>
      </c>
      <c r="M78" s="185">
        <v>420.94537305</v>
      </c>
      <c r="N78" s="181">
        <f t="shared" si="1"/>
        <v>1705.0343152068162</v>
      </c>
      <c r="O78" s="181">
        <f t="shared" si="2"/>
        <v>-34.725854878690789</v>
      </c>
    </row>
    <row r="79" spans="1:15" s="29" customFormat="1" ht="18" customHeight="1" x14ac:dyDescent="0.2">
      <c r="A79" s="116">
        <v>64</v>
      </c>
      <c r="B79" s="116" t="s">
        <v>136</v>
      </c>
      <c r="C79" s="116" t="s">
        <v>196</v>
      </c>
      <c r="D79" s="185">
        <v>0</v>
      </c>
      <c r="E79" s="185">
        <v>0</v>
      </c>
      <c r="F79" s="185">
        <v>0</v>
      </c>
      <c r="G79" s="185">
        <v>0</v>
      </c>
      <c r="H79" s="181">
        <f t="shared" si="3"/>
        <v>0</v>
      </c>
      <c r="I79" s="181"/>
      <c r="J79" s="185">
        <v>0</v>
      </c>
      <c r="K79" s="185">
        <v>0</v>
      </c>
      <c r="L79" s="185">
        <v>0</v>
      </c>
      <c r="M79" s="185">
        <v>0</v>
      </c>
      <c r="N79" s="181">
        <f t="shared" si="1"/>
        <v>0</v>
      </c>
      <c r="O79" s="181" t="str">
        <f t="shared" si="2"/>
        <v>N.A.</v>
      </c>
    </row>
    <row r="80" spans="1:15" s="29" customFormat="1" ht="18" customHeight="1" x14ac:dyDescent="0.2">
      <c r="A80" s="116">
        <v>65</v>
      </c>
      <c r="B80" s="116" t="s">
        <v>136</v>
      </c>
      <c r="C80" s="116" t="s">
        <v>197</v>
      </c>
      <c r="D80" s="185">
        <v>0</v>
      </c>
      <c r="E80" s="185">
        <v>0</v>
      </c>
      <c r="F80" s="185">
        <v>0</v>
      </c>
      <c r="G80" s="185">
        <v>0</v>
      </c>
      <c r="H80" s="181">
        <f t="shared" si="3"/>
        <v>0</v>
      </c>
      <c r="I80" s="181"/>
      <c r="J80" s="185">
        <v>0</v>
      </c>
      <c r="K80" s="185">
        <v>0</v>
      </c>
      <c r="L80" s="185">
        <v>0</v>
      </c>
      <c r="M80" s="185">
        <v>0</v>
      </c>
      <c r="N80" s="181">
        <f t="shared" si="1"/>
        <v>0</v>
      </c>
      <c r="O80" s="181" t="str">
        <f t="shared" si="2"/>
        <v>N.A.</v>
      </c>
    </row>
    <row r="81" spans="1:15" s="29" customFormat="1" ht="18" customHeight="1" x14ac:dyDescent="0.2">
      <c r="A81" s="116">
        <v>66</v>
      </c>
      <c r="B81" s="116" t="s">
        <v>136</v>
      </c>
      <c r="C81" s="116" t="s">
        <v>198</v>
      </c>
      <c r="D81" s="185">
        <v>0</v>
      </c>
      <c r="E81" s="185">
        <v>0</v>
      </c>
      <c r="F81" s="185">
        <v>0</v>
      </c>
      <c r="G81" s="185">
        <v>0</v>
      </c>
      <c r="H81" s="181">
        <f t="shared" si="3"/>
        <v>0</v>
      </c>
      <c r="I81" s="181"/>
      <c r="J81" s="185">
        <v>0</v>
      </c>
      <c r="K81" s="185">
        <v>0</v>
      </c>
      <c r="L81" s="185">
        <v>0</v>
      </c>
      <c r="M81" s="185">
        <v>0</v>
      </c>
      <c r="N81" s="181">
        <f t="shared" si="1"/>
        <v>0</v>
      </c>
      <c r="O81" s="181" t="str">
        <f t="shared" si="2"/>
        <v>N.A.</v>
      </c>
    </row>
    <row r="82" spans="1:15" s="29" customFormat="1" ht="18" customHeight="1" x14ac:dyDescent="0.2">
      <c r="A82" s="116">
        <v>67</v>
      </c>
      <c r="B82" s="116" t="s">
        <v>136</v>
      </c>
      <c r="C82" s="116" t="s">
        <v>199</v>
      </c>
      <c r="D82" s="185">
        <v>0</v>
      </c>
      <c r="E82" s="185">
        <v>0</v>
      </c>
      <c r="F82" s="185">
        <v>0</v>
      </c>
      <c r="G82" s="185">
        <v>0</v>
      </c>
      <c r="H82" s="181">
        <f t="shared" si="3"/>
        <v>0</v>
      </c>
      <c r="I82" s="181"/>
      <c r="J82" s="185">
        <v>0</v>
      </c>
      <c r="K82" s="185">
        <v>0</v>
      </c>
      <c r="L82" s="185">
        <v>0</v>
      </c>
      <c r="M82" s="185">
        <v>0</v>
      </c>
      <c r="N82" s="181">
        <f t="shared" ref="N82:N145" si="4">J82-K82-M82</f>
        <v>0</v>
      </c>
      <c r="O82" s="181" t="str">
        <f t="shared" ref="O82:O145" si="5">IF(OR(H82=0,N82=0),"N.A.",IF((((N82-H82)/H82))*100&gt;=500,"500&lt;",IF((((N82-H82)/H82))*100&lt;=-500,"&lt;-500",(((N82-H82)/H82))*100)))</f>
        <v>N.A.</v>
      </c>
    </row>
    <row r="83" spans="1:15" s="29" customFormat="1" ht="18" customHeight="1" x14ac:dyDescent="0.2">
      <c r="A83" s="116">
        <v>68</v>
      </c>
      <c r="B83" s="116" t="s">
        <v>136</v>
      </c>
      <c r="C83" s="116" t="s">
        <v>200</v>
      </c>
      <c r="D83" s="185">
        <v>110.3856055833333</v>
      </c>
      <c r="E83" s="185">
        <v>83.9749889</v>
      </c>
      <c r="F83" s="185">
        <v>0</v>
      </c>
      <c r="G83" s="185">
        <v>14.120050360000002</v>
      </c>
      <c r="H83" s="181">
        <f t="shared" ref="H83:H146" si="6">D83-E83-G83</f>
        <v>12.2905663233333</v>
      </c>
      <c r="I83" s="181"/>
      <c r="J83" s="185">
        <v>110.70408123521554</v>
      </c>
      <c r="K83" s="185">
        <v>77.705217836894022</v>
      </c>
      <c r="L83" s="185">
        <v>0</v>
      </c>
      <c r="M83" s="185">
        <v>13.27122211</v>
      </c>
      <c r="N83" s="181">
        <f t="shared" si="4"/>
        <v>19.727641288321518</v>
      </c>
      <c r="O83" s="181">
        <f t="shared" si="5"/>
        <v>60.510433525501071</v>
      </c>
    </row>
    <row r="84" spans="1:15" s="29" customFormat="1" ht="18" customHeight="1" x14ac:dyDescent="0.2">
      <c r="A84" s="116">
        <v>69</v>
      </c>
      <c r="B84" s="116" t="s">
        <v>136</v>
      </c>
      <c r="C84" s="116" t="s">
        <v>201</v>
      </c>
      <c r="D84" s="185">
        <v>0</v>
      </c>
      <c r="E84" s="185">
        <v>0</v>
      </c>
      <c r="F84" s="185">
        <v>0</v>
      </c>
      <c r="G84" s="185">
        <v>0</v>
      </c>
      <c r="H84" s="181">
        <f t="shared" si="6"/>
        <v>0</v>
      </c>
      <c r="I84" s="181"/>
      <c r="J84" s="185">
        <v>0</v>
      </c>
      <c r="K84" s="185">
        <v>0</v>
      </c>
      <c r="L84" s="185">
        <v>0</v>
      </c>
      <c r="M84" s="185">
        <v>0</v>
      </c>
      <c r="N84" s="181">
        <f t="shared" si="4"/>
        <v>0</v>
      </c>
      <c r="O84" s="181" t="str">
        <f t="shared" si="5"/>
        <v>N.A.</v>
      </c>
    </row>
    <row r="85" spans="1:15" s="29" customFormat="1" ht="18" customHeight="1" x14ac:dyDescent="0.2">
      <c r="A85" s="116">
        <v>70</v>
      </c>
      <c r="B85" s="116" t="s">
        <v>136</v>
      </c>
      <c r="C85" s="116" t="s">
        <v>202</v>
      </c>
      <c r="D85" s="185">
        <v>0</v>
      </c>
      <c r="E85" s="185">
        <v>0</v>
      </c>
      <c r="F85" s="185">
        <v>0</v>
      </c>
      <c r="G85" s="185">
        <v>0</v>
      </c>
      <c r="H85" s="181">
        <f t="shared" si="6"/>
        <v>0</v>
      </c>
      <c r="I85" s="181"/>
      <c r="J85" s="185">
        <v>0</v>
      </c>
      <c r="K85" s="185">
        <v>0</v>
      </c>
      <c r="L85" s="185">
        <v>0</v>
      </c>
      <c r="M85" s="185">
        <v>0</v>
      </c>
      <c r="N85" s="181">
        <f t="shared" si="4"/>
        <v>0</v>
      </c>
      <c r="O85" s="181" t="str">
        <f t="shared" si="5"/>
        <v>N.A.</v>
      </c>
    </row>
    <row r="86" spans="1:15" s="29" customFormat="1" ht="18" customHeight="1" x14ac:dyDescent="0.2">
      <c r="A86" s="116">
        <v>71</v>
      </c>
      <c r="B86" s="116" t="s">
        <v>203</v>
      </c>
      <c r="C86" s="116" t="s">
        <v>204</v>
      </c>
      <c r="D86" s="185">
        <v>0</v>
      </c>
      <c r="E86" s="185">
        <v>0</v>
      </c>
      <c r="F86" s="185">
        <v>0</v>
      </c>
      <c r="G86" s="185">
        <v>0</v>
      </c>
      <c r="H86" s="181">
        <f t="shared" si="6"/>
        <v>0</v>
      </c>
      <c r="I86" s="181"/>
      <c r="J86" s="185">
        <v>0</v>
      </c>
      <c r="K86" s="185">
        <v>0</v>
      </c>
      <c r="L86" s="185">
        <v>0</v>
      </c>
      <c r="M86" s="185">
        <v>0</v>
      </c>
      <c r="N86" s="181">
        <f t="shared" si="4"/>
        <v>0</v>
      </c>
      <c r="O86" s="181" t="str">
        <f t="shared" si="5"/>
        <v>N.A.</v>
      </c>
    </row>
    <row r="87" spans="1:15" s="29" customFormat="1" ht="18" customHeight="1" x14ac:dyDescent="0.2">
      <c r="A87" s="116">
        <v>72</v>
      </c>
      <c r="B87" s="116" t="s">
        <v>205</v>
      </c>
      <c r="C87" s="116" t="s">
        <v>206</v>
      </c>
      <c r="D87" s="185">
        <v>0</v>
      </c>
      <c r="E87" s="185">
        <v>0</v>
      </c>
      <c r="F87" s="185">
        <v>0</v>
      </c>
      <c r="G87" s="185">
        <v>0</v>
      </c>
      <c r="H87" s="181">
        <f t="shared" si="6"/>
        <v>0</v>
      </c>
      <c r="I87" s="181"/>
      <c r="J87" s="185">
        <v>0</v>
      </c>
      <c r="K87" s="185">
        <v>0</v>
      </c>
      <c r="L87" s="185">
        <v>0</v>
      </c>
      <c r="M87" s="185">
        <v>0</v>
      </c>
      <c r="N87" s="181">
        <f t="shared" si="4"/>
        <v>0</v>
      </c>
      <c r="O87" s="181" t="str">
        <f t="shared" si="5"/>
        <v>N.A.</v>
      </c>
    </row>
    <row r="88" spans="1:15" s="29" customFormat="1" ht="18" customHeight="1" x14ac:dyDescent="0.2">
      <c r="A88" s="116">
        <v>73</v>
      </c>
      <c r="B88" s="116" t="s">
        <v>205</v>
      </c>
      <c r="C88" s="116" t="s">
        <v>207</v>
      </c>
      <c r="D88" s="185">
        <v>0</v>
      </c>
      <c r="E88" s="185">
        <v>0</v>
      </c>
      <c r="F88" s="185">
        <v>0</v>
      </c>
      <c r="G88" s="185">
        <v>0</v>
      </c>
      <c r="H88" s="181">
        <f t="shared" si="6"/>
        <v>0</v>
      </c>
      <c r="I88" s="181"/>
      <c r="J88" s="185">
        <v>0</v>
      </c>
      <c r="K88" s="185">
        <v>0</v>
      </c>
      <c r="L88" s="185">
        <v>0</v>
      </c>
      <c r="M88" s="185">
        <v>0</v>
      </c>
      <c r="N88" s="181">
        <f t="shared" si="4"/>
        <v>0</v>
      </c>
      <c r="O88" s="181" t="str">
        <f t="shared" si="5"/>
        <v>N.A.</v>
      </c>
    </row>
    <row r="89" spans="1:15" s="29" customFormat="1" ht="18" customHeight="1" x14ac:dyDescent="0.2">
      <c r="A89" s="116">
        <v>74</v>
      </c>
      <c r="B89" s="116" t="s">
        <v>205</v>
      </c>
      <c r="C89" s="116" t="s">
        <v>208</v>
      </c>
      <c r="D89" s="185">
        <v>0</v>
      </c>
      <c r="E89" s="185">
        <v>0</v>
      </c>
      <c r="F89" s="185">
        <v>0</v>
      </c>
      <c r="G89" s="185">
        <v>0</v>
      </c>
      <c r="H89" s="181">
        <f t="shared" si="6"/>
        <v>0</v>
      </c>
      <c r="I89" s="181"/>
      <c r="J89" s="185">
        <v>0</v>
      </c>
      <c r="K89" s="185">
        <v>0</v>
      </c>
      <c r="L89" s="185">
        <v>0</v>
      </c>
      <c r="M89" s="185">
        <v>0</v>
      </c>
      <c r="N89" s="181">
        <f t="shared" si="4"/>
        <v>0</v>
      </c>
      <c r="O89" s="181" t="str">
        <f t="shared" si="5"/>
        <v>N.A.</v>
      </c>
    </row>
    <row r="90" spans="1:15" s="29" customFormat="1" ht="18" customHeight="1" x14ac:dyDescent="0.2">
      <c r="A90" s="116">
        <v>75</v>
      </c>
      <c r="B90" s="116" t="s">
        <v>205</v>
      </c>
      <c r="C90" s="116" t="s">
        <v>209</v>
      </c>
      <c r="D90" s="185">
        <v>0</v>
      </c>
      <c r="E90" s="185">
        <v>0</v>
      </c>
      <c r="F90" s="185">
        <v>0</v>
      </c>
      <c r="G90" s="185">
        <v>0</v>
      </c>
      <c r="H90" s="181">
        <f t="shared" si="6"/>
        <v>0</v>
      </c>
      <c r="I90" s="181"/>
      <c r="J90" s="185">
        <v>0</v>
      </c>
      <c r="K90" s="185">
        <v>0</v>
      </c>
      <c r="L90" s="185">
        <v>0</v>
      </c>
      <c r="M90" s="185">
        <v>0</v>
      </c>
      <c r="N90" s="181">
        <f t="shared" si="4"/>
        <v>0</v>
      </c>
      <c r="O90" s="181" t="str">
        <f t="shared" si="5"/>
        <v>N.A.</v>
      </c>
    </row>
    <row r="91" spans="1:15" s="29" customFormat="1" ht="18" customHeight="1" x14ac:dyDescent="0.2">
      <c r="A91" s="116">
        <v>76</v>
      </c>
      <c r="B91" s="116" t="s">
        <v>205</v>
      </c>
      <c r="C91" s="116" t="s">
        <v>210</v>
      </c>
      <c r="D91" s="185">
        <v>0</v>
      </c>
      <c r="E91" s="185">
        <v>0</v>
      </c>
      <c r="F91" s="185">
        <v>0</v>
      </c>
      <c r="G91" s="185">
        <v>0</v>
      </c>
      <c r="H91" s="181">
        <f t="shared" si="6"/>
        <v>0</v>
      </c>
      <c r="I91" s="181"/>
      <c r="J91" s="185">
        <v>0</v>
      </c>
      <c r="K91" s="185">
        <v>0</v>
      </c>
      <c r="L91" s="185">
        <v>0</v>
      </c>
      <c r="M91" s="185">
        <v>0</v>
      </c>
      <c r="N91" s="181">
        <f t="shared" si="4"/>
        <v>0</v>
      </c>
      <c r="O91" s="181" t="str">
        <f t="shared" si="5"/>
        <v>N.A.</v>
      </c>
    </row>
    <row r="92" spans="1:15" s="29" customFormat="1" ht="18" customHeight="1" x14ac:dyDescent="0.2">
      <c r="A92" s="116">
        <v>77</v>
      </c>
      <c r="B92" s="116" t="s">
        <v>205</v>
      </c>
      <c r="C92" s="116" t="s">
        <v>211</v>
      </c>
      <c r="D92" s="185">
        <v>0</v>
      </c>
      <c r="E92" s="185">
        <v>0</v>
      </c>
      <c r="F92" s="185">
        <v>0</v>
      </c>
      <c r="G92" s="185">
        <v>0</v>
      </c>
      <c r="H92" s="181">
        <f t="shared" si="6"/>
        <v>0</v>
      </c>
      <c r="I92" s="181"/>
      <c r="J92" s="185">
        <v>0</v>
      </c>
      <c r="K92" s="185">
        <v>0</v>
      </c>
      <c r="L92" s="185">
        <v>0</v>
      </c>
      <c r="M92" s="185">
        <v>0</v>
      </c>
      <c r="N92" s="181">
        <f t="shared" si="4"/>
        <v>0</v>
      </c>
      <c r="O92" s="181" t="str">
        <f t="shared" si="5"/>
        <v>N.A.</v>
      </c>
    </row>
    <row r="93" spans="1:15" s="29" customFormat="1" ht="18" customHeight="1" x14ac:dyDescent="0.2">
      <c r="A93" s="116">
        <v>78</v>
      </c>
      <c r="B93" s="116" t="s">
        <v>205</v>
      </c>
      <c r="C93" s="116" t="s">
        <v>212</v>
      </c>
      <c r="D93" s="185">
        <v>0</v>
      </c>
      <c r="E93" s="185">
        <v>0</v>
      </c>
      <c r="F93" s="185">
        <v>0</v>
      </c>
      <c r="G93" s="185">
        <v>0</v>
      </c>
      <c r="H93" s="181">
        <f t="shared" si="6"/>
        <v>0</v>
      </c>
      <c r="I93" s="181"/>
      <c r="J93" s="185">
        <v>0</v>
      </c>
      <c r="K93" s="185">
        <v>0</v>
      </c>
      <c r="L93" s="185">
        <v>0</v>
      </c>
      <c r="M93" s="185">
        <v>0</v>
      </c>
      <c r="N93" s="181">
        <f t="shared" si="4"/>
        <v>0</v>
      </c>
      <c r="O93" s="181" t="str">
        <f t="shared" si="5"/>
        <v>N.A.</v>
      </c>
    </row>
    <row r="94" spans="1:15" s="29" customFormat="1" ht="18" customHeight="1" x14ac:dyDescent="0.2">
      <c r="A94" s="116">
        <v>79</v>
      </c>
      <c r="B94" s="116" t="s">
        <v>213</v>
      </c>
      <c r="C94" s="116" t="s">
        <v>214</v>
      </c>
      <c r="D94" s="185">
        <v>0</v>
      </c>
      <c r="E94" s="185">
        <v>0</v>
      </c>
      <c r="F94" s="185">
        <v>0</v>
      </c>
      <c r="G94" s="185">
        <v>0</v>
      </c>
      <c r="H94" s="181">
        <f t="shared" si="6"/>
        <v>0</v>
      </c>
      <c r="I94" s="181"/>
      <c r="J94" s="185">
        <v>0</v>
      </c>
      <c r="K94" s="185">
        <v>0</v>
      </c>
      <c r="L94" s="185">
        <v>0</v>
      </c>
      <c r="M94" s="185">
        <v>0</v>
      </c>
      <c r="N94" s="181">
        <f t="shared" si="4"/>
        <v>0</v>
      </c>
      <c r="O94" s="181" t="str">
        <f t="shared" si="5"/>
        <v>N.A.</v>
      </c>
    </row>
    <row r="95" spans="1:15" s="29" customFormat="1" ht="18" customHeight="1" x14ac:dyDescent="0.2">
      <c r="A95" s="116">
        <v>80</v>
      </c>
      <c r="B95" s="116" t="s">
        <v>205</v>
      </c>
      <c r="C95" s="116" t="s">
        <v>215</v>
      </c>
      <c r="D95" s="185">
        <v>0</v>
      </c>
      <c r="E95" s="185">
        <v>0</v>
      </c>
      <c r="F95" s="185">
        <v>0</v>
      </c>
      <c r="G95" s="185">
        <v>0</v>
      </c>
      <c r="H95" s="181">
        <f t="shared" si="6"/>
        <v>0</v>
      </c>
      <c r="I95" s="181"/>
      <c r="J95" s="185">
        <v>0</v>
      </c>
      <c r="K95" s="185">
        <v>0</v>
      </c>
      <c r="L95" s="185">
        <v>0</v>
      </c>
      <c r="M95" s="185">
        <v>0</v>
      </c>
      <c r="N95" s="181">
        <f t="shared" si="4"/>
        <v>0</v>
      </c>
      <c r="O95" s="181" t="str">
        <f t="shared" si="5"/>
        <v>N.A.</v>
      </c>
    </row>
    <row r="96" spans="1:15" s="29" customFormat="1" ht="18" customHeight="1" x14ac:dyDescent="0.2">
      <c r="A96" s="116">
        <v>82</v>
      </c>
      <c r="B96" s="116" t="s">
        <v>213</v>
      </c>
      <c r="C96" s="116" t="s">
        <v>216</v>
      </c>
      <c r="D96" s="185">
        <v>0</v>
      </c>
      <c r="E96" s="185">
        <v>0</v>
      </c>
      <c r="F96" s="185">
        <v>0</v>
      </c>
      <c r="G96" s="185">
        <v>0</v>
      </c>
      <c r="H96" s="181">
        <f t="shared" si="6"/>
        <v>0</v>
      </c>
      <c r="I96" s="181"/>
      <c r="J96" s="185">
        <v>0</v>
      </c>
      <c r="K96" s="185">
        <v>0</v>
      </c>
      <c r="L96" s="185">
        <v>0</v>
      </c>
      <c r="M96" s="185">
        <v>0</v>
      </c>
      <c r="N96" s="181">
        <f t="shared" si="4"/>
        <v>0</v>
      </c>
      <c r="O96" s="181" t="str">
        <f t="shared" si="5"/>
        <v>N.A.</v>
      </c>
    </row>
    <row r="97" spans="1:15" s="29" customFormat="1" ht="18" customHeight="1" x14ac:dyDescent="0.2">
      <c r="A97" s="116">
        <v>83</v>
      </c>
      <c r="B97" s="116" t="s">
        <v>205</v>
      </c>
      <c r="C97" s="116" t="s">
        <v>217</v>
      </c>
      <c r="D97" s="185">
        <v>0</v>
      </c>
      <c r="E97" s="185">
        <v>0</v>
      </c>
      <c r="F97" s="185">
        <v>0</v>
      </c>
      <c r="G97" s="185">
        <v>0</v>
      </c>
      <c r="H97" s="181">
        <f t="shared" si="6"/>
        <v>0</v>
      </c>
      <c r="I97" s="181"/>
      <c r="J97" s="185">
        <v>0</v>
      </c>
      <c r="K97" s="185">
        <v>0</v>
      </c>
      <c r="L97" s="185">
        <v>0</v>
      </c>
      <c r="M97" s="185">
        <v>0</v>
      </c>
      <c r="N97" s="181">
        <f t="shared" si="4"/>
        <v>0</v>
      </c>
      <c r="O97" s="181" t="str">
        <f t="shared" si="5"/>
        <v>N.A.</v>
      </c>
    </row>
    <row r="98" spans="1:15" s="29" customFormat="1" ht="18" customHeight="1" x14ac:dyDescent="0.2">
      <c r="A98" s="116">
        <v>84</v>
      </c>
      <c r="B98" s="116" t="s">
        <v>213</v>
      </c>
      <c r="C98" s="116" t="s">
        <v>218</v>
      </c>
      <c r="D98" s="185">
        <v>0</v>
      </c>
      <c r="E98" s="185">
        <v>0</v>
      </c>
      <c r="F98" s="185">
        <v>0</v>
      </c>
      <c r="G98" s="185">
        <v>0</v>
      </c>
      <c r="H98" s="181">
        <f t="shared" si="6"/>
        <v>0</v>
      </c>
      <c r="I98" s="181"/>
      <c r="J98" s="185">
        <v>0</v>
      </c>
      <c r="K98" s="185">
        <v>0</v>
      </c>
      <c r="L98" s="185">
        <v>0</v>
      </c>
      <c r="M98" s="185">
        <v>0</v>
      </c>
      <c r="N98" s="181">
        <f t="shared" si="4"/>
        <v>0</v>
      </c>
      <c r="O98" s="181" t="str">
        <f t="shared" si="5"/>
        <v>N.A.</v>
      </c>
    </row>
    <row r="99" spans="1:15" s="29" customFormat="1" ht="18" customHeight="1" x14ac:dyDescent="0.2">
      <c r="A99" s="116">
        <v>87</v>
      </c>
      <c r="B99" s="116" t="s">
        <v>205</v>
      </c>
      <c r="C99" s="116" t="s">
        <v>219</v>
      </c>
      <c r="D99" s="185">
        <v>0</v>
      </c>
      <c r="E99" s="185">
        <v>0</v>
      </c>
      <c r="F99" s="185">
        <v>0</v>
      </c>
      <c r="G99" s="185">
        <v>0</v>
      </c>
      <c r="H99" s="181">
        <f t="shared" si="6"/>
        <v>0</v>
      </c>
      <c r="I99" s="181"/>
      <c r="J99" s="185">
        <v>0</v>
      </c>
      <c r="K99" s="185">
        <v>0</v>
      </c>
      <c r="L99" s="185">
        <v>0</v>
      </c>
      <c r="M99" s="185">
        <v>0</v>
      </c>
      <c r="N99" s="181">
        <f t="shared" si="4"/>
        <v>0</v>
      </c>
      <c r="O99" s="181" t="str">
        <f t="shared" si="5"/>
        <v>N.A.</v>
      </c>
    </row>
    <row r="100" spans="1:15" s="29" customFormat="1" ht="18" customHeight="1" x14ac:dyDescent="0.2">
      <c r="A100" s="116">
        <v>90</v>
      </c>
      <c r="B100" s="116" t="s">
        <v>205</v>
      </c>
      <c r="C100" s="116" t="s">
        <v>220</v>
      </c>
      <c r="D100" s="185">
        <v>0</v>
      </c>
      <c r="E100" s="185">
        <v>0</v>
      </c>
      <c r="F100" s="185">
        <v>0</v>
      </c>
      <c r="G100" s="185">
        <v>0</v>
      </c>
      <c r="H100" s="181">
        <f t="shared" si="6"/>
        <v>0</v>
      </c>
      <c r="I100" s="181"/>
      <c r="J100" s="185">
        <v>0</v>
      </c>
      <c r="K100" s="185">
        <v>0</v>
      </c>
      <c r="L100" s="185">
        <v>0</v>
      </c>
      <c r="M100" s="185">
        <v>0</v>
      </c>
      <c r="N100" s="181">
        <f t="shared" si="4"/>
        <v>0</v>
      </c>
      <c r="O100" s="181" t="str">
        <f t="shared" si="5"/>
        <v>N.A.</v>
      </c>
    </row>
    <row r="101" spans="1:15" s="29" customFormat="1" ht="18" customHeight="1" x14ac:dyDescent="0.2">
      <c r="A101" s="116">
        <v>91</v>
      </c>
      <c r="B101" s="116" t="s">
        <v>205</v>
      </c>
      <c r="C101" s="116" t="s">
        <v>221</v>
      </c>
      <c r="D101" s="185">
        <v>0</v>
      </c>
      <c r="E101" s="185">
        <v>0</v>
      </c>
      <c r="F101" s="185">
        <v>0</v>
      </c>
      <c r="G101" s="185">
        <v>0</v>
      </c>
      <c r="H101" s="181">
        <f t="shared" si="6"/>
        <v>0</v>
      </c>
      <c r="I101" s="181"/>
      <c r="J101" s="185">
        <v>0</v>
      </c>
      <c r="K101" s="185">
        <v>0</v>
      </c>
      <c r="L101" s="185">
        <v>0</v>
      </c>
      <c r="M101" s="185">
        <v>0</v>
      </c>
      <c r="N101" s="181">
        <f t="shared" si="4"/>
        <v>0</v>
      </c>
      <c r="O101" s="181" t="str">
        <f t="shared" si="5"/>
        <v>N.A.</v>
      </c>
    </row>
    <row r="102" spans="1:15" s="29" customFormat="1" ht="18" customHeight="1" x14ac:dyDescent="0.2">
      <c r="A102" s="116">
        <v>92</v>
      </c>
      <c r="B102" s="116" t="s">
        <v>205</v>
      </c>
      <c r="C102" s="116" t="s">
        <v>222</v>
      </c>
      <c r="D102" s="185">
        <v>0</v>
      </c>
      <c r="E102" s="185">
        <v>0</v>
      </c>
      <c r="F102" s="185">
        <v>0</v>
      </c>
      <c r="G102" s="185">
        <v>0</v>
      </c>
      <c r="H102" s="181">
        <f t="shared" si="6"/>
        <v>0</v>
      </c>
      <c r="I102" s="181"/>
      <c r="J102" s="185">
        <v>0</v>
      </c>
      <c r="K102" s="185">
        <v>0</v>
      </c>
      <c r="L102" s="185">
        <v>0</v>
      </c>
      <c r="M102" s="185">
        <v>0</v>
      </c>
      <c r="N102" s="181">
        <f t="shared" si="4"/>
        <v>0</v>
      </c>
      <c r="O102" s="181" t="str">
        <f t="shared" si="5"/>
        <v>N.A.</v>
      </c>
    </row>
    <row r="103" spans="1:15" s="29" customFormat="1" ht="18" customHeight="1" x14ac:dyDescent="0.2">
      <c r="A103" s="116">
        <v>93</v>
      </c>
      <c r="B103" s="116" t="s">
        <v>205</v>
      </c>
      <c r="C103" s="116" t="s">
        <v>223</v>
      </c>
      <c r="D103" s="185">
        <v>0</v>
      </c>
      <c r="E103" s="185">
        <v>0</v>
      </c>
      <c r="F103" s="185">
        <v>0</v>
      </c>
      <c r="G103" s="185">
        <v>0</v>
      </c>
      <c r="H103" s="181">
        <f t="shared" si="6"/>
        <v>0</v>
      </c>
      <c r="I103" s="181"/>
      <c r="J103" s="185">
        <v>0</v>
      </c>
      <c r="K103" s="185">
        <v>0</v>
      </c>
      <c r="L103" s="185">
        <v>0</v>
      </c>
      <c r="M103" s="185">
        <v>0</v>
      </c>
      <c r="N103" s="181">
        <f t="shared" si="4"/>
        <v>0</v>
      </c>
      <c r="O103" s="181" t="str">
        <f t="shared" si="5"/>
        <v>N.A.</v>
      </c>
    </row>
    <row r="104" spans="1:15" s="29" customFormat="1" ht="18" customHeight="1" x14ac:dyDescent="0.2">
      <c r="A104" s="116">
        <v>94</v>
      </c>
      <c r="B104" s="116" t="s">
        <v>205</v>
      </c>
      <c r="C104" s="116" t="s">
        <v>224</v>
      </c>
      <c r="D104" s="185">
        <v>0</v>
      </c>
      <c r="E104" s="185">
        <v>0</v>
      </c>
      <c r="F104" s="185">
        <v>0</v>
      </c>
      <c r="G104" s="185">
        <v>0</v>
      </c>
      <c r="H104" s="181">
        <f t="shared" si="6"/>
        <v>0</v>
      </c>
      <c r="I104" s="181"/>
      <c r="J104" s="185">
        <v>0</v>
      </c>
      <c r="K104" s="185">
        <v>0</v>
      </c>
      <c r="L104" s="185">
        <v>0</v>
      </c>
      <c r="M104" s="185">
        <v>0</v>
      </c>
      <c r="N104" s="181">
        <f t="shared" si="4"/>
        <v>0</v>
      </c>
      <c r="O104" s="181" t="str">
        <f t="shared" si="5"/>
        <v>N.A.</v>
      </c>
    </row>
    <row r="105" spans="1:15" s="29" customFormat="1" ht="18" customHeight="1" x14ac:dyDescent="0.2">
      <c r="A105" s="116">
        <v>95</v>
      </c>
      <c r="B105" s="116" t="s">
        <v>140</v>
      </c>
      <c r="C105" s="116" t="s">
        <v>225</v>
      </c>
      <c r="D105" s="185">
        <v>0</v>
      </c>
      <c r="E105" s="185">
        <v>0</v>
      </c>
      <c r="F105" s="185">
        <v>0</v>
      </c>
      <c r="G105" s="185">
        <v>0</v>
      </c>
      <c r="H105" s="181">
        <f t="shared" si="6"/>
        <v>0</v>
      </c>
      <c r="I105" s="181"/>
      <c r="J105" s="185">
        <v>0</v>
      </c>
      <c r="K105" s="185">
        <v>0</v>
      </c>
      <c r="L105" s="185">
        <v>0</v>
      </c>
      <c r="M105" s="185">
        <v>0</v>
      </c>
      <c r="N105" s="181">
        <f t="shared" si="4"/>
        <v>0</v>
      </c>
      <c r="O105" s="181" t="str">
        <f t="shared" si="5"/>
        <v>N.A.</v>
      </c>
    </row>
    <row r="106" spans="1:15" s="29" customFormat="1" ht="18" customHeight="1" x14ac:dyDescent="0.2">
      <c r="A106" s="116">
        <v>98</v>
      </c>
      <c r="B106" s="116" t="s">
        <v>140</v>
      </c>
      <c r="C106" s="116" t="s">
        <v>226</v>
      </c>
      <c r="D106" s="185">
        <v>0</v>
      </c>
      <c r="E106" s="185">
        <v>0</v>
      </c>
      <c r="F106" s="185">
        <v>0</v>
      </c>
      <c r="G106" s="185">
        <v>0</v>
      </c>
      <c r="H106" s="181">
        <f t="shared" si="6"/>
        <v>0</v>
      </c>
      <c r="I106" s="181"/>
      <c r="J106" s="185">
        <v>0</v>
      </c>
      <c r="K106" s="185">
        <v>0</v>
      </c>
      <c r="L106" s="185">
        <v>0</v>
      </c>
      <c r="M106" s="185">
        <v>0</v>
      </c>
      <c r="N106" s="181">
        <f t="shared" si="4"/>
        <v>0</v>
      </c>
      <c r="O106" s="181" t="str">
        <f t="shared" si="5"/>
        <v>N.A.</v>
      </c>
    </row>
    <row r="107" spans="1:15" s="29" customFormat="1" ht="18" customHeight="1" x14ac:dyDescent="0.2">
      <c r="A107" s="116">
        <v>99</v>
      </c>
      <c r="B107" s="116" t="s">
        <v>140</v>
      </c>
      <c r="C107" s="116" t="s">
        <v>227</v>
      </c>
      <c r="D107" s="185">
        <v>0</v>
      </c>
      <c r="E107" s="185">
        <v>0</v>
      </c>
      <c r="F107" s="185">
        <v>0</v>
      </c>
      <c r="G107" s="185">
        <v>0</v>
      </c>
      <c r="H107" s="181">
        <f t="shared" si="6"/>
        <v>0</v>
      </c>
      <c r="I107" s="181"/>
      <c r="J107" s="185">
        <v>0</v>
      </c>
      <c r="K107" s="185">
        <v>0</v>
      </c>
      <c r="L107" s="185">
        <v>0</v>
      </c>
      <c r="M107" s="185">
        <v>0</v>
      </c>
      <c r="N107" s="181">
        <f t="shared" si="4"/>
        <v>0</v>
      </c>
      <c r="O107" s="181" t="str">
        <f t="shared" si="5"/>
        <v>N.A.</v>
      </c>
    </row>
    <row r="108" spans="1:15" s="29" customFormat="1" ht="18" customHeight="1" x14ac:dyDescent="0.2">
      <c r="A108" s="116">
        <v>100</v>
      </c>
      <c r="B108" s="116" t="s">
        <v>228</v>
      </c>
      <c r="C108" s="116" t="s">
        <v>229</v>
      </c>
      <c r="D108" s="185">
        <v>0</v>
      </c>
      <c r="E108" s="185">
        <v>0</v>
      </c>
      <c r="F108" s="185">
        <v>0</v>
      </c>
      <c r="G108" s="185">
        <v>0</v>
      </c>
      <c r="H108" s="181">
        <f t="shared" si="6"/>
        <v>0</v>
      </c>
      <c r="I108" s="181"/>
      <c r="J108" s="185">
        <v>0</v>
      </c>
      <c r="K108" s="185">
        <v>0</v>
      </c>
      <c r="L108" s="185">
        <v>0</v>
      </c>
      <c r="M108" s="185">
        <v>0</v>
      </c>
      <c r="N108" s="181">
        <f t="shared" si="4"/>
        <v>0</v>
      </c>
      <c r="O108" s="181" t="str">
        <f t="shared" si="5"/>
        <v>N.A.</v>
      </c>
    </row>
    <row r="109" spans="1:15" s="29" customFormat="1" ht="18" customHeight="1" x14ac:dyDescent="0.2">
      <c r="A109" s="116">
        <v>101</v>
      </c>
      <c r="B109" s="116" t="s">
        <v>228</v>
      </c>
      <c r="C109" s="116" t="s">
        <v>230</v>
      </c>
      <c r="D109" s="185">
        <v>0</v>
      </c>
      <c r="E109" s="185">
        <v>0</v>
      </c>
      <c r="F109" s="185">
        <v>0</v>
      </c>
      <c r="G109" s="185">
        <v>0</v>
      </c>
      <c r="H109" s="181">
        <f t="shared" si="6"/>
        <v>0</v>
      </c>
      <c r="I109" s="181"/>
      <c r="J109" s="185">
        <v>0</v>
      </c>
      <c r="K109" s="185">
        <v>0</v>
      </c>
      <c r="L109" s="185">
        <v>0</v>
      </c>
      <c r="M109" s="185">
        <v>0</v>
      </c>
      <c r="N109" s="181">
        <f t="shared" si="4"/>
        <v>0</v>
      </c>
      <c r="O109" s="181" t="str">
        <f t="shared" si="5"/>
        <v>N.A.</v>
      </c>
    </row>
    <row r="110" spans="1:15" s="29" customFormat="1" ht="18" customHeight="1" x14ac:dyDescent="0.2">
      <c r="A110" s="116">
        <v>102</v>
      </c>
      <c r="B110" s="116" t="s">
        <v>228</v>
      </c>
      <c r="C110" s="116" t="s">
        <v>231</v>
      </c>
      <c r="D110" s="185">
        <v>0</v>
      </c>
      <c r="E110" s="185">
        <v>0</v>
      </c>
      <c r="F110" s="185">
        <v>0</v>
      </c>
      <c r="G110" s="185">
        <v>0</v>
      </c>
      <c r="H110" s="181">
        <f t="shared" si="6"/>
        <v>0</v>
      </c>
      <c r="I110" s="181"/>
      <c r="J110" s="185">
        <v>0</v>
      </c>
      <c r="K110" s="185">
        <v>0</v>
      </c>
      <c r="L110" s="185">
        <v>0</v>
      </c>
      <c r="M110" s="185">
        <v>0</v>
      </c>
      <c r="N110" s="181">
        <f t="shared" si="4"/>
        <v>0</v>
      </c>
      <c r="O110" s="181" t="str">
        <f t="shared" si="5"/>
        <v>N.A.</v>
      </c>
    </row>
    <row r="111" spans="1:15" s="29" customFormat="1" ht="18" customHeight="1" x14ac:dyDescent="0.2">
      <c r="A111" s="116">
        <v>103</v>
      </c>
      <c r="B111" s="116" t="s">
        <v>228</v>
      </c>
      <c r="C111" s="116" t="s">
        <v>232</v>
      </c>
      <c r="D111" s="185">
        <v>0</v>
      </c>
      <c r="E111" s="185">
        <v>0</v>
      </c>
      <c r="F111" s="185">
        <v>0</v>
      </c>
      <c r="G111" s="185">
        <v>0</v>
      </c>
      <c r="H111" s="181">
        <f t="shared" si="6"/>
        <v>0</v>
      </c>
      <c r="I111" s="181"/>
      <c r="J111" s="185">
        <v>0</v>
      </c>
      <c r="K111" s="185">
        <v>0</v>
      </c>
      <c r="L111" s="185">
        <v>0</v>
      </c>
      <c r="M111" s="185">
        <v>0</v>
      </c>
      <c r="N111" s="181">
        <f t="shared" si="4"/>
        <v>0</v>
      </c>
      <c r="O111" s="181" t="str">
        <f t="shared" si="5"/>
        <v>N.A.</v>
      </c>
    </row>
    <row r="112" spans="1:15" s="29" customFormat="1" ht="18" customHeight="1" x14ac:dyDescent="0.2">
      <c r="A112" s="116">
        <v>104</v>
      </c>
      <c r="B112" s="116" t="s">
        <v>228</v>
      </c>
      <c r="C112" s="116" t="s">
        <v>233</v>
      </c>
      <c r="D112" s="185">
        <v>112.32077583333336</v>
      </c>
      <c r="E112" s="185">
        <v>98.30604679999999</v>
      </c>
      <c r="F112" s="185">
        <v>0</v>
      </c>
      <c r="G112" s="185">
        <v>9.1916861700000023</v>
      </c>
      <c r="H112" s="181">
        <f t="shared" si="6"/>
        <v>4.8230428633333648</v>
      </c>
      <c r="I112" s="181"/>
      <c r="J112" s="185">
        <v>124.66317319906071</v>
      </c>
      <c r="K112" s="185">
        <v>99.475456723599734</v>
      </c>
      <c r="L112" s="185">
        <v>0</v>
      </c>
      <c r="M112" s="185">
        <v>8.2796340700000002</v>
      </c>
      <c r="N112" s="181">
        <f t="shared" si="4"/>
        <v>16.908082405460974</v>
      </c>
      <c r="O112" s="181">
        <f t="shared" si="5"/>
        <v>250.56877752430418</v>
      </c>
    </row>
    <row r="113" spans="1:15" s="29" customFormat="1" ht="18" customHeight="1" x14ac:dyDescent="0.2">
      <c r="A113" s="116">
        <v>105</v>
      </c>
      <c r="B113" s="116" t="s">
        <v>228</v>
      </c>
      <c r="C113" s="116" t="s">
        <v>234</v>
      </c>
      <c r="D113" s="185">
        <v>0</v>
      </c>
      <c r="E113" s="185">
        <v>0</v>
      </c>
      <c r="F113" s="185">
        <v>0</v>
      </c>
      <c r="G113" s="185">
        <v>0</v>
      </c>
      <c r="H113" s="181">
        <f t="shared" si="6"/>
        <v>0</v>
      </c>
      <c r="I113" s="181"/>
      <c r="J113" s="185">
        <v>0</v>
      </c>
      <c r="K113" s="185">
        <v>0</v>
      </c>
      <c r="L113" s="185">
        <v>0</v>
      </c>
      <c r="M113" s="185">
        <v>0</v>
      </c>
      <c r="N113" s="181">
        <f t="shared" si="4"/>
        <v>0</v>
      </c>
      <c r="O113" s="181" t="str">
        <f t="shared" si="5"/>
        <v>N.A.</v>
      </c>
    </row>
    <row r="114" spans="1:15" s="29" customFormat="1" ht="18" customHeight="1" x14ac:dyDescent="0.2">
      <c r="A114" s="116">
        <v>106</v>
      </c>
      <c r="B114" s="116" t="s">
        <v>126</v>
      </c>
      <c r="C114" s="116" t="s">
        <v>235</v>
      </c>
      <c r="D114" s="185">
        <v>0</v>
      </c>
      <c r="E114" s="185">
        <v>0</v>
      </c>
      <c r="F114" s="185">
        <v>0</v>
      </c>
      <c r="G114" s="185">
        <v>0</v>
      </c>
      <c r="H114" s="181">
        <f t="shared" si="6"/>
        <v>0</v>
      </c>
      <c r="I114" s="181"/>
      <c r="J114" s="185">
        <v>0</v>
      </c>
      <c r="K114" s="185">
        <v>0</v>
      </c>
      <c r="L114" s="185">
        <v>0</v>
      </c>
      <c r="M114" s="185">
        <v>0</v>
      </c>
      <c r="N114" s="181">
        <f t="shared" si="4"/>
        <v>0</v>
      </c>
      <c r="O114" s="181" t="str">
        <f t="shared" si="5"/>
        <v>N.A.</v>
      </c>
    </row>
    <row r="115" spans="1:15" s="29" customFormat="1" ht="18" customHeight="1" x14ac:dyDescent="0.2">
      <c r="A115" s="116">
        <v>107</v>
      </c>
      <c r="B115" s="116" t="s">
        <v>128</v>
      </c>
      <c r="C115" s="116" t="s">
        <v>236</v>
      </c>
      <c r="D115" s="185">
        <v>0</v>
      </c>
      <c r="E115" s="185">
        <v>0</v>
      </c>
      <c r="F115" s="185">
        <v>0</v>
      </c>
      <c r="G115" s="185">
        <v>0</v>
      </c>
      <c r="H115" s="181">
        <f t="shared" si="6"/>
        <v>0</v>
      </c>
      <c r="I115" s="181"/>
      <c r="J115" s="185">
        <v>0</v>
      </c>
      <c r="K115" s="185">
        <v>0</v>
      </c>
      <c r="L115" s="185">
        <v>0</v>
      </c>
      <c r="M115" s="185">
        <v>0</v>
      </c>
      <c r="N115" s="181">
        <f t="shared" si="4"/>
        <v>0</v>
      </c>
      <c r="O115" s="181" t="str">
        <f t="shared" si="5"/>
        <v>N.A.</v>
      </c>
    </row>
    <row r="116" spans="1:15" s="29" customFormat="1" ht="18" customHeight="1" x14ac:dyDescent="0.2">
      <c r="A116" s="116">
        <v>108</v>
      </c>
      <c r="B116" s="116" t="s">
        <v>136</v>
      </c>
      <c r="C116" s="116" t="s">
        <v>237</v>
      </c>
      <c r="D116" s="185">
        <v>0</v>
      </c>
      <c r="E116" s="185">
        <v>0</v>
      </c>
      <c r="F116" s="185">
        <v>0</v>
      </c>
      <c r="G116" s="185">
        <v>0</v>
      </c>
      <c r="H116" s="181">
        <f t="shared" si="6"/>
        <v>0</v>
      </c>
      <c r="I116" s="181"/>
      <c r="J116" s="185">
        <v>0</v>
      </c>
      <c r="K116" s="185">
        <v>0</v>
      </c>
      <c r="L116" s="185">
        <v>0</v>
      </c>
      <c r="M116" s="185">
        <v>0</v>
      </c>
      <c r="N116" s="181">
        <f t="shared" si="4"/>
        <v>0</v>
      </c>
      <c r="O116" s="181" t="str">
        <f t="shared" si="5"/>
        <v>N.A.</v>
      </c>
    </row>
    <row r="117" spans="1:15" s="29" customFormat="1" ht="18" customHeight="1" x14ac:dyDescent="0.2">
      <c r="A117" s="116">
        <v>110</v>
      </c>
      <c r="B117" s="116" t="s">
        <v>213</v>
      </c>
      <c r="C117" s="116" t="s">
        <v>238</v>
      </c>
      <c r="D117" s="185">
        <v>0</v>
      </c>
      <c r="E117" s="185">
        <v>0</v>
      </c>
      <c r="F117" s="185">
        <v>0</v>
      </c>
      <c r="G117" s="185">
        <v>0</v>
      </c>
      <c r="H117" s="181">
        <f t="shared" si="6"/>
        <v>0</v>
      </c>
      <c r="I117" s="181"/>
      <c r="J117" s="185">
        <v>0</v>
      </c>
      <c r="K117" s="185">
        <v>0</v>
      </c>
      <c r="L117" s="185">
        <v>0</v>
      </c>
      <c r="M117" s="185">
        <v>0</v>
      </c>
      <c r="N117" s="181">
        <f t="shared" si="4"/>
        <v>0</v>
      </c>
      <c r="O117" s="181" t="str">
        <f t="shared" si="5"/>
        <v>N.A.</v>
      </c>
    </row>
    <row r="118" spans="1:15" s="29" customFormat="1" ht="18" customHeight="1" x14ac:dyDescent="0.2">
      <c r="A118" s="116">
        <v>111</v>
      </c>
      <c r="B118" s="116" t="s">
        <v>205</v>
      </c>
      <c r="C118" s="116" t="s">
        <v>239</v>
      </c>
      <c r="D118" s="185">
        <v>0</v>
      </c>
      <c r="E118" s="185">
        <v>0</v>
      </c>
      <c r="F118" s="185">
        <v>0</v>
      </c>
      <c r="G118" s="185">
        <v>0</v>
      </c>
      <c r="H118" s="181">
        <f t="shared" si="6"/>
        <v>0</v>
      </c>
      <c r="I118" s="181"/>
      <c r="J118" s="185">
        <v>0</v>
      </c>
      <c r="K118" s="185">
        <v>0</v>
      </c>
      <c r="L118" s="185">
        <v>0</v>
      </c>
      <c r="M118" s="185">
        <v>0</v>
      </c>
      <c r="N118" s="181">
        <f t="shared" si="4"/>
        <v>0</v>
      </c>
      <c r="O118" s="181" t="str">
        <f t="shared" si="5"/>
        <v>N.A.</v>
      </c>
    </row>
    <row r="119" spans="1:15" s="29" customFormat="1" ht="18" customHeight="1" x14ac:dyDescent="0.2">
      <c r="A119" s="116">
        <v>112</v>
      </c>
      <c r="B119" s="116" t="s">
        <v>205</v>
      </c>
      <c r="C119" s="116" t="s">
        <v>240</v>
      </c>
      <c r="D119" s="185">
        <v>0</v>
      </c>
      <c r="E119" s="185">
        <v>0</v>
      </c>
      <c r="F119" s="185">
        <v>0</v>
      </c>
      <c r="G119" s="185">
        <v>0</v>
      </c>
      <c r="H119" s="181">
        <f t="shared" si="6"/>
        <v>0</v>
      </c>
      <c r="I119" s="181"/>
      <c r="J119" s="185">
        <v>0</v>
      </c>
      <c r="K119" s="185">
        <v>0</v>
      </c>
      <c r="L119" s="185">
        <v>0</v>
      </c>
      <c r="M119" s="185">
        <v>0</v>
      </c>
      <c r="N119" s="181">
        <f t="shared" si="4"/>
        <v>0</v>
      </c>
      <c r="O119" s="181" t="str">
        <f t="shared" si="5"/>
        <v>N.A.</v>
      </c>
    </row>
    <row r="120" spans="1:15" s="29" customFormat="1" ht="18" customHeight="1" x14ac:dyDescent="0.2">
      <c r="A120" s="116">
        <v>113</v>
      </c>
      <c r="B120" s="116" t="s">
        <v>213</v>
      </c>
      <c r="C120" s="116" t="s">
        <v>241</v>
      </c>
      <c r="D120" s="185">
        <v>0</v>
      </c>
      <c r="E120" s="185">
        <v>0</v>
      </c>
      <c r="F120" s="185">
        <v>0</v>
      </c>
      <c r="G120" s="185">
        <v>0</v>
      </c>
      <c r="H120" s="181">
        <f t="shared" si="6"/>
        <v>0</v>
      </c>
      <c r="I120" s="181"/>
      <c r="J120" s="185">
        <v>0</v>
      </c>
      <c r="K120" s="185">
        <v>0</v>
      </c>
      <c r="L120" s="185">
        <v>0</v>
      </c>
      <c r="M120" s="185">
        <v>0</v>
      </c>
      <c r="N120" s="181">
        <f t="shared" si="4"/>
        <v>0</v>
      </c>
      <c r="O120" s="181" t="str">
        <f t="shared" si="5"/>
        <v>N.A.</v>
      </c>
    </row>
    <row r="121" spans="1:15" s="29" customFormat="1" ht="18" customHeight="1" x14ac:dyDescent="0.2">
      <c r="A121" s="116">
        <v>114</v>
      </c>
      <c r="B121" s="116" t="s">
        <v>213</v>
      </c>
      <c r="C121" s="116" t="s">
        <v>242</v>
      </c>
      <c r="D121" s="185">
        <v>0</v>
      </c>
      <c r="E121" s="185">
        <v>0</v>
      </c>
      <c r="F121" s="185">
        <v>0</v>
      </c>
      <c r="G121" s="185">
        <v>0</v>
      </c>
      <c r="H121" s="181">
        <f t="shared" si="6"/>
        <v>0</v>
      </c>
      <c r="I121" s="181"/>
      <c r="J121" s="185">
        <v>0</v>
      </c>
      <c r="K121" s="185">
        <v>0</v>
      </c>
      <c r="L121" s="185">
        <v>0</v>
      </c>
      <c r="M121" s="185">
        <v>0</v>
      </c>
      <c r="N121" s="181">
        <f t="shared" si="4"/>
        <v>0</v>
      </c>
      <c r="O121" s="181" t="str">
        <f t="shared" si="5"/>
        <v>N.A.</v>
      </c>
    </row>
    <row r="122" spans="1:15" s="29" customFormat="1" ht="18" customHeight="1" x14ac:dyDescent="0.2">
      <c r="A122" s="116">
        <v>117</v>
      </c>
      <c r="B122" s="116" t="s">
        <v>213</v>
      </c>
      <c r="C122" s="116" t="s">
        <v>243</v>
      </c>
      <c r="D122" s="185">
        <v>0</v>
      </c>
      <c r="E122" s="185">
        <v>0</v>
      </c>
      <c r="F122" s="185">
        <v>0</v>
      </c>
      <c r="G122" s="185">
        <v>0</v>
      </c>
      <c r="H122" s="181">
        <f t="shared" si="6"/>
        <v>0</v>
      </c>
      <c r="I122" s="181"/>
      <c r="J122" s="185">
        <v>0</v>
      </c>
      <c r="K122" s="185">
        <v>0</v>
      </c>
      <c r="L122" s="185">
        <v>0</v>
      </c>
      <c r="M122" s="185">
        <v>0</v>
      </c>
      <c r="N122" s="181">
        <f t="shared" si="4"/>
        <v>0</v>
      </c>
      <c r="O122" s="181" t="str">
        <f t="shared" si="5"/>
        <v>N.A.</v>
      </c>
    </row>
    <row r="123" spans="1:15" s="29" customFormat="1" ht="18" customHeight="1" x14ac:dyDescent="0.2">
      <c r="A123" s="116">
        <v>118</v>
      </c>
      <c r="B123" s="116" t="s">
        <v>205</v>
      </c>
      <c r="C123" s="116" t="s">
        <v>244</v>
      </c>
      <c r="D123" s="185">
        <v>0</v>
      </c>
      <c r="E123" s="185">
        <v>0</v>
      </c>
      <c r="F123" s="185">
        <v>0</v>
      </c>
      <c r="G123" s="185">
        <v>0</v>
      </c>
      <c r="H123" s="181">
        <f t="shared" si="6"/>
        <v>0</v>
      </c>
      <c r="I123" s="181"/>
      <c r="J123" s="185">
        <v>0</v>
      </c>
      <c r="K123" s="185">
        <v>0</v>
      </c>
      <c r="L123" s="185">
        <v>0</v>
      </c>
      <c r="M123" s="185">
        <v>0</v>
      </c>
      <c r="N123" s="181">
        <f t="shared" si="4"/>
        <v>0</v>
      </c>
      <c r="O123" s="181" t="str">
        <f t="shared" si="5"/>
        <v>N.A.</v>
      </c>
    </row>
    <row r="124" spans="1:15" s="29" customFormat="1" ht="18" customHeight="1" x14ac:dyDescent="0.2">
      <c r="A124" s="116">
        <v>122</v>
      </c>
      <c r="B124" s="116" t="s">
        <v>140</v>
      </c>
      <c r="C124" s="116" t="s">
        <v>245</v>
      </c>
      <c r="D124" s="185">
        <v>0</v>
      </c>
      <c r="E124" s="185">
        <v>0</v>
      </c>
      <c r="F124" s="185">
        <v>0</v>
      </c>
      <c r="G124" s="185">
        <v>0</v>
      </c>
      <c r="H124" s="181">
        <f t="shared" si="6"/>
        <v>0</v>
      </c>
      <c r="I124" s="181"/>
      <c r="J124" s="185">
        <v>0</v>
      </c>
      <c r="K124" s="185">
        <v>0</v>
      </c>
      <c r="L124" s="185">
        <v>0</v>
      </c>
      <c r="M124" s="185">
        <v>0</v>
      </c>
      <c r="N124" s="181">
        <f t="shared" si="4"/>
        <v>0</v>
      </c>
      <c r="O124" s="181" t="str">
        <f t="shared" si="5"/>
        <v>N.A.</v>
      </c>
    </row>
    <row r="125" spans="1:15" s="29" customFormat="1" ht="18" customHeight="1" x14ac:dyDescent="0.2">
      <c r="A125" s="116">
        <v>123</v>
      </c>
      <c r="B125" s="116" t="s">
        <v>246</v>
      </c>
      <c r="C125" s="116" t="s">
        <v>247</v>
      </c>
      <c r="D125" s="185">
        <v>0</v>
      </c>
      <c r="E125" s="185">
        <v>0</v>
      </c>
      <c r="F125" s="185">
        <v>0</v>
      </c>
      <c r="G125" s="185">
        <v>0</v>
      </c>
      <c r="H125" s="181">
        <f t="shared" si="6"/>
        <v>0</v>
      </c>
      <c r="I125" s="181"/>
      <c r="J125" s="185">
        <v>0</v>
      </c>
      <c r="K125" s="185">
        <v>0</v>
      </c>
      <c r="L125" s="185">
        <v>0</v>
      </c>
      <c r="M125" s="185">
        <v>0</v>
      </c>
      <c r="N125" s="181">
        <f t="shared" si="4"/>
        <v>0</v>
      </c>
      <c r="O125" s="181" t="str">
        <f t="shared" si="5"/>
        <v>N.A.</v>
      </c>
    </row>
    <row r="126" spans="1:15" s="29" customFormat="1" ht="18" customHeight="1" x14ac:dyDescent="0.2">
      <c r="A126" s="116">
        <v>124</v>
      </c>
      <c r="B126" s="116" t="s">
        <v>140</v>
      </c>
      <c r="C126" s="116" t="s">
        <v>248</v>
      </c>
      <c r="D126" s="185">
        <v>0</v>
      </c>
      <c r="E126" s="185">
        <v>0</v>
      </c>
      <c r="F126" s="185">
        <v>0</v>
      </c>
      <c r="G126" s="185">
        <v>0</v>
      </c>
      <c r="H126" s="181">
        <f t="shared" si="6"/>
        <v>0</v>
      </c>
      <c r="I126" s="181"/>
      <c r="J126" s="185">
        <v>0</v>
      </c>
      <c r="K126" s="185">
        <v>0</v>
      </c>
      <c r="L126" s="185">
        <v>0</v>
      </c>
      <c r="M126" s="185">
        <v>0</v>
      </c>
      <c r="N126" s="181">
        <f t="shared" si="4"/>
        <v>0</v>
      </c>
      <c r="O126" s="181" t="str">
        <f t="shared" si="5"/>
        <v>N.A.</v>
      </c>
    </row>
    <row r="127" spans="1:15" s="29" customFormat="1" ht="18" customHeight="1" x14ac:dyDescent="0.2">
      <c r="A127" s="116">
        <v>126</v>
      </c>
      <c r="B127" s="116" t="s">
        <v>228</v>
      </c>
      <c r="C127" s="116" t="s">
        <v>249</v>
      </c>
      <c r="D127" s="185">
        <v>0</v>
      </c>
      <c r="E127" s="185">
        <v>0</v>
      </c>
      <c r="F127" s="185">
        <v>0</v>
      </c>
      <c r="G127" s="185">
        <v>0</v>
      </c>
      <c r="H127" s="181">
        <f t="shared" si="6"/>
        <v>0</v>
      </c>
      <c r="I127" s="181"/>
      <c r="J127" s="185">
        <v>0</v>
      </c>
      <c r="K127" s="185">
        <v>0</v>
      </c>
      <c r="L127" s="185">
        <v>0</v>
      </c>
      <c r="M127" s="185">
        <v>0</v>
      </c>
      <c r="N127" s="181">
        <f t="shared" si="4"/>
        <v>0</v>
      </c>
      <c r="O127" s="181" t="str">
        <f t="shared" si="5"/>
        <v>N.A.</v>
      </c>
    </row>
    <row r="128" spans="1:15" s="29" customFormat="1" ht="18" customHeight="1" x14ac:dyDescent="0.2">
      <c r="A128" s="116">
        <v>127</v>
      </c>
      <c r="B128" s="116" t="s">
        <v>250</v>
      </c>
      <c r="C128" s="116" t="s">
        <v>251</v>
      </c>
      <c r="D128" s="185">
        <v>0</v>
      </c>
      <c r="E128" s="185">
        <v>0</v>
      </c>
      <c r="F128" s="185">
        <v>0</v>
      </c>
      <c r="G128" s="185">
        <v>0</v>
      </c>
      <c r="H128" s="181">
        <f t="shared" si="6"/>
        <v>0</v>
      </c>
      <c r="I128" s="181"/>
      <c r="J128" s="185">
        <v>0</v>
      </c>
      <c r="K128" s="185">
        <v>0</v>
      </c>
      <c r="L128" s="185">
        <v>0</v>
      </c>
      <c r="M128" s="185">
        <v>0</v>
      </c>
      <c r="N128" s="181">
        <f t="shared" si="4"/>
        <v>0</v>
      </c>
      <c r="O128" s="181" t="str">
        <f t="shared" si="5"/>
        <v>N.A.</v>
      </c>
    </row>
    <row r="129" spans="1:15" s="29" customFormat="1" ht="18" customHeight="1" x14ac:dyDescent="0.2">
      <c r="A129" s="116">
        <v>128</v>
      </c>
      <c r="B129" s="116" t="s">
        <v>228</v>
      </c>
      <c r="C129" s="116" t="s">
        <v>252</v>
      </c>
      <c r="D129" s="185">
        <v>0</v>
      </c>
      <c r="E129" s="185">
        <v>0</v>
      </c>
      <c r="F129" s="185">
        <v>0</v>
      </c>
      <c r="G129" s="185">
        <v>0</v>
      </c>
      <c r="H129" s="181">
        <f t="shared" si="6"/>
        <v>0</v>
      </c>
      <c r="I129" s="181"/>
      <c r="J129" s="185">
        <v>0</v>
      </c>
      <c r="K129" s="185">
        <v>0</v>
      </c>
      <c r="L129" s="185">
        <v>0</v>
      </c>
      <c r="M129" s="185">
        <v>0</v>
      </c>
      <c r="N129" s="181">
        <f t="shared" si="4"/>
        <v>0</v>
      </c>
      <c r="O129" s="181" t="str">
        <f t="shared" si="5"/>
        <v>N.A.</v>
      </c>
    </row>
    <row r="130" spans="1:15" s="29" customFormat="1" ht="18" customHeight="1" x14ac:dyDescent="0.2">
      <c r="A130" s="116">
        <v>130</v>
      </c>
      <c r="B130" s="116" t="s">
        <v>228</v>
      </c>
      <c r="C130" s="116" t="s">
        <v>253</v>
      </c>
      <c r="D130" s="185">
        <v>53.877896333333346</v>
      </c>
      <c r="E130" s="185">
        <v>35.371584679999991</v>
      </c>
      <c r="F130" s="185">
        <v>0</v>
      </c>
      <c r="G130" s="185">
        <v>3.9821161199999988</v>
      </c>
      <c r="H130" s="181">
        <f t="shared" si="6"/>
        <v>14.524195533333357</v>
      </c>
      <c r="I130" s="181"/>
      <c r="J130" s="185">
        <v>44.338913982018944</v>
      </c>
      <c r="K130" s="185">
        <v>32.898802130998966</v>
      </c>
      <c r="L130" s="185">
        <v>0</v>
      </c>
      <c r="M130" s="185">
        <v>3.3158194199999995</v>
      </c>
      <c r="N130" s="181">
        <f t="shared" si="4"/>
        <v>8.1242924310199776</v>
      </c>
      <c r="O130" s="181">
        <f t="shared" si="5"/>
        <v>-44.063735493132526</v>
      </c>
    </row>
    <row r="131" spans="1:15" s="29" customFormat="1" ht="18" customHeight="1" x14ac:dyDescent="0.2">
      <c r="A131" s="116">
        <v>132</v>
      </c>
      <c r="B131" s="116" t="s">
        <v>254</v>
      </c>
      <c r="C131" s="116" t="s">
        <v>255</v>
      </c>
      <c r="D131" s="185">
        <v>0</v>
      </c>
      <c r="E131" s="185">
        <v>0</v>
      </c>
      <c r="F131" s="185">
        <v>0</v>
      </c>
      <c r="G131" s="185">
        <v>0</v>
      </c>
      <c r="H131" s="181">
        <f t="shared" si="6"/>
        <v>0</v>
      </c>
      <c r="I131" s="181"/>
      <c r="J131" s="185">
        <v>0</v>
      </c>
      <c r="K131" s="185">
        <v>0</v>
      </c>
      <c r="L131" s="185">
        <v>0</v>
      </c>
      <c r="M131" s="185">
        <v>0</v>
      </c>
      <c r="N131" s="181">
        <f t="shared" si="4"/>
        <v>0</v>
      </c>
      <c r="O131" s="181" t="str">
        <f t="shared" si="5"/>
        <v>N.A.</v>
      </c>
    </row>
    <row r="132" spans="1:15" s="29" customFormat="1" ht="18" customHeight="1" x14ac:dyDescent="0.2">
      <c r="A132" s="116">
        <v>136</v>
      </c>
      <c r="B132" s="116" t="s">
        <v>136</v>
      </c>
      <c r="C132" s="116" t="s">
        <v>256</v>
      </c>
      <c r="D132" s="185">
        <v>0</v>
      </c>
      <c r="E132" s="185">
        <v>0</v>
      </c>
      <c r="F132" s="185">
        <v>0</v>
      </c>
      <c r="G132" s="185">
        <v>0</v>
      </c>
      <c r="H132" s="181">
        <f t="shared" si="6"/>
        <v>0</v>
      </c>
      <c r="I132" s="181"/>
      <c r="J132" s="185">
        <v>0</v>
      </c>
      <c r="K132" s="185">
        <v>0</v>
      </c>
      <c r="L132" s="185">
        <v>0</v>
      </c>
      <c r="M132" s="185">
        <v>0</v>
      </c>
      <c r="N132" s="181">
        <f t="shared" si="4"/>
        <v>0</v>
      </c>
      <c r="O132" s="181" t="str">
        <f t="shared" si="5"/>
        <v>N.A.</v>
      </c>
    </row>
    <row r="133" spans="1:15" s="29" customFormat="1" ht="18" customHeight="1" x14ac:dyDescent="0.2">
      <c r="A133" s="116">
        <v>138</v>
      </c>
      <c r="B133" s="116" t="s">
        <v>140</v>
      </c>
      <c r="C133" s="116" t="s">
        <v>257</v>
      </c>
      <c r="D133" s="185">
        <v>0</v>
      </c>
      <c r="E133" s="185">
        <v>0</v>
      </c>
      <c r="F133" s="185">
        <v>0</v>
      </c>
      <c r="G133" s="185">
        <v>0</v>
      </c>
      <c r="H133" s="181">
        <f t="shared" si="6"/>
        <v>0</v>
      </c>
      <c r="I133" s="181"/>
      <c r="J133" s="185">
        <v>0</v>
      </c>
      <c r="K133" s="185">
        <v>0</v>
      </c>
      <c r="L133" s="185">
        <v>0</v>
      </c>
      <c r="M133" s="185">
        <v>0</v>
      </c>
      <c r="N133" s="181">
        <f t="shared" si="4"/>
        <v>0</v>
      </c>
      <c r="O133" s="181" t="str">
        <f t="shared" si="5"/>
        <v>N.A.</v>
      </c>
    </row>
    <row r="134" spans="1:15" s="29" customFormat="1" ht="18" customHeight="1" x14ac:dyDescent="0.2">
      <c r="A134" s="116">
        <v>139</v>
      </c>
      <c r="B134" s="116" t="s">
        <v>140</v>
      </c>
      <c r="C134" s="116" t="s">
        <v>258</v>
      </c>
      <c r="D134" s="185">
        <v>0</v>
      </c>
      <c r="E134" s="185">
        <v>0</v>
      </c>
      <c r="F134" s="185">
        <v>0</v>
      </c>
      <c r="G134" s="185">
        <v>0</v>
      </c>
      <c r="H134" s="181">
        <f t="shared" si="6"/>
        <v>0</v>
      </c>
      <c r="I134" s="181"/>
      <c r="J134" s="185">
        <v>0</v>
      </c>
      <c r="K134" s="185">
        <v>0</v>
      </c>
      <c r="L134" s="185">
        <v>0</v>
      </c>
      <c r="M134" s="185">
        <v>0</v>
      </c>
      <c r="N134" s="181">
        <f t="shared" si="4"/>
        <v>0</v>
      </c>
      <c r="O134" s="181" t="str">
        <f t="shared" si="5"/>
        <v>N.A.</v>
      </c>
    </row>
    <row r="135" spans="1:15" s="29" customFormat="1" ht="18" customHeight="1" x14ac:dyDescent="0.2">
      <c r="A135" s="116">
        <v>140</v>
      </c>
      <c r="B135" s="116" t="s">
        <v>246</v>
      </c>
      <c r="C135" s="116" t="s">
        <v>259</v>
      </c>
      <c r="D135" s="185">
        <v>41.059956583333324</v>
      </c>
      <c r="E135" s="185">
        <v>22.214574729999999</v>
      </c>
      <c r="F135" s="185">
        <v>0</v>
      </c>
      <c r="G135" s="185">
        <v>1.5190620699999999</v>
      </c>
      <c r="H135" s="181">
        <f t="shared" si="6"/>
        <v>17.326319783333325</v>
      </c>
      <c r="I135" s="181"/>
      <c r="J135" s="185">
        <v>37.34774939052938</v>
      </c>
      <c r="K135" s="185">
        <v>22.692228327090248</v>
      </c>
      <c r="L135" s="185">
        <v>0</v>
      </c>
      <c r="M135" s="185">
        <v>1.5728605099999997</v>
      </c>
      <c r="N135" s="181">
        <f t="shared" si="4"/>
        <v>13.082660553439132</v>
      </c>
      <c r="O135" s="181">
        <f t="shared" si="5"/>
        <v>-24.492559775886676</v>
      </c>
    </row>
    <row r="136" spans="1:15" s="29" customFormat="1" ht="18" customHeight="1" x14ac:dyDescent="0.2">
      <c r="A136" s="116">
        <v>141</v>
      </c>
      <c r="B136" s="116" t="s">
        <v>140</v>
      </c>
      <c r="C136" s="116" t="s">
        <v>260</v>
      </c>
      <c r="D136" s="185">
        <v>0</v>
      </c>
      <c r="E136" s="185">
        <v>0</v>
      </c>
      <c r="F136" s="185">
        <v>0</v>
      </c>
      <c r="G136" s="185">
        <v>0</v>
      </c>
      <c r="H136" s="181">
        <f t="shared" si="6"/>
        <v>0</v>
      </c>
      <c r="I136" s="181"/>
      <c r="J136" s="185">
        <v>0</v>
      </c>
      <c r="K136" s="185">
        <v>0</v>
      </c>
      <c r="L136" s="185">
        <v>0</v>
      </c>
      <c r="M136" s="185">
        <v>0</v>
      </c>
      <c r="N136" s="181">
        <f t="shared" si="4"/>
        <v>0</v>
      </c>
      <c r="O136" s="181" t="str">
        <f t="shared" si="5"/>
        <v>N.A.</v>
      </c>
    </row>
    <row r="137" spans="1:15" s="29" customFormat="1" ht="18" customHeight="1" x14ac:dyDescent="0.2">
      <c r="A137" s="116">
        <v>142</v>
      </c>
      <c r="B137" s="116" t="s">
        <v>228</v>
      </c>
      <c r="C137" s="116" t="s">
        <v>261</v>
      </c>
      <c r="D137" s="185">
        <v>0</v>
      </c>
      <c r="E137" s="185">
        <v>0</v>
      </c>
      <c r="F137" s="185">
        <v>0</v>
      </c>
      <c r="G137" s="185">
        <v>0</v>
      </c>
      <c r="H137" s="181">
        <f t="shared" si="6"/>
        <v>0</v>
      </c>
      <c r="I137" s="181"/>
      <c r="J137" s="185">
        <v>0</v>
      </c>
      <c r="K137" s="185">
        <v>0</v>
      </c>
      <c r="L137" s="185">
        <v>0</v>
      </c>
      <c r="M137" s="185">
        <v>0</v>
      </c>
      <c r="N137" s="181">
        <f t="shared" si="4"/>
        <v>0</v>
      </c>
      <c r="O137" s="181" t="str">
        <f t="shared" si="5"/>
        <v>N.A.</v>
      </c>
    </row>
    <row r="138" spans="1:15" s="29" customFormat="1" ht="18" customHeight="1" x14ac:dyDescent="0.2">
      <c r="A138" s="116">
        <v>143</v>
      </c>
      <c r="B138" s="116" t="s">
        <v>228</v>
      </c>
      <c r="C138" s="116" t="s">
        <v>262</v>
      </c>
      <c r="D138" s="185">
        <v>0</v>
      </c>
      <c r="E138" s="185">
        <v>0</v>
      </c>
      <c r="F138" s="185">
        <v>0</v>
      </c>
      <c r="G138" s="185">
        <v>0</v>
      </c>
      <c r="H138" s="181">
        <f t="shared" si="6"/>
        <v>0</v>
      </c>
      <c r="I138" s="181"/>
      <c r="J138" s="185">
        <v>0</v>
      </c>
      <c r="K138" s="185">
        <v>0</v>
      </c>
      <c r="L138" s="185">
        <v>0</v>
      </c>
      <c r="M138" s="185">
        <v>0</v>
      </c>
      <c r="N138" s="181">
        <f t="shared" si="4"/>
        <v>0</v>
      </c>
      <c r="O138" s="181" t="str">
        <f t="shared" si="5"/>
        <v>N.A.</v>
      </c>
    </row>
    <row r="139" spans="1:15" s="29" customFormat="1" ht="18" customHeight="1" x14ac:dyDescent="0.2">
      <c r="A139" s="116">
        <v>144</v>
      </c>
      <c r="B139" s="116" t="s">
        <v>250</v>
      </c>
      <c r="C139" s="116" t="s">
        <v>263</v>
      </c>
      <c r="D139" s="185">
        <v>0</v>
      </c>
      <c r="E139" s="185">
        <v>0</v>
      </c>
      <c r="F139" s="185">
        <v>0</v>
      </c>
      <c r="G139" s="185">
        <v>0</v>
      </c>
      <c r="H139" s="181">
        <f t="shared" si="6"/>
        <v>0</v>
      </c>
      <c r="I139" s="181"/>
      <c r="J139" s="185">
        <v>0</v>
      </c>
      <c r="K139" s="185">
        <v>0</v>
      </c>
      <c r="L139" s="185">
        <v>0</v>
      </c>
      <c r="M139" s="185">
        <v>0</v>
      </c>
      <c r="N139" s="181">
        <f t="shared" si="4"/>
        <v>0</v>
      </c>
      <c r="O139" s="181" t="str">
        <f t="shared" si="5"/>
        <v>N.A.</v>
      </c>
    </row>
    <row r="140" spans="1:15" s="29" customFormat="1" ht="18" customHeight="1" x14ac:dyDescent="0.2">
      <c r="A140" s="116">
        <v>146</v>
      </c>
      <c r="B140" s="116" t="s">
        <v>194</v>
      </c>
      <c r="C140" s="116" t="s">
        <v>264</v>
      </c>
      <c r="D140" s="185">
        <v>2664.1907152499998</v>
      </c>
      <c r="E140" s="185">
        <v>624.1810226099999</v>
      </c>
      <c r="F140" s="185">
        <v>0</v>
      </c>
      <c r="G140" s="185">
        <v>737.49815837000017</v>
      </c>
      <c r="H140" s="181">
        <f t="shared" si="6"/>
        <v>1302.5115342699996</v>
      </c>
      <c r="I140" s="181"/>
      <c r="J140" s="185">
        <v>2902.2039858735666</v>
      </c>
      <c r="K140" s="185">
        <v>641.78363689000014</v>
      </c>
      <c r="L140" s="185">
        <v>0</v>
      </c>
      <c r="M140" s="185">
        <v>751.41954761999989</v>
      </c>
      <c r="N140" s="181">
        <f t="shared" si="4"/>
        <v>1509.0008013635666</v>
      </c>
      <c r="O140" s="181">
        <f t="shared" si="5"/>
        <v>15.853162268485788</v>
      </c>
    </row>
    <row r="141" spans="1:15" s="29" customFormat="1" ht="18" customHeight="1" x14ac:dyDescent="0.2">
      <c r="A141" s="116">
        <v>147</v>
      </c>
      <c r="B141" s="116" t="s">
        <v>192</v>
      </c>
      <c r="C141" s="116" t="s">
        <v>265</v>
      </c>
      <c r="D141" s="185">
        <v>0</v>
      </c>
      <c r="E141" s="185">
        <v>0</v>
      </c>
      <c r="F141" s="185">
        <v>0</v>
      </c>
      <c r="G141" s="185">
        <v>0</v>
      </c>
      <c r="H141" s="181">
        <f t="shared" si="6"/>
        <v>0</v>
      </c>
      <c r="I141" s="181"/>
      <c r="J141" s="185">
        <v>0</v>
      </c>
      <c r="K141" s="185">
        <v>0</v>
      </c>
      <c r="L141" s="185">
        <v>0</v>
      </c>
      <c r="M141" s="185">
        <v>0</v>
      </c>
      <c r="N141" s="181">
        <f t="shared" si="4"/>
        <v>0</v>
      </c>
      <c r="O141" s="181" t="str">
        <f t="shared" si="5"/>
        <v>N.A.</v>
      </c>
    </row>
    <row r="142" spans="1:15" s="29" customFormat="1" ht="18" customHeight="1" x14ac:dyDescent="0.2">
      <c r="A142" s="116">
        <v>148</v>
      </c>
      <c r="B142" s="116" t="s">
        <v>266</v>
      </c>
      <c r="C142" s="116" t="s">
        <v>267</v>
      </c>
      <c r="D142" s="185">
        <v>0</v>
      </c>
      <c r="E142" s="185">
        <v>0</v>
      </c>
      <c r="F142" s="185">
        <v>0</v>
      </c>
      <c r="G142" s="185">
        <v>0</v>
      </c>
      <c r="H142" s="181">
        <f t="shared" si="6"/>
        <v>0</v>
      </c>
      <c r="I142" s="181"/>
      <c r="J142" s="185">
        <v>0</v>
      </c>
      <c r="K142" s="185">
        <v>0</v>
      </c>
      <c r="L142" s="185">
        <v>0</v>
      </c>
      <c r="M142" s="185">
        <v>0</v>
      </c>
      <c r="N142" s="181">
        <f t="shared" si="4"/>
        <v>0</v>
      </c>
      <c r="O142" s="181" t="str">
        <f t="shared" si="5"/>
        <v>N.A.</v>
      </c>
    </row>
    <row r="143" spans="1:15" s="29" customFormat="1" ht="18" customHeight="1" x14ac:dyDescent="0.2">
      <c r="A143" s="116">
        <v>149</v>
      </c>
      <c r="B143" s="116" t="s">
        <v>266</v>
      </c>
      <c r="C143" s="116" t="s">
        <v>268</v>
      </c>
      <c r="D143" s="185">
        <v>0</v>
      </c>
      <c r="E143" s="185">
        <v>0</v>
      </c>
      <c r="F143" s="185">
        <v>0</v>
      </c>
      <c r="G143" s="185">
        <v>0</v>
      </c>
      <c r="H143" s="181">
        <f t="shared" si="6"/>
        <v>0</v>
      </c>
      <c r="I143" s="181"/>
      <c r="J143" s="185">
        <v>0</v>
      </c>
      <c r="K143" s="185">
        <v>0</v>
      </c>
      <c r="L143" s="185">
        <v>0</v>
      </c>
      <c r="M143" s="185">
        <v>0</v>
      </c>
      <c r="N143" s="181">
        <f t="shared" si="4"/>
        <v>0</v>
      </c>
      <c r="O143" s="181" t="str">
        <f t="shared" si="5"/>
        <v>N.A.</v>
      </c>
    </row>
    <row r="144" spans="1:15" s="29" customFormat="1" ht="18" customHeight="1" x14ac:dyDescent="0.2">
      <c r="A144" s="116">
        <v>150</v>
      </c>
      <c r="B144" s="116" t="s">
        <v>266</v>
      </c>
      <c r="C144" s="116" t="s">
        <v>269</v>
      </c>
      <c r="D144" s="185">
        <v>681.18631108333318</v>
      </c>
      <c r="E144" s="185">
        <v>384.81718675999997</v>
      </c>
      <c r="F144" s="185">
        <v>0</v>
      </c>
      <c r="G144" s="185">
        <v>0.34375333000000008</v>
      </c>
      <c r="H144" s="181">
        <f t="shared" si="6"/>
        <v>296.02537099333318</v>
      </c>
      <c r="I144" s="181"/>
      <c r="J144" s="185">
        <v>793.26110120125009</v>
      </c>
      <c r="K144" s="185">
        <v>211.8467465633334</v>
      </c>
      <c r="L144" s="185">
        <v>0</v>
      </c>
      <c r="M144" s="185">
        <v>0.29003583999999999</v>
      </c>
      <c r="N144" s="181">
        <f t="shared" si="4"/>
        <v>581.12431879791666</v>
      </c>
      <c r="O144" s="181">
        <f t="shared" si="5"/>
        <v>96.308957184282775</v>
      </c>
    </row>
    <row r="145" spans="1:15" s="29" customFormat="1" ht="18" customHeight="1" x14ac:dyDescent="0.2">
      <c r="A145" s="116">
        <v>151</v>
      </c>
      <c r="B145" s="116" t="s">
        <v>246</v>
      </c>
      <c r="C145" s="116" t="s">
        <v>270</v>
      </c>
      <c r="D145" s="185">
        <v>12.069221166666667</v>
      </c>
      <c r="E145" s="185">
        <v>8.1045680699999991</v>
      </c>
      <c r="F145" s="185">
        <v>0</v>
      </c>
      <c r="G145" s="185">
        <v>0.94601016999999943</v>
      </c>
      <c r="H145" s="181">
        <f t="shared" si="6"/>
        <v>3.0186429266666686</v>
      </c>
      <c r="I145" s="181"/>
      <c r="J145" s="185">
        <v>14.065690739333089</v>
      </c>
      <c r="K145" s="185">
        <v>7.6638921627091889</v>
      </c>
      <c r="L145" s="185">
        <v>0</v>
      </c>
      <c r="M145" s="185">
        <v>1.44574771</v>
      </c>
      <c r="N145" s="181">
        <f t="shared" si="4"/>
        <v>4.9560508666239</v>
      </c>
      <c r="O145" s="181">
        <f t="shared" si="5"/>
        <v>64.181421487191628</v>
      </c>
    </row>
    <row r="146" spans="1:15" s="29" customFormat="1" ht="18" customHeight="1" x14ac:dyDescent="0.2">
      <c r="A146" s="116">
        <v>152</v>
      </c>
      <c r="B146" s="116" t="s">
        <v>246</v>
      </c>
      <c r="C146" s="116" t="s">
        <v>271</v>
      </c>
      <c r="D146" s="185">
        <v>66.147922499999993</v>
      </c>
      <c r="E146" s="185">
        <v>37.248139950000002</v>
      </c>
      <c r="F146" s="185">
        <v>0</v>
      </c>
      <c r="G146" s="185">
        <v>3.4355198399999995</v>
      </c>
      <c r="H146" s="181">
        <f t="shared" si="6"/>
        <v>25.464262709999993</v>
      </c>
      <c r="I146" s="181"/>
      <c r="J146" s="185">
        <v>64.701995356846524</v>
      </c>
      <c r="K146" s="185">
        <v>38.168585405290408</v>
      </c>
      <c r="L146" s="185">
        <v>0</v>
      </c>
      <c r="M146" s="185">
        <v>3.4170848500000002</v>
      </c>
      <c r="N146" s="181">
        <f t="shared" ref="N146:N209" si="7">J146-K146-M146</f>
        <v>23.116325101556114</v>
      </c>
      <c r="O146" s="181">
        <f t="shared" ref="O146:O209" si="8">IF(OR(H146=0,N146=0),"N.A.",IF((((N146-H146)/H146))*100&gt;=500,"500&lt;",IF((((N146-H146)/H146))*100&lt;=-500,"&lt;-500",(((N146-H146)/H146))*100)))</f>
        <v>-9.2205206770892563</v>
      </c>
    </row>
    <row r="147" spans="1:15" s="29" customFormat="1" ht="18" customHeight="1" x14ac:dyDescent="0.2">
      <c r="A147" s="116">
        <v>156</v>
      </c>
      <c r="B147" s="116" t="s">
        <v>205</v>
      </c>
      <c r="C147" s="116" t="s">
        <v>272</v>
      </c>
      <c r="D147" s="185">
        <v>5212.5270854166656</v>
      </c>
      <c r="E147" s="185">
        <v>0.30158324999999997</v>
      </c>
      <c r="F147" s="185">
        <v>0</v>
      </c>
      <c r="G147" s="185">
        <v>0.29331263000000002</v>
      </c>
      <c r="H147" s="181">
        <f t="shared" ref="H147:H210" si="9">D147-E147-G147</f>
        <v>5211.9321895366656</v>
      </c>
      <c r="I147" s="181"/>
      <c r="J147" s="185">
        <v>5556.6399995799993</v>
      </c>
      <c r="K147" s="185">
        <v>0.28784964000000002</v>
      </c>
      <c r="L147" s="185">
        <v>0</v>
      </c>
      <c r="M147" s="185">
        <v>0.23900327999999998</v>
      </c>
      <c r="N147" s="181">
        <f t="shared" si="7"/>
        <v>5556.1131466599991</v>
      </c>
      <c r="O147" s="181">
        <f t="shared" si="8"/>
        <v>6.603711341722784</v>
      </c>
    </row>
    <row r="148" spans="1:15" s="29" customFormat="1" ht="18" customHeight="1" x14ac:dyDescent="0.2">
      <c r="A148" s="116">
        <v>157</v>
      </c>
      <c r="B148" s="116" t="s">
        <v>213</v>
      </c>
      <c r="C148" s="116" t="s">
        <v>273</v>
      </c>
      <c r="D148" s="185">
        <v>1315.2491681666663</v>
      </c>
      <c r="E148" s="185">
        <v>5.4616744399999995</v>
      </c>
      <c r="F148" s="185">
        <v>0</v>
      </c>
      <c r="G148" s="185">
        <v>5.3976108400000005</v>
      </c>
      <c r="H148" s="181">
        <f t="shared" si="9"/>
        <v>1304.3898828866663</v>
      </c>
      <c r="I148" s="181"/>
      <c r="J148" s="185">
        <v>7235.2154299599988</v>
      </c>
      <c r="K148" s="185">
        <v>5.4943088199999988</v>
      </c>
      <c r="L148" s="185">
        <v>0</v>
      </c>
      <c r="M148" s="185">
        <v>4.5619569999999996</v>
      </c>
      <c r="N148" s="181">
        <f t="shared" si="7"/>
        <v>7225.1591641399991</v>
      </c>
      <c r="O148" s="181">
        <f t="shared" si="8"/>
        <v>453.91100919538235</v>
      </c>
    </row>
    <row r="149" spans="1:15" s="29" customFormat="1" ht="18" customHeight="1" x14ac:dyDescent="0.2">
      <c r="A149" s="116">
        <v>158</v>
      </c>
      <c r="B149" s="116" t="s">
        <v>205</v>
      </c>
      <c r="C149" s="116" t="s">
        <v>274</v>
      </c>
      <c r="D149" s="185">
        <v>0</v>
      </c>
      <c r="E149" s="185">
        <v>0</v>
      </c>
      <c r="F149" s="185">
        <v>0</v>
      </c>
      <c r="G149" s="185">
        <v>0</v>
      </c>
      <c r="H149" s="181">
        <f t="shared" si="9"/>
        <v>0</v>
      </c>
      <c r="I149" s="181"/>
      <c r="J149" s="185">
        <v>0</v>
      </c>
      <c r="K149" s="185">
        <v>0</v>
      </c>
      <c r="L149" s="185">
        <v>0</v>
      </c>
      <c r="M149" s="185">
        <v>0</v>
      </c>
      <c r="N149" s="181">
        <f t="shared" si="7"/>
        <v>0</v>
      </c>
      <c r="O149" s="181" t="str">
        <f t="shared" si="8"/>
        <v>N.A.</v>
      </c>
    </row>
    <row r="150" spans="1:15" s="29" customFormat="1" ht="18" customHeight="1" x14ac:dyDescent="0.2">
      <c r="A150" s="116">
        <v>159</v>
      </c>
      <c r="B150" s="116" t="s">
        <v>213</v>
      </c>
      <c r="C150" s="116" t="s">
        <v>275</v>
      </c>
      <c r="D150" s="185">
        <v>0</v>
      </c>
      <c r="E150" s="185">
        <v>0</v>
      </c>
      <c r="F150" s="185">
        <v>0</v>
      </c>
      <c r="G150" s="185">
        <v>0</v>
      </c>
      <c r="H150" s="181">
        <f t="shared" si="9"/>
        <v>0</v>
      </c>
      <c r="I150" s="181"/>
      <c r="J150" s="185">
        <v>0</v>
      </c>
      <c r="K150" s="185">
        <v>0</v>
      </c>
      <c r="L150" s="185">
        <v>0</v>
      </c>
      <c r="M150" s="185">
        <v>0</v>
      </c>
      <c r="N150" s="181">
        <f t="shared" si="7"/>
        <v>0</v>
      </c>
      <c r="O150" s="181" t="str">
        <f t="shared" si="8"/>
        <v>N.A.</v>
      </c>
    </row>
    <row r="151" spans="1:15" s="29" customFormat="1" ht="18" customHeight="1" x14ac:dyDescent="0.2">
      <c r="A151" s="116">
        <v>160</v>
      </c>
      <c r="B151" s="116" t="s">
        <v>213</v>
      </c>
      <c r="C151" s="116" t="s">
        <v>276</v>
      </c>
      <c r="D151" s="185">
        <v>0</v>
      </c>
      <c r="E151" s="185">
        <v>0</v>
      </c>
      <c r="F151" s="185">
        <v>0</v>
      </c>
      <c r="G151" s="185">
        <v>0</v>
      </c>
      <c r="H151" s="181">
        <f t="shared" si="9"/>
        <v>0</v>
      </c>
      <c r="I151" s="181"/>
      <c r="J151" s="185">
        <v>0</v>
      </c>
      <c r="K151" s="185">
        <v>0</v>
      </c>
      <c r="L151" s="185">
        <v>0</v>
      </c>
      <c r="M151" s="185">
        <v>0</v>
      </c>
      <c r="N151" s="181">
        <f t="shared" si="7"/>
        <v>0</v>
      </c>
      <c r="O151" s="181" t="str">
        <f t="shared" si="8"/>
        <v>N.A.</v>
      </c>
    </row>
    <row r="152" spans="1:15" s="29" customFormat="1" ht="18" customHeight="1" x14ac:dyDescent="0.2">
      <c r="A152" s="116">
        <v>161</v>
      </c>
      <c r="B152" s="116" t="s">
        <v>213</v>
      </c>
      <c r="C152" s="116" t="s">
        <v>277</v>
      </c>
      <c r="D152" s="185">
        <v>0</v>
      </c>
      <c r="E152" s="185">
        <v>0</v>
      </c>
      <c r="F152" s="185">
        <v>0</v>
      </c>
      <c r="G152" s="185">
        <v>0</v>
      </c>
      <c r="H152" s="181">
        <f t="shared" si="9"/>
        <v>0</v>
      </c>
      <c r="I152" s="181"/>
      <c r="J152" s="185">
        <v>0</v>
      </c>
      <c r="K152" s="185">
        <v>0</v>
      </c>
      <c r="L152" s="185">
        <v>0</v>
      </c>
      <c r="M152" s="185">
        <v>0</v>
      </c>
      <c r="N152" s="181">
        <f t="shared" si="7"/>
        <v>0</v>
      </c>
      <c r="O152" s="181" t="str">
        <f t="shared" si="8"/>
        <v>N.A.</v>
      </c>
    </row>
    <row r="153" spans="1:15" s="29" customFormat="1" ht="18" customHeight="1" x14ac:dyDescent="0.2">
      <c r="A153" s="116">
        <v>162</v>
      </c>
      <c r="B153" s="116" t="s">
        <v>205</v>
      </c>
      <c r="C153" s="116" t="s">
        <v>278</v>
      </c>
      <c r="D153" s="185">
        <v>0</v>
      </c>
      <c r="E153" s="185">
        <v>0</v>
      </c>
      <c r="F153" s="185">
        <v>0</v>
      </c>
      <c r="G153" s="185">
        <v>0</v>
      </c>
      <c r="H153" s="181">
        <f t="shared" si="9"/>
        <v>0</v>
      </c>
      <c r="I153" s="181"/>
      <c r="J153" s="185">
        <v>0</v>
      </c>
      <c r="K153" s="185">
        <v>0</v>
      </c>
      <c r="L153" s="185">
        <v>0</v>
      </c>
      <c r="M153" s="185">
        <v>0</v>
      </c>
      <c r="N153" s="181">
        <f t="shared" si="7"/>
        <v>0</v>
      </c>
      <c r="O153" s="181" t="str">
        <f t="shared" si="8"/>
        <v>N.A.</v>
      </c>
    </row>
    <row r="154" spans="1:15" s="29" customFormat="1" ht="18" customHeight="1" x14ac:dyDescent="0.2">
      <c r="A154" s="116">
        <v>163</v>
      </c>
      <c r="B154" s="116" t="s">
        <v>140</v>
      </c>
      <c r="C154" s="116" t="s">
        <v>279</v>
      </c>
      <c r="D154" s="185">
        <v>0</v>
      </c>
      <c r="E154" s="185">
        <v>0</v>
      </c>
      <c r="F154" s="185">
        <v>0</v>
      </c>
      <c r="G154" s="185">
        <v>0</v>
      </c>
      <c r="H154" s="181">
        <f t="shared" si="9"/>
        <v>0</v>
      </c>
      <c r="I154" s="181"/>
      <c r="J154" s="185">
        <v>0</v>
      </c>
      <c r="K154" s="185">
        <v>0</v>
      </c>
      <c r="L154" s="185">
        <v>0</v>
      </c>
      <c r="M154" s="185">
        <v>0</v>
      </c>
      <c r="N154" s="181">
        <f t="shared" si="7"/>
        <v>0</v>
      </c>
      <c r="O154" s="181" t="str">
        <f t="shared" si="8"/>
        <v>N.A.</v>
      </c>
    </row>
    <row r="155" spans="1:15" s="29" customFormat="1" ht="18" customHeight="1" x14ac:dyDescent="0.2">
      <c r="A155" s="116">
        <v>164</v>
      </c>
      <c r="B155" s="116" t="s">
        <v>246</v>
      </c>
      <c r="C155" s="116" t="s">
        <v>280</v>
      </c>
      <c r="D155" s="185">
        <v>44.258605083333329</v>
      </c>
      <c r="E155" s="185">
        <v>40.32184419</v>
      </c>
      <c r="F155" s="185">
        <v>0</v>
      </c>
      <c r="G155" s="185">
        <v>1.2616800899999998</v>
      </c>
      <c r="H155" s="181">
        <f t="shared" si="9"/>
        <v>2.6750808033333291</v>
      </c>
      <c r="I155" s="181"/>
      <c r="J155" s="185">
        <v>41.482597152025278</v>
      </c>
      <c r="K155" s="185">
        <v>36.268965219171399</v>
      </c>
      <c r="L155" s="185">
        <v>0</v>
      </c>
      <c r="M155" s="185">
        <v>1.8552006400000001</v>
      </c>
      <c r="N155" s="181">
        <f t="shared" si="7"/>
        <v>3.3584312928538789</v>
      </c>
      <c r="O155" s="181">
        <f t="shared" si="8"/>
        <v>25.545041057042074</v>
      </c>
    </row>
    <row r="156" spans="1:15" s="29" customFormat="1" ht="18" customHeight="1" x14ac:dyDescent="0.2">
      <c r="A156" s="116">
        <v>165</v>
      </c>
      <c r="B156" s="116" t="s">
        <v>136</v>
      </c>
      <c r="C156" s="116" t="s">
        <v>281</v>
      </c>
      <c r="D156" s="185">
        <v>0</v>
      </c>
      <c r="E156" s="185">
        <v>0</v>
      </c>
      <c r="F156" s="185">
        <v>0</v>
      </c>
      <c r="G156" s="185">
        <v>0</v>
      </c>
      <c r="H156" s="181">
        <f t="shared" si="9"/>
        <v>0</v>
      </c>
      <c r="I156" s="181"/>
      <c r="J156" s="185">
        <v>0</v>
      </c>
      <c r="K156" s="185">
        <v>0</v>
      </c>
      <c r="L156" s="185">
        <v>0</v>
      </c>
      <c r="M156" s="185">
        <v>0</v>
      </c>
      <c r="N156" s="181">
        <f t="shared" si="7"/>
        <v>0</v>
      </c>
      <c r="O156" s="181" t="str">
        <f t="shared" si="8"/>
        <v>N.A.</v>
      </c>
    </row>
    <row r="157" spans="1:15" s="29" customFormat="1" ht="18" customHeight="1" x14ac:dyDescent="0.2">
      <c r="A157" s="116">
        <v>166</v>
      </c>
      <c r="B157" s="116" t="s">
        <v>228</v>
      </c>
      <c r="C157" s="116" t="s">
        <v>282</v>
      </c>
      <c r="D157" s="185">
        <v>68.101013583333355</v>
      </c>
      <c r="E157" s="185">
        <v>66.16532755999998</v>
      </c>
      <c r="F157" s="185">
        <v>0</v>
      </c>
      <c r="G157" s="185">
        <v>1.06635133</v>
      </c>
      <c r="H157" s="181">
        <f t="shared" si="9"/>
        <v>0.86933469333337476</v>
      </c>
      <c r="I157" s="181"/>
      <c r="J157" s="185">
        <v>66.336562786685676</v>
      </c>
      <c r="K157" s="185">
        <v>60.732204298711444</v>
      </c>
      <c r="L157" s="185">
        <v>0</v>
      </c>
      <c r="M157" s="185">
        <v>1.3624651000000003</v>
      </c>
      <c r="N157" s="181">
        <f t="shared" si="7"/>
        <v>4.2418933879742307</v>
      </c>
      <c r="O157" s="181">
        <f t="shared" si="8"/>
        <v>387.94709569327381</v>
      </c>
    </row>
    <row r="158" spans="1:15" s="29" customFormat="1" ht="18" customHeight="1" x14ac:dyDescent="0.2">
      <c r="A158" s="116">
        <v>167</v>
      </c>
      <c r="B158" s="116" t="s">
        <v>126</v>
      </c>
      <c r="C158" s="116" t="s">
        <v>283</v>
      </c>
      <c r="D158" s="185">
        <v>6966.8358871666687</v>
      </c>
      <c r="E158" s="185">
        <v>1020.0193619999998</v>
      </c>
      <c r="F158" s="185">
        <v>0</v>
      </c>
      <c r="G158" s="185">
        <v>17.488308000000004</v>
      </c>
      <c r="H158" s="181">
        <f t="shared" si="9"/>
        <v>5929.3282171666688</v>
      </c>
      <c r="I158" s="181"/>
      <c r="J158" s="185">
        <v>4799.5926247800007</v>
      </c>
      <c r="K158" s="185">
        <v>1070.9955424412999</v>
      </c>
      <c r="L158" s="185">
        <v>0</v>
      </c>
      <c r="M158" s="185">
        <v>19.329349329999999</v>
      </c>
      <c r="N158" s="181">
        <f t="shared" si="7"/>
        <v>3709.2677330087008</v>
      </c>
      <c r="O158" s="181">
        <f t="shared" si="8"/>
        <v>-37.44202383215049</v>
      </c>
    </row>
    <row r="159" spans="1:15" s="29" customFormat="1" ht="18" customHeight="1" x14ac:dyDescent="0.2">
      <c r="A159" s="116">
        <v>168</v>
      </c>
      <c r="B159" s="116" t="s">
        <v>250</v>
      </c>
      <c r="C159" s="116" t="s">
        <v>284</v>
      </c>
      <c r="D159" s="185">
        <v>0</v>
      </c>
      <c r="E159" s="185">
        <v>0</v>
      </c>
      <c r="F159" s="185">
        <v>0</v>
      </c>
      <c r="G159" s="185">
        <v>0</v>
      </c>
      <c r="H159" s="181">
        <f t="shared" si="9"/>
        <v>0</v>
      </c>
      <c r="I159" s="181"/>
      <c r="J159" s="185">
        <v>0</v>
      </c>
      <c r="K159" s="185">
        <v>0</v>
      </c>
      <c r="L159" s="185">
        <v>0</v>
      </c>
      <c r="M159" s="185">
        <v>0</v>
      </c>
      <c r="N159" s="181">
        <f t="shared" si="7"/>
        <v>0</v>
      </c>
      <c r="O159" s="181" t="str">
        <f t="shared" si="8"/>
        <v>N.A.</v>
      </c>
    </row>
    <row r="160" spans="1:15" s="29" customFormat="1" ht="18" customHeight="1" x14ac:dyDescent="0.2">
      <c r="A160" s="116">
        <v>170</v>
      </c>
      <c r="B160" s="116" t="s">
        <v>136</v>
      </c>
      <c r="C160" s="116" t="s">
        <v>285</v>
      </c>
      <c r="D160" s="185">
        <v>80.177410416666675</v>
      </c>
      <c r="E160" s="185">
        <v>44.051149849999987</v>
      </c>
      <c r="F160" s="185">
        <v>0</v>
      </c>
      <c r="G160" s="185">
        <v>24.940255730000004</v>
      </c>
      <c r="H160" s="181">
        <f t="shared" si="9"/>
        <v>11.186004836666683</v>
      </c>
      <c r="I160" s="181"/>
      <c r="J160" s="185">
        <v>101.95370881932827</v>
      </c>
      <c r="K160" s="185">
        <v>42.869082117798001</v>
      </c>
      <c r="L160" s="185">
        <v>0</v>
      </c>
      <c r="M160" s="185">
        <v>23.908756459999999</v>
      </c>
      <c r="N160" s="181">
        <f t="shared" si="7"/>
        <v>35.175870241530269</v>
      </c>
      <c r="O160" s="181">
        <f t="shared" si="8"/>
        <v>214.46321323075992</v>
      </c>
    </row>
    <row r="161" spans="1:15" s="29" customFormat="1" ht="18" customHeight="1" x14ac:dyDescent="0.2">
      <c r="A161" s="116">
        <v>171</v>
      </c>
      <c r="B161" s="116" t="s">
        <v>126</v>
      </c>
      <c r="C161" s="116" t="s">
        <v>286</v>
      </c>
      <c r="D161" s="185">
        <v>3172.8557910833333</v>
      </c>
      <c r="E161" s="185">
        <v>2548.9233782400001</v>
      </c>
      <c r="F161" s="185">
        <v>0</v>
      </c>
      <c r="G161" s="185">
        <v>307.41247244999988</v>
      </c>
      <c r="H161" s="181">
        <f t="shared" si="9"/>
        <v>316.51994039333329</v>
      </c>
      <c r="I161" s="181"/>
      <c r="J161" s="185">
        <v>1664.0463584299996</v>
      </c>
      <c r="K161" s="185">
        <v>3079.3965970999998</v>
      </c>
      <c r="L161" s="185">
        <v>0</v>
      </c>
      <c r="M161" s="185">
        <v>309.03757293000012</v>
      </c>
      <c r="N161" s="181">
        <f t="shared" si="7"/>
        <v>-1724.3878116000003</v>
      </c>
      <c r="O161" s="181" t="str">
        <f t="shared" si="8"/>
        <v>&lt;-500</v>
      </c>
    </row>
    <row r="162" spans="1:15" s="29" customFormat="1" ht="18" customHeight="1" x14ac:dyDescent="0.2">
      <c r="A162" s="116">
        <v>176</v>
      </c>
      <c r="B162" s="116" t="s">
        <v>136</v>
      </c>
      <c r="C162" s="116" t="s">
        <v>287</v>
      </c>
      <c r="D162" s="185">
        <v>30.862250499999995</v>
      </c>
      <c r="E162" s="185">
        <v>13.069463999999998</v>
      </c>
      <c r="F162" s="185">
        <v>0</v>
      </c>
      <c r="G162" s="185">
        <v>2.7914805699999974</v>
      </c>
      <c r="H162" s="181">
        <f t="shared" si="9"/>
        <v>15.001305930000001</v>
      </c>
      <c r="I162" s="181"/>
      <c r="J162" s="185">
        <v>31.221051754239696</v>
      </c>
      <c r="K162" s="185">
        <v>17.13801162539005</v>
      </c>
      <c r="L162" s="185">
        <v>0</v>
      </c>
      <c r="M162" s="185">
        <v>4.2658243300000001</v>
      </c>
      <c r="N162" s="181">
        <f t="shared" si="7"/>
        <v>9.8172157988496451</v>
      </c>
      <c r="O162" s="181">
        <f t="shared" si="8"/>
        <v>-34.557592221241741</v>
      </c>
    </row>
    <row r="163" spans="1:15" s="29" customFormat="1" ht="18" customHeight="1" x14ac:dyDescent="0.2">
      <c r="A163" s="116">
        <v>177</v>
      </c>
      <c r="B163" s="116" t="s">
        <v>136</v>
      </c>
      <c r="C163" s="116" t="s">
        <v>288</v>
      </c>
      <c r="D163" s="185">
        <v>1.7095960833333337</v>
      </c>
      <c r="E163" s="185">
        <v>0.88553634999999975</v>
      </c>
      <c r="F163" s="185">
        <v>0</v>
      </c>
      <c r="G163" s="185">
        <v>8.9409829999999996E-2</v>
      </c>
      <c r="H163" s="181">
        <f t="shared" si="9"/>
        <v>0.73464990333333391</v>
      </c>
      <c r="I163" s="181"/>
      <c r="J163" s="185">
        <v>1.8239952617620898</v>
      </c>
      <c r="K163" s="185">
        <v>0.81688903423752923</v>
      </c>
      <c r="L163" s="185">
        <v>0</v>
      </c>
      <c r="M163" s="185">
        <v>7.4276350000000005E-2</v>
      </c>
      <c r="N163" s="181">
        <f t="shared" si="7"/>
        <v>0.93282987752456059</v>
      </c>
      <c r="O163" s="181">
        <f t="shared" si="8"/>
        <v>26.976111109798399</v>
      </c>
    </row>
    <row r="164" spans="1:15" s="29" customFormat="1" ht="18" customHeight="1" x14ac:dyDescent="0.2">
      <c r="A164" s="116">
        <v>181</v>
      </c>
      <c r="B164" s="116" t="s">
        <v>205</v>
      </c>
      <c r="C164" s="116" t="s">
        <v>289</v>
      </c>
      <c r="D164" s="185">
        <v>2811.6014941666663</v>
      </c>
      <c r="E164" s="185">
        <v>562.65152899999998</v>
      </c>
      <c r="F164" s="185">
        <v>0</v>
      </c>
      <c r="G164" s="185">
        <v>162.50569599999997</v>
      </c>
      <c r="H164" s="181">
        <f t="shared" si="9"/>
        <v>2086.4442691666663</v>
      </c>
      <c r="I164" s="181"/>
      <c r="J164" s="185">
        <v>3272.8141883624994</v>
      </c>
      <c r="K164" s="185">
        <v>492.09095352000003</v>
      </c>
      <c r="L164" s="185">
        <v>0</v>
      </c>
      <c r="M164" s="185">
        <v>142.43477684000001</v>
      </c>
      <c r="N164" s="181">
        <f t="shared" si="7"/>
        <v>2638.2884580024997</v>
      </c>
      <c r="O164" s="181">
        <f t="shared" si="8"/>
        <v>26.449026077089616</v>
      </c>
    </row>
    <row r="165" spans="1:15" s="29" customFormat="1" ht="18" customHeight="1" x14ac:dyDescent="0.2">
      <c r="A165" s="116">
        <v>182</v>
      </c>
      <c r="B165" s="116" t="s">
        <v>213</v>
      </c>
      <c r="C165" s="116" t="s">
        <v>290</v>
      </c>
      <c r="D165" s="185">
        <v>0</v>
      </c>
      <c r="E165" s="185">
        <v>0</v>
      </c>
      <c r="F165" s="185">
        <v>0</v>
      </c>
      <c r="G165" s="185">
        <v>0</v>
      </c>
      <c r="H165" s="181">
        <f t="shared" si="9"/>
        <v>0</v>
      </c>
      <c r="I165" s="181"/>
      <c r="J165" s="185">
        <v>0</v>
      </c>
      <c r="K165" s="185">
        <v>0</v>
      </c>
      <c r="L165" s="185">
        <v>0</v>
      </c>
      <c r="M165" s="185">
        <v>0</v>
      </c>
      <c r="N165" s="181">
        <f t="shared" si="7"/>
        <v>0</v>
      </c>
      <c r="O165" s="181" t="str">
        <f t="shared" si="8"/>
        <v>N.A.</v>
      </c>
    </row>
    <row r="166" spans="1:15" s="29" customFormat="1" ht="18" customHeight="1" x14ac:dyDescent="0.2">
      <c r="A166" s="116">
        <v>183</v>
      </c>
      <c r="B166" s="116" t="s">
        <v>205</v>
      </c>
      <c r="C166" s="116" t="s">
        <v>291</v>
      </c>
      <c r="D166" s="185">
        <v>0</v>
      </c>
      <c r="E166" s="185">
        <v>0</v>
      </c>
      <c r="F166" s="185">
        <v>0</v>
      </c>
      <c r="G166" s="185">
        <v>0</v>
      </c>
      <c r="H166" s="181">
        <f t="shared" si="9"/>
        <v>0</v>
      </c>
      <c r="I166" s="181"/>
      <c r="J166" s="185">
        <v>0</v>
      </c>
      <c r="K166" s="185">
        <v>0</v>
      </c>
      <c r="L166" s="185">
        <v>0</v>
      </c>
      <c r="M166" s="185">
        <v>0</v>
      </c>
      <c r="N166" s="181">
        <f t="shared" si="7"/>
        <v>0</v>
      </c>
      <c r="O166" s="181" t="str">
        <f t="shared" si="8"/>
        <v>N.A.</v>
      </c>
    </row>
    <row r="167" spans="1:15" s="29" customFormat="1" ht="18" customHeight="1" x14ac:dyDescent="0.2">
      <c r="A167" s="116">
        <v>185</v>
      </c>
      <c r="B167" s="116" t="s">
        <v>140</v>
      </c>
      <c r="C167" s="116" t="s">
        <v>292</v>
      </c>
      <c r="D167" s="185">
        <v>62.493091166666673</v>
      </c>
      <c r="E167" s="185">
        <v>61.70921477000001</v>
      </c>
      <c r="F167" s="185">
        <v>0</v>
      </c>
      <c r="G167" s="185">
        <v>1.79356575</v>
      </c>
      <c r="H167" s="181">
        <f t="shared" si="9"/>
        <v>-1.0096893533333366</v>
      </c>
      <c r="I167" s="181"/>
      <c r="J167" s="185">
        <v>62.14516768646476</v>
      </c>
      <c r="K167" s="185">
        <v>55.575559337716314</v>
      </c>
      <c r="L167" s="185">
        <v>0</v>
      </c>
      <c r="M167" s="185">
        <v>2.6737459100000001</v>
      </c>
      <c r="N167" s="181">
        <f t="shared" si="7"/>
        <v>3.8958624387484457</v>
      </c>
      <c r="O167" s="181">
        <f t="shared" si="8"/>
        <v>-485.84762985633603</v>
      </c>
    </row>
    <row r="168" spans="1:15" s="29" customFormat="1" ht="18" customHeight="1" x14ac:dyDescent="0.2">
      <c r="A168" s="116">
        <v>188</v>
      </c>
      <c r="B168" s="116" t="s">
        <v>140</v>
      </c>
      <c r="C168" s="116" t="s">
        <v>293</v>
      </c>
      <c r="D168" s="185">
        <v>5180.6967112499997</v>
      </c>
      <c r="E168" s="185">
        <v>74.946263589999987</v>
      </c>
      <c r="F168" s="185">
        <v>0</v>
      </c>
      <c r="G168" s="185">
        <v>14.893529090000076</v>
      </c>
      <c r="H168" s="181">
        <f t="shared" si="9"/>
        <v>5090.8569185699998</v>
      </c>
      <c r="I168" s="181"/>
      <c r="J168" s="185">
        <v>150.01576449470858</v>
      </c>
      <c r="K168" s="185">
        <v>113.30019223241561</v>
      </c>
      <c r="L168" s="185">
        <v>0</v>
      </c>
      <c r="M168" s="185">
        <v>12.823406479999999</v>
      </c>
      <c r="N168" s="181">
        <f t="shared" si="7"/>
        <v>23.892165782292967</v>
      </c>
      <c r="O168" s="181">
        <f t="shared" si="8"/>
        <v>-99.530684791097912</v>
      </c>
    </row>
    <row r="169" spans="1:15" s="29" customFormat="1" ht="18" customHeight="1" x14ac:dyDescent="0.2">
      <c r="A169" s="116">
        <v>189</v>
      </c>
      <c r="B169" s="116" t="s">
        <v>140</v>
      </c>
      <c r="C169" s="116" t="s">
        <v>294</v>
      </c>
      <c r="D169" s="185">
        <v>21.833725250000004</v>
      </c>
      <c r="E169" s="185">
        <v>12.70592181</v>
      </c>
      <c r="F169" s="185">
        <v>0</v>
      </c>
      <c r="G169" s="185">
        <v>4.6961831000000007</v>
      </c>
      <c r="H169" s="181">
        <f t="shared" si="9"/>
        <v>4.4316203400000038</v>
      </c>
      <c r="I169" s="181"/>
      <c r="J169" s="185">
        <v>23.926352798874564</v>
      </c>
      <c r="K169" s="185">
        <v>12.277317144785634</v>
      </c>
      <c r="L169" s="185">
        <v>0</v>
      </c>
      <c r="M169" s="185">
        <v>4.0207072200000002</v>
      </c>
      <c r="N169" s="181">
        <f t="shared" si="7"/>
        <v>7.6283284340889299</v>
      </c>
      <c r="O169" s="181">
        <f t="shared" si="8"/>
        <v>72.134069456160205</v>
      </c>
    </row>
    <row r="170" spans="1:15" s="29" customFormat="1" ht="18" customHeight="1" x14ac:dyDescent="0.2">
      <c r="A170" s="116">
        <v>190</v>
      </c>
      <c r="B170" s="116" t="s">
        <v>140</v>
      </c>
      <c r="C170" s="116" t="s">
        <v>295</v>
      </c>
      <c r="D170" s="185">
        <v>38.429860416666664</v>
      </c>
      <c r="E170" s="185">
        <v>27.660323560000009</v>
      </c>
      <c r="F170" s="185">
        <v>0</v>
      </c>
      <c r="G170" s="185">
        <v>9.7782572700000028</v>
      </c>
      <c r="H170" s="181">
        <f t="shared" si="9"/>
        <v>0.99127958666665172</v>
      </c>
      <c r="I170" s="181"/>
      <c r="J170" s="185">
        <v>51.071275046746337</v>
      </c>
      <c r="K170" s="185">
        <v>29.986401704909618</v>
      </c>
      <c r="L170" s="185">
        <v>0</v>
      </c>
      <c r="M170" s="185">
        <v>9.1605991099999997</v>
      </c>
      <c r="N170" s="181">
        <f t="shared" si="7"/>
        <v>11.924274231836719</v>
      </c>
      <c r="O170" s="181" t="str">
        <f t="shared" si="8"/>
        <v>500&lt;</v>
      </c>
    </row>
    <row r="171" spans="1:15" s="29" customFormat="1" ht="18" customHeight="1" x14ac:dyDescent="0.2">
      <c r="A171" s="116">
        <v>191</v>
      </c>
      <c r="B171" s="116" t="s">
        <v>246</v>
      </c>
      <c r="C171" s="116" t="s">
        <v>296</v>
      </c>
      <c r="D171" s="185">
        <v>13.061761166666662</v>
      </c>
      <c r="E171" s="185">
        <v>7.8358899999999991</v>
      </c>
      <c r="F171" s="185">
        <v>0</v>
      </c>
      <c r="G171" s="185">
        <v>0.36140600000000001</v>
      </c>
      <c r="H171" s="181">
        <f t="shared" si="9"/>
        <v>4.8644651666666627</v>
      </c>
      <c r="I171" s="181"/>
      <c r="J171" s="185">
        <v>11.359841573388101</v>
      </c>
      <c r="K171" s="185">
        <v>7.8078131711648133</v>
      </c>
      <c r="L171" s="185">
        <v>0</v>
      </c>
      <c r="M171" s="185">
        <v>0.38810993999999999</v>
      </c>
      <c r="N171" s="181">
        <f t="shared" si="7"/>
        <v>3.1639184622232874</v>
      </c>
      <c r="O171" s="181">
        <f t="shared" si="8"/>
        <v>-34.958554459310925</v>
      </c>
    </row>
    <row r="172" spans="1:15" s="29" customFormat="1" ht="18" customHeight="1" x14ac:dyDescent="0.2">
      <c r="A172" s="116">
        <v>192</v>
      </c>
      <c r="B172" s="116" t="s">
        <v>140</v>
      </c>
      <c r="C172" s="116" t="s">
        <v>297</v>
      </c>
      <c r="D172" s="185">
        <v>8914.1258036666659</v>
      </c>
      <c r="E172" s="185">
        <v>25.834520499999996</v>
      </c>
      <c r="F172" s="185">
        <v>0</v>
      </c>
      <c r="G172" s="185">
        <v>3.4264105699999989</v>
      </c>
      <c r="H172" s="181">
        <f t="shared" si="9"/>
        <v>8884.864872596665</v>
      </c>
      <c r="I172" s="181"/>
      <c r="J172" s="185">
        <v>42.689292227769215</v>
      </c>
      <c r="K172" s="185">
        <v>22.722269381464407</v>
      </c>
      <c r="L172" s="185">
        <v>0</v>
      </c>
      <c r="M172" s="185">
        <v>5.1908812500000003</v>
      </c>
      <c r="N172" s="181">
        <f t="shared" si="7"/>
        <v>14.776141596304807</v>
      </c>
      <c r="O172" s="181">
        <f t="shared" si="8"/>
        <v>-99.833693119611993</v>
      </c>
    </row>
    <row r="173" spans="1:15" s="29" customFormat="1" ht="18" customHeight="1" x14ac:dyDescent="0.2">
      <c r="A173" s="116">
        <v>193</v>
      </c>
      <c r="B173" s="116" t="s">
        <v>246</v>
      </c>
      <c r="C173" s="116" t="s">
        <v>298</v>
      </c>
      <c r="D173" s="185">
        <v>0</v>
      </c>
      <c r="E173" s="185">
        <v>0</v>
      </c>
      <c r="F173" s="185">
        <v>0</v>
      </c>
      <c r="G173" s="185">
        <v>0</v>
      </c>
      <c r="H173" s="181">
        <f t="shared" si="9"/>
        <v>0</v>
      </c>
      <c r="I173" s="181"/>
      <c r="J173" s="185">
        <v>0</v>
      </c>
      <c r="K173" s="185">
        <v>0</v>
      </c>
      <c r="L173" s="185">
        <v>0</v>
      </c>
      <c r="M173" s="185">
        <v>0</v>
      </c>
      <c r="N173" s="181">
        <f t="shared" si="7"/>
        <v>0</v>
      </c>
      <c r="O173" s="181" t="str">
        <f t="shared" si="8"/>
        <v>N.A.</v>
      </c>
    </row>
    <row r="174" spans="1:15" s="29" customFormat="1" ht="18" customHeight="1" x14ac:dyDescent="0.2">
      <c r="A174" s="116">
        <v>194</v>
      </c>
      <c r="B174" s="116" t="s">
        <v>140</v>
      </c>
      <c r="C174" s="116" t="s">
        <v>299</v>
      </c>
      <c r="D174" s="185">
        <v>14.529386583333331</v>
      </c>
      <c r="E174" s="185">
        <v>11.884230269999998</v>
      </c>
      <c r="F174" s="185">
        <v>0</v>
      </c>
      <c r="G174" s="185">
        <v>2.5491020399999997</v>
      </c>
      <c r="H174" s="181">
        <f t="shared" si="9"/>
        <v>9.605427333333294E-2</v>
      </c>
      <c r="I174" s="181"/>
      <c r="J174" s="185">
        <v>20.965973599715443</v>
      </c>
      <c r="K174" s="185">
        <v>10.618612779481763</v>
      </c>
      <c r="L174" s="185">
        <v>0</v>
      </c>
      <c r="M174" s="185">
        <v>2.9064044199999999</v>
      </c>
      <c r="N174" s="181">
        <f t="shared" si="7"/>
        <v>7.4409564002336808</v>
      </c>
      <c r="O174" s="181" t="str">
        <f t="shared" si="8"/>
        <v>500&lt;</v>
      </c>
    </row>
    <row r="175" spans="1:15" s="29" customFormat="1" ht="18" customHeight="1" x14ac:dyDescent="0.2">
      <c r="A175" s="116">
        <v>195</v>
      </c>
      <c r="B175" s="116" t="s">
        <v>140</v>
      </c>
      <c r="C175" s="116" t="s">
        <v>300</v>
      </c>
      <c r="D175" s="185">
        <v>47.733214249999996</v>
      </c>
      <c r="E175" s="185">
        <v>37.127007050000003</v>
      </c>
      <c r="F175" s="185">
        <v>0</v>
      </c>
      <c r="G175" s="185">
        <v>11.758641450000001</v>
      </c>
      <c r="H175" s="181">
        <f t="shared" si="9"/>
        <v>-1.1524342500000078</v>
      </c>
      <c r="I175" s="181"/>
      <c r="J175" s="185">
        <v>70.917864610028772</v>
      </c>
      <c r="K175" s="185">
        <v>33.792413953385847</v>
      </c>
      <c r="L175" s="185">
        <v>0</v>
      </c>
      <c r="M175" s="185">
        <v>10.997930310000001</v>
      </c>
      <c r="N175" s="181">
        <f t="shared" si="7"/>
        <v>26.127520346642925</v>
      </c>
      <c r="O175" s="181" t="str">
        <f t="shared" si="8"/>
        <v>&lt;-500</v>
      </c>
    </row>
    <row r="176" spans="1:15" s="29" customFormat="1" ht="18" customHeight="1" x14ac:dyDescent="0.2">
      <c r="A176" s="116">
        <v>197</v>
      </c>
      <c r="B176" s="116" t="s">
        <v>140</v>
      </c>
      <c r="C176" s="116" t="s">
        <v>301</v>
      </c>
      <c r="D176" s="185">
        <v>9.140900333333331</v>
      </c>
      <c r="E176" s="185">
        <v>5.7096489699999999</v>
      </c>
      <c r="F176" s="185">
        <v>0</v>
      </c>
      <c r="G176" s="185">
        <v>2.5526248299999996</v>
      </c>
      <c r="H176" s="181">
        <f t="shared" si="9"/>
        <v>0.87862653333333141</v>
      </c>
      <c r="I176" s="181"/>
      <c r="J176" s="185">
        <v>12.119924824775</v>
      </c>
      <c r="K176" s="185">
        <v>5.5119428254278091</v>
      </c>
      <c r="L176" s="185">
        <v>0</v>
      </c>
      <c r="M176" s="185">
        <v>2.1016232700000002</v>
      </c>
      <c r="N176" s="181">
        <f t="shared" si="7"/>
        <v>4.5063587293471903</v>
      </c>
      <c r="O176" s="181">
        <f t="shared" si="8"/>
        <v>412.8867110637982</v>
      </c>
    </row>
    <row r="177" spans="1:15" s="29" customFormat="1" ht="18" customHeight="1" x14ac:dyDescent="0.2">
      <c r="A177" s="116">
        <v>198</v>
      </c>
      <c r="B177" s="116" t="s">
        <v>140</v>
      </c>
      <c r="C177" s="116" t="s">
        <v>302</v>
      </c>
      <c r="D177" s="185">
        <v>36.09602541666667</v>
      </c>
      <c r="E177" s="185">
        <v>25.718076129999993</v>
      </c>
      <c r="F177" s="185">
        <v>0</v>
      </c>
      <c r="G177" s="185">
        <v>3.2832743999999998</v>
      </c>
      <c r="H177" s="181">
        <f t="shared" si="9"/>
        <v>7.0946748866666773</v>
      </c>
      <c r="I177" s="181"/>
      <c r="J177" s="185">
        <v>37.203754853554116</v>
      </c>
      <c r="K177" s="185">
        <v>24.175450938667513</v>
      </c>
      <c r="L177" s="185">
        <v>0</v>
      </c>
      <c r="M177" s="185">
        <v>4.3279874200000004</v>
      </c>
      <c r="N177" s="181">
        <f t="shared" si="7"/>
        <v>8.7003164948866036</v>
      </c>
      <c r="O177" s="181">
        <f t="shared" si="8"/>
        <v>22.631644633039866</v>
      </c>
    </row>
    <row r="178" spans="1:15" s="29" customFormat="1" ht="18" customHeight="1" x14ac:dyDescent="0.2">
      <c r="A178" s="116">
        <v>199</v>
      </c>
      <c r="B178" s="116" t="s">
        <v>140</v>
      </c>
      <c r="C178" s="116" t="s">
        <v>303</v>
      </c>
      <c r="D178" s="185">
        <v>28.727369749999998</v>
      </c>
      <c r="E178" s="185">
        <v>20.27969263</v>
      </c>
      <c r="F178" s="185">
        <v>0</v>
      </c>
      <c r="G178" s="185">
        <v>1.5465503899999997</v>
      </c>
      <c r="H178" s="181">
        <f t="shared" si="9"/>
        <v>6.9011267299999979</v>
      </c>
      <c r="I178" s="181"/>
      <c r="J178" s="185">
        <v>30.537378839336409</v>
      </c>
      <c r="K178" s="185">
        <v>19.615992680734131</v>
      </c>
      <c r="L178" s="185">
        <v>0</v>
      </c>
      <c r="M178" s="185">
        <v>1.5094218399999999</v>
      </c>
      <c r="N178" s="181">
        <f t="shared" si="7"/>
        <v>9.4119643186022781</v>
      </c>
      <c r="O178" s="181">
        <f t="shared" si="8"/>
        <v>36.38300942493025</v>
      </c>
    </row>
    <row r="179" spans="1:15" s="29" customFormat="1" ht="18" customHeight="1" x14ac:dyDescent="0.2">
      <c r="A179" s="116">
        <v>200</v>
      </c>
      <c r="B179" s="116" t="s">
        <v>228</v>
      </c>
      <c r="C179" s="116" t="s">
        <v>304</v>
      </c>
      <c r="D179" s="185">
        <v>84.833316833333328</v>
      </c>
      <c r="E179" s="185">
        <v>54.715465439999988</v>
      </c>
      <c r="F179" s="185">
        <v>0</v>
      </c>
      <c r="G179" s="185">
        <v>10.714046779999999</v>
      </c>
      <c r="H179" s="181">
        <f t="shared" si="9"/>
        <v>19.403804613333342</v>
      </c>
      <c r="I179" s="181"/>
      <c r="J179" s="185">
        <v>90.361364878078874</v>
      </c>
      <c r="K179" s="185">
        <v>52.000784961955958</v>
      </c>
      <c r="L179" s="185">
        <v>0</v>
      </c>
      <c r="M179" s="185">
        <v>13.546492360000002</v>
      </c>
      <c r="N179" s="181">
        <f t="shared" si="7"/>
        <v>24.814087556122914</v>
      </c>
      <c r="O179" s="181">
        <f t="shared" si="8"/>
        <v>27.882588237730914</v>
      </c>
    </row>
    <row r="180" spans="1:15" s="29" customFormat="1" ht="18" customHeight="1" x14ac:dyDescent="0.2">
      <c r="A180" s="116">
        <v>201</v>
      </c>
      <c r="B180" s="116" t="s">
        <v>228</v>
      </c>
      <c r="C180" s="116" t="s">
        <v>305</v>
      </c>
      <c r="D180" s="185">
        <v>111.69719783333332</v>
      </c>
      <c r="E180" s="185">
        <v>71.912591539999966</v>
      </c>
      <c r="F180" s="185">
        <v>0</v>
      </c>
      <c r="G180" s="185">
        <v>38.738664200000002</v>
      </c>
      <c r="H180" s="181">
        <f t="shared" si="9"/>
        <v>1.0459420933333519</v>
      </c>
      <c r="I180" s="181"/>
      <c r="J180" s="185">
        <v>152.57125270720371</v>
      </c>
      <c r="K180" s="185">
        <v>68.787661177259707</v>
      </c>
      <c r="L180" s="185">
        <v>0</v>
      </c>
      <c r="M180" s="185">
        <v>33.58601908</v>
      </c>
      <c r="N180" s="181">
        <f t="shared" si="7"/>
        <v>50.197572449944005</v>
      </c>
      <c r="O180" s="181" t="str">
        <f t="shared" si="8"/>
        <v>500&lt;</v>
      </c>
    </row>
    <row r="181" spans="1:15" s="29" customFormat="1" ht="18" customHeight="1" x14ac:dyDescent="0.2">
      <c r="A181" s="116">
        <v>202</v>
      </c>
      <c r="B181" s="116" t="s">
        <v>228</v>
      </c>
      <c r="C181" s="116" t="s">
        <v>306</v>
      </c>
      <c r="D181" s="185">
        <v>132.17045966666666</v>
      </c>
      <c r="E181" s="185">
        <v>95.685693339999958</v>
      </c>
      <c r="F181" s="185">
        <v>0</v>
      </c>
      <c r="G181" s="185">
        <v>21.204546450000009</v>
      </c>
      <c r="H181" s="181">
        <f t="shared" si="9"/>
        <v>15.280219876666692</v>
      </c>
      <c r="I181" s="181"/>
      <c r="J181" s="185">
        <v>164.18743542142201</v>
      </c>
      <c r="K181" s="185">
        <v>85.158807518954021</v>
      </c>
      <c r="L181" s="185">
        <v>0</v>
      </c>
      <c r="M181" s="185">
        <v>32.434680770000007</v>
      </c>
      <c r="N181" s="181">
        <f t="shared" si="7"/>
        <v>46.593947132467981</v>
      </c>
      <c r="O181" s="181">
        <f t="shared" si="8"/>
        <v>204.92982109254982</v>
      </c>
    </row>
    <row r="182" spans="1:15" s="29" customFormat="1" ht="18" customHeight="1" x14ac:dyDescent="0.2">
      <c r="A182" s="116">
        <v>203</v>
      </c>
      <c r="B182" s="116" t="s">
        <v>250</v>
      </c>
      <c r="C182" s="116" t="s">
        <v>307</v>
      </c>
      <c r="D182" s="185">
        <v>61.729001916666668</v>
      </c>
      <c r="E182" s="185">
        <v>39.828658000000004</v>
      </c>
      <c r="F182" s="185">
        <v>0</v>
      </c>
      <c r="G182" s="185">
        <v>1.9808550000000005</v>
      </c>
      <c r="H182" s="181">
        <f t="shared" si="9"/>
        <v>19.919488916666662</v>
      </c>
      <c r="I182" s="181"/>
      <c r="J182" s="185">
        <v>52.990763758455728</v>
      </c>
      <c r="K182" s="185">
        <v>38.344887262603663</v>
      </c>
      <c r="L182" s="185">
        <v>0</v>
      </c>
      <c r="M182" s="185">
        <v>1.84213603</v>
      </c>
      <c r="N182" s="181">
        <f t="shared" si="7"/>
        <v>12.803740465852064</v>
      </c>
      <c r="O182" s="181">
        <f t="shared" si="8"/>
        <v>-35.722545295129748</v>
      </c>
    </row>
    <row r="183" spans="1:15" s="29" customFormat="1" ht="18" customHeight="1" x14ac:dyDescent="0.2">
      <c r="A183" s="116">
        <v>204</v>
      </c>
      <c r="B183" s="116" t="s">
        <v>228</v>
      </c>
      <c r="C183" s="116" t="s">
        <v>308</v>
      </c>
      <c r="D183" s="185">
        <v>113.26050491666665</v>
      </c>
      <c r="E183" s="185">
        <v>64.589388689999993</v>
      </c>
      <c r="F183" s="185">
        <v>0</v>
      </c>
      <c r="G183" s="185">
        <v>3.1078564699999998</v>
      </c>
      <c r="H183" s="181">
        <f t="shared" si="9"/>
        <v>45.563259756666653</v>
      </c>
      <c r="I183" s="181"/>
      <c r="J183" s="185">
        <v>69.890340866378452</v>
      </c>
      <c r="K183" s="185">
        <v>59.457391500567113</v>
      </c>
      <c r="L183" s="185">
        <v>0</v>
      </c>
      <c r="M183" s="185">
        <v>2.5919622899999997</v>
      </c>
      <c r="N183" s="181">
        <f t="shared" si="7"/>
        <v>7.8409870758113396</v>
      </c>
      <c r="O183" s="181">
        <f t="shared" si="8"/>
        <v>-82.79098748051257</v>
      </c>
    </row>
    <row r="184" spans="1:15" s="29" customFormat="1" ht="18" customHeight="1" x14ac:dyDescent="0.2">
      <c r="A184" s="116">
        <v>205</v>
      </c>
      <c r="B184" s="116" t="s">
        <v>189</v>
      </c>
      <c r="C184" s="116" t="s">
        <v>309</v>
      </c>
      <c r="D184" s="185">
        <v>3496.8157895833328</v>
      </c>
      <c r="E184" s="185">
        <v>46.145458929999997</v>
      </c>
      <c r="F184" s="185">
        <v>0</v>
      </c>
      <c r="G184" s="185">
        <v>5.2633022900000004</v>
      </c>
      <c r="H184" s="181">
        <f t="shared" si="9"/>
        <v>3445.4070283633328</v>
      </c>
      <c r="I184" s="181"/>
      <c r="J184" s="185">
        <v>1968.8592033499999</v>
      </c>
      <c r="K184" s="185">
        <v>50.422604872400008</v>
      </c>
      <c r="L184" s="185">
        <v>0</v>
      </c>
      <c r="M184" s="185">
        <v>4.4953704100000005</v>
      </c>
      <c r="N184" s="181">
        <f t="shared" si="7"/>
        <v>1913.9412280675999</v>
      </c>
      <c r="O184" s="181">
        <f t="shared" si="8"/>
        <v>-44.449488483896864</v>
      </c>
    </row>
    <row r="185" spans="1:15" s="29" customFormat="1" ht="18" customHeight="1" x14ac:dyDescent="0.2">
      <c r="A185" s="116">
        <v>206</v>
      </c>
      <c r="B185" s="116" t="s">
        <v>246</v>
      </c>
      <c r="C185" s="116" t="s">
        <v>310</v>
      </c>
      <c r="D185" s="185">
        <v>0</v>
      </c>
      <c r="E185" s="185">
        <v>0</v>
      </c>
      <c r="F185" s="185">
        <v>0</v>
      </c>
      <c r="G185" s="185">
        <v>0</v>
      </c>
      <c r="H185" s="181">
        <f t="shared" si="9"/>
        <v>0</v>
      </c>
      <c r="I185" s="181"/>
      <c r="J185" s="185">
        <v>0</v>
      </c>
      <c r="K185" s="185">
        <v>0</v>
      </c>
      <c r="L185" s="185">
        <v>0</v>
      </c>
      <c r="M185" s="185">
        <v>0</v>
      </c>
      <c r="N185" s="181">
        <f t="shared" si="7"/>
        <v>0</v>
      </c>
      <c r="O185" s="181" t="str">
        <f t="shared" si="8"/>
        <v>N.A.</v>
      </c>
    </row>
    <row r="186" spans="1:15" s="29" customFormat="1" ht="18" customHeight="1" x14ac:dyDescent="0.2">
      <c r="A186" s="116">
        <v>207</v>
      </c>
      <c r="B186" s="116" t="s">
        <v>246</v>
      </c>
      <c r="C186" s="116" t="s">
        <v>311</v>
      </c>
      <c r="D186" s="185">
        <v>46.70030241666668</v>
      </c>
      <c r="E186" s="185">
        <v>41.579039760000001</v>
      </c>
      <c r="F186" s="185">
        <v>0</v>
      </c>
      <c r="G186" s="185">
        <v>2.4774410300000005</v>
      </c>
      <c r="H186" s="181">
        <f t="shared" si="9"/>
        <v>2.6438216266666794</v>
      </c>
      <c r="I186" s="181"/>
      <c r="J186" s="185">
        <v>47.040590097252625</v>
      </c>
      <c r="K186" s="185">
        <v>38.672325578482969</v>
      </c>
      <c r="L186" s="185">
        <v>0</v>
      </c>
      <c r="M186" s="185">
        <v>2.1517823600000003</v>
      </c>
      <c r="N186" s="181">
        <f t="shared" si="7"/>
        <v>6.2164821587696562</v>
      </c>
      <c r="O186" s="181">
        <f t="shared" si="8"/>
        <v>135.13243465699969</v>
      </c>
    </row>
    <row r="187" spans="1:15" s="29" customFormat="1" ht="18" customHeight="1" x14ac:dyDescent="0.2">
      <c r="A187" s="116">
        <v>208</v>
      </c>
      <c r="B187" s="116" t="s">
        <v>140</v>
      </c>
      <c r="C187" s="116" t="s">
        <v>312</v>
      </c>
      <c r="D187" s="185">
        <v>41.232947166666662</v>
      </c>
      <c r="E187" s="185">
        <v>25.727134</v>
      </c>
      <c r="F187" s="185">
        <v>0</v>
      </c>
      <c r="G187" s="185">
        <v>1.4831999999999996</v>
      </c>
      <c r="H187" s="181">
        <f t="shared" si="9"/>
        <v>14.022613166666662</v>
      </c>
      <c r="I187" s="181"/>
      <c r="J187" s="185">
        <v>36.426733635670161</v>
      </c>
      <c r="K187" s="185">
        <v>24.619801857911941</v>
      </c>
      <c r="L187" s="185">
        <v>0</v>
      </c>
      <c r="M187" s="185">
        <v>1.2887605300000002</v>
      </c>
      <c r="N187" s="181">
        <f t="shared" si="7"/>
        <v>10.518171247758218</v>
      </c>
      <c r="O187" s="181">
        <f t="shared" si="8"/>
        <v>-24.991361290910451</v>
      </c>
    </row>
    <row r="188" spans="1:15" s="29" customFormat="1" ht="18" customHeight="1" x14ac:dyDescent="0.2">
      <c r="A188" s="116">
        <v>209</v>
      </c>
      <c r="B188" s="116" t="s">
        <v>140</v>
      </c>
      <c r="C188" s="116" t="s">
        <v>313</v>
      </c>
      <c r="D188" s="185">
        <v>656.25294283333324</v>
      </c>
      <c r="E188" s="185">
        <v>136.22754352000001</v>
      </c>
      <c r="F188" s="185">
        <v>0</v>
      </c>
      <c r="G188" s="185">
        <v>17.542327790000005</v>
      </c>
      <c r="H188" s="181">
        <f t="shared" si="9"/>
        <v>502.48307152333319</v>
      </c>
      <c r="I188" s="181"/>
      <c r="J188" s="185">
        <v>94.587588345443848</v>
      </c>
      <c r="K188" s="185">
        <v>53.938602994325009</v>
      </c>
      <c r="L188" s="185">
        <v>0</v>
      </c>
      <c r="M188" s="185">
        <v>15.692028610000001</v>
      </c>
      <c r="N188" s="181">
        <f t="shared" si="7"/>
        <v>24.956956741118837</v>
      </c>
      <c r="O188" s="181">
        <f t="shared" si="8"/>
        <v>-95.03327412295522</v>
      </c>
    </row>
    <row r="189" spans="1:15" s="29" customFormat="1" ht="18" customHeight="1" x14ac:dyDescent="0.2">
      <c r="A189" s="116">
        <v>210</v>
      </c>
      <c r="B189" s="116" t="s">
        <v>228</v>
      </c>
      <c r="C189" s="116" t="s">
        <v>314</v>
      </c>
      <c r="D189" s="185">
        <v>174.66174249999995</v>
      </c>
      <c r="E189" s="185">
        <v>165.59616055999999</v>
      </c>
      <c r="F189" s="185">
        <v>0</v>
      </c>
      <c r="G189" s="185">
        <v>7.9904347399999995</v>
      </c>
      <c r="H189" s="181">
        <f t="shared" si="9"/>
        <v>1.0751471999999591</v>
      </c>
      <c r="I189" s="181"/>
      <c r="J189" s="185">
        <v>171.61173424191915</v>
      </c>
      <c r="K189" s="185">
        <v>151.38483016501874</v>
      </c>
      <c r="L189" s="185">
        <v>0</v>
      </c>
      <c r="M189" s="185">
        <v>6.6658896800000003</v>
      </c>
      <c r="N189" s="181">
        <f t="shared" si="7"/>
        <v>13.561014396900411</v>
      </c>
      <c r="O189" s="181" t="str">
        <f t="shared" si="8"/>
        <v>500&lt;</v>
      </c>
    </row>
    <row r="190" spans="1:15" s="29" customFormat="1" ht="18" customHeight="1" x14ac:dyDescent="0.2">
      <c r="A190" s="116">
        <v>211</v>
      </c>
      <c r="B190" s="116" t="s">
        <v>228</v>
      </c>
      <c r="C190" s="116" t="s">
        <v>315</v>
      </c>
      <c r="D190" s="185">
        <v>66.361908249999985</v>
      </c>
      <c r="E190" s="185">
        <v>43.111926280000006</v>
      </c>
      <c r="F190" s="185">
        <v>0</v>
      </c>
      <c r="G190" s="185">
        <v>15.922423149999997</v>
      </c>
      <c r="H190" s="181">
        <f t="shared" si="9"/>
        <v>7.3275588199999824</v>
      </c>
      <c r="I190" s="181"/>
      <c r="J190" s="185">
        <v>79.226292029980883</v>
      </c>
      <c r="K190" s="185">
        <v>38.423883119154006</v>
      </c>
      <c r="L190" s="185">
        <v>0</v>
      </c>
      <c r="M190" s="185">
        <v>16.590061079999998</v>
      </c>
      <c r="N190" s="181">
        <f t="shared" si="7"/>
        <v>24.212347830826879</v>
      </c>
      <c r="O190" s="181">
        <f t="shared" si="8"/>
        <v>230.42857008177435</v>
      </c>
    </row>
    <row r="191" spans="1:15" s="29" customFormat="1" ht="18" customHeight="1" x14ac:dyDescent="0.2">
      <c r="A191" s="116">
        <v>212</v>
      </c>
      <c r="B191" s="116" t="s">
        <v>140</v>
      </c>
      <c r="C191" s="116" t="s">
        <v>316</v>
      </c>
      <c r="D191" s="185">
        <v>1143.7335601666664</v>
      </c>
      <c r="E191" s="185">
        <v>4.5807810000000009</v>
      </c>
      <c r="F191" s="185">
        <v>0</v>
      </c>
      <c r="G191" s="185">
        <v>0</v>
      </c>
      <c r="H191" s="181">
        <f t="shared" si="9"/>
        <v>1139.1527791666665</v>
      </c>
      <c r="I191" s="181"/>
      <c r="J191" s="185">
        <v>0</v>
      </c>
      <c r="K191" s="185">
        <v>0</v>
      </c>
      <c r="L191" s="185">
        <v>0</v>
      </c>
      <c r="M191" s="185">
        <v>0</v>
      </c>
      <c r="N191" s="181">
        <f t="shared" si="7"/>
        <v>0</v>
      </c>
      <c r="O191" s="181" t="str">
        <f t="shared" si="8"/>
        <v>N.A.</v>
      </c>
    </row>
    <row r="192" spans="1:15" s="29" customFormat="1" ht="18" customHeight="1" x14ac:dyDescent="0.2">
      <c r="A192" s="116">
        <v>213</v>
      </c>
      <c r="B192" s="116" t="s">
        <v>140</v>
      </c>
      <c r="C192" s="116" t="s">
        <v>317</v>
      </c>
      <c r="D192" s="185">
        <v>210.54847099999995</v>
      </c>
      <c r="E192" s="185">
        <v>78.00646325999999</v>
      </c>
      <c r="F192" s="185">
        <v>0</v>
      </c>
      <c r="G192" s="185">
        <v>25.675025469999998</v>
      </c>
      <c r="H192" s="181">
        <f t="shared" si="9"/>
        <v>106.86698226999998</v>
      </c>
      <c r="I192" s="181"/>
      <c r="J192" s="185">
        <v>177.15711463873222</v>
      </c>
      <c r="K192" s="185">
        <v>83.164277448979107</v>
      </c>
      <c r="L192" s="185">
        <v>0</v>
      </c>
      <c r="M192" s="185">
        <v>31.867259969999999</v>
      </c>
      <c r="N192" s="181">
        <f t="shared" si="7"/>
        <v>62.125577219753119</v>
      </c>
      <c r="O192" s="181">
        <f t="shared" si="8"/>
        <v>-41.866443778872195</v>
      </c>
    </row>
    <row r="193" spans="1:15" s="29" customFormat="1" ht="18" customHeight="1" x14ac:dyDescent="0.2">
      <c r="A193" s="116">
        <v>214</v>
      </c>
      <c r="B193" s="116" t="s">
        <v>140</v>
      </c>
      <c r="C193" s="116" t="s">
        <v>318</v>
      </c>
      <c r="D193" s="185">
        <v>1252.3673828333333</v>
      </c>
      <c r="E193" s="185">
        <v>136.05692733000001</v>
      </c>
      <c r="F193" s="185">
        <v>0</v>
      </c>
      <c r="G193" s="185">
        <v>20.191542049999988</v>
      </c>
      <c r="H193" s="181">
        <f t="shared" si="9"/>
        <v>1096.1189134533333</v>
      </c>
      <c r="I193" s="181"/>
      <c r="J193" s="185">
        <v>144.54493432166799</v>
      </c>
      <c r="K193" s="185">
        <v>58.637859082101869</v>
      </c>
      <c r="L193" s="185">
        <v>0</v>
      </c>
      <c r="M193" s="185">
        <v>28.089563900000005</v>
      </c>
      <c r="N193" s="181">
        <f t="shared" si="7"/>
        <v>57.817511339566124</v>
      </c>
      <c r="O193" s="181">
        <f t="shared" si="8"/>
        <v>-94.7252519202126</v>
      </c>
    </row>
    <row r="194" spans="1:15" s="29" customFormat="1" ht="18" customHeight="1" x14ac:dyDescent="0.2">
      <c r="A194" s="116">
        <v>215</v>
      </c>
      <c r="B194" s="116" t="s">
        <v>228</v>
      </c>
      <c r="C194" s="116" t="s">
        <v>319</v>
      </c>
      <c r="D194" s="185">
        <v>153.72912991666664</v>
      </c>
      <c r="E194" s="185">
        <v>76.10670361999999</v>
      </c>
      <c r="F194" s="185">
        <v>0</v>
      </c>
      <c r="G194" s="185">
        <v>17.819287509999995</v>
      </c>
      <c r="H194" s="181">
        <f t="shared" si="9"/>
        <v>59.803138786666651</v>
      </c>
      <c r="I194" s="181"/>
      <c r="J194" s="185">
        <v>120.21518606812346</v>
      </c>
      <c r="K194" s="185">
        <v>54.77687942926832</v>
      </c>
      <c r="L194" s="185">
        <v>0</v>
      </c>
      <c r="M194" s="185">
        <v>19.870577780000001</v>
      </c>
      <c r="N194" s="181">
        <f t="shared" si="7"/>
        <v>45.567728858855133</v>
      </c>
      <c r="O194" s="181">
        <f t="shared" si="8"/>
        <v>-23.803783909391321</v>
      </c>
    </row>
    <row r="195" spans="1:15" s="29" customFormat="1" ht="18" customHeight="1" x14ac:dyDescent="0.2">
      <c r="A195" s="116">
        <v>216</v>
      </c>
      <c r="B195" s="116" t="s">
        <v>205</v>
      </c>
      <c r="C195" s="116" t="s">
        <v>320</v>
      </c>
      <c r="D195" s="185">
        <v>1089.2898055000001</v>
      </c>
      <c r="E195" s="185">
        <v>138.49449967000001</v>
      </c>
      <c r="F195" s="185">
        <v>0</v>
      </c>
      <c r="G195" s="185">
        <v>67.637657779999998</v>
      </c>
      <c r="H195" s="181">
        <f t="shared" si="9"/>
        <v>883.15764805000003</v>
      </c>
      <c r="I195" s="181"/>
      <c r="J195" s="185">
        <v>1715.0298299170031</v>
      </c>
      <c r="K195" s="185">
        <v>265.28217646000002</v>
      </c>
      <c r="L195" s="185">
        <v>0</v>
      </c>
      <c r="M195" s="185">
        <v>103.59721359</v>
      </c>
      <c r="N195" s="181">
        <f t="shared" si="7"/>
        <v>1346.1504398670031</v>
      </c>
      <c r="O195" s="181">
        <f t="shared" si="8"/>
        <v>52.424705016061942</v>
      </c>
    </row>
    <row r="196" spans="1:15" s="29" customFormat="1" ht="18" customHeight="1" x14ac:dyDescent="0.2">
      <c r="A196" s="116">
        <v>217</v>
      </c>
      <c r="B196" s="116" t="s">
        <v>205</v>
      </c>
      <c r="C196" s="116" t="s">
        <v>321</v>
      </c>
      <c r="D196" s="185">
        <v>3182.8851714999992</v>
      </c>
      <c r="E196" s="185">
        <v>135.27544017000002</v>
      </c>
      <c r="F196" s="185">
        <v>0</v>
      </c>
      <c r="G196" s="185">
        <v>50.449663329999993</v>
      </c>
      <c r="H196" s="181">
        <f t="shared" si="9"/>
        <v>2997.1600679999992</v>
      </c>
      <c r="I196" s="181"/>
      <c r="J196" s="185">
        <v>5409.3796357599995</v>
      </c>
      <c r="K196" s="185">
        <v>119.82944783000002</v>
      </c>
      <c r="L196" s="185">
        <v>0</v>
      </c>
      <c r="M196" s="185">
        <v>82.471379769999999</v>
      </c>
      <c r="N196" s="181">
        <f t="shared" si="7"/>
        <v>5207.0788081599994</v>
      </c>
      <c r="O196" s="181">
        <f t="shared" si="8"/>
        <v>73.733757624586133</v>
      </c>
    </row>
    <row r="197" spans="1:15" s="29" customFormat="1" ht="18" customHeight="1" x14ac:dyDescent="0.2">
      <c r="A197" s="116">
        <v>218</v>
      </c>
      <c r="B197" s="116" t="s">
        <v>136</v>
      </c>
      <c r="C197" s="116" t="s">
        <v>322</v>
      </c>
      <c r="D197" s="185">
        <v>91.013065083333331</v>
      </c>
      <c r="E197" s="185">
        <v>89.020274090000015</v>
      </c>
      <c r="F197" s="185">
        <v>0</v>
      </c>
      <c r="G197" s="185">
        <v>0.69629605999999999</v>
      </c>
      <c r="H197" s="181">
        <f t="shared" si="9"/>
        <v>1.2964949333333156</v>
      </c>
      <c r="I197" s="181"/>
      <c r="J197" s="185">
        <v>116.90937038245882</v>
      </c>
      <c r="K197" s="185">
        <v>108.16006832554788</v>
      </c>
      <c r="L197" s="185">
        <v>0</v>
      </c>
      <c r="M197" s="185">
        <v>0.57460852000000007</v>
      </c>
      <c r="N197" s="181">
        <f t="shared" si="7"/>
        <v>8.1746935369109348</v>
      </c>
      <c r="O197" s="181" t="str">
        <f t="shared" si="8"/>
        <v>500&lt;</v>
      </c>
    </row>
    <row r="198" spans="1:15" s="29" customFormat="1" ht="18" customHeight="1" x14ac:dyDescent="0.2">
      <c r="A198" s="116">
        <v>219</v>
      </c>
      <c r="B198" s="116" t="s">
        <v>228</v>
      </c>
      <c r="C198" s="116" t="s">
        <v>323</v>
      </c>
      <c r="D198" s="185">
        <v>34.326153000000005</v>
      </c>
      <c r="E198" s="185">
        <v>17.324545239999999</v>
      </c>
      <c r="F198" s="185">
        <v>0</v>
      </c>
      <c r="G198" s="185">
        <v>15.393656419999997</v>
      </c>
      <c r="H198" s="181">
        <f t="shared" si="9"/>
        <v>1.6079513400000085</v>
      </c>
      <c r="I198" s="181"/>
      <c r="J198" s="185">
        <v>48.947479860632548</v>
      </c>
      <c r="K198" s="185">
        <v>16.552061385008162</v>
      </c>
      <c r="L198" s="185">
        <v>0</v>
      </c>
      <c r="M198" s="185">
        <v>13.06064686</v>
      </c>
      <c r="N198" s="181">
        <f t="shared" si="7"/>
        <v>19.334771615624383</v>
      </c>
      <c r="O198" s="181" t="str">
        <f t="shared" si="8"/>
        <v>500&lt;</v>
      </c>
    </row>
    <row r="199" spans="1:15" s="29" customFormat="1" ht="18" customHeight="1" x14ac:dyDescent="0.2">
      <c r="A199" s="116">
        <v>222</v>
      </c>
      <c r="B199" s="116" t="s">
        <v>126</v>
      </c>
      <c r="C199" s="116" t="s">
        <v>324</v>
      </c>
      <c r="D199" s="185">
        <v>14505.271716916668</v>
      </c>
      <c r="E199" s="185">
        <v>3143.1399684399998</v>
      </c>
      <c r="F199" s="185">
        <v>0</v>
      </c>
      <c r="G199" s="185">
        <v>159.80025358000009</v>
      </c>
      <c r="H199" s="181">
        <f t="shared" si="9"/>
        <v>11202.331494896667</v>
      </c>
      <c r="I199" s="181"/>
      <c r="J199" s="185">
        <v>7395.493430931605</v>
      </c>
      <c r="K199" s="185">
        <v>3807.9660724371188</v>
      </c>
      <c r="L199" s="185">
        <v>0</v>
      </c>
      <c r="M199" s="185">
        <v>304.31213821</v>
      </c>
      <c r="N199" s="181">
        <f t="shared" si="7"/>
        <v>3283.2152202844863</v>
      </c>
      <c r="O199" s="181">
        <f t="shared" si="8"/>
        <v>-70.691679479578099</v>
      </c>
    </row>
    <row r="200" spans="1:15" s="29" customFormat="1" ht="18" customHeight="1" x14ac:dyDescent="0.2">
      <c r="A200" s="116">
        <v>223</v>
      </c>
      <c r="B200" s="116" t="s">
        <v>136</v>
      </c>
      <c r="C200" s="116" t="s">
        <v>325</v>
      </c>
      <c r="D200" s="185">
        <v>0</v>
      </c>
      <c r="E200" s="185">
        <v>0</v>
      </c>
      <c r="F200" s="185">
        <v>0</v>
      </c>
      <c r="G200" s="185">
        <v>0</v>
      </c>
      <c r="H200" s="181">
        <f t="shared" si="9"/>
        <v>0</v>
      </c>
      <c r="I200" s="181"/>
      <c r="J200" s="185">
        <v>0</v>
      </c>
      <c r="K200" s="185">
        <v>0</v>
      </c>
      <c r="L200" s="185">
        <v>0</v>
      </c>
      <c r="M200" s="185">
        <v>0</v>
      </c>
      <c r="N200" s="181">
        <f t="shared" si="7"/>
        <v>0</v>
      </c>
      <c r="O200" s="181" t="str">
        <f t="shared" si="8"/>
        <v>N.A.</v>
      </c>
    </row>
    <row r="201" spans="1:15" s="29" customFormat="1" ht="18" customHeight="1" x14ac:dyDescent="0.2">
      <c r="A201" s="116">
        <v>225</v>
      </c>
      <c r="B201" s="116" t="s">
        <v>136</v>
      </c>
      <c r="C201" s="116" t="s">
        <v>326</v>
      </c>
      <c r="D201" s="185">
        <v>0</v>
      </c>
      <c r="E201" s="185">
        <v>0</v>
      </c>
      <c r="F201" s="185">
        <v>0</v>
      </c>
      <c r="G201" s="185">
        <v>0</v>
      </c>
      <c r="H201" s="181">
        <f t="shared" si="9"/>
        <v>0</v>
      </c>
      <c r="I201" s="181"/>
      <c r="J201" s="185">
        <v>9.9999999999980993E-2</v>
      </c>
      <c r="K201" s="185">
        <v>-4.4408920985006262E-16</v>
      </c>
      <c r="L201" s="185">
        <v>0</v>
      </c>
      <c r="M201" s="185">
        <v>0</v>
      </c>
      <c r="N201" s="181">
        <f t="shared" si="7"/>
        <v>9.9999999999981437E-2</v>
      </c>
      <c r="O201" s="181" t="str">
        <f t="shared" si="8"/>
        <v>N.A.</v>
      </c>
    </row>
    <row r="202" spans="1:15" s="29" customFormat="1" ht="18" customHeight="1" x14ac:dyDescent="0.2">
      <c r="A202" s="116">
        <v>226</v>
      </c>
      <c r="B202" s="116" t="s">
        <v>128</v>
      </c>
      <c r="C202" s="116" t="s">
        <v>327</v>
      </c>
      <c r="D202" s="185">
        <v>215.16138024999995</v>
      </c>
      <c r="E202" s="185">
        <v>139.70595175000003</v>
      </c>
      <c r="F202" s="185">
        <v>0</v>
      </c>
      <c r="G202" s="185">
        <v>12.217221110000001</v>
      </c>
      <c r="H202" s="181">
        <f t="shared" si="9"/>
        <v>63.238207389999928</v>
      </c>
      <c r="I202" s="181"/>
      <c r="J202" s="185">
        <v>369.07749784577533</v>
      </c>
      <c r="K202" s="185">
        <v>188.34862875000002</v>
      </c>
      <c r="L202" s="185">
        <v>0</v>
      </c>
      <c r="M202" s="185">
        <v>19.079403060000001</v>
      </c>
      <c r="N202" s="181">
        <f t="shared" si="7"/>
        <v>161.6494660357753</v>
      </c>
      <c r="O202" s="181">
        <f t="shared" si="8"/>
        <v>155.61993723012694</v>
      </c>
    </row>
    <row r="203" spans="1:15" s="29" customFormat="1" ht="18" customHeight="1" x14ac:dyDescent="0.2">
      <c r="A203" s="116">
        <v>227</v>
      </c>
      <c r="B203" s="116" t="s">
        <v>124</v>
      </c>
      <c r="C203" s="116" t="s">
        <v>328</v>
      </c>
      <c r="D203" s="185">
        <v>282.37620550000003</v>
      </c>
      <c r="E203" s="185">
        <v>60.217453759999998</v>
      </c>
      <c r="F203" s="185">
        <v>0</v>
      </c>
      <c r="G203" s="185">
        <v>10.678300160000001</v>
      </c>
      <c r="H203" s="181">
        <f t="shared" si="9"/>
        <v>211.48045158000002</v>
      </c>
      <c r="I203" s="181"/>
      <c r="J203" s="185">
        <v>510.42059115788169</v>
      </c>
      <c r="K203" s="185">
        <v>67.051854439599992</v>
      </c>
      <c r="L203" s="185">
        <v>0</v>
      </c>
      <c r="M203" s="185">
        <v>16.333408259999999</v>
      </c>
      <c r="N203" s="181">
        <f t="shared" si="7"/>
        <v>427.0353284582817</v>
      </c>
      <c r="O203" s="181">
        <f t="shared" si="8"/>
        <v>101.92662029414117</v>
      </c>
    </row>
    <row r="204" spans="1:15" s="29" customFormat="1" ht="18" customHeight="1" x14ac:dyDescent="0.2">
      <c r="A204" s="116">
        <v>228</v>
      </c>
      <c r="B204" s="116" t="s">
        <v>136</v>
      </c>
      <c r="C204" s="116" t="s">
        <v>329</v>
      </c>
      <c r="D204" s="185">
        <v>8.032927250000002</v>
      </c>
      <c r="E204" s="185">
        <v>6.5938786599999997</v>
      </c>
      <c r="F204" s="185">
        <v>0</v>
      </c>
      <c r="G204" s="185">
        <v>2.4600393700000005</v>
      </c>
      <c r="H204" s="181">
        <f t="shared" si="9"/>
        <v>-1.0209907799999982</v>
      </c>
      <c r="I204" s="181"/>
      <c r="J204" s="185">
        <v>11.842552598101113</v>
      </c>
      <c r="K204" s="185">
        <v>5.0306637201081452</v>
      </c>
      <c r="L204" s="185">
        <v>0</v>
      </c>
      <c r="M204" s="185">
        <v>3.1956195699999999</v>
      </c>
      <c r="N204" s="181">
        <f t="shared" si="7"/>
        <v>3.616269307992968</v>
      </c>
      <c r="O204" s="181">
        <f t="shared" si="8"/>
        <v>-454.19216106858221</v>
      </c>
    </row>
    <row r="205" spans="1:15" s="29" customFormat="1" ht="18" customHeight="1" x14ac:dyDescent="0.2">
      <c r="A205" s="116">
        <v>229</v>
      </c>
      <c r="B205" s="116" t="s">
        <v>134</v>
      </c>
      <c r="C205" s="116" t="s">
        <v>330</v>
      </c>
      <c r="D205" s="185">
        <v>1002.4791517500003</v>
      </c>
      <c r="E205" s="185">
        <v>62.120913839999986</v>
      </c>
      <c r="F205" s="185">
        <v>0</v>
      </c>
      <c r="G205" s="185">
        <v>34.865137730000001</v>
      </c>
      <c r="H205" s="181">
        <f t="shared" si="9"/>
        <v>905.49310018000028</v>
      </c>
      <c r="I205" s="181"/>
      <c r="J205" s="185">
        <v>336.34534803579152</v>
      </c>
      <c r="K205" s="185">
        <v>103.77954118000005</v>
      </c>
      <c r="L205" s="185">
        <v>0</v>
      </c>
      <c r="M205" s="185">
        <v>38.760224600000001</v>
      </c>
      <c r="N205" s="181">
        <f t="shared" si="7"/>
        <v>193.80558225579148</v>
      </c>
      <c r="O205" s="181">
        <f t="shared" si="8"/>
        <v>-78.59668039245517</v>
      </c>
    </row>
    <row r="206" spans="1:15" s="29" customFormat="1" ht="18" customHeight="1" x14ac:dyDescent="0.2">
      <c r="A206" s="116">
        <v>231</v>
      </c>
      <c r="B206" s="116" t="s">
        <v>228</v>
      </c>
      <c r="C206" s="116" t="s">
        <v>331</v>
      </c>
      <c r="D206" s="185">
        <v>24.524360833333329</v>
      </c>
      <c r="E206" s="185">
        <v>23.566354369999992</v>
      </c>
      <c r="F206" s="185">
        <v>0</v>
      </c>
      <c r="G206" s="185">
        <v>0.92911500000000014</v>
      </c>
      <c r="H206" s="181">
        <f t="shared" si="9"/>
        <v>2.8891463333337031E-2</v>
      </c>
      <c r="I206" s="181"/>
      <c r="J206" s="185">
        <v>24.895635254301311</v>
      </c>
      <c r="K206" s="185">
        <v>21.664351849707167</v>
      </c>
      <c r="L206" s="185">
        <v>0</v>
      </c>
      <c r="M206" s="185">
        <v>0.78234937999999998</v>
      </c>
      <c r="N206" s="181">
        <f t="shared" si="7"/>
        <v>2.4489340245941444</v>
      </c>
      <c r="O206" s="181" t="str">
        <f t="shared" si="8"/>
        <v>500&lt;</v>
      </c>
    </row>
    <row r="207" spans="1:15" s="29" customFormat="1" ht="18" customHeight="1" x14ac:dyDescent="0.2">
      <c r="A207" s="116">
        <v>233</v>
      </c>
      <c r="B207" s="116" t="s">
        <v>228</v>
      </c>
      <c r="C207" s="116" t="s">
        <v>332</v>
      </c>
      <c r="D207" s="185">
        <v>46.321011416666671</v>
      </c>
      <c r="E207" s="185">
        <v>10.033979899999999</v>
      </c>
      <c r="F207" s="185">
        <v>0</v>
      </c>
      <c r="G207" s="185">
        <v>1.24140044</v>
      </c>
      <c r="H207" s="181">
        <f t="shared" si="9"/>
        <v>35.045631076666673</v>
      </c>
      <c r="I207" s="181"/>
      <c r="J207" s="185">
        <v>12.422044828141948</v>
      </c>
      <c r="K207" s="185">
        <v>9.1723854279822916</v>
      </c>
      <c r="L207" s="185">
        <v>0</v>
      </c>
      <c r="M207" s="185">
        <v>1.04530558</v>
      </c>
      <c r="N207" s="181">
        <f t="shared" si="7"/>
        <v>2.204353820159656</v>
      </c>
      <c r="O207" s="181">
        <f t="shared" si="8"/>
        <v>-93.710046723549198</v>
      </c>
    </row>
    <row r="208" spans="1:15" s="29" customFormat="1" ht="18" customHeight="1" x14ac:dyDescent="0.2">
      <c r="A208" s="116">
        <v>234</v>
      </c>
      <c r="B208" s="116" t="s">
        <v>228</v>
      </c>
      <c r="C208" s="116" t="s">
        <v>333</v>
      </c>
      <c r="D208" s="185">
        <v>103.39342674999997</v>
      </c>
      <c r="E208" s="185">
        <v>43.456602340000003</v>
      </c>
      <c r="F208" s="185">
        <v>0</v>
      </c>
      <c r="G208" s="185">
        <v>33.282081720000001</v>
      </c>
      <c r="H208" s="181">
        <f t="shared" si="9"/>
        <v>26.654742689999971</v>
      </c>
      <c r="I208" s="181"/>
      <c r="J208" s="185">
        <v>145.90859596650017</v>
      </c>
      <c r="K208" s="185">
        <v>57.803930752423184</v>
      </c>
      <c r="L208" s="185">
        <v>0</v>
      </c>
      <c r="M208" s="185">
        <v>31.418657369999991</v>
      </c>
      <c r="N208" s="181">
        <f t="shared" si="7"/>
        <v>56.686007844076997</v>
      </c>
      <c r="O208" s="181">
        <f t="shared" si="8"/>
        <v>112.66762355707836</v>
      </c>
    </row>
    <row r="209" spans="1:15" s="29" customFormat="1" ht="18" customHeight="1" x14ac:dyDescent="0.2">
      <c r="A209" s="116">
        <v>235</v>
      </c>
      <c r="B209" s="116" t="s">
        <v>128</v>
      </c>
      <c r="C209" s="116" t="s">
        <v>334</v>
      </c>
      <c r="D209" s="185">
        <v>742.48834158333329</v>
      </c>
      <c r="E209" s="185">
        <v>672.27444265999998</v>
      </c>
      <c r="F209" s="185">
        <v>0</v>
      </c>
      <c r="G209" s="185">
        <v>60.762756469999999</v>
      </c>
      <c r="H209" s="181">
        <f t="shared" si="9"/>
        <v>9.4511424533333184</v>
      </c>
      <c r="I209" s="181"/>
      <c r="J209" s="185">
        <v>424.87612853204217</v>
      </c>
      <c r="K209" s="185">
        <v>814.75495539999997</v>
      </c>
      <c r="L209" s="185">
        <v>0</v>
      </c>
      <c r="M209" s="185">
        <v>62.168672289999989</v>
      </c>
      <c r="N209" s="181">
        <f t="shared" si="7"/>
        <v>-452.04749915795776</v>
      </c>
      <c r="O209" s="181" t="str">
        <f t="shared" si="8"/>
        <v>&lt;-500</v>
      </c>
    </row>
    <row r="210" spans="1:15" s="29" customFormat="1" ht="18" customHeight="1" x14ac:dyDescent="0.2">
      <c r="A210" s="116">
        <v>236</v>
      </c>
      <c r="B210" s="116" t="s">
        <v>128</v>
      </c>
      <c r="C210" s="116" t="s">
        <v>335</v>
      </c>
      <c r="D210" s="185">
        <v>654.4525051666667</v>
      </c>
      <c r="E210" s="185">
        <v>619.55497100000002</v>
      </c>
      <c r="F210" s="185">
        <v>0</v>
      </c>
      <c r="G210" s="185">
        <v>7.08640252</v>
      </c>
      <c r="H210" s="181">
        <f t="shared" si="9"/>
        <v>27.811131646666674</v>
      </c>
      <c r="I210" s="181"/>
      <c r="J210" s="185">
        <v>388.62652510104192</v>
      </c>
      <c r="K210" s="185">
        <v>764.19410528000003</v>
      </c>
      <c r="L210" s="185">
        <v>0</v>
      </c>
      <c r="M210" s="185">
        <v>10.829144400000001</v>
      </c>
      <c r="N210" s="181">
        <f t="shared" ref="N210:N273" si="10">J210-K210-M210</f>
        <v>-386.39672457895813</v>
      </c>
      <c r="O210" s="181" t="str">
        <f t="shared" ref="O210:O273" si="11">IF(OR(H210=0,N210=0),"N.A.",IF((((N210-H210)/H210))*100&gt;=500,"500&lt;",IF((((N210-H210)/H210))*100&lt;=-500,"&lt;-500",(((N210-H210)/H210))*100)))</f>
        <v>&lt;-500</v>
      </c>
    </row>
    <row r="211" spans="1:15" s="29" customFormat="1" ht="18" customHeight="1" x14ac:dyDescent="0.2">
      <c r="A211" s="116">
        <v>237</v>
      </c>
      <c r="B211" s="116" t="s">
        <v>136</v>
      </c>
      <c r="C211" s="116" t="s">
        <v>336</v>
      </c>
      <c r="D211" s="185">
        <v>41.022624416666673</v>
      </c>
      <c r="E211" s="185">
        <v>32.253911909999999</v>
      </c>
      <c r="F211" s="185">
        <v>0</v>
      </c>
      <c r="G211" s="185">
        <v>5.4074406999999995</v>
      </c>
      <c r="H211" s="181">
        <f t="shared" ref="H211:H274" si="12">D211-E211-G211</f>
        <v>3.3612718066666742</v>
      </c>
      <c r="I211" s="181"/>
      <c r="J211" s="185">
        <v>50.62805618820974</v>
      </c>
      <c r="K211" s="185">
        <v>22.618082034054815</v>
      </c>
      <c r="L211" s="185">
        <v>0</v>
      </c>
      <c r="M211" s="185">
        <v>8.0129633899999995</v>
      </c>
      <c r="N211" s="181">
        <f t="shared" si="10"/>
        <v>19.997010764154926</v>
      </c>
      <c r="O211" s="181">
        <f t="shared" si="11"/>
        <v>494.92394291033781</v>
      </c>
    </row>
    <row r="212" spans="1:15" s="29" customFormat="1" ht="18" customHeight="1" x14ac:dyDescent="0.2">
      <c r="A212" s="116">
        <v>242</v>
      </c>
      <c r="B212" s="116" t="s">
        <v>140</v>
      </c>
      <c r="C212" s="116" t="s">
        <v>337</v>
      </c>
      <c r="D212" s="185">
        <v>67.497697583333334</v>
      </c>
      <c r="E212" s="185">
        <v>39.211110999999995</v>
      </c>
      <c r="F212" s="185">
        <v>0</v>
      </c>
      <c r="G212" s="185">
        <v>8.5981520000000007</v>
      </c>
      <c r="H212" s="181">
        <f t="shared" si="12"/>
        <v>19.68843458333334</v>
      </c>
      <c r="I212" s="181"/>
      <c r="J212" s="185">
        <v>83.990673686304675</v>
      </c>
      <c r="K212" s="185">
        <v>28.70383786882909</v>
      </c>
      <c r="L212" s="185">
        <v>0</v>
      </c>
      <c r="M212" s="185">
        <v>7.4589129400000003</v>
      </c>
      <c r="N212" s="181">
        <f t="shared" si="10"/>
        <v>47.827922877475586</v>
      </c>
      <c r="O212" s="181">
        <f t="shared" si="11"/>
        <v>142.92394946403149</v>
      </c>
    </row>
    <row r="213" spans="1:15" s="29" customFormat="1" ht="18" customHeight="1" x14ac:dyDescent="0.2">
      <c r="A213" s="116">
        <v>243</v>
      </c>
      <c r="B213" s="116" t="s">
        <v>140</v>
      </c>
      <c r="C213" s="116" t="s">
        <v>338</v>
      </c>
      <c r="D213" s="185">
        <v>136.5959903333333</v>
      </c>
      <c r="E213" s="185">
        <v>91.186890869999999</v>
      </c>
      <c r="F213" s="185">
        <v>0</v>
      </c>
      <c r="G213" s="185">
        <v>31.93783413000002</v>
      </c>
      <c r="H213" s="181">
        <f t="shared" si="12"/>
        <v>13.471265333333285</v>
      </c>
      <c r="I213" s="181"/>
      <c r="J213" s="185">
        <v>228.17878740962161</v>
      </c>
      <c r="K213" s="185">
        <v>100.93244782505911</v>
      </c>
      <c r="L213" s="185">
        <v>0</v>
      </c>
      <c r="M213" s="185">
        <v>49.052472269999996</v>
      </c>
      <c r="N213" s="181">
        <f t="shared" si="10"/>
        <v>78.193867314562496</v>
      </c>
      <c r="O213" s="181">
        <f t="shared" si="11"/>
        <v>480.44931474313461</v>
      </c>
    </row>
    <row r="214" spans="1:15" s="29" customFormat="1" ht="18" customHeight="1" x14ac:dyDescent="0.2">
      <c r="A214" s="116">
        <v>244</v>
      </c>
      <c r="B214" s="116" t="s">
        <v>140</v>
      </c>
      <c r="C214" s="116" t="s">
        <v>339</v>
      </c>
      <c r="D214" s="185">
        <v>85.097173833333343</v>
      </c>
      <c r="E214" s="185">
        <v>64.70712342000003</v>
      </c>
      <c r="F214" s="185">
        <v>0</v>
      </c>
      <c r="G214" s="185">
        <v>20.284395750000009</v>
      </c>
      <c r="H214" s="181">
        <f t="shared" si="12"/>
        <v>0.1056546633333042</v>
      </c>
      <c r="I214" s="181"/>
      <c r="J214" s="185">
        <v>127.88474872101926</v>
      </c>
      <c r="K214" s="185">
        <v>62.012806267774607</v>
      </c>
      <c r="L214" s="185">
        <v>0</v>
      </c>
      <c r="M214" s="185">
        <v>25.455522629999997</v>
      </c>
      <c r="N214" s="181">
        <f t="shared" si="10"/>
        <v>40.416419823244659</v>
      </c>
      <c r="O214" s="181" t="str">
        <f t="shared" si="11"/>
        <v>500&lt;</v>
      </c>
    </row>
    <row r="215" spans="1:15" s="29" customFormat="1" ht="18" customHeight="1" x14ac:dyDescent="0.2">
      <c r="A215" s="116">
        <v>245</v>
      </c>
      <c r="B215" s="116" t="s">
        <v>140</v>
      </c>
      <c r="C215" s="116" t="s">
        <v>340</v>
      </c>
      <c r="D215" s="185">
        <v>413.06306500000011</v>
      </c>
      <c r="E215" s="185">
        <v>63.965309149999982</v>
      </c>
      <c r="F215" s="185">
        <v>0</v>
      </c>
      <c r="G215" s="185">
        <v>11.647198399999997</v>
      </c>
      <c r="H215" s="181">
        <f t="shared" si="12"/>
        <v>337.45055745000013</v>
      </c>
      <c r="I215" s="181"/>
      <c r="J215" s="185">
        <v>91.195031005201088</v>
      </c>
      <c r="K215" s="185">
        <v>44.037801792521549</v>
      </c>
      <c r="L215" s="185">
        <v>0</v>
      </c>
      <c r="M215" s="185">
        <v>13.12402215</v>
      </c>
      <c r="N215" s="181">
        <f t="shared" si="10"/>
        <v>34.033207062679537</v>
      </c>
      <c r="O215" s="181">
        <f t="shared" si="11"/>
        <v>-89.914609322367994</v>
      </c>
    </row>
    <row r="216" spans="1:15" s="29" customFormat="1" ht="18" customHeight="1" x14ac:dyDescent="0.2">
      <c r="A216" s="116">
        <v>247</v>
      </c>
      <c r="B216" s="116" t="s">
        <v>228</v>
      </c>
      <c r="C216" s="116" t="s">
        <v>341</v>
      </c>
      <c r="D216" s="185">
        <v>38.479429166666662</v>
      </c>
      <c r="E216" s="185">
        <v>28.340247349999999</v>
      </c>
      <c r="F216" s="185">
        <v>0</v>
      </c>
      <c r="G216" s="185">
        <v>5.3440597399999996</v>
      </c>
      <c r="H216" s="181">
        <f t="shared" si="12"/>
        <v>4.7951220766666642</v>
      </c>
      <c r="I216" s="181"/>
      <c r="J216" s="185">
        <v>42.303546065452352</v>
      </c>
      <c r="K216" s="185">
        <v>26.744618535355702</v>
      </c>
      <c r="L216" s="185">
        <v>0</v>
      </c>
      <c r="M216" s="185">
        <v>5.3787252099999998</v>
      </c>
      <c r="N216" s="181">
        <f t="shared" si="10"/>
        <v>10.180202320096651</v>
      </c>
      <c r="O216" s="181">
        <f t="shared" si="11"/>
        <v>112.30329817115799</v>
      </c>
    </row>
    <row r="217" spans="1:15" s="29" customFormat="1" ht="18" customHeight="1" x14ac:dyDescent="0.2">
      <c r="A217" s="116">
        <v>248</v>
      </c>
      <c r="B217" s="116" t="s">
        <v>228</v>
      </c>
      <c r="C217" s="116" t="s">
        <v>342</v>
      </c>
      <c r="D217" s="185">
        <v>82.294182416666672</v>
      </c>
      <c r="E217" s="185">
        <v>62.977651830000006</v>
      </c>
      <c r="F217" s="185">
        <v>0</v>
      </c>
      <c r="G217" s="185">
        <v>10.895004870000001</v>
      </c>
      <c r="H217" s="181">
        <f t="shared" si="12"/>
        <v>8.4215257166666646</v>
      </c>
      <c r="I217" s="181"/>
      <c r="J217" s="185">
        <v>94.361607450867382</v>
      </c>
      <c r="K217" s="185">
        <v>58.647775977608745</v>
      </c>
      <c r="L217" s="185">
        <v>0</v>
      </c>
      <c r="M217" s="185">
        <v>11.67409951</v>
      </c>
      <c r="N217" s="181">
        <f t="shared" si="10"/>
        <v>24.039731963258639</v>
      </c>
      <c r="O217" s="181">
        <f t="shared" si="11"/>
        <v>185.4557804850335</v>
      </c>
    </row>
    <row r="218" spans="1:15" s="29" customFormat="1" ht="18" customHeight="1" x14ac:dyDescent="0.2">
      <c r="A218" s="116">
        <v>249</v>
      </c>
      <c r="B218" s="116" t="s">
        <v>228</v>
      </c>
      <c r="C218" s="116" t="s">
        <v>343</v>
      </c>
      <c r="D218" s="185">
        <v>1003.9787586666665</v>
      </c>
      <c r="E218" s="185">
        <v>62.967564449999998</v>
      </c>
      <c r="F218" s="185">
        <v>0</v>
      </c>
      <c r="G218" s="185">
        <v>38.138116799999992</v>
      </c>
      <c r="H218" s="181">
        <f t="shared" si="12"/>
        <v>902.87307741666655</v>
      </c>
      <c r="I218" s="181"/>
      <c r="J218" s="185">
        <v>123.09276324862343</v>
      </c>
      <c r="K218" s="185">
        <v>59.534940506689651</v>
      </c>
      <c r="L218" s="185">
        <v>0</v>
      </c>
      <c r="M218" s="185">
        <v>27.026592089999998</v>
      </c>
      <c r="N218" s="181">
        <f t="shared" si="10"/>
        <v>36.531230651933782</v>
      </c>
      <c r="O218" s="181">
        <f t="shared" si="11"/>
        <v>-95.953890799750255</v>
      </c>
    </row>
    <row r="219" spans="1:15" s="29" customFormat="1" ht="18" customHeight="1" x14ac:dyDescent="0.2">
      <c r="A219" s="116">
        <v>250</v>
      </c>
      <c r="B219" s="116" t="s">
        <v>228</v>
      </c>
      <c r="C219" s="116" t="s">
        <v>344</v>
      </c>
      <c r="D219" s="185">
        <v>57.427736333333343</v>
      </c>
      <c r="E219" s="185">
        <v>49.772159329999994</v>
      </c>
      <c r="F219" s="185">
        <v>0</v>
      </c>
      <c r="G219" s="185">
        <v>4.9792088799999998</v>
      </c>
      <c r="H219" s="181">
        <f t="shared" si="12"/>
        <v>2.6763681233333489</v>
      </c>
      <c r="I219" s="181"/>
      <c r="J219" s="185">
        <v>60.883350481802893</v>
      </c>
      <c r="K219" s="185">
        <v>46.24968572376811</v>
      </c>
      <c r="L219" s="185">
        <v>0</v>
      </c>
      <c r="M219" s="185">
        <v>4.5912731500000001</v>
      </c>
      <c r="N219" s="181">
        <f t="shared" si="10"/>
        <v>10.042391608034784</v>
      </c>
      <c r="O219" s="181">
        <f t="shared" si="11"/>
        <v>275.22460084927474</v>
      </c>
    </row>
    <row r="220" spans="1:15" s="29" customFormat="1" ht="18" customHeight="1" x14ac:dyDescent="0.2">
      <c r="A220" s="116">
        <v>251</v>
      </c>
      <c r="B220" s="116" t="s">
        <v>140</v>
      </c>
      <c r="C220" s="116" t="s">
        <v>345</v>
      </c>
      <c r="D220" s="185">
        <v>309.39220358333324</v>
      </c>
      <c r="E220" s="185">
        <v>185.10116655000002</v>
      </c>
      <c r="F220" s="185">
        <v>0</v>
      </c>
      <c r="G220" s="185">
        <v>11.861896079999999</v>
      </c>
      <c r="H220" s="181">
        <f t="shared" si="12"/>
        <v>112.42914095333323</v>
      </c>
      <c r="I220" s="181"/>
      <c r="J220" s="185">
        <v>64.291157535329987</v>
      </c>
      <c r="K220" s="185">
        <v>24.800452198505965</v>
      </c>
      <c r="L220" s="185">
        <v>0</v>
      </c>
      <c r="M220" s="185">
        <v>13.309187540000002</v>
      </c>
      <c r="N220" s="181">
        <f t="shared" si="10"/>
        <v>26.181517796824018</v>
      </c>
      <c r="O220" s="181">
        <f t="shared" si="11"/>
        <v>-76.712872147896803</v>
      </c>
    </row>
    <row r="221" spans="1:15" s="29" customFormat="1" ht="18" customHeight="1" x14ac:dyDescent="0.2">
      <c r="A221" s="116">
        <v>252</v>
      </c>
      <c r="B221" s="116" t="s">
        <v>140</v>
      </c>
      <c r="C221" s="116" t="s">
        <v>346</v>
      </c>
      <c r="D221" s="185">
        <v>0</v>
      </c>
      <c r="E221" s="185">
        <v>0</v>
      </c>
      <c r="F221" s="185">
        <v>0</v>
      </c>
      <c r="G221" s="185">
        <v>0</v>
      </c>
      <c r="H221" s="181">
        <f t="shared" si="12"/>
        <v>0</v>
      </c>
      <c r="I221" s="181"/>
      <c r="J221" s="185">
        <v>0</v>
      </c>
      <c r="K221" s="185">
        <v>0</v>
      </c>
      <c r="L221" s="185">
        <v>0</v>
      </c>
      <c r="M221" s="185">
        <v>0</v>
      </c>
      <c r="N221" s="181">
        <f t="shared" si="10"/>
        <v>0</v>
      </c>
      <c r="O221" s="181" t="str">
        <f t="shared" si="11"/>
        <v>N.A.</v>
      </c>
    </row>
    <row r="222" spans="1:15" s="29" customFormat="1" ht="18" customHeight="1" x14ac:dyDescent="0.2">
      <c r="A222" s="116">
        <v>253</v>
      </c>
      <c r="B222" s="116" t="s">
        <v>140</v>
      </c>
      <c r="C222" s="116" t="s">
        <v>347</v>
      </c>
      <c r="D222" s="185">
        <v>113.33494283333336</v>
      </c>
      <c r="E222" s="185">
        <v>66.819135775554997</v>
      </c>
      <c r="F222" s="185">
        <v>0</v>
      </c>
      <c r="G222" s="185">
        <v>15.908814169999996</v>
      </c>
      <c r="H222" s="181">
        <f t="shared" si="12"/>
        <v>30.606992887778365</v>
      </c>
      <c r="I222" s="181"/>
      <c r="J222" s="185">
        <v>136.45988756285229</v>
      </c>
      <c r="K222" s="185">
        <v>66.527375143943871</v>
      </c>
      <c r="L222" s="185">
        <v>0</v>
      </c>
      <c r="M222" s="185">
        <v>21.84011602</v>
      </c>
      <c r="N222" s="181">
        <f t="shared" si="10"/>
        <v>48.09239639890842</v>
      </c>
      <c r="O222" s="181">
        <f t="shared" si="11"/>
        <v>57.128786141261621</v>
      </c>
    </row>
    <row r="223" spans="1:15" s="29" customFormat="1" ht="18" customHeight="1" x14ac:dyDescent="0.2">
      <c r="A223" s="116">
        <v>258</v>
      </c>
      <c r="B223" s="116" t="s">
        <v>205</v>
      </c>
      <c r="C223" s="116" t="s">
        <v>348</v>
      </c>
      <c r="D223" s="185">
        <v>0</v>
      </c>
      <c r="E223" s="185">
        <v>0</v>
      </c>
      <c r="F223" s="185">
        <v>0</v>
      </c>
      <c r="G223" s="185">
        <v>0</v>
      </c>
      <c r="H223" s="181">
        <f t="shared" si="12"/>
        <v>0</v>
      </c>
      <c r="I223" s="181"/>
      <c r="J223" s="185">
        <v>0</v>
      </c>
      <c r="K223" s="185">
        <v>0</v>
      </c>
      <c r="L223" s="185">
        <v>0</v>
      </c>
      <c r="M223" s="185">
        <v>0</v>
      </c>
      <c r="N223" s="181">
        <f t="shared" si="10"/>
        <v>0</v>
      </c>
      <c r="O223" s="181" t="str">
        <f t="shared" si="11"/>
        <v>N.A.</v>
      </c>
    </row>
    <row r="224" spans="1:15" s="29" customFormat="1" ht="18" customHeight="1" x14ac:dyDescent="0.2">
      <c r="A224" s="116">
        <v>259</v>
      </c>
      <c r="B224" s="116" t="s">
        <v>140</v>
      </c>
      <c r="C224" s="116" t="s">
        <v>349</v>
      </c>
      <c r="D224" s="185">
        <v>71.665866750000006</v>
      </c>
      <c r="E224" s="185">
        <v>50.19918552</v>
      </c>
      <c r="F224" s="185">
        <v>0</v>
      </c>
      <c r="G224" s="185">
        <v>20.646629829999998</v>
      </c>
      <c r="H224" s="181">
        <f t="shared" si="12"/>
        <v>0.82005140000000765</v>
      </c>
      <c r="I224" s="181"/>
      <c r="J224" s="185">
        <v>110.85683758269197</v>
      </c>
      <c r="K224" s="185">
        <v>48.010070503402282</v>
      </c>
      <c r="L224" s="185">
        <v>0</v>
      </c>
      <c r="M224" s="185">
        <v>22.644062510000005</v>
      </c>
      <c r="N224" s="181">
        <f t="shared" si="10"/>
        <v>40.202704569289679</v>
      </c>
      <c r="O224" s="181" t="str">
        <f t="shared" si="11"/>
        <v>500&lt;</v>
      </c>
    </row>
    <row r="225" spans="1:15" s="29" customFormat="1" ht="18" customHeight="1" x14ac:dyDescent="0.2">
      <c r="A225" s="116">
        <v>260</v>
      </c>
      <c r="B225" s="116" t="s">
        <v>140</v>
      </c>
      <c r="C225" s="116" t="s">
        <v>350</v>
      </c>
      <c r="D225" s="185">
        <v>29.560326333333336</v>
      </c>
      <c r="E225" s="185">
        <v>13.645396190000001</v>
      </c>
      <c r="F225" s="185">
        <v>0</v>
      </c>
      <c r="G225" s="185">
        <v>8.8391254799999999</v>
      </c>
      <c r="H225" s="181">
        <f t="shared" si="12"/>
        <v>7.0758046633333347</v>
      </c>
      <c r="I225" s="181"/>
      <c r="J225" s="185">
        <v>46.410257264608752</v>
      </c>
      <c r="K225" s="185">
        <v>18.44561618524963</v>
      </c>
      <c r="L225" s="185">
        <v>0</v>
      </c>
      <c r="M225" s="185">
        <v>7.8597978000000008</v>
      </c>
      <c r="N225" s="181">
        <f t="shared" si="10"/>
        <v>20.104843279359123</v>
      </c>
      <c r="O225" s="181">
        <f t="shared" si="11"/>
        <v>184.1350805448599</v>
      </c>
    </row>
    <row r="226" spans="1:15" s="29" customFormat="1" ht="18" customHeight="1" x14ac:dyDescent="0.2">
      <c r="A226" s="116">
        <v>261</v>
      </c>
      <c r="B226" s="116" t="s">
        <v>192</v>
      </c>
      <c r="C226" s="116" t="s">
        <v>351</v>
      </c>
      <c r="D226" s="185">
        <v>2476.0766666666664</v>
      </c>
      <c r="E226" s="185">
        <v>2087.8085589699995</v>
      </c>
      <c r="F226" s="185">
        <v>0</v>
      </c>
      <c r="G226" s="185">
        <v>203.71973536000007</v>
      </c>
      <c r="H226" s="181">
        <f t="shared" si="12"/>
        <v>184.54837233666683</v>
      </c>
      <c r="I226" s="181"/>
      <c r="J226" s="185">
        <v>5381.0772654800021</v>
      </c>
      <c r="K226" s="185">
        <v>3746.0583490500003</v>
      </c>
      <c r="L226" s="185">
        <v>0</v>
      </c>
      <c r="M226" s="185">
        <v>253.59495291999994</v>
      </c>
      <c r="N226" s="181">
        <f t="shared" si="10"/>
        <v>1381.4239635100018</v>
      </c>
      <c r="O226" s="181" t="str">
        <f t="shared" si="11"/>
        <v>500&lt;</v>
      </c>
    </row>
    <row r="227" spans="1:15" s="29" customFormat="1" ht="18" customHeight="1" x14ac:dyDescent="0.2">
      <c r="A227" s="116">
        <v>262</v>
      </c>
      <c r="B227" s="116" t="s">
        <v>228</v>
      </c>
      <c r="C227" s="116" t="s">
        <v>352</v>
      </c>
      <c r="D227" s="185">
        <v>62.05660291666667</v>
      </c>
      <c r="E227" s="185">
        <v>35.630475699999998</v>
      </c>
      <c r="F227" s="185">
        <v>0</v>
      </c>
      <c r="G227" s="185">
        <v>13.764937969999998</v>
      </c>
      <c r="H227" s="181">
        <f t="shared" si="12"/>
        <v>12.661189246666673</v>
      </c>
      <c r="I227" s="181"/>
      <c r="J227" s="185">
        <v>65.439385015378946</v>
      </c>
      <c r="K227" s="185">
        <v>31.436597491744124</v>
      </c>
      <c r="L227" s="185">
        <v>0</v>
      </c>
      <c r="M227" s="185">
        <v>13.11181919</v>
      </c>
      <c r="N227" s="181">
        <f t="shared" si="10"/>
        <v>20.890968333634824</v>
      </c>
      <c r="O227" s="181">
        <f t="shared" si="11"/>
        <v>65.000047994186758</v>
      </c>
    </row>
    <row r="228" spans="1:15" s="29" customFormat="1" ht="18" customHeight="1" x14ac:dyDescent="0.2">
      <c r="A228" s="116">
        <v>264</v>
      </c>
      <c r="B228" s="116" t="s">
        <v>126</v>
      </c>
      <c r="C228" s="116" t="s">
        <v>353</v>
      </c>
      <c r="D228" s="185">
        <v>13375.289291583333</v>
      </c>
      <c r="E228" s="185">
        <v>10917.887258239998</v>
      </c>
      <c r="F228" s="185">
        <v>0</v>
      </c>
      <c r="G228" s="185">
        <v>397.92771375000007</v>
      </c>
      <c r="H228" s="181">
        <f t="shared" si="12"/>
        <v>2059.4743195933343</v>
      </c>
      <c r="I228" s="181"/>
      <c r="J228" s="185">
        <v>7386.9235985200003</v>
      </c>
      <c r="K228" s="185">
        <v>5246.5529995199995</v>
      </c>
      <c r="L228" s="185">
        <v>0</v>
      </c>
      <c r="M228" s="185">
        <v>416.75415334000002</v>
      </c>
      <c r="N228" s="181">
        <f t="shared" si="10"/>
        <v>1723.6164456600009</v>
      </c>
      <c r="O228" s="181">
        <f t="shared" si="11"/>
        <v>-16.307941824671659</v>
      </c>
    </row>
    <row r="229" spans="1:15" s="29" customFormat="1" ht="18" customHeight="1" x14ac:dyDescent="0.2">
      <c r="A229" s="116">
        <v>266</v>
      </c>
      <c r="B229" s="116" t="s">
        <v>228</v>
      </c>
      <c r="C229" s="116" t="s">
        <v>354</v>
      </c>
      <c r="D229" s="185">
        <v>946.36305799999991</v>
      </c>
      <c r="E229" s="185">
        <v>85.449212000000017</v>
      </c>
      <c r="F229" s="185">
        <v>0</v>
      </c>
      <c r="G229" s="185">
        <v>22.88713280999999</v>
      </c>
      <c r="H229" s="181">
        <f t="shared" si="12"/>
        <v>838.0267131899999</v>
      </c>
      <c r="I229" s="181"/>
      <c r="J229" s="185">
        <v>234.3630167217413</v>
      </c>
      <c r="K229" s="185">
        <v>99.646424288031795</v>
      </c>
      <c r="L229" s="185">
        <v>0</v>
      </c>
      <c r="M229" s="185">
        <v>44.470848400000001</v>
      </c>
      <c r="N229" s="181">
        <f t="shared" si="10"/>
        <v>90.245744033709514</v>
      </c>
      <c r="O229" s="181">
        <f t="shared" si="11"/>
        <v>-89.231161416062321</v>
      </c>
    </row>
    <row r="230" spans="1:15" s="29" customFormat="1" ht="18" customHeight="1" x14ac:dyDescent="0.2">
      <c r="A230" s="116">
        <v>267</v>
      </c>
      <c r="B230" s="116" t="s">
        <v>228</v>
      </c>
      <c r="C230" s="116" t="s">
        <v>355</v>
      </c>
      <c r="D230" s="185">
        <v>27.665377583333324</v>
      </c>
      <c r="E230" s="185">
        <v>25.404979149999999</v>
      </c>
      <c r="F230" s="185">
        <v>0</v>
      </c>
      <c r="G230" s="185">
        <v>8.8260876400000008</v>
      </c>
      <c r="H230" s="181">
        <f t="shared" si="12"/>
        <v>-6.5656892066666757</v>
      </c>
      <c r="I230" s="181"/>
      <c r="J230" s="185">
        <v>48.438500347252464</v>
      </c>
      <c r="K230" s="185">
        <v>18.870502057238266</v>
      </c>
      <c r="L230" s="185">
        <v>0</v>
      </c>
      <c r="M230" s="185">
        <v>13.500288680000001</v>
      </c>
      <c r="N230" s="181">
        <f t="shared" si="10"/>
        <v>16.067709610014198</v>
      </c>
      <c r="O230" s="181">
        <f t="shared" si="11"/>
        <v>-344.7223605055712</v>
      </c>
    </row>
    <row r="231" spans="1:15" s="29" customFormat="1" ht="18" customHeight="1" x14ac:dyDescent="0.2">
      <c r="A231" s="116">
        <v>268</v>
      </c>
      <c r="B231" s="116" t="s">
        <v>128</v>
      </c>
      <c r="C231" s="116" t="s">
        <v>356</v>
      </c>
      <c r="D231" s="185">
        <v>167.34292608333328</v>
      </c>
      <c r="E231" s="185">
        <v>74.972402000000002</v>
      </c>
      <c r="F231" s="185">
        <v>0</v>
      </c>
      <c r="G231" s="185">
        <v>0.15656</v>
      </c>
      <c r="H231" s="181">
        <f t="shared" si="12"/>
        <v>92.213964083333281</v>
      </c>
      <c r="I231" s="181"/>
      <c r="J231" s="185">
        <v>0</v>
      </c>
      <c r="K231" s="185">
        <v>0</v>
      </c>
      <c r="L231" s="185">
        <v>0</v>
      </c>
      <c r="M231" s="185">
        <v>0</v>
      </c>
      <c r="N231" s="181">
        <f t="shared" si="10"/>
        <v>0</v>
      </c>
      <c r="O231" s="181" t="str">
        <f t="shared" si="11"/>
        <v>N.A.</v>
      </c>
    </row>
    <row r="232" spans="1:15" s="29" customFormat="1" ht="18" customHeight="1" x14ac:dyDescent="0.2">
      <c r="A232" s="116">
        <v>269</v>
      </c>
      <c r="B232" s="116" t="s">
        <v>136</v>
      </c>
      <c r="C232" s="116" t="s">
        <v>357</v>
      </c>
      <c r="D232" s="185">
        <v>39.178541416666661</v>
      </c>
      <c r="E232" s="185">
        <v>4.0341011800000004</v>
      </c>
      <c r="F232" s="185">
        <v>0</v>
      </c>
      <c r="G232" s="185">
        <v>1.0680721399999999</v>
      </c>
      <c r="H232" s="181">
        <f t="shared" si="12"/>
        <v>34.076368096666663</v>
      </c>
      <c r="I232" s="181"/>
      <c r="J232" s="185">
        <v>6.8530597400067874</v>
      </c>
      <c r="K232" s="185">
        <v>3.1242011158889742</v>
      </c>
      <c r="L232" s="185">
        <v>0</v>
      </c>
      <c r="M232" s="185">
        <v>1.6337005900000001</v>
      </c>
      <c r="N232" s="181">
        <f t="shared" si="10"/>
        <v>2.0951580341178131</v>
      </c>
      <c r="O232" s="181">
        <f t="shared" si="11"/>
        <v>-93.85158057873322</v>
      </c>
    </row>
    <row r="233" spans="1:15" s="29" customFormat="1" ht="18" customHeight="1" x14ac:dyDescent="0.2">
      <c r="A233" s="116">
        <v>273</v>
      </c>
      <c r="B233" s="116" t="s">
        <v>140</v>
      </c>
      <c r="C233" s="116" t="s">
        <v>358</v>
      </c>
      <c r="D233" s="185">
        <v>131.89038225000002</v>
      </c>
      <c r="E233" s="185">
        <v>82.376362279999995</v>
      </c>
      <c r="F233" s="185">
        <v>0</v>
      </c>
      <c r="G233" s="185">
        <v>32.886102600000001</v>
      </c>
      <c r="H233" s="181">
        <f t="shared" si="12"/>
        <v>16.62791737000002</v>
      </c>
      <c r="I233" s="181"/>
      <c r="J233" s="185">
        <v>200.40295723230142</v>
      </c>
      <c r="K233" s="185">
        <v>80.756529761581334</v>
      </c>
      <c r="L233" s="185">
        <v>0</v>
      </c>
      <c r="M233" s="185">
        <v>38.919436910000009</v>
      </c>
      <c r="N233" s="181">
        <f t="shared" si="10"/>
        <v>80.726990560720083</v>
      </c>
      <c r="O233" s="181">
        <f t="shared" si="11"/>
        <v>385.49068872790519</v>
      </c>
    </row>
    <row r="234" spans="1:15" s="29" customFormat="1" ht="18" customHeight="1" x14ac:dyDescent="0.2">
      <c r="A234" s="116">
        <v>274</v>
      </c>
      <c r="B234" s="116" t="s">
        <v>140</v>
      </c>
      <c r="C234" s="116" t="s">
        <v>359</v>
      </c>
      <c r="D234" s="185">
        <v>1208.5785382500001</v>
      </c>
      <c r="E234" s="185">
        <v>262.586546</v>
      </c>
      <c r="F234" s="185">
        <v>0</v>
      </c>
      <c r="G234" s="185">
        <v>51.08875476</v>
      </c>
      <c r="H234" s="181">
        <f t="shared" si="12"/>
        <v>894.90323749000004</v>
      </c>
      <c r="I234" s="181"/>
      <c r="J234" s="185">
        <v>377.60689758774021</v>
      </c>
      <c r="K234" s="185">
        <v>185.96732386360469</v>
      </c>
      <c r="L234" s="185">
        <v>0</v>
      </c>
      <c r="M234" s="185">
        <v>74.137153459999993</v>
      </c>
      <c r="N234" s="181">
        <f t="shared" si="10"/>
        <v>117.50242026413552</v>
      </c>
      <c r="O234" s="181">
        <f t="shared" si="11"/>
        <v>-86.869818395818626</v>
      </c>
    </row>
    <row r="235" spans="1:15" s="29" customFormat="1" ht="18" customHeight="1" x14ac:dyDescent="0.2">
      <c r="A235" s="116">
        <v>275</v>
      </c>
      <c r="B235" s="116" t="s">
        <v>124</v>
      </c>
      <c r="C235" s="116" t="s">
        <v>360</v>
      </c>
      <c r="D235" s="185">
        <v>362.66812408333328</v>
      </c>
      <c r="E235" s="185">
        <v>99.532796840000003</v>
      </c>
      <c r="F235" s="185">
        <v>0</v>
      </c>
      <c r="G235" s="185">
        <v>26.053810809999998</v>
      </c>
      <c r="H235" s="181">
        <f t="shared" si="12"/>
        <v>237.08151643333329</v>
      </c>
      <c r="I235" s="181"/>
      <c r="J235" s="185">
        <v>335.56369112734967</v>
      </c>
      <c r="K235" s="185">
        <v>98.180546679999992</v>
      </c>
      <c r="L235" s="185">
        <v>0</v>
      </c>
      <c r="M235" s="185">
        <v>39.851639730000002</v>
      </c>
      <c r="N235" s="181">
        <f t="shared" si="10"/>
        <v>197.53150471734966</v>
      </c>
      <c r="O235" s="181">
        <f t="shared" si="11"/>
        <v>-16.682030852078249</v>
      </c>
    </row>
    <row r="236" spans="1:15" s="29" customFormat="1" ht="18" customHeight="1" x14ac:dyDescent="0.2">
      <c r="A236" s="116">
        <v>278</v>
      </c>
      <c r="B236" s="116" t="s">
        <v>205</v>
      </c>
      <c r="C236" s="116" t="s">
        <v>361</v>
      </c>
      <c r="D236" s="185">
        <v>555.66069524999989</v>
      </c>
      <c r="E236" s="185">
        <v>216.30000000999991</v>
      </c>
      <c r="F236" s="185">
        <v>0</v>
      </c>
      <c r="G236" s="185">
        <v>176.47244372</v>
      </c>
      <c r="H236" s="181">
        <f t="shared" si="12"/>
        <v>162.88825151999998</v>
      </c>
      <c r="I236" s="181"/>
      <c r="J236" s="185">
        <v>5769.4557739100001</v>
      </c>
      <c r="K236" s="185">
        <v>196.27865981999997</v>
      </c>
      <c r="L236" s="185">
        <v>0</v>
      </c>
      <c r="M236" s="185">
        <v>196.74871136000002</v>
      </c>
      <c r="N236" s="181">
        <f t="shared" si="10"/>
        <v>5376.42840273</v>
      </c>
      <c r="O236" s="181" t="str">
        <f t="shared" si="11"/>
        <v>500&lt;</v>
      </c>
    </row>
    <row r="237" spans="1:15" s="29" customFormat="1" ht="18" customHeight="1" x14ac:dyDescent="0.2">
      <c r="A237" s="116">
        <v>280</v>
      </c>
      <c r="B237" s="116" t="s">
        <v>228</v>
      </c>
      <c r="C237" s="116" t="s">
        <v>362</v>
      </c>
      <c r="D237" s="185">
        <v>279.22075575000002</v>
      </c>
      <c r="E237" s="185">
        <v>56.162636599999999</v>
      </c>
      <c r="F237" s="185">
        <v>0</v>
      </c>
      <c r="G237" s="185">
        <v>17.27388522</v>
      </c>
      <c r="H237" s="181">
        <f t="shared" si="12"/>
        <v>205.78423393000003</v>
      </c>
      <c r="I237" s="181"/>
      <c r="J237" s="185">
        <v>169.6829500313541</v>
      </c>
      <c r="K237" s="185">
        <v>59.37263361429892</v>
      </c>
      <c r="L237" s="185">
        <v>0</v>
      </c>
      <c r="M237" s="185">
        <v>19.488536509999996</v>
      </c>
      <c r="N237" s="181">
        <f t="shared" si="10"/>
        <v>90.821779907055173</v>
      </c>
      <c r="O237" s="181">
        <f t="shared" si="11"/>
        <v>-55.86553052555557</v>
      </c>
    </row>
    <row r="238" spans="1:15" s="29" customFormat="1" ht="18" customHeight="1" x14ac:dyDescent="0.2">
      <c r="A238" s="116">
        <v>281</v>
      </c>
      <c r="B238" s="116" t="s">
        <v>136</v>
      </c>
      <c r="C238" s="116" t="s">
        <v>363</v>
      </c>
      <c r="D238" s="185">
        <v>464.12864008333332</v>
      </c>
      <c r="E238" s="185">
        <v>157.04827490999995</v>
      </c>
      <c r="F238" s="185">
        <v>0</v>
      </c>
      <c r="G238" s="185">
        <v>83.929739480000023</v>
      </c>
      <c r="H238" s="181">
        <f t="shared" si="12"/>
        <v>223.15062569333332</v>
      </c>
      <c r="I238" s="181"/>
      <c r="J238" s="185">
        <v>504.12511979330878</v>
      </c>
      <c r="K238" s="185">
        <v>145.30610924839638</v>
      </c>
      <c r="L238" s="185">
        <v>0</v>
      </c>
      <c r="M238" s="185">
        <v>137.38069376999997</v>
      </c>
      <c r="N238" s="181">
        <f t="shared" si="10"/>
        <v>221.43831677491247</v>
      </c>
      <c r="O238" s="181">
        <f t="shared" si="11"/>
        <v>-0.76733323650815788</v>
      </c>
    </row>
    <row r="239" spans="1:15" s="29" customFormat="1" ht="18" customHeight="1" x14ac:dyDescent="0.2">
      <c r="A239" s="116">
        <v>282</v>
      </c>
      <c r="B239" s="116" t="s">
        <v>228</v>
      </c>
      <c r="C239" s="116" t="s">
        <v>364</v>
      </c>
      <c r="D239" s="185">
        <v>702.65588958333331</v>
      </c>
      <c r="E239" s="185">
        <v>16.595277999999997</v>
      </c>
      <c r="F239" s="185">
        <v>0</v>
      </c>
      <c r="G239" s="185">
        <v>12.994171</v>
      </c>
      <c r="H239" s="181">
        <f t="shared" si="12"/>
        <v>673.06644058333325</v>
      </c>
      <c r="I239" s="181"/>
      <c r="J239" s="185">
        <v>66.743532371976499</v>
      </c>
      <c r="K239" s="185">
        <v>27.729314647266406</v>
      </c>
      <c r="L239" s="185">
        <v>0</v>
      </c>
      <c r="M239" s="185">
        <v>13.578230210000001</v>
      </c>
      <c r="N239" s="181">
        <f t="shared" si="10"/>
        <v>25.435987514710092</v>
      </c>
      <c r="O239" s="181">
        <f t="shared" si="11"/>
        <v>-96.220880141837824</v>
      </c>
    </row>
    <row r="240" spans="1:15" s="29" customFormat="1" ht="18" customHeight="1" x14ac:dyDescent="0.2">
      <c r="A240" s="116">
        <v>283</v>
      </c>
      <c r="B240" s="116" t="s">
        <v>136</v>
      </c>
      <c r="C240" s="116" t="s">
        <v>365</v>
      </c>
      <c r="D240" s="185">
        <v>96.705094416666668</v>
      </c>
      <c r="E240" s="185">
        <v>42.01637800000001</v>
      </c>
      <c r="F240" s="185">
        <v>0</v>
      </c>
      <c r="G240" s="185">
        <v>13.730490400000003</v>
      </c>
      <c r="H240" s="181">
        <f t="shared" si="12"/>
        <v>40.958226016666657</v>
      </c>
      <c r="I240" s="181"/>
      <c r="J240" s="185">
        <v>136.54479794306056</v>
      </c>
      <c r="K240" s="185">
        <v>41.303272012059026</v>
      </c>
      <c r="L240" s="185">
        <v>0</v>
      </c>
      <c r="M240" s="185">
        <v>29.373166690000001</v>
      </c>
      <c r="N240" s="181">
        <f t="shared" si="10"/>
        <v>65.868359241001528</v>
      </c>
      <c r="O240" s="181">
        <f t="shared" si="11"/>
        <v>60.818388995164185</v>
      </c>
    </row>
    <row r="241" spans="1:15" s="29" customFormat="1" ht="18" customHeight="1" x14ac:dyDescent="0.2">
      <c r="A241" s="116">
        <v>284</v>
      </c>
      <c r="B241" s="116" t="s">
        <v>124</v>
      </c>
      <c r="C241" s="116" t="s">
        <v>366</v>
      </c>
      <c r="D241" s="185">
        <v>860.59020649999991</v>
      </c>
      <c r="E241" s="185">
        <v>390.89550386000008</v>
      </c>
      <c r="F241" s="185">
        <v>0</v>
      </c>
      <c r="G241" s="185">
        <v>13.809092980000001</v>
      </c>
      <c r="H241" s="181">
        <f t="shared" si="12"/>
        <v>455.88560965999983</v>
      </c>
      <c r="I241" s="181"/>
      <c r="J241" s="185">
        <v>311.67925609231969</v>
      </c>
      <c r="K241" s="185">
        <v>135.83332351000001</v>
      </c>
      <c r="L241" s="185">
        <v>0</v>
      </c>
      <c r="M241" s="185">
        <v>22.784555349999998</v>
      </c>
      <c r="N241" s="181">
        <f t="shared" si="10"/>
        <v>153.06137723231967</v>
      </c>
      <c r="O241" s="181">
        <f t="shared" si="11"/>
        <v>-66.425486133139174</v>
      </c>
    </row>
    <row r="242" spans="1:15" s="29" customFormat="1" ht="18" customHeight="1" x14ac:dyDescent="0.2">
      <c r="A242" s="116">
        <v>286</v>
      </c>
      <c r="B242" s="116" t="s">
        <v>128</v>
      </c>
      <c r="C242" s="116" t="s">
        <v>367</v>
      </c>
      <c r="D242" s="185">
        <v>869.76160341666662</v>
      </c>
      <c r="E242" s="185">
        <v>697.48858169000005</v>
      </c>
      <c r="F242" s="185">
        <v>0</v>
      </c>
      <c r="G242" s="185">
        <v>51.688063749999998</v>
      </c>
      <c r="H242" s="181">
        <f t="shared" si="12"/>
        <v>120.58495797666657</v>
      </c>
      <c r="I242" s="181"/>
      <c r="J242" s="185">
        <v>-427.1581800182197</v>
      </c>
      <c r="K242" s="185">
        <v>947.36114062000001</v>
      </c>
      <c r="L242" s="185">
        <v>0</v>
      </c>
      <c r="M242" s="185">
        <v>79.875749470000002</v>
      </c>
      <c r="N242" s="181">
        <f t="shared" si="10"/>
        <v>-1454.3950701082197</v>
      </c>
      <c r="O242" s="181" t="str">
        <f t="shared" si="11"/>
        <v>&lt;-500</v>
      </c>
    </row>
    <row r="243" spans="1:15" s="29" customFormat="1" ht="18" customHeight="1" x14ac:dyDescent="0.2">
      <c r="A243" s="116">
        <v>288</v>
      </c>
      <c r="B243" s="116" t="s">
        <v>228</v>
      </c>
      <c r="C243" s="116" t="s">
        <v>368</v>
      </c>
      <c r="D243" s="185">
        <v>145.39261549999998</v>
      </c>
      <c r="E243" s="185">
        <v>45.529259030000013</v>
      </c>
      <c r="F243" s="185">
        <v>0</v>
      </c>
      <c r="G243" s="185">
        <v>16.378020109999998</v>
      </c>
      <c r="H243" s="181">
        <f t="shared" si="12"/>
        <v>83.485336359999962</v>
      </c>
      <c r="I243" s="181"/>
      <c r="J243" s="185">
        <v>122.86233343580534</v>
      </c>
      <c r="K243" s="185">
        <v>49.278897098109681</v>
      </c>
      <c r="L243" s="185">
        <v>0</v>
      </c>
      <c r="M243" s="185">
        <v>24.055140869999999</v>
      </c>
      <c r="N243" s="181">
        <f t="shared" si="10"/>
        <v>49.528295467695656</v>
      </c>
      <c r="O243" s="181">
        <f t="shared" si="11"/>
        <v>-40.674257747344988</v>
      </c>
    </row>
    <row r="244" spans="1:15" s="29" customFormat="1" ht="18" customHeight="1" x14ac:dyDescent="0.2">
      <c r="A244" s="116">
        <v>292</v>
      </c>
      <c r="B244" s="116" t="s">
        <v>140</v>
      </c>
      <c r="C244" s="116" t="s">
        <v>369</v>
      </c>
      <c r="D244" s="185">
        <v>153.56065300000003</v>
      </c>
      <c r="E244" s="185">
        <v>132.08142456000002</v>
      </c>
      <c r="F244" s="185">
        <v>0</v>
      </c>
      <c r="G244" s="185">
        <v>46.846273249999996</v>
      </c>
      <c r="H244" s="181">
        <f t="shared" si="12"/>
        <v>-25.367044809999982</v>
      </c>
      <c r="I244" s="181"/>
      <c r="J244" s="185">
        <v>234.57887287956967</v>
      </c>
      <c r="K244" s="185">
        <v>103.25355018925096</v>
      </c>
      <c r="L244" s="185">
        <v>0</v>
      </c>
      <c r="M244" s="185">
        <v>46.711388229999997</v>
      </c>
      <c r="N244" s="181">
        <f t="shared" si="10"/>
        <v>84.613934460318731</v>
      </c>
      <c r="O244" s="181">
        <f t="shared" si="11"/>
        <v>-433.55850117378651</v>
      </c>
    </row>
    <row r="245" spans="1:15" s="29" customFormat="1" ht="18" customHeight="1" x14ac:dyDescent="0.2">
      <c r="A245" s="116">
        <v>293</v>
      </c>
      <c r="B245" s="116" t="s">
        <v>228</v>
      </c>
      <c r="C245" s="116" t="s">
        <v>370</v>
      </c>
      <c r="D245" s="185">
        <v>127.92076574999996</v>
      </c>
      <c r="E245" s="185">
        <v>121.84625343</v>
      </c>
      <c r="F245" s="185">
        <v>0</v>
      </c>
      <c r="G245" s="185">
        <v>25.672549020000002</v>
      </c>
      <c r="H245" s="181">
        <f t="shared" si="12"/>
        <v>-19.598036700000048</v>
      </c>
      <c r="I245" s="181"/>
      <c r="J245" s="185">
        <v>188.55287817705181</v>
      </c>
      <c r="K245" s="185">
        <v>99.070283593237335</v>
      </c>
      <c r="L245" s="185">
        <v>0</v>
      </c>
      <c r="M245" s="185">
        <v>39.268468609999999</v>
      </c>
      <c r="N245" s="181">
        <f t="shared" si="10"/>
        <v>50.214125973814475</v>
      </c>
      <c r="O245" s="181">
        <f t="shared" si="11"/>
        <v>-356.22018543221913</v>
      </c>
    </row>
    <row r="246" spans="1:15" s="29" customFormat="1" ht="18" customHeight="1" x14ac:dyDescent="0.2">
      <c r="A246" s="116">
        <v>294</v>
      </c>
      <c r="B246" s="116" t="s">
        <v>228</v>
      </c>
      <c r="C246" s="116" t="s">
        <v>371</v>
      </c>
      <c r="D246" s="185">
        <v>74.860630500000013</v>
      </c>
      <c r="E246" s="185">
        <v>70.663259240000002</v>
      </c>
      <c r="F246" s="185">
        <v>0</v>
      </c>
      <c r="G246" s="185">
        <v>18.544439999999998</v>
      </c>
      <c r="H246" s="181">
        <f t="shared" si="12"/>
        <v>-14.347068739999987</v>
      </c>
      <c r="I246" s="181"/>
      <c r="J246" s="185">
        <v>122.11400338483753</v>
      </c>
      <c r="K246" s="185">
        <v>57.733999264985329</v>
      </c>
      <c r="L246" s="185">
        <v>0</v>
      </c>
      <c r="M246" s="185">
        <v>26.389539020000001</v>
      </c>
      <c r="N246" s="181">
        <f t="shared" si="10"/>
        <v>37.990465099852202</v>
      </c>
      <c r="O246" s="181">
        <f t="shared" si="11"/>
        <v>-364.79600668486262</v>
      </c>
    </row>
    <row r="247" spans="1:15" s="29" customFormat="1" ht="18" customHeight="1" x14ac:dyDescent="0.2">
      <c r="A247" s="116">
        <v>295</v>
      </c>
      <c r="B247" s="116" t="s">
        <v>228</v>
      </c>
      <c r="C247" s="116" t="s">
        <v>372</v>
      </c>
      <c r="D247" s="185">
        <v>108.28664075000002</v>
      </c>
      <c r="E247" s="185">
        <v>20.811347560000009</v>
      </c>
      <c r="F247" s="185">
        <v>0</v>
      </c>
      <c r="G247" s="185">
        <v>8.3288203099999976</v>
      </c>
      <c r="H247" s="181">
        <f t="shared" si="12"/>
        <v>79.146472880000005</v>
      </c>
      <c r="I247" s="181"/>
      <c r="J247" s="185">
        <v>76.896508730666866</v>
      </c>
      <c r="K247" s="185">
        <v>16.451284454078678</v>
      </c>
      <c r="L247" s="185">
        <v>0</v>
      </c>
      <c r="M247" s="185">
        <v>11.418023600000001</v>
      </c>
      <c r="N247" s="181">
        <f t="shared" si="10"/>
        <v>49.027200676588194</v>
      </c>
      <c r="O247" s="181">
        <f t="shared" si="11"/>
        <v>-38.055103540846261</v>
      </c>
    </row>
    <row r="248" spans="1:15" s="29" customFormat="1" ht="18" customHeight="1" x14ac:dyDescent="0.2">
      <c r="A248" s="116">
        <v>296</v>
      </c>
      <c r="B248" s="116" t="s">
        <v>126</v>
      </c>
      <c r="C248" s="116" t="s">
        <v>373</v>
      </c>
      <c r="D248" s="185">
        <v>7577.8569651666658</v>
      </c>
      <c r="E248" s="185">
        <v>5738.6737990000001</v>
      </c>
      <c r="F248" s="185">
        <v>0</v>
      </c>
      <c r="G248" s="185">
        <v>373.06404491999996</v>
      </c>
      <c r="H248" s="181">
        <f t="shared" si="12"/>
        <v>1466.1191212466656</v>
      </c>
      <c r="I248" s="181"/>
      <c r="J248" s="185">
        <v>4552.9946809420999</v>
      </c>
      <c r="K248" s="185">
        <v>4433.9283992000001</v>
      </c>
      <c r="L248" s="185">
        <v>0</v>
      </c>
      <c r="M248" s="185">
        <v>759.64962092000007</v>
      </c>
      <c r="N248" s="181">
        <f t="shared" si="10"/>
        <v>-640.58333917790026</v>
      </c>
      <c r="O248" s="181">
        <f t="shared" si="11"/>
        <v>-143.69244830755645</v>
      </c>
    </row>
    <row r="249" spans="1:15" s="29" customFormat="1" ht="18" customHeight="1" x14ac:dyDescent="0.2">
      <c r="A249" s="116">
        <v>297</v>
      </c>
      <c r="B249" s="116" t="s">
        <v>136</v>
      </c>
      <c r="C249" s="116" t="s">
        <v>374</v>
      </c>
      <c r="D249" s="185">
        <v>581.21672216666673</v>
      </c>
      <c r="E249" s="185">
        <v>123.89718198</v>
      </c>
      <c r="F249" s="185">
        <v>0</v>
      </c>
      <c r="G249" s="185">
        <v>90.342345429999995</v>
      </c>
      <c r="H249" s="181">
        <f t="shared" si="12"/>
        <v>366.97719475666668</v>
      </c>
      <c r="I249" s="181"/>
      <c r="J249" s="185">
        <v>318.43116439096451</v>
      </c>
      <c r="K249" s="185">
        <v>96.652349268070381</v>
      </c>
      <c r="L249" s="185">
        <v>0</v>
      </c>
      <c r="M249" s="185">
        <v>82.672400060000001</v>
      </c>
      <c r="N249" s="181">
        <f t="shared" si="10"/>
        <v>139.10641506289411</v>
      </c>
      <c r="O249" s="181">
        <f t="shared" si="11"/>
        <v>-62.093989204116049</v>
      </c>
    </row>
    <row r="250" spans="1:15" s="29" customFormat="1" ht="18" customHeight="1" x14ac:dyDescent="0.2">
      <c r="A250" s="116">
        <v>298</v>
      </c>
      <c r="B250" s="116" t="s">
        <v>126</v>
      </c>
      <c r="C250" s="116" t="s">
        <v>375</v>
      </c>
      <c r="D250" s="185">
        <v>10223.919583583334</v>
      </c>
      <c r="E250" s="185">
        <v>5665.145168</v>
      </c>
      <c r="F250" s="185">
        <v>0</v>
      </c>
      <c r="G250" s="185">
        <v>438.88633700000003</v>
      </c>
      <c r="H250" s="181">
        <f t="shared" si="12"/>
        <v>4119.8880785833344</v>
      </c>
      <c r="I250" s="181"/>
      <c r="J250" s="185">
        <v>8564.2134718300003</v>
      </c>
      <c r="K250" s="185">
        <v>5263.69178104</v>
      </c>
      <c r="L250" s="185">
        <v>0</v>
      </c>
      <c r="M250" s="185">
        <v>298.04227036999998</v>
      </c>
      <c r="N250" s="181">
        <f t="shared" si="10"/>
        <v>3002.4794204200002</v>
      </c>
      <c r="O250" s="181">
        <f t="shared" si="11"/>
        <v>-27.122306160985971</v>
      </c>
    </row>
    <row r="251" spans="1:15" s="29" customFormat="1" ht="18" customHeight="1" x14ac:dyDescent="0.2">
      <c r="A251" s="116">
        <v>300</v>
      </c>
      <c r="B251" s="116" t="s">
        <v>136</v>
      </c>
      <c r="C251" s="116" t="s">
        <v>376</v>
      </c>
      <c r="D251" s="185">
        <v>125.75738950000002</v>
      </c>
      <c r="E251" s="185">
        <v>65.023961</v>
      </c>
      <c r="F251" s="185">
        <v>0</v>
      </c>
      <c r="G251" s="185">
        <v>17.02666013</v>
      </c>
      <c r="H251" s="181">
        <f t="shared" si="12"/>
        <v>43.70676837000002</v>
      </c>
      <c r="I251" s="181"/>
      <c r="J251" s="185">
        <v>177.8117476085979</v>
      </c>
      <c r="K251" s="185">
        <v>62.137772542702784</v>
      </c>
      <c r="L251" s="185">
        <v>0</v>
      </c>
      <c r="M251" s="185">
        <v>36.052386220000002</v>
      </c>
      <c r="N251" s="181">
        <f t="shared" si="10"/>
        <v>79.621588845895118</v>
      </c>
      <c r="O251" s="181">
        <f t="shared" si="11"/>
        <v>82.172216833461306</v>
      </c>
    </row>
    <row r="252" spans="1:15" s="29" customFormat="1" ht="18" customHeight="1" x14ac:dyDescent="0.2">
      <c r="A252" s="116">
        <v>305</v>
      </c>
      <c r="B252" s="116" t="s">
        <v>140</v>
      </c>
      <c r="C252" s="116" t="s">
        <v>377</v>
      </c>
      <c r="D252" s="185">
        <v>67.718198083333334</v>
      </c>
      <c r="E252" s="185">
        <v>20.259109460000001</v>
      </c>
      <c r="F252" s="185">
        <v>0</v>
      </c>
      <c r="G252" s="185">
        <v>2.9707938799999996</v>
      </c>
      <c r="H252" s="181">
        <f t="shared" si="12"/>
        <v>44.488294743333327</v>
      </c>
      <c r="I252" s="181"/>
      <c r="J252" s="185">
        <v>51.90535309874879</v>
      </c>
      <c r="K252" s="185">
        <v>17.088325740880961</v>
      </c>
      <c r="L252" s="185">
        <v>0</v>
      </c>
      <c r="M252" s="185">
        <v>4.5440893300000003</v>
      </c>
      <c r="N252" s="181">
        <f t="shared" si="10"/>
        <v>30.272938027867831</v>
      </c>
      <c r="O252" s="181">
        <f t="shared" si="11"/>
        <v>-31.953026739906008</v>
      </c>
    </row>
    <row r="253" spans="1:15" s="29" customFormat="1" ht="18" customHeight="1" x14ac:dyDescent="0.2">
      <c r="A253" s="116">
        <v>306</v>
      </c>
      <c r="B253" s="116" t="s">
        <v>140</v>
      </c>
      <c r="C253" s="116" t="s">
        <v>378</v>
      </c>
      <c r="D253" s="185">
        <v>196.49010433333328</v>
      </c>
      <c r="E253" s="185">
        <v>112.86948854999999</v>
      </c>
      <c r="F253" s="185">
        <v>0</v>
      </c>
      <c r="G253" s="185">
        <v>41.671416939999993</v>
      </c>
      <c r="H253" s="181">
        <f t="shared" si="12"/>
        <v>41.949198843333299</v>
      </c>
      <c r="I253" s="181"/>
      <c r="J253" s="185">
        <v>251.99782336048102</v>
      </c>
      <c r="K253" s="185">
        <v>141.42919237327186</v>
      </c>
      <c r="L253" s="185">
        <v>0</v>
      </c>
      <c r="M253" s="185">
        <v>47.711821399999998</v>
      </c>
      <c r="N253" s="181">
        <f t="shared" si="10"/>
        <v>62.856809587209163</v>
      </c>
      <c r="O253" s="181">
        <f t="shared" si="11"/>
        <v>49.840309994856</v>
      </c>
    </row>
    <row r="254" spans="1:15" s="29" customFormat="1" ht="18" customHeight="1" x14ac:dyDescent="0.2">
      <c r="A254" s="116">
        <v>307</v>
      </c>
      <c r="B254" s="116" t="s">
        <v>228</v>
      </c>
      <c r="C254" s="116" t="s">
        <v>379</v>
      </c>
      <c r="D254" s="185">
        <v>209.28329416666668</v>
      </c>
      <c r="E254" s="185">
        <v>133.06199507999997</v>
      </c>
      <c r="F254" s="185">
        <v>0</v>
      </c>
      <c r="G254" s="185">
        <v>60.721674440000022</v>
      </c>
      <c r="H254" s="181">
        <f t="shared" si="12"/>
        <v>15.499624646666682</v>
      </c>
      <c r="I254" s="181"/>
      <c r="J254" s="185">
        <v>331.4198794512667</v>
      </c>
      <c r="K254" s="185">
        <v>129.85657938571217</v>
      </c>
      <c r="L254" s="185">
        <v>0</v>
      </c>
      <c r="M254" s="185">
        <v>67.526051450000011</v>
      </c>
      <c r="N254" s="181">
        <f t="shared" si="10"/>
        <v>134.03724861555452</v>
      </c>
      <c r="O254" s="181" t="str">
        <f t="shared" si="11"/>
        <v>500&lt;</v>
      </c>
    </row>
    <row r="255" spans="1:15" s="29" customFormat="1" ht="18" customHeight="1" x14ac:dyDescent="0.2">
      <c r="A255" s="116">
        <v>308</v>
      </c>
      <c r="B255" s="116" t="s">
        <v>228</v>
      </c>
      <c r="C255" s="116" t="s">
        <v>380</v>
      </c>
      <c r="D255" s="185">
        <v>239.72238749999997</v>
      </c>
      <c r="E255" s="185">
        <v>152.61309251000006</v>
      </c>
      <c r="F255" s="185">
        <v>0</v>
      </c>
      <c r="G255" s="185">
        <v>22.117720139999996</v>
      </c>
      <c r="H255" s="181">
        <f t="shared" si="12"/>
        <v>64.991574849999921</v>
      </c>
      <c r="I255" s="181"/>
      <c r="J255" s="185">
        <v>257.45194404831784</v>
      </c>
      <c r="K255" s="185">
        <v>140.55889634790981</v>
      </c>
      <c r="L255" s="185">
        <v>0</v>
      </c>
      <c r="M255" s="185">
        <v>35.149312190000003</v>
      </c>
      <c r="N255" s="181">
        <f t="shared" si="10"/>
        <v>81.74373551040803</v>
      </c>
      <c r="O255" s="181">
        <f t="shared" si="11"/>
        <v>25.775895874306741</v>
      </c>
    </row>
    <row r="256" spans="1:15" s="29" customFormat="1" ht="18" customHeight="1" x14ac:dyDescent="0.2">
      <c r="A256" s="116">
        <v>309</v>
      </c>
      <c r="B256" s="116" t="s">
        <v>228</v>
      </c>
      <c r="C256" s="116" t="s">
        <v>381</v>
      </c>
      <c r="D256" s="185">
        <v>160.12063549999999</v>
      </c>
      <c r="E256" s="185">
        <v>91.726895189999993</v>
      </c>
      <c r="F256" s="185">
        <v>0</v>
      </c>
      <c r="G256" s="185">
        <v>44.605654300000005</v>
      </c>
      <c r="H256" s="181">
        <f t="shared" si="12"/>
        <v>23.788086009999994</v>
      </c>
      <c r="I256" s="181"/>
      <c r="J256" s="185">
        <v>213.2414119276367</v>
      </c>
      <c r="K256" s="185">
        <v>77.656308751807927</v>
      </c>
      <c r="L256" s="185">
        <v>0</v>
      </c>
      <c r="M256" s="185">
        <v>50.050819930000003</v>
      </c>
      <c r="N256" s="181">
        <f t="shared" si="10"/>
        <v>85.534283245828775</v>
      </c>
      <c r="O256" s="181">
        <f t="shared" si="11"/>
        <v>259.56773995970934</v>
      </c>
    </row>
    <row r="257" spans="1:15" s="29" customFormat="1" ht="18" customHeight="1" x14ac:dyDescent="0.2">
      <c r="A257" s="116">
        <v>310</v>
      </c>
      <c r="B257" s="116" t="s">
        <v>228</v>
      </c>
      <c r="C257" s="116" t="s">
        <v>382</v>
      </c>
      <c r="D257" s="185">
        <v>394.42394666666667</v>
      </c>
      <c r="E257" s="185">
        <v>101.50373288999998</v>
      </c>
      <c r="F257" s="185">
        <v>0</v>
      </c>
      <c r="G257" s="185">
        <v>29.690161080000003</v>
      </c>
      <c r="H257" s="181">
        <f t="shared" si="12"/>
        <v>263.23005269666669</v>
      </c>
      <c r="I257" s="181"/>
      <c r="J257" s="185">
        <v>156.19333631630317</v>
      </c>
      <c r="K257" s="185">
        <v>66.579741501180536</v>
      </c>
      <c r="L257" s="185">
        <v>0</v>
      </c>
      <c r="M257" s="185">
        <v>30.850661070000001</v>
      </c>
      <c r="N257" s="181">
        <f t="shared" si="10"/>
        <v>58.762933745122638</v>
      </c>
      <c r="O257" s="181">
        <f t="shared" si="11"/>
        <v>-77.676206366589099</v>
      </c>
    </row>
    <row r="258" spans="1:15" s="29" customFormat="1" ht="18" customHeight="1" x14ac:dyDescent="0.2">
      <c r="A258" s="116">
        <v>311</v>
      </c>
      <c r="B258" s="116" t="s">
        <v>205</v>
      </c>
      <c r="C258" s="116" t="s">
        <v>383</v>
      </c>
      <c r="D258" s="185">
        <v>1311.3995552499996</v>
      </c>
      <c r="E258" s="185">
        <v>486.51249799999999</v>
      </c>
      <c r="F258" s="185">
        <v>0</v>
      </c>
      <c r="G258" s="185">
        <v>351.78226238999997</v>
      </c>
      <c r="H258" s="181">
        <f t="shared" si="12"/>
        <v>473.10479485999957</v>
      </c>
      <c r="I258" s="181"/>
      <c r="J258" s="185">
        <v>6778.3064884299993</v>
      </c>
      <c r="K258" s="185">
        <v>294.47649464</v>
      </c>
      <c r="L258" s="185">
        <v>0</v>
      </c>
      <c r="M258" s="185">
        <v>283.45238791000008</v>
      </c>
      <c r="N258" s="181">
        <f t="shared" si="10"/>
        <v>6200.3776058799995</v>
      </c>
      <c r="O258" s="181" t="str">
        <f t="shared" si="11"/>
        <v>500&lt;</v>
      </c>
    </row>
    <row r="259" spans="1:15" s="29" customFormat="1" ht="18" customHeight="1" x14ac:dyDescent="0.2">
      <c r="A259" s="116">
        <v>312</v>
      </c>
      <c r="B259" s="116" t="s">
        <v>205</v>
      </c>
      <c r="C259" s="116" t="s">
        <v>384</v>
      </c>
      <c r="D259" s="185">
        <v>1052.9339711666667</v>
      </c>
      <c r="E259" s="185">
        <v>41.326321520000008</v>
      </c>
      <c r="F259" s="185">
        <v>0</v>
      </c>
      <c r="G259" s="185">
        <v>21.286587890000003</v>
      </c>
      <c r="H259" s="181">
        <f t="shared" si="12"/>
        <v>990.32106175666672</v>
      </c>
      <c r="I259" s="181"/>
      <c r="J259" s="185">
        <v>623.01554210333677</v>
      </c>
      <c r="K259" s="185">
        <v>33.167286820000001</v>
      </c>
      <c r="L259" s="185">
        <v>0</v>
      </c>
      <c r="M259" s="185">
        <v>25.14179918</v>
      </c>
      <c r="N259" s="181">
        <f t="shared" si="10"/>
        <v>564.70645610333679</v>
      </c>
      <c r="O259" s="181">
        <f t="shared" si="11"/>
        <v>-42.977436519259683</v>
      </c>
    </row>
    <row r="260" spans="1:15" s="29" customFormat="1" ht="18" customHeight="1" x14ac:dyDescent="0.2">
      <c r="A260" s="116">
        <v>313</v>
      </c>
      <c r="B260" s="116" t="s">
        <v>126</v>
      </c>
      <c r="C260" s="116" t="s">
        <v>385</v>
      </c>
      <c r="D260" s="185">
        <v>7746.2293857500008</v>
      </c>
      <c r="E260" s="185">
        <v>5480.3544750000001</v>
      </c>
      <c r="F260" s="185">
        <v>0</v>
      </c>
      <c r="G260" s="185">
        <v>414.961703</v>
      </c>
      <c r="H260" s="181">
        <f t="shared" si="12"/>
        <v>1850.9132077500008</v>
      </c>
      <c r="I260" s="181"/>
      <c r="J260" s="185">
        <v>2843.69201208</v>
      </c>
      <c r="K260" s="185">
        <v>224.87812404999997</v>
      </c>
      <c r="L260" s="185">
        <v>0</v>
      </c>
      <c r="M260" s="185">
        <v>321.00577954999994</v>
      </c>
      <c r="N260" s="181">
        <f t="shared" si="10"/>
        <v>2297.8081084800006</v>
      </c>
      <c r="O260" s="181">
        <f t="shared" si="11"/>
        <v>24.144562741180732</v>
      </c>
    </row>
    <row r="261" spans="1:15" s="29" customFormat="1" ht="18" customHeight="1" x14ac:dyDescent="0.2">
      <c r="A261" s="116">
        <v>314</v>
      </c>
      <c r="B261" s="116" t="s">
        <v>136</v>
      </c>
      <c r="C261" s="116" t="s">
        <v>386</v>
      </c>
      <c r="D261" s="185">
        <v>290.47020108333328</v>
      </c>
      <c r="E261" s="185">
        <v>109.228915080002</v>
      </c>
      <c r="F261" s="185">
        <v>0</v>
      </c>
      <c r="G261" s="185">
        <v>86.069562069999989</v>
      </c>
      <c r="H261" s="181">
        <f t="shared" si="12"/>
        <v>95.171723933331293</v>
      </c>
      <c r="I261" s="181"/>
      <c r="J261" s="185">
        <v>370.77278748012543</v>
      </c>
      <c r="K261" s="185">
        <v>155.40399570376613</v>
      </c>
      <c r="L261" s="185">
        <v>0</v>
      </c>
      <c r="M261" s="185">
        <v>77.854349929999984</v>
      </c>
      <c r="N261" s="181">
        <f t="shared" si="10"/>
        <v>137.51444184635932</v>
      </c>
      <c r="O261" s="181">
        <f t="shared" si="11"/>
        <v>44.490859430779572</v>
      </c>
    </row>
    <row r="262" spans="1:15" s="29" customFormat="1" ht="18" customHeight="1" x14ac:dyDescent="0.2">
      <c r="A262" s="116">
        <v>316</v>
      </c>
      <c r="B262" s="116" t="s">
        <v>140</v>
      </c>
      <c r="C262" s="116" t="s">
        <v>387</v>
      </c>
      <c r="D262" s="185">
        <v>96.536113416666666</v>
      </c>
      <c r="E262" s="185">
        <v>53.855515449999999</v>
      </c>
      <c r="F262" s="185">
        <v>0</v>
      </c>
      <c r="G262" s="185">
        <v>13.766790649999999</v>
      </c>
      <c r="H262" s="181">
        <f t="shared" si="12"/>
        <v>28.91380731666667</v>
      </c>
      <c r="I262" s="181"/>
      <c r="J262" s="185">
        <v>107.85400442845992</v>
      </c>
      <c r="K262" s="185">
        <v>46.986179790966915</v>
      </c>
      <c r="L262" s="185">
        <v>0</v>
      </c>
      <c r="M262" s="185">
        <v>13.442483019999997</v>
      </c>
      <c r="N262" s="181">
        <f t="shared" si="10"/>
        <v>47.425341617493004</v>
      </c>
      <c r="O262" s="181">
        <f t="shared" si="11"/>
        <v>64.023164082427158</v>
      </c>
    </row>
    <row r="263" spans="1:15" s="29" customFormat="1" ht="18" customHeight="1" x14ac:dyDescent="0.2">
      <c r="A263" s="116">
        <v>317</v>
      </c>
      <c r="B263" s="116" t="s">
        <v>228</v>
      </c>
      <c r="C263" s="116" t="s">
        <v>388</v>
      </c>
      <c r="D263" s="185">
        <v>215.89840950000004</v>
      </c>
      <c r="E263" s="185">
        <v>144.69562556</v>
      </c>
      <c r="F263" s="185">
        <v>0</v>
      </c>
      <c r="G263" s="185">
        <v>44.269293220000009</v>
      </c>
      <c r="H263" s="181">
        <f t="shared" si="12"/>
        <v>26.933490720000037</v>
      </c>
      <c r="I263" s="181"/>
      <c r="J263" s="185">
        <v>305.41862504733859</v>
      </c>
      <c r="K263" s="185">
        <v>174.88206813653861</v>
      </c>
      <c r="L263" s="185">
        <v>0</v>
      </c>
      <c r="M263" s="185">
        <v>48.600934240000001</v>
      </c>
      <c r="N263" s="181">
        <f t="shared" si="10"/>
        <v>81.935622670799987</v>
      </c>
      <c r="O263" s="181">
        <f t="shared" si="11"/>
        <v>204.21464310958009</v>
      </c>
    </row>
    <row r="264" spans="1:15" s="29" customFormat="1" ht="18" customHeight="1" x14ac:dyDescent="0.2">
      <c r="A264" s="116">
        <v>318</v>
      </c>
      <c r="B264" s="116" t="s">
        <v>140</v>
      </c>
      <c r="C264" s="116" t="s">
        <v>389</v>
      </c>
      <c r="D264" s="185">
        <v>114.89337225</v>
      </c>
      <c r="E264" s="185">
        <v>67.417780999999991</v>
      </c>
      <c r="F264" s="185">
        <v>0</v>
      </c>
      <c r="G264" s="185">
        <v>6.0416350999999988</v>
      </c>
      <c r="H264" s="181">
        <f t="shared" si="12"/>
        <v>41.433956150000007</v>
      </c>
      <c r="I264" s="181"/>
      <c r="J264" s="185">
        <v>135.65514977786697</v>
      </c>
      <c r="K264" s="185">
        <v>68.415588546492785</v>
      </c>
      <c r="L264" s="185">
        <v>0</v>
      </c>
      <c r="M264" s="185">
        <v>9.7396231400000008</v>
      </c>
      <c r="N264" s="181">
        <f t="shared" si="10"/>
        <v>57.499938091374183</v>
      </c>
      <c r="O264" s="181">
        <f t="shared" si="11"/>
        <v>38.774916600316409</v>
      </c>
    </row>
    <row r="265" spans="1:15" s="29" customFormat="1" ht="18" customHeight="1" x14ac:dyDescent="0.2">
      <c r="A265" s="116">
        <v>319</v>
      </c>
      <c r="B265" s="116" t="s">
        <v>228</v>
      </c>
      <c r="C265" s="116" t="s">
        <v>390</v>
      </c>
      <c r="D265" s="185">
        <v>205.94835833333332</v>
      </c>
      <c r="E265" s="185">
        <v>203.00489877999996</v>
      </c>
      <c r="F265" s="185">
        <v>0</v>
      </c>
      <c r="G265" s="185">
        <v>34.523721389999984</v>
      </c>
      <c r="H265" s="181">
        <f t="shared" si="12"/>
        <v>-31.580261836666629</v>
      </c>
      <c r="I265" s="181"/>
      <c r="J265" s="185">
        <v>275.46683517218338</v>
      </c>
      <c r="K265" s="185">
        <v>111.69873354929311</v>
      </c>
      <c r="L265" s="185">
        <v>0</v>
      </c>
      <c r="M265" s="185">
        <v>39.55943414</v>
      </c>
      <c r="N265" s="181">
        <f t="shared" si="10"/>
        <v>124.20866748289026</v>
      </c>
      <c r="O265" s="181">
        <f t="shared" si="11"/>
        <v>-493.31107552337119</v>
      </c>
    </row>
    <row r="266" spans="1:15" s="29" customFormat="1" ht="18" customHeight="1" x14ac:dyDescent="0.2">
      <c r="A266" s="116">
        <v>320</v>
      </c>
      <c r="B266" s="116" t="s">
        <v>136</v>
      </c>
      <c r="C266" s="116" t="s">
        <v>391</v>
      </c>
      <c r="D266" s="185">
        <v>133.87925724999999</v>
      </c>
      <c r="E266" s="185">
        <v>89.599749920000207</v>
      </c>
      <c r="F266" s="185">
        <v>0</v>
      </c>
      <c r="G266" s="185">
        <v>45.234750639999994</v>
      </c>
      <c r="H266" s="181">
        <f t="shared" si="12"/>
        <v>-0.95524331000020624</v>
      </c>
      <c r="I266" s="181"/>
      <c r="J266" s="185">
        <v>206.97663402916163</v>
      </c>
      <c r="K266" s="185">
        <v>94.766208329120687</v>
      </c>
      <c r="L266" s="185">
        <v>0</v>
      </c>
      <c r="M266" s="185">
        <v>45.120884300000007</v>
      </c>
      <c r="N266" s="181">
        <f t="shared" si="10"/>
        <v>67.089541400040929</v>
      </c>
      <c r="O266" s="181" t="str">
        <f t="shared" si="11"/>
        <v>&lt;-500</v>
      </c>
    </row>
    <row r="267" spans="1:15" s="29" customFormat="1" ht="18" customHeight="1" x14ac:dyDescent="0.2">
      <c r="A267" s="116">
        <v>321</v>
      </c>
      <c r="B267" s="116" t="s">
        <v>228</v>
      </c>
      <c r="C267" s="116" t="s">
        <v>392</v>
      </c>
      <c r="D267" s="185">
        <v>221.9261093333333</v>
      </c>
      <c r="E267" s="185">
        <v>131.50342179999996</v>
      </c>
      <c r="F267" s="185">
        <v>0</v>
      </c>
      <c r="G267" s="185">
        <v>24.370704329999995</v>
      </c>
      <c r="H267" s="181">
        <f t="shared" si="12"/>
        <v>66.05198320333335</v>
      </c>
      <c r="I267" s="181"/>
      <c r="J267" s="185">
        <v>281.00101268335123</v>
      </c>
      <c r="K267" s="185">
        <v>62.967245168295435</v>
      </c>
      <c r="L267" s="185">
        <v>0</v>
      </c>
      <c r="M267" s="185">
        <v>31.899078320000008</v>
      </c>
      <c r="N267" s="181">
        <f t="shared" si="10"/>
        <v>186.13468919505578</v>
      </c>
      <c r="O267" s="181">
        <f t="shared" si="11"/>
        <v>181.80030359128173</v>
      </c>
    </row>
    <row r="268" spans="1:15" s="29" customFormat="1" ht="18" customHeight="1" x14ac:dyDescent="0.2">
      <c r="A268" s="116">
        <v>322</v>
      </c>
      <c r="B268" s="116" t="s">
        <v>228</v>
      </c>
      <c r="C268" s="116" t="s">
        <v>393</v>
      </c>
      <c r="D268" s="185">
        <v>873.13316641666654</v>
      </c>
      <c r="E268" s="185">
        <v>511.93738332999999</v>
      </c>
      <c r="F268" s="185">
        <v>0</v>
      </c>
      <c r="G268" s="185">
        <v>298.41351276000006</v>
      </c>
      <c r="H268" s="181">
        <f t="shared" si="12"/>
        <v>62.782270326666492</v>
      </c>
      <c r="I268" s="181"/>
      <c r="J268" s="185">
        <v>1563.8170484753734</v>
      </c>
      <c r="K268" s="185">
        <v>461.08328272913849</v>
      </c>
      <c r="L268" s="185">
        <v>0</v>
      </c>
      <c r="M268" s="185">
        <v>333.33877022000001</v>
      </c>
      <c r="N268" s="181">
        <f t="shared" si="10"/>
        <v>769.39499552623488</v>
      </c>
      <c r="O268" s="181" t="str">
        <f t="shared" si="11"/>
        <v>500&lt;</v>
      </c>
    </row>
    <row r="269" spans="1:15" s="29" customFormat="1" ht="18" customHeight="1" x14ac:dyDescent="0.2">
      <c r="A269" s="116">
        <v>327</v>
      </c>
      <c r="B269" s="116" t="s">
        <v>124</v>
      </c>
      <c r="C269" s="116" t="s">
        <v>394</v>
      </c>
      <c r="D269" s="185">
        <v>339.29152425000012</v>
      </c>
      <c r="E269" s="185">
        <v>1.6461049999999999</v>
      </c>
      <c r="F269" s="185">
        <v>0</v>
      </c>
      <c r="G269" s="185">
        <v>33.923029000000007</v>
      </c>
      <c r="H269" s="181">
        <f t="shared" si="12"/>
        <v>303.72239025000016</v>
      </c>
      <c r="I269" s="181"/>
      <c r="J269" s="185">
        <v>189.80581439344832</v>
      </c>
      <c r="K269" s="185">
        <v>67.220826629999991</v>
      </c>
      <c r="L269" s="185">
        <v>0</v>
      </c>
      <c r="M269" s="185">
        <v>63.490803820000004</v>
      </c>
      <c r="N269" s="181">
        <f t="shared" si="10"/>
        <v>59.094183943448321</v>
      </c>
      <c r="O269" s="181">
        <f t="shared" si="11"/>
        <v>-80.543356090801637</v>
      </c>
    </row>
    <row r="270" spans="1:15" s="29" customFormat="1" ht="18" customHeight="1" x14ac:dyDescent="0.2">
      <c r="A270" s="116">
        <v>328</v>
      </c>
      <c r="B270" s="116" t="s">
        <v>136</v>
      </c>
      <c r="C270" s="116" t="s">
        <v>395</v>
      </c>
      <c r="D270" s="185">
        <v>75.411338083333334</v>
      </c>
      <c r="E270" s="185">
        <v>6.9591532400000009</v>
      </c>
      <c r="F270" s="185">
        <v>0</v>
      </c>
      <c r="G270" s="185">
        <v>3.9850175399999994</v>
      </c>
      <c r="H270" s="181">
        <f t="shared" si="12"/>
        <v>64.467167303333326</v>
      </c>
      <c r="I270" s="181"/>
      <c r="J270" s="185">
        <v>11.706304211711108</v>
      </c>
      <c r="K270" s="185">
        <v>3.1116727306971246</v>
      </c>
      <c r="L270" s="185">
        <v>0</v>
      </c>
      <c r="M270" s="185">
        <v>3.4631353200000001</v>
      </c>
      <c r="N270" s="181">
        <f t="shared" si="10"/>
        <v>5.1314961610139838</v>
      </c>
      <c r="O270" s="181">
        <f t="shared" si="11"/>
        <v>-92.040140158680956</v>
      </c>
    </row>
    <row r="271" spans="1:15" s="29" customFormat="1" ht="18" customHeight="1" x14ac:dyDescent="0.2">
      <c r="A271" s="116">
        <v>329</v>
      </c>
      <c r="B271" s="116" t="s">
        <v>124</v>
      </c>
      <c r="C271" s="116" t="s">
        <v>396</v>
      </c>
      <c r="D271" s="185">
        <v>0</v>
      </c>
      <c r="E271" s="185">
        <v>0</v>
      </c>
      <c r="F271" s="185">
        <v>0</v>
      </c>
      <c r="G271" s="185">
        <v>0</v>
      </c>
      <c r="H271" s="181">
        <f t="shared" si="12"/>
        <v>0</v>
      </c>
      <c r="I271" s="181"/>
      <c r="J271" s="185">
        <v>0</v>
      </c>
      <c r="K271" s="185">
        <v>0</v>
      </c>
      <c r="L271" s="185">
        <v>0</v>
      </c>
      <c r="M271" s="185">
        <v>0</v>
      </c>
      <c r="N271" s="181">
        <f t="shared" si="10"/>
        <v>0</v>
      </c>
      <c r="O271" s="181" t="str">
        <f t="shared" si="11"/>
        <v>N.A.</v>
      </c>
    </row>
    <row r="272" spans="1:15" s="29" customFormat="1" ht="18" customHeight="1" x14ac:dyDescent="0.2">
      <c r="A272" s="116">
        <v>330</v>
      </c>
      <c r="B272" s="116" t="s">
        <v>155</v>
      </c>
      <c r="C272" s="116" t="s">
        <v>397</v>
      </c>
      <c r="D272" s="185">
        <v>0</v>
      </c>
      <c r="E272" s="185">
        <v>0</v>
      </c>
      <c r="F272" s="185">
        <v>0</v>
      </c>
      <c r="G272" s="185">
        <v>0</v>
      </c>
      <c r="H272" s="181">
        <f t="shared" si="12"/>
        <v>0</v>
      </c>
      <c r="I272" s="181"/>
      <c r="J272" s="185">
        <v>0</v>
      </c>
      <c r="K272" s="185">
        <v>0</v>
      </c>
      <c r="L272" s="185">
        <v>0</v>
      </c>
      <c r="M272" s="185">
        <v>0</v>
      </c>
      <c r="N272" s="181">
        <f t="shared" si="10"/>
        <v>0</v>
      </c>
      <c r="O272" s="181" t="str">
        <f t="shared" si="11"/>
        <v>N.A.</v>
      </c>
    </row>
    <row r="273" spans="1:15" s="29" customFormat="1" ht="18" customHeight="1" x14ac:dyDescent="0.2">
      <c r="A273" s="116">
        <v>336</v>
      </c>
      <c r="B273" s="116" t="s">
        <v>228</v>
      </c>
      <c r="C273" s="116" t="s">
        <v>398</v>
      </c>
      <c r="D273" s="185">
        <v>1492.1231819999998</v>
      </c>
      <c r="E273" s="185">
        <v>97.999374310000007</v>
      </c>
      <c r="F273" s="185">
        <v>0</v>
      </c>
      <c r="G273" s="185">
        <v>56.740101490000008</v>
      </c>
      <c r="H273" s="181">
        <f t="shared" si="12"/>
        <v>1337.3837062</v>
      </c>
      <c r="I273" s="181"/>
      <c r="J273" s="185">
        <v>362.07606804653113</v>
      </c>
      <c r="K273" s="185">
        <v>165.36105238691238</v>
      </c>
      <c r="L273" s="185">
        <v>0</v>
      </c>
      <c r="M273" s="185">
        <v>69.318035359999996</v>
      </c>
      <c r="N273" s="181">
        <f t="shared" si="10"/>
        <v>127.39698029961876</v>
      </c>
      <c r="O273" s="181">
        <f t="shared" si="11"/>
        <v>-90.474163868677564</v>
      </c>
    </row>
    <row r="274" spans="1:15" s="29" customFormat="1" ht="18" customHeight="1" x14ac:dyDescent="0.2">
      <c r="A274" s="116">
        <v>337</v>
      </c>
      <c r="B274" s="116" t="s">
        <v>228</v>
      </c>
      <c r="C274" s="116" t="s">
        <v>399</v>
      </c>
      <c r="D274" s="185">
        <v>1473.7942609166664</v>
      </c>
      <c r="E274" s="185">
        <v>127.2628650413</v>
      </c>
      <c r="F274" s="185">
        <v>0</v>
      </c>
      <c r="G274" s="185">
        <v>64.204375460000009</v>
      </c>
      <c r="H274" s="181">
        <f t="shared" si="12"/>
        <v>1282.3270204153664</v>
      </c>
      <c r="I274" s="181"/>
      <c r="J274" s="185">
        <v>450.18493276318719</v>
      </c>
      <c r="K274" s="185">
        <v>196.82173354411952</v>
      </c>
      <c r="L274" s="185">
        <v>0</v>
      </c>
      <c r="M274" s="185">
        <v>84.059777650000001</v>
      </c>
      <c r="N274" s="181">
        <f t="shared" ref="N274:N281" si="13">J274-K274-M274</f>
        <v>169.30342156906767</v>
      </c>
      <c r="O274" s="181">
        <f t="shared" ref="O274:O281" si="14">IF(OR(H274=0,N274=0),"N.A.",IF((((N274-H274)/H274))*100&gt;=500,"500&lt;",IF((((N274-H274)/H274))*100&lt;=-500,"&lt;-500",(((N274-H274)/H274))*100)))</f>
        <v>-86.797172727887499</v>
      </c>
    </row>
    <row r="275" spans="1:15" s="29" customFormat="1" ht="18" customHeight="1" x14ac:dyDescent="0.2">
      <c r="A275" s="116">
        <v>338</v>
      </c>
      <c r="B275" s="116" t="s">
        <v>228</v>
      </c>
      <c r="C275" s="116" t="s">
        <v>400</v>
      </c>
      <c r="D275" s="185">
        <v>392.66478833333326</v>
      </c>
      <c r="E275" s="185">
        <v>33.084115000000004</v>
      </c>
      <c r="F275" s="185">
        <v>0</v>
      </c>
      <c r="G275" s="185">
        <v>26.992610339999995</v>
      </c>
      <c r="H275" s="181">
        <f t="shared" ref="H275:H281" si="15">D275-E275-G275</f>
        <v>332.58806299333327</v>
      </c>
      <c r="I275" s="181"/>
      <c r="J275" s="185">
        <v>377.30378810610898</v>
      </c>
      <c r="K275" s="185">
        <v>84.383998092716624</v>
      </c>
      <c r="L275" s="185">
        <v>0</v>
      </c>
      <c r="M275" s="185">
        <v>33.074758779999996</v>
      </c>
      <c r="N275" s="181">
        <f t="shared" si="13"/>
        <v>259.84503123339232</v>
      </c>
      <c r="O275" s="181">
        <f t="shared" si="14"/>
        <v>-21.871810763514709</v>
      </c>
    </row>
    <row r="276" spans="1:15" s="29" customFormat="1" ht="18" customHeight="1" x14ac:dyDescent="0.2">
      <c r="A276" s="116">
        <v>339</v>
      </c>
      <c r="B276" s="116" t="s">
        <v>228</v>
      </c>
      <c r="C276" s="116" t="s">
        <v>401</v>
      </c>
      <c r="D276" s="185">
        <v>1511.4949230833333</v>
      </c>
      <c r="E276" s="185">
        <v>843.64267202000065</v>
      </c>
      <c r="F276" s="185">
        <v>0</v>
      </c>
      <c r="G276" s="185">
        <v>452.54608660000008</v>
      </c>
      <c r="H276" s="181">
        <f t="shared" si="15"/>
        <v>215.30616446333261</v>
      </c>
      <c r="I276" s="181"/>
      <c r="J276" s="185">
        <v>1922.8509689141003</v>
      </c>
      <c r="K276" s="185">
        <v>689.83140892047572</v>
      </c>
      <c r="L276" s="185">
        <v>0</v>
      </c>
      <c r="M276" s="185">
        <v>505.64986911999995</v>
      </c>
      <c r="N276" s="181">
        <f t="shared" si="13"/>
        <v>727.36969087362468</v>
      </c>
      <c r="O276" s="181">
        <f t="shared" si="14"/>
        <v>237.83040661499419</v>
      </c>
    </row>
    <row r="277" spans="1:15" s="29" customFormat="1" ht="18" customHeight="1" x14ac:dyDescent="0.2">
      <c r="A277" s="116">
        <v>348</v>
      </c>
      <c r="B277" s="116" t="s">
        <v>140</v>
      </c>
      <c r="C277" s="116" t="s">
        <v>402</v>
      </c>
      <c r="D277" s="185">
        <v>23.787155499999997</v>
      </c>
      <c r="E277" s="185">
        <v>9.6374419999999965</v>
      </c>
      <c r="F277" s="185">
        <v>0</v>
      </c>
      <c r="G277" s="185">
        <v>5.3831509999999989</v>
      </c>
      <c r="H277" s="181">
        <f t="shared" si="15"/>
        <v>8.7665625000000027</v>
      </c>
      <c r="I277" s="181"/>
      <c r="J277" s="185">
        <v>166.1703579416087</v>
      </c>
      <c r="K277" s="185">
        <v>12.215645563213728</v>
      </c>
      <c r="L277" s="185">
        <v>0</v>
      </c>
      <c r="M277" s="185">
        <v>4.6656575699999996</v>
      </c>
      <c r="N277" s="181">
        <f t="shared" si="13"/>
        <v>149.28905480839495</v>
      </c>
      <c r="O277" s="181" t="str">
        <f t="shared" si="14"/>
        <v>500&lt;</v>
      </c>
    </row>
    <row r="278" spans="1:15" s="29" customFormat="1" ht="18" customHeight="1" x14ac:dyDescent="0.2">
      <c r="A278" s="116">
        <v>349</v>
      </c>
      <c r="B278" s="116" t="s">
        <v>228</v>
      </c>
      <c r="C278" s="116" t="s">
        <v>403</v>
      </c>
      <c r="D278" s="185">
        <v>189.24594666666664</v>
      </c>
      <c r="E278" s="185">
        <v>56.253163209999997</v>
      </c>
      <c r="F278" s="185">
        <v>0</v>
      </c>
      <c r="G278" s="185">
        <v>17.015572840000001</v>
      </c>
      <c r="H278" s="181">
        <f t="shared" si="15"/>
        <v>115.97721061666664</v>
      </c>
      <c r="I278" s="181"/>
      <c r="J278" s="185">
        <v>84.758140080522537</v>
      </c>
      <c r="K278" s="185">
        <v>21.824923430379506</v>
      </c>
      <c r="L278" s="185">
        <v>0</v>
      </c>
      <c r="M278" s="185">
        <v>16.868443030000002</v>
      </c>
      <c r="N278" s="181">
        <f t="shared" si="13"/>
        <v>46.064773620143029</v>
      </c>
      <c r="O278" s="181">
        <f t="shared" si="14"/>
        <v>-60.28118509213116</v>
      </c>
    </row>
    <row r="279" spans="1:15" s="29" customFormat="1" ht="18" customHeight="1" x14ac:dyDescent="0.2">
      <c r="A279" s="116">
        <v>350</v>
      </c>
      <c r="B279" s="116" t="s">
        <v>228</v>
      </c>
      <c r="C279" s="116" t="s">
        <v>404</v>
      </c>
      <c r="D279" s="185">
        <v>253.98610483333334</v>
      </c>
      <c r="E279" s="185">
        <v>128.81546692000001</v>
      </c>
      <c r="F279" s="185">
        <v>0</v>
      </c>
      <c r="G279" s="185">
        <v>65.766497099999981</v>
      </c>
      <c r="H279" s="181">
        <f t="shared" si="15"/>
        <v>59.404140813333356</v>
      </c>
      <c r="I279" s="181"/>
      <c r="J279" s="185">
        <v>275.92812800152751</v>
      </c>
      <c r="K279" s="185">
        <v>62.619140950762528</v>
      </c>
      <c r="L279" s="185">
        <v>0</v>
      </c>
      <c r="M279" s="185">
        <v>57.088888130000008</v>
      </c>
      <c r="N279" s="181">
        <f t="shared" si="13"/>
        <v>156.22009892076497</v>
      </c>
      <c r="O279" s="181">
        <f t="shared" si="14"/>
        <v>162.97846712682548</v>
      </c>
    </row>
    <row r="280" spans="1:15" s="30" customFormat="1" ht="18" customHeight="1" x14ac:dyDescent="0.25">
      <c r="A280" s="116">
        <v>352</v>
      </c>
      <c r="B280" s="116" t="s">
        <v>228</v>
      </c>
      <c r="C280" s="116" t="s">
        <v>405</v>
      </c>
      <c r="D280" s="185">
        <v>142.07755216666666</v>
      </c>
      <c r="E280" s="185">
        <v>0</v>
      </c>
      <c r="F280" s="185">
        <v>0</v>
      </c>
      <c r="G280" s="185">
        <v>0</v>
      </c>
      <c r="H280" s="181">
        <f t="shared" si="15"/>
        <v>142.07755216666666</v>
      </c>
      <c r="I280" s="181"/>
      <c r="J280" s="185">
        <v>0</v>
      </c>
      <c r="K280" s="185">
        <v>0</v>
      </c>
      <c r="L280" s="185">
        <v>0</v>
      </c>
      <c r="M280" s="185">
        <v>0</v>
      </c>
      <c r="N280" s="181">
        <f t="shared" si="13"/>
        <v>0</v>
      </c>
      <c r="O280" s="181" t="str">
        <f t="shared" si="14"/>
        <v>N.A.</v>
      </c>
    </row>
    <row r="281" spans="1:15" s="30" customFormat="1" ht="18" customHeight="1" thickBot="1" x14ac:dyDescent="0.3">
      <c r="A281" s="186">
        <v>353</v>
      </c>
      <c r="B281" s="186" t="s">
        <v>136</v>
      </c>
      <c r="C281" s="186" t="s">
        <v>406</v>
      </c>
      <c r="D281" s="187">
        <v>179.89024841666668</v>
      </c>
      <c r="E281" s="187">
        <v>0</v>
      </c>
      <c r="F281" s="187">
        <v>0</v>
      </c>
      <c r="G281" s="187">
        <v>0</v>
      </c>
      <c r="H281" s="188">
        <f t="shared" si="15"/>
        <v>179.89024841666668</v>
      </c>
      <c r="I281" s="188"/>
      <c r="J281" s="187">
        <v>0</v>
      </c>
      <c r="K281" s="187">
        <v>0</v>
      </c>
      <c r="L281" s="187">
        <v>0</v>
      </c>
      <c r="M281" s="187">
        <v>0</v>
      </c>
      <c r="N281" s="188">
        <f t="shared" si="13"/>
        <v>0</v>
      </c>
      <c r="O281" s="188" t="str">
        <f t="shared" si="14"/>
        <v>N.A.</v>
      </c>
    </row>
    <row r="282" spans="1:15" s="33" customFormat="1" ht="15.75" customHeight="1" x14ac:dyDescent="0.2">
      <c r="A282" s="160" t="s">
        <v>920</v>
      </c>
      <c r="B282" s="18"/>
      <c r="C282" s="160"/>
      <c r="F282" s="34"/>
      <c r="G282" s="35"/>
      <c r="H282" s="35"/>
      <c r="I282" s="36"/>
      <c r="J282" s="36"/>
      <c r="K282" s="36"/>
      <c r="L282" s="36"/>
      <c r="M282" s="36"/>
    </row>
    <row r="283" spans="1:15" x14ac:dyDescent="0.25">
      <c r="A283" s="142" t="s">
        <v>409</v>
      </c>
      <c r="B283" s="143"/>
      <c r="C283" s="93"/>
      <c r="D283" s="93"/>
      <c r="E283" s="93"/>
      <c r="F283" s="93"/>
      <c r="G283" s="93"/>
      <c r="H283" s="93"/>
      <c r="I283" s="93"/>
      <c r="J283" s="93"/>
      <c r="K283" s="93"/>
      <c r="L283" s="93"/>
      <c r="M283" s="93"/>
      <c r="N283" s="93"/>
      <c r="O283" s="93"/>
    </row>
    <row r="284" spans="1:15" x14ac:dyDescent="0.25">
      <c r="A284" s="144" t="s">
        <v>408</v>
      </c>
      <c r="B284" s="145"/>
      <c r="C284" s="93"/>
      <c r="D284" s="93"/>
      <c r="E284" s="93"/>
      <c r="F284" s="93"/>
      <c r="G284" s="93"/>
      <c r="H284" s="93"/>
      <c r="I284" s="93"/>
      <c r="J284" s="93"/>
      <c r="K284" s="93"/>
      <c r="L284" s="93"/>
      <c r="M284" s="93"/>
      <c r="N284" s="93"/>
      <c r="O284" s="93"/>
    </row>
    <row r="285" spans="1:15" x14ac:dyDescent="0.25">
      <c r="A285" s="144" t="s">
        <v>924</v>
      </c>
      <c r="B285" s="145"/>
      <c r="C285" s="93"/>
      <c r="D285" s="93"/>
      <c r="E285" s="93"/>
      <c r="F285" s="93"/>
      <c r="G285" s="93"/>
      <c r="H285" s="93"/>
      <c r="I285" s="93"/>
      <c r="J285" s="93"/>
      <c r="K285" s="93"/>
      <c r="L285" s="93"/>
      <c r="M285" s="93"/>
      <c r="N285" s="93"/>
      <c r="O285" s="93"/>
    </row>
    <row r="286" spans="1:15" x14ac:dyDescent="0.25">
      <c r="A286" s="146" t="s">
        <v>925</v>
      </c>
      <c r="B286" s="147"/>
      <c r="C286" s="93"/>
      <c r="D286" s="93"/>
      <c r="E286" s="93"/>
      <c r="F286" s="93"/>
      <c r="G286" s="93"/>
      <c r="H286" s="93"/>
      <c r="I286" s="93"/>
      <c r="J286" s="93"/>
      <c r="K286" s="93"/>
      <c r="L286" s="93"/>
      <c r="M286" s="93"/>
      <c r="N286" s="93"/>
      <c r="O286" s="93"/>
    </row>
    <row r="287" spans="1:15" x14ac:dyDescent="0.25">
      <c r="A287" s="148" t="s">
        <v>82</v>
      </c>
      <c r="B287" s="149"/>
      <c r="C287" s="93"/>
      <c r="D287" s="93"/>
      <c r="E287" s="93"/>
      <c r="F287" s="93"/>
      <c r="G287" s="93"/>
      <c r="H287" s="93"/>
      <c r="I287" s="93"/>
      <c r="J287" s="93"/>
      <c r="K287" s="93"/>
      <c r="L287" s="93"/>
      <c r="M287" s="93"/>
      <c r="N287" s="93"/>
      <c r="O287" s="93"/>
    </row>
    <row r="288" spans="1:15" x14ac:dyDescent="0.25">
      <c r="A288" s="93"/>
      <c r="B288" s="93"/>
      <c r="C288" s="93"/>
      <c r="D288" s="93"/>
      <c r="E288" s="93"/>
      <c r="F288" s="93"/>
      <c r="G288" s="93"/>
      <c r="H288" s="93"/>
      <c r="I288" s="93"/>
      <c r="J288" s="93"/>
      <c r="K288" s="93"/>
      <c r="L288" s="93"/>
      <c r="M288" s="93"/>
      <c r="N288" s="93"/>
      <c r="O288" s="93"/>
    </row>
    <row r="289" spans="1:15" x14ac:dyDescent="0.25">
      <c r="A289" s="93"/>
      <c r="B289" s="93"/>
      <c r="C289" s="93"/>
      <c r="D289" s="93"/>
      <c r="E289" s="93"/>
      <c r="F289" s="93"/>
      <c r="G289" s="93"/>
      <c r="H289" s="93"/>
      <c r="I289" s="93"/>
      <c r="J289" s="93"/>
      <c r="K289" s="93"/>
      <c r="L289" s="93"/>
      <c r="M289" s="93"/>
      <c r="N289" s="93"/>
      <c r="O289" s="93"/>
    </row>
    <row r="290" spans="1:15" x14ac:dyDescent="0.25">
      <c r="A290" s="93"/>
      <c r="B290" s="93"/>
      <c r="C290" s="93"/>
      <c r="D290" s="93"/>
      <c r="E290" s="93"/>
      <c r="F290" s="93"/>
      <c r="G290" s="93"/>
      <c r="H290" s="93"/>
      <c r="I290" s="93"/>
      <c r="J290" s="93"/>
      <c r="K290" s="93"/>
      <c r="L290" s="93"/>
      <c r="M290" s="93"/>
      <c r="N290" s="93"/>
      <c r="O290" s="93"/>
    </row>
    <row r="291" spans="1:15" x14ac:dyDescent="0.25">
      <c r="A291" s="93"/>
      <c r="B291" s="93"/>
      <c r="C291" s="93"/>
      <c r="D291" s="93"/>
      <c r="E291" s="93"/>
      <c r="F291" s="93"/>
      <c r="G291" s="93"/>
      <c r="H291" s="93"/>
      <c r="I291" s="93"/>
      <c r="J291" s="93"/>
      <c r="K291" s="93"/>
      <c r="L291" s="93"/>
      <c r="M291" s="93"/>
      <c r="N291" s="93"/>
      <c r="O291" s="93"/>
    </row>
    <row r="292" spans="1:15" x14ac:dyDescent="0.25">
      <c r="A292" s="93"/>
      <c r="B292" s="93"/>
      <c r="C292" s="93"/>
      <c r="D292" s="93"/>
      <c r="E292" s="93"/>
      <c r="F292" s="93"/>
      <c r="G292" s="93"/>
      <c r="H292" s="93"/>
      <c r="I292" s="93"/>
      <c r="J292" s="93"/>
      <c r="K292" s="93"/>
      <c r="L292" s="93"/>
      <c r="M292" s="93"/>
      <c r="N292" s="93"/>
      <c r="O292" s="93"/>
    </row>
    <row r="293" spans="1:15" x14ac:dyDescent="0.25">
      <c r="A293" s="93"/>
      <c r="B293" s="93"/>
      <c r="C293" s="93"/>
      <c r="D293" s="93"/>
      <c r="E293" s="93"/>
      <c r="F293" s="93"/>
      <c r="G293" s="93"/>
      <c r="H293" s="93"/>
      <c r="I293" s="93"/>
      <c r="J293" s="93"/>
      <c r="K293" s="93"/>
      <c r="L293" s="93"/>
      <c r="M293" s="93"/>
      <c r="N293" s="93"/>
      <c r="O293" s="93"/>
    </row>
    <row r="294" spans="1:15" x14ac:dyDescent="0.25">
      <c r="A294" s="93"/>
      <c r="B294" s="93"/>
      <c r="C294" s="93"/>
      <c r="D294" s="93"/>
      <c r="E294" s="93"/>
      <c r="F294" s="93"/>
      <c r="G294" s="93"/>
      <c r="H294" s="93"/>
      <c r="I294" s="93"/>
      <c r="J294" s="93"/>
      <c r="K294" s="93"/>
      <c r="L294" s="93"/>
      <c r="M294" s="93"/>
      <c r="N294" s="93"/>
      <c r="O294" s="93"/>
    </row>
    <row r="295" spans="1:15" x14ac:dyDescent="0.25">
      <c r="A295" s="93"/>
      <c r="B295" s="93"/>
      <c r="C295" s="93"/>
      <c r="D295" s="93"/>
      <c r="E295" s="93"/>
      <c r="F295" s="93"/>
      <c r="G295" s="93"/>
      <c r="H295" s="93"/>
      <c r="I295" s="93"/>
      <c r="J295" s="93"/>
      <c r="K295" s="93"/>
      <c r="L295" s="93"/>
      <c r="M295" s="93"/>
      <c r="N295" s="93"/>
      <c r="O295" s="93"/>
    </row>
    <row r="296" spans="1:15" x14ac:dyDescent="0.25">
      <c r="A296" s="93"/>
      <c r="B296" s="93"/>
      <c r="C296" s="93"/>
      <c r="D296" s="93"/>
      <c r="E296" s="93"/>
      <c r="F296" s="93"/>
      <c r="G296" s="93"/>
      <c r="H296" s="93"/>
      <c r="I296" s="93"/>
      <c r="J296" s="93"/>
      <c r="K296" s="93"/>
      <c r="L296" s="93"/>
      <c r="M296" s="93"/>
      <c r="N296" s="93"/>
      <c r="O296" s="93"/>
    </row>
    <row r="297" spans="1:15" x14ac:dyDescent="0.25">
      <c r="A297" s="93"/>
      <c r="B297" s="93"/>
      <c r="C297" s="93"/>
      <c r="D297" s="93"/>
      <c r="E297" s="93"/>
      <c r="F297" s="93"/>
      <c r="G297" s="93"/>
      <c r="H297" s="93"/>
      <c r="I297" s="93"/>
      <c r="J297" s="93"/>
      <c r="K297" s="93"/>
      <c r="L297" s="93"/>
      <c r="M297" s="93"/>
      <c r="N297" s="93"/>
      <c r="O297" s="93"/>
    </row>
    <row r="298" spans="1:15" x14ac:dyDescent="0.25">
      <c r="A298" s="93"/>
      <c r="B298" s="93"/>
      <c r="C298" s="93"/>
      <c r="D298" s="93"/>
      <c r="E298" s="93"/>
      <c r="F298" s="93"/>
      <c r="G298" s="93"/>
      <c r="H298" s="93"/>
      <c r="I298" s="93"/>
      <c r="J298" s="93"/>
      <c r="K298" s="93"/>
      <c r="L298" s="93"/>
      <c r="M298" s="93"/>
      <c r="N298" s="93"/>
      <c r="O298" s="93"/>
    </row>
    <row r="299" spans="1:15" x14ac:dyDescent="0.25">
      <c r="A299" s="93"/>
      <c r="B299" s="93"/>
      <c r="C299" s="93"/>
      <c r="D299" s="93"/>
      <c r="E299" s="93"/>
      <c r="F299" s="93"/>
      <c r="G299" s="93"/>
      <c r="H299" s="93"/>
      <c r="I299" s="93"/>
      <c r="J299" s="93"/>
      <c r="K299" s="93"/>
      <c r="L299" s="93"/>
      <c r="M299" s="93"/>
      <c r="N299" s="93"/>
      <c r="O299" s="93"/>
    </row>
    <row r="300" spans="1:15" x14ac:dyDescent="0.25">
      <c r="A300" s="93"/>
      <c r="B300" s="93"/>
      <c r="C300" s="93"/>
      <c r="D300" s="93"/>
      <c r="E300" s="93"/>
      <c r="F300" s="93"/>
      <c r="G300" s="93"/>
      <c r="H300" s="93"/>
      <c r="I300" s="93"/>
      <c r="J300" s="93"/>
      <c r="K300" s="93"/>
      <c r="L300" s="93"/>
      <c r="M300" s="93"/>
      <c r="N300" s="93"/>
      <c r="O300" s="93"/>
    </row>
    <row r="301" spans="1:15" x14ac:dyDescent="0.25">
      <c r="A301" s="93"/>
      <c r="B301" s="93"/>
      <c r="C301" s="93"/>
      <c r="D301" s="93"/>
      <c r="E301" s="93"/>
      <c r="F301" s="93"/>
      <c r="G301" s="93"/>
      <c r="H301" s="93"/>
      <c r="I301" s="93"/>
      <c r="J301" s="93"/>
      <c r="K301" s="93"/>
      <c r="L301" s="93"/>
      <c r="M301" s="93"/>
      <c r="N301" s="93"/>
      <c r="O301" s="93"/>
    </row>
    <row r="302" spans="1:15" x14ac:dyDescent="0.25">
      <c r="A302" s="93"/>
      <c r="B302" s="93"/>
      <c r="C302" s="93"/>
      <c r="D302" s="93"/>
      <c r="E302" s="93"/>
      <c r="F302" s="93"/>
      <c r="G302" s="93"/>
      <c r="H302" s="93"/>
      <c r="I302" s="93"/>
      <c r="J302" s="93"/>
      <c r="K302" s="93"/>
      <c r="L302" s="93"/>
      <c r="M302" s="93"/>
      <c r="N302" s="93"/>
      <c r="O302" s="93"/>
    </row>
    <row r="303" spans="1:15" x14ac:dyDescent="0.25">
      <c r="A303" s="93"/>
      <c r="B303" s="93"/>
      <c r="C303" s="93"/>
      <c r="D303" s="93"/>
      <c r="E303" s="93"/>
      <c r="F303" s="93"/>
      <c r="G303" s="93"/>
      <c r="H303" s="93"/>
      <c r="I303" s="93"/>
      <c r="J303" s="93"/>
      <c r="K303" s="93"/>
      <c r="L303" s="93"/>
      <c r="M303" s="93"/>
      <c r="N303" s="93"/>
      <c r="O303" s="93"/>
    </row>
  </sheetData>
  <mergeCells count="21">
    <mergeCell ref="O11:O14"/>
    <mergeCell ref="A1:D1"/>
    <mergeCell ref="E1:O1"/>
    <mergeCell ref="A2:O2"/>
    <mergeCell ref="A3:F3"/>
    <mergeCell ref="G3:M3"/>
    <mergeCell ref="N3:O3"/>
    <mergeCell ref="A4:M4"/>
    <mergeCell ref="A5:M5"/>
    <mergeCell ref="A6:M6"/>
    <mergeCell ref="A7:M7"/>
    <mergeCell ref="A8:M8"/>
    <mergeCell ref="A9:C15"/>
    <mergeCell ref="D9:H9"/>
    <mergeCell ref="J9:N9"/>
    <mergeCell ref="E10:G10"/>
    <mergeCell ref="K10:M10"/>
    <mergeCell ref="D11:D14"/>
    <mergeCell ref="H11:H14"/>
    <mergeCell ref="J11:J14"/>
    <mergeCell ref="N11:N14"/>
  </mergeCells>
  <conditionalFormatting sqref="C282">
    <cfRule type="duplicateValues" dxfId="3" priority="4"/>
  </conditionalFormatting>
  <conditionalFormatting sqref="K282 P282">
    <cfRule type="cellIs" dxfId="2" priority="3" stopIfTrue="1" operator="greaterThan">
      <formula>100</formula>
    </cfRule>
  </conditionalFormatting>
  <conditionalFormatting sqref="K282">
    <cfRule type="cellIs" dxfId="1" priority="2" operator="greaterThan">
      <formula>100</formula>
    </cfRule>
  </conditionalFormatting>
  <conditionalFormatting sqref="A282">
    <cfRule type="duplicateValues" dxfId="0" priority="1"/>
  </conditionalFormatting>
  <printOptions horizontalCentered="1"/>
  <pageMargins left="0.39370078740157483" right="0.39370078740157483" top="0.59055118110236227" bottom="0.39370078740157483" header="0" footer="0"/>
  <pageSetup scale="52" orientation="landscape" r:id="rId1"/>
  <colBreaks count="1" manualBreakCount="1">
    <brk id="15" max="1048575" man="1"/>
  </colBreaks>
  <ignoredErrors>
    <ignoredError sqref="D15:O1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topLeftCell="B1" workbookViewId="0">
      <selection activeCell="P3" sqref="P3"/>
    </sheetView>
  </sheetViews>
  <sheetFormatPr baseColWidth="10" defaultColWidth="11.42578125" defaultRowHeight="14.25" x14ac:dyDescent="0.25"/>
  <cols>
    <col min="1" max="1" width="11.42578125" style="31" hidden="1" customWidth="1"/>
    <col min="2" max="2" width="4.5703125" style="31" customWidth="1"/>
    <col min="3" max="3" width="52.28515625" style="31" customWidth="1"/>
    <col min="4" max="4" width="15.7109375" style="31" customWidth="1"/>
    <col min="5" max="5" width="14.140625" style="31" customWidth="1"/>
    <col min="6" max="6" width="14.5703125" style="31" customWidth="1"/>
    <col min="7" max="7" width="17.140625" style="31" bestFit="1" customWidth="1"/>
    <col min="8" max="8" width="3.140625" style="31" customWidth="1"/>
    <col min="9" max="9" width="15.140625" style="31" customWidth="1"/>
    <col min="10" max="10" width="13.7109375" style="31" customWidth="1"/>
    <col min="11" max="11" width="14.28515625" style="31" customWidth="1"/>
    <col min="12" max="13" width="13.85546875" style="31" customWidth="1"/>
    <col min="14" max="14" width="19.7109375" style="31" bestFit="1" customWidth="1"/>
    <col min="15" max="16384" width="11.42578125" style="31"/>
  </cols>
  <sheetData>
    <row r="1" spans="1:13" s="150" customFormat="1" ht="48" customHeight="1" x14ac:dyDescent="0.2">
      <c r="A1" s="312" t="s">
        <v>91</v>
      </c>
      <c r="B1" s="312"/>
      <c r="C1" s="312"/>
      <c r="D1" s="312"/>
      <c r="E1" s="318" t="s">
        <v>93</v>
      </c>
      <c r="F1" s="318"/>
      <c r="G1" s="318"/>
      <c r="H1" s="318"/>
      <c r="I1" s="318"/>
      <c r="J1" s="318"/>
      <c r="K1" s="318"/>
      <c r="L1" s="318"/>
      <c r="M1" s="318"/>
    </row>
    <row r="2" spans="1:13" s="1" customFormat="1" ht="36" customHeight="1" thickBot="1" x14ac:dyDescent="0.45">
      <c r="A2" s="319" t="s">
        <v>92</v>
      </c>
      <c r="B2" s="319"/>
      <c r="C2" s="319"/>
      <c r="D2" s="319"/>
      <c r="E2" s="319"/>
      <c r="F2" s="319"/>
      <c r="G2" s="319"/>
      <c r="H2" s="319"/>
      <c r="I2" s="319"/>
      <c r="J2" s="319"/>
      <c r="K2" s="319"/>
      <c r="L2" s="319"/>
      <c r="M2" s="319"/>
    </row>
    <row r="3" spans="1:13" customFormat="1" ht="4.5" customHeight="1" x14ac:dyDescent="0.4">
      <c r="A3" s="310"/>
      <c r="B3" s="310"/>
      <c r="C3" s="310"/>
      <c r="D3" s="310"/>
      <c r="E3" s="310"/>
      <c r="F3" s="310"/>
      <c r="G3" s="310"/>
      <c r="H3" s="310"/>
      <c r="I3" s="310"/>
      <c r="J3" s="310"/>
      <c r="K3" s="310"/>
      <c r="L3" s="310"/>
      <c r="M3" s="310"/>
    </row>
    <row r="4" spans="1:13" ht="18.75" x14ac:dyDescent="0.25">
      <c r="B4" s="156" t="s">
        <v>410</v>
      </c>
      <c r="C4" s="156"/>
      <c r="D4" s="156"/>
      <c r="E4" s="156"/>
      <c r="F4" s="156"/>
      <c r="G4" s="156"/>
      <c r="H4" s="156"/>
      <c r="I4" s="156"/>
      <c r="J4" s="156"/>
      <c r="K4" s="156"/>
      <c r="L4" s="156"/>
      <c r="M4" s="156"/>
    </row>
    <row r="5" spans="1:13" ht="18.75" x14ac:dyDescent="0.25">
      <c r="A5" s="32" t="s">
        <v>411</v>
      </c>
      <c r="B5" s="156" t="s">
        <v>412</v>
      </c>
      <c r="C5" s="156"/>
      <c r="D5" s="156"/>
      <c r="E5" s="156"/>
      <c r="F5" s="156"/>
      <c r="G5" s="156"/>
      <c r="H5" s="156"/>
      <c r="I5" s="156"/>
      <c r="J5" s="156"/>
      <c r="K5" s="156"/>
      <c r="L5" s="156"/>
      <c r="M5" s="156"/>
    </row>
    <row r="6" spans="1:13" ht="18.75" x14ac:dyDescent="0.25">
      <c r="B6" s="156" t="s">
        <v>8</v>
      </c>
      <c r="C6" s="156"/>
      <c r="D6" s="156"/>
      <c r="E6" s="156"/>
      <c r="F6" s="156"/>
      <c r="G6" s="156"/>
      <c r="H6" s="156"/>
      <c r="I6" s="156"/>
      <c r="J6" s="156"/>
      <c r="K6" s="156"/>
      <c r="L6" s="156"/>
      <c r="M6" s="156"/>
    </row>
    <row r="7" spans="1:13" ht="18.75" x14ac:dyDescent="0.25">
      <c r="B7" s="156" t="s">
        <v>923</v>
      </c>
      <c r="C7" s="156"/>
      <c r="D7" s="156"/>
      <c r="E7" s="156"/>
      <c r="F7" s="156"/>
      <c r="G7" s="156"/>
      <c r="H7" s="156"/>
      <c r="I7" s="156"/>
      <c r="J7" s="156"/>
      <c r="K7" s="156"/>
      <c r="L7" s="156"/>
      <c r="M7" s="156"/>
    </row>
    <row r="8" spans="1:13" ht="18.75" x14ac:dyDescent="0.25">
      <c r="B8" s="156" t="s">
        <v>94</v>
      </c>
      <c r="C8" s="156"/>
      <c r="D8" s="156"/>
      <c r="E8" s="156"/>
      <c r="F8" s="156"/>
      <c r="G8" s="156"/>
      <c r="H8" s="156"/>
      <c r="I8" s="156"/>
      <c r="J8" s="156"/>
      <c r="K8" s="156"/>
      <c r="L8" s="156"/>
      <c r="M8" s="156"/>
    </row>
    <row r="9" spans="1:13" x14ac:dyDescent="0.25">
      <c r="B9" s="326" t="s">
        <v>413</v>
      </c>
      <c r="C9" s="326" t="s">
        <v>10</v>
      </c>
      <c r="D9" s="326" t="s">
        <v>414</v>
      </c>
      <c r="E9" s="326"/>
      <c r="F9" s="326"/>
      <c r="G9" s="326"/>
      <c r="H9" s="159"/>
      <c r="I9" s="326" t="s">
        <v>98</v>
      </c>
      <c r="J9" s="326"/>
      <c r="K9" s="326"/>
      <c r="L9" s="326"/>
      <c r="M9" s="160"/>
    </row>
    <row r="10" spans="1:13" x14ac:dyDescent="0.25">
      <c r="B10" s="326"/>
      <c r="C10" s="326"/>
      <c r="D10" s="159"/>
      <c r="E10" s="324" t="s">
        <v>415</v>
      </c>
      <c r="F10" s="324"/>
      <c r="G10" s="159"/>
      <c r="H10" s="159"/>
      <c r="I10" s="159"/>
      <c r="J10" s="324" t="s">
        <v>415</v>
      </c>
      <c r="K10" s="324"/>
      <c r="L10" s="159"/>
      <c r="M10" s="160"/>
    </row>
    <row r="11" spans="1:13" ht="14.25" customHeight="1" x14ac:dyDescent="0.25">
      <c r="B11" s="326"/>
      <c r="C11" s="326"/>
      <c r="D11" s="325" t="s">
        <v>416</v>
      </c>
      <c r="E11" s="325" t="s">
        <v>417</v>
      </c>
      <c r="F11" s="325" t="s">
        <v>418</v>
      </c>
      <c r="G11" s="325" t="s">
        <v>419</v>
      </c>
      <c r="H11" s="161"/>
      <c r="I11" s="325" t="s">
        <v>101</v>
      </c>
      <c r="J11" s="325" t="s">
        <v>417</v>
      </c>
      <c r="K11" s="325" t="s">
        <v>418</v>
      </c>
      <c r="L11" s="325" t="s">
        <v>420</v>
      </c>
      <c r="M11" s="325" t="s">
        <v>421</v>
      </c>
    </row>
    <row r="12" spans="1:13" ht="14.25" customHeight="1" x14ac:dyDescent="0.25">
      <c r="B12" s="326"/>
      <c r="C12" s="326"/>
      <c r="D12" s="325"/>
      <c r="E12" s="325"/>
      <c r="F12" s="325"/>
      <c r="G12" s="325"/>
      <c r="H12" s="161"/>
      <c r="I12" s="325"/>
      <c r="J12" s="325"/>
      <c r="K12" s="325"/>
      <c r="L12" s="325"/>
      <c r="M12" s="325"/>
    </row>
    <row r="13" spans="1:13" ht="15" thickBot="1" x14ac:dyDescent="0.3">
      <c r="B13" s="160"/>
      <c r="C13" s="160"/>
      <c r="D13" s="162" t="s">
        <v>18</v>
      </c>
      <c r="E13" s="162" t="s">
        <v>19</v>
      </c>
      <c r="F13" s="162" t="s">
        <v>20</v>
      </c>
      <c r="G13" s="162" t="s">
        <v>422</v>
      </c>
      <c r="H13" s="162"/>
      <c r="I13" s="162" t="s">
        <v>423</v>
      </c>
      <c r="J13" s="162" t="s">
        <v>424</v>
      </c>
      <c r="K13" s="162" t="s">
        <v>425</v>
      </c>
      <c r="L13" s="85" t="s">
        <v>426</v>
      </c>
      <c r="M13" s="162" t="s">
        <v>427</v>
      </c>
    </row>
    <row r="14" spans="1:13" s="151" customFormat="1" ht="5.25" customHeight="1" thickBot="1" x14ac:dyDescent="0.3">
      <c r="B14" s="152"/>
      <c r="C14" s="152"/>
      <c r="D14" s="153"/>
      <c r="E14" s="153"/>
      <c r="F14" s="153"/>
      <c r="G14" s="153"/>
      <c r="H14" s="153"/>
      <c r="I14" s="153"/>
      <c r="J14" s="153"/>
      <c r="K14" s="154"/>
      <c r="L14" s="153"/>
      <c r="M14" s="152"/>
    </row>
    <row r="15" spans="1:13" x14ac:dyDescent="0.25">
      <c r="B15" s="172"/>
      <c r="C15" s="173" t="s">
        <v>5</v>
      </c>
      <c r="D15" s="174">
        <f>SUM(D16:D49)</f>
        <v>109257.67788699002</v>
      </c>
      <c r="E15" s="174">
        <f>SUM(E16:E49)</f>
        <v>30570.206461999998</v>
      </c>
      <c r="F15" s="174">
        <f>SUM(F16:F49)</f>
        <v>34679.57746800001</v>
      </c>
      <c r="G15" s="174">
        <f>SUM(G16:G49)</f>
        <v>44007.893956989996</v>
      </c>
      <c r="H15" s="174"/>
      <c r="I15" s="174">
        <f>SUM(I16:I49)</f>
        <v>159546.66061220103</v>
      </c>
      <c r="J15" s="174">
        <f>SUM(J16:J49)</f>
        <v>33575.265396000003</v>
      </c>
      <c r="K15" s="174">
        <f>SUM(K16:K49)</f>
        <v>48225.674684999998</v>
      </c>
      <c r="L15" s="174">
        <f>SUM(L16:L49)</f>
        <v>77745.720531201005</v>
      </c>
      <c r="M15" s="174">
        <f>IF(OR(G15=0,L15=0),"N.A.",IF((((L15-G15)/G15))*100&gt;=ABS(500),"&gt;500",(((L15-G15)/G15))*100))</f>
        <v>76.663124591201353</v>
      </c>
    </row>
    <row r="16" spans="1:13" x14ac:dyDescent="0.25">
      <c r="B16" s="117">
        <v>1</v>
      </c>
      <c r="C16" s="117" t="s">
        <v>428</v>
      </c>
      <c r="D16" s="175">
        <v>886.90488096000001</v>
      </c>
      <c r="E16" s="175">
        <v>514.27909099999999</v>
      </c>
      <c r="F16" s="175">
        <v>88.657694999999975</v>
      </c>
      <c r="G16" s="176">
        <f t="shared" ref="G16:G49" si="0">D16-E16-F16</f>
        <v>283.96809496000003</v>
      </c>
      <c r="H16" s="176"/>
      <c r="I16" s="175">
        <v>839.42321980000008</v>
      </c>
      <c r="J16" s="176">
        <v>685.26283999999998</v>
      </c>
      <c r="K16" s="176">
        <v>93.160673000000003</v>
      </c>
      <c r="L16" s="176">
        <f t="shared" ref="L16:L49" si="1">I16-J16-K16</f>
        <v>60.999706800000098</v>
      </c>
      <c r="M16" s="171">
        <f t="shared" ref="M16:M27" si="2">IF(((L16-G16)/G16)*100&lt;-500,"&lt;-500",IF(((L16-G16)/G16)*100&gt;500,"&gt;500",(((L16-G16)/G16)*100)))</f>
        <v>-78.518816767569405</v>
      </c>
    </row>
    <row r="17" spans="2:13" x14ac:dyDescent="0.25">
      <c r="B17" s="117">
        <v>2</v>
      </c>
      <c r="C17" s="117" t="s">
        <v>429</v>
      </c>
      <c r="D17" s="175">
        <v>3051.0367687800003</v>
      </c>
      <c r="E17" s="175">
        <v>433.96459700000003</v>
      </c>
      <c r="F17" s="175">
        <v>1155.2599809999997</v>
      </c>
      <c r="G17" s="176">
        <f t="shared" si="0"/>
        <v>1461.8121907800005</v>
      </c>
      <c r="H17" s="176"/>
      <c r="I17" s="175">
        <v>4234.2757580019997</v>
      </c>
      <c r="J17" s="176">
        <v>474.251034</v>
      </c>
      <c r="K17" s="176">
        <v>1321.468848</v>
      </c>
      <c r="L17" s="176">
        <f t="shared" si="1"/>
        <v>2438.5558760019999</v>
      </c>
      <c r="M17" s="171">
        <f t="shared" si="2"/>
        <v>66.817316983847562</v>
      </c>
    </row>
    <row r="18" spans="2:13" x14ac:dyDescent="0.25">
      <c r="B18" s="117">
        <v>3</v>
      </c>
      <c r="C18" s="117" t="s">
        <v>430</v>
      </c>
      <c r="D18" s="175">
        <v>3796.8200107199996</v>
      </c>
      <c r="E18" s="175">
        <v>428.07435899999996</v>
      </c>
      <c r="F18" s="175">
        <v>1586.8621480000002</v>
      </c>
      <c r="G18" s="176">
        <f t="shared" si="0"/>
        <v>1781.8835037199997</v>
      </c>
      <c r="H18" s="176"/>
      <c r="I18" s="175">
        <v>5686.1534452519991</v>
      </c>
      <c r="J18" s="176">
        <v>340.00602900000001</v>
      </c>
      <c r="K18" s="176">
        <v>2454.4939490000002</v>
      </c>
      <c r="L18" s="176">
        <f t="shared" si="1"/>
        <v>2891.6534672519988</v>
      </c>
      <c r="M18" s="171">
        <f t="shared" si="2"/>
        <v>62.280724930398449</v>
      </c>
    </row>
    <row r="19" spans="2:13" x14ac:dyDescent="0.25">
      <c r="B19" s="117">
        <v>4</v>
      </c>
      <c r="C19" s="117" t="s">
        <v>431</v>
      </c>
      <c r="D19" s="175">
        <v>1033.9947877500001</v>
      </c>
      <c r="E19" s="175">
        <v>258.15768500000001</v>
      </c>
      <c r="F19" s="175">
        <v>96.841177000000002</v>
      </c>
      <c r="G19" s="176">
        <f t="shared" si="0"/>
        <v>678.99592575000008</v>
      </c>
      <c r="H19" s="176"/>
      <c r="I19" s="175">
        <v>2759.1202993749998</v>
      </c>
      <c r="J19" s="176">
        <v>215.093771</v>
      </c>
      <c r="K19" s="176">
        <v>2153.1718810000002</v>
      </c>
      <c r="L19" s="176">
        <f t="shared" si="1"/>
        <v>390.85464737499979</v>
      </c>
      <c r="M19" s="171">
        <f t="shared" si="2"/>
        <v>-42.436378105910933</v>
      </c>
    </row>
    <row r="20" spans="2:13" x14ac:dyDescent="0.25">
      <c r="B20" s="117">
        <v>5</v>
      </c>
      <c r="C20" s="117" t="s">
        <v>432</v>
      </c>
      <c r="D20" s="175">
        <v>1794.6403890299998</v>
      </c>
      <c r="E20" s="175">
        <v>606.96822399999996</v>
      </c>
      <c r="F20" s="175">
        <v>916.32334199999991</v>
      </c>
      <c r="G20" s="176">
        <f t="shared" si="0"/>
        <v>271.34882302999995</v>
      </c>
      <c r="H20" s="176"/>
      <c r="I20" s="175">
        <v>1352.173332268</v>
      </c>
      <c r="J20" s="176">
        <v>250.51792800000001</v>
      </c>
      <c r="K20" s="176">
        <v>380.76989600000002</v>
      </c>
      <c r="L20" s="176">
        <f t="shared" si="1"/>
        <v>720.88550826799997</v>
      </c>
      <c r="M20" s="171">
        <f t="shared" si="2"/>
        <v>165.66745350809938</v>
      </c>
    </row>
    <row r="21" spans="2:13" x14ac:dyDescent="0.25">
      <c r="B21" s="117">
        <v>6</v>
      </c>
      <c r="C21" s="117" t="s">
        <v>433</v>
      </c>
      <c r="D21" s="175">
        <v>4086.0429907500002</v>
      </c>
      <c r="E21" s="175">
        <v>677.15571799999998</v>
      </c>
      <c r="F21" s="175">
        <v>1545.3936829999998</v>
      </c>
      <c r="G21" s="176">
        <f t="shared" si="0"/>
        <v>1863.4935897500004</v>
      </c>
      <c r="H21" s="176"/>
      <c r="I21" s="175">
        <v>6548.0308295169998</v>
      </c>
      <c r="J21" s="176">
        <v>880.02566200000001</v>
      </c>
      <c r="K21" s="176">
        <v>2484.5874170000002</v>
      </c>
      <c r="L21" s="176">
        <f t="shared" si="1"/>
        <v>3183.4177505169996</v>
      </c>
      <c r="M21" s="171">
        <f t="shared" si="2"/>
        <v>70.830625231400745</v>
      </c>
    </row>
    <row r="22" spans="2:13" x14ac:dyDescent="0.25">
      <c r="B22" s="117">
        <v>7</v>
      </c>
      <c r="C22" s="117" t="s">
        <v>434</v>
      </c>
      <c r="D22" s="175">
        <v>2485.9879972200001</v>
      </c>
      <c r="E22" s="175">
        <v>570.37358600000005</v>
      </c>
      <c r="F22" s="175">
        <v>1233.3707940000002</v>
      </c>
      <c r="G22" s="176">
        <f t="shared" si="0"/>
        <v>682.24361721999981</v>
      </c>
      <c r="H22" s="176"/>
      <c r="I22" s="175">
        <v>3606.2288099089997</v>
      </c>
      <c r="J22" s="176">
        <v>538.84393999999998</v>
      </c>
      <c r="K22" s="176">
        <v>956.39542200000005</v>
      </c>
      <c r="L22" s="176">
        <f t="shared" si="1"/>
        <v>2110.9894479089994</v>
      </c>
      <c r="M22" s="171">
        <f t="shared" si="2"/>
        <v>209.41871710150113</v>
      </c>
    </row>
    <row r="23" spans="2:13" x14ac:dyDescent="0.25">
      <c r="B23" s="117">
        <v>8</v>
      </c>
      <c r="C23" s="117" t="s">
        <v>435</v>
      </c>
      <c r="D23" s="175">
        <v>1923.71291847</v>
      </c>
      <c r="E23" s="175">
        <v>848.612663</v>
      </c>
      <c r="F23" s="175">
        <v>1118.0961150000001</v>
      </c>
      <c r="G23" s="176">
        <f t="shared" si="0"/>
        <v>-42.995859530000189</v>
      </c>
      <c r="H23" s="176"/>
      <c r="I23" s="175">
        <v>2592.9278327300003</v>
      </c>
      <c r="J23" s="176">
        <v>953.79689399999995</v>
      </c>
      <c r="K23" s="176">
        <v>639.53651400000001</v>
      </c>
      <c r="L23" s="176">
        <f t="shared" si="1"/>
        <v>999.59442473000024</v>
      </c>
      <c r="M23" s="171" t="str">
        <f t="shared" si="2"/>
        <v>&lt;-500</v>
      </c>
    </row>
    <row r="24" spans="2:13" x14ac:dyDescent="0.25">
      <c r="B24" s="117">
        <v>9</v>
      </c>
      <c r="C24" s="117" t="s">
        <v>436</v>
      </c>
      <c r="D24" s="175">
        <v>2802.12549597</v>
      </c>
      <c r="E24" s="175">
        <v>800.347534</v>
      </c>
      <c r="F24" s="175">
        <v>1322.127017</v>
      </c>
      <c r="G24" s="176">
        <f t="shared" si="0"/>
        <v>679.65094496999995</v>
      </c>
      <c r="H24" s="176"/>
      <c r="I24" s="175">
        <v>4837.757257233</v>
      </c>
      <c r="J24" s="176">
        <v>687.28478600000005</v>
      </c>
      <c r="K24" s="176">
        <v>1975.5604519999999</v>
      </c>
      <c r="L24" s="176">
        <f t="shared" si="1"/>
        <v>2174.9120192330001</v>
      </c>
      <c r="M24" s="171">
        <f t="shared" si="2"/>
        <v>220.00426620888484</v>
      </c>
    </row>
    <row r="25" spans="2:13" x14ac:dyDescent="0.25">
      <c r="B25" s="117">
        <v>10</v>
      </c>
      <c r="C25" s="117" t="s">
        <v>437</v>
      </c>
      <c r="D25" s="175">
        <v>2381.0022344700001</v>
      </c>
      <c r="E25" s="175">
        <v>407.85715100000004</v>
      </c>
      <c r="F25" s="175">
        <v>1526.474076</v>
      </c>
      <c r="G25" s="176">
        <f t="shared" si="0"/>
        <v>446.67100746999995</v>
      </c>
      <c r="H25" s="176"/>
      <c r="I25" s="175">
        <v>4499.8239072240003</v>
      </c>
      <c r="J25" s="176">
        <v>469.19719500000002</v>
      </c>
      <c r="K25" s="176">
        <v>1107.787096</v>
      </c>
      <c r="L25" s="176">
        <f t="shared" si="1"/>
        <v>2922.8396162240001</v>
      </c>
      <c r="M25" s="171" t="str">
        <f t="shared" si="2"/>
        <v>&gt;500</v>
      </c>
    </row>
    <row r="26" spans="2:13" x14ac:dyDescent="0.25">
      <c r="B26" s="117">
        <v>11</v>
      </c>
      <c r="C26" s="117" t="s">
        <v>438</v>
      </c>
      <c r="D26" s="175">
        <v>1554.0815715299998</v>
      </c>
      <c r="E26" s="175">
        <v>486.66600000000005</v>
      </c>
      <c r="F26" s="175">
        <v>540.72002599999996</v>
      </c>
      <c r="G26" s="176">
        <f t="shared" si="0"/>
        <v>526.69554552999989</v>
      </c>
      <c r="H26" s="176"/>
      <c r="I26" s="175">
        <v>2387.5760437409999</v>
      </c>
      <c r="J26" s="176">
        <v>441.92803199999997</v>
      </c>
      <c r="K26" s="176">
        <v>783.06175599999995</v>
      </c>
      <c r="L26" s="176">
        <f t="shared" si="1"/>
        <v>1162.5862557410001</v>
      </c>
      <c r="M26" s="171">
        <f t="shared" si="2"/>
        <v>120.73212230627848</v>
      </c>
    </row>
    <row r="27" spans="2:13" x14ac:dyDescent="0.25">
      <c r="B27" s="117">
        <v>12</v>
      </c>
      <c r="C27" s="117" t="s">
        <v>439</v>
      </c>
      <c r="D27" s="175">
        <v>3200.3203229999999</v>
      </c>
      <c r="E27" s="175">
        <v>242.823329</v>
      </c>
      <c r="F27" s="175">
        <v>1319.7585789999998</v>
      </c>
      <c r="G27" s="176">
        <f t="shared" si="0"/>
        <v>1637.7384150000003</v>
      </c>
      <c r="H27" s="176"/>
      <c r="I27" s="175">
        <v>4866.5949924729994</v>
      </c>
      <c r="J27" s="176">
        <v>237.73235500000001</v>
      </c>
      <c r="K27" s="176">
        <v>2077.2234669999998</v>
      </c>
      <c r="L27" s="176">
        <f t="shared" si="1"/>
        <v>2551.6391704729995</v>
      </c>
      <c r="M27" s="171">
        <f t="shared" si="2"/>
        <v>55.802608469252959</v>
      </c>
    </row>
    <row r="28" spans="2:13" ht="15" x14ac:dyDescent="0.25">
      <c r="B28" s="117">
        <v>13</v>
      </c>
      <c r="C28" s="117" t="s">
        <v>893</v>
      </c>
      <c r="D28" s="175">
        <v>0</v>
      </c>
      <c r="E28" s="175">
        <v>0</v>
      </c>
      <c r="F28" s="175">
        <v>0</v>
      </c>
      <c r="G28" s="176">
        <f t="shared" si="0"/>
        <v>0</v>
      </c>
      <c r="H28" s="176"/>
      <c r="I28" s="175">
        <v>0</v>
      </c>
      <c r="J28" s="176">
        <v>0</v>
      </c>
      <c r="K28" s="176">
        <v>0</v>
      </c>
      <c r="L28" s="176">
        <f t="shared" si="1"/>
        <v>0</v>
      </c>
      <c r="M28" s="171">
        <v>0</v>
      </c>
    </row>
    <row r="29" spans="2:13" x14ac:dyDescent="0.25">
      <c r="B29" s="117">
        <v>15</v>
      </c>
      <c r="C29" s="117" t="s">
        <v>440</v>
      </c>
      <c r="D29" s="175">
        <v>7062.8208180299998</v>
      </c>
      <c r="E29" s="175">
        <v>1694.08482</v>
      </c>
      <c r="F29" s="175">
        <v>1706.2950310000001</v>
      </c>
      <c r="G29" s="176">
        <f t="shared" si="0"/>
        <v>3662.4409670299997</v>
      </c>
      <c r="H29" s="176"/>
      <c r="I29" s="175">
        <v>10565.221398434</v>
      </c>
      <c r="J29" s="176">
        <v>2554.3476179999998</v>
      </c>
      <c r="K29" s="176">
        <v>2744.2496460000002</v>
      </c>
      <c r="L29" s="176">
        <f t="shared" si="1"/>
        <v>5266.6241344339996</v>
      </c>
      <c r="M29" s="171">
        <f t="shared" ref="M29:M49" si="3">IF(((L29-G29)/G29)*100&lt;-500,"&lt;-500",IF(((L29-G29)/G29)*100&gt;500,"&gt;500",(((L29-G29)/G29)*100)))</f>
        <v>43.800928993672969</v>
      </c>
    </row>
    <row r="30" spans="2:13" x14ac:dyDescent="0.25">
      <c r="B30" s="117">
        <v>16</v>
      </c>
      <c r="C30" s="117" t="s">
        <v>441</v>
      </c>
      <c r="D30" s="175">
        <v>1771.7377574700001</v>
      </c>
      <c r="E30" s="175">
        <v>471.95960500000007</v>
      </c>
      <c r="F30" s="175">
        <v>1027.8972350000001</v>
      </c>
      <c r="G30" s="176">
        <f t="shared" si="0"/>
        <v>271.88091746999999</v>
      </c>
      <c r="H30" s="176"/>
      <c r="I30" s="175">
        <v>1979.7909504710001</v>
      </c>
      <c r="J30" s="176">
        <v>472.19380999999998</v>
      </c>
      <c r="K30" s="176">
        <v>449.51176099999998</v>
      </c>
      <c r="L30" s="176">
        <f t="shared" si="1"/>
        <v>1058.0853794710001</v>
      </c>
      <c r="M30" s="171">
        <f t="shared" si="3"/>
        <v>289.17235873597195</v>
      </c>
    </row>
    <row r="31" spans="2:13" x14ac:dyDescent="0.25">
      <c r="B31" s="117">
        <v>17</v>
      </c>
      <c r="C31" s="117" t="s">
        <v>442</v>
      </c>
      <c r="D31" s="175">
        <v>4100.9338552500003</v>
      </c>
      <c r="E31" s="175">
        <v>1537.8992259999998</v>
      </c>
      <c r="F31" s="175">
        <v>825.11209600000007</v>
      </c>
      <c r="G31" s="176">
        <f t="shared" si="0"/>
        <v>1737.9225332500007</v>
      </c>
      <c r="H31" s="176"/>
      <c r="I31" s="175">
        <v>5321.2485783259999</v>
      </c>
      <c r="J31" s="176">
        <v>1663.5683979999999</v>
      </c>
      <c r="K31" s="176">
        <v>1257.4064860000001</v>
      </c>
      <c r="L31" s="176">
        <f t="shared" si="1"/>
        <v>2400.2736943259997</v>
      </c>
      <c r="M31" s="171">
        <f t="shared" si="3"/>
        <v>38.111661964435768</v>
      </c>
    </row>
    <row r="32" spans="2:13" x14ac:dyDescent="0.25">
      <c r="B32" s="117">
        <v>18</v>
      </c>
      <c r="C32" s="117" t="s">
        <v>443</v>
      </c>
      <c r="D32" s="175">
        <v>3593.2979175299997</v>
      </c>
      <c r="E32" s="175">
        <v>572.32149799999991</v>
      </c>
      <c r="F32" s="175">
        <v>1130.1348800000001</v>
      </c>
      <c r="G32" s="176">
        <f t="shared" si="0"/>
        <v>1890.8415395299999</v>
      </c>
      <c r="H32" s="176"/>
      <c r="I32" s="175">
        <v>4237.199213629001</v>
      </c>
      <c r="J32" s="176">
        <v>719.47812499999998</v>
      </c>
      <c r="K32" s="176">
        <v>1150.7421810000001</v>
      </c>
      <c r="L32" s="176">
        <f t="shared" si="1"/>
        <v>2366.9789076290008</v>
      </c>
      <c r="M32" s="171">
        <f t="shared" si="3"/>
        <v>25.181241164045549</v>
      </c>
    </row>
    <row r="33" spans="2:13" x14ac:dyDescent="0.25">
      <c r="B33" s="117">
        <v>19</v>
      </c>
      <c r="C33" s="117" t="s">
        <v>444</v>
      </c>
      <c r="D33" s="175">
        <v>7453.4113559700008</v>
      </c>
      <c r="E33" s="175">
        <v>2836.7994719999997</v>
      </c>
      <c r="F33" s="175">
        <v>1531.7397740000001</v>
      </c>
      <c r="G33" s="176">
        <f t="shared" si="0"/>
        <v>3084.872109970001</v>
      </c>
      <c r="H33" s="176"/>
      <c r="I33" s="175">
        <v>11402.908614780999</v>
      </c>
      <c r="J33" s="176">
        <v>3199.177396</v>
      </c>
      <c r="K33" s="176">
        <v>2533.8260399999999</v>
      </c>
      <c r="L33" s="176">
        <f t="shared" si="1"/>
        <v>5669.9051787809985</v>
      </c>
      <c r="M33" s="171">
        <f t="shared" si="3"/>
        <v>83.797090338248609</v>
      </c>
    </row>
    <row r="34" spans="2:13" x14ac:dyDescent="0.25">
      <c r="B34" s="117">
        <v>20</v>
      </c>
      <c r="C34" s="117" t="s">
        <v>445</v>
      </c>
      <c r="D34" s="175">
        <v>7888.3035337799993</v>
      </c>
      <c r="E34" s="175">
        <v>2864.7116029999997</v>
      </c>
      <c r="F34" s="175">
        <v>1710.8882080000001</v>
      </c>
      <c r="G34" s="176">
        <f t="shared" si="0"/>
        <v>3312.7037227799992</v>
      </c>
      <c r="H34" s="176"/>
      <c r="I34" s="175">
        <v>10992.809253985</v>
      </c>
      <c r="J34" s="176">
        <v>3028.0398369999998</v>
      </c>
      <c r="K34" s="176">
        <v>3001.3190039999999</v>
      </c>
      <c r="L34" s="176">
        <f t="shared" si="1"/>
        <v>4963.4504129850002</v>
      </c>
      <c r="M34" s="171">
        <f t="shared" si="3"/>
        <v>49.830797691129021</v>
      </c>
    </row>
    <row r="35" spans="2:13" x14ac:dyDescent="0.25">
      <c r="B35" s="117">
        <v>21</v>
      </c>
      <c r="C35" s="117" t="s">
        <v>446</v>
      </c>
      <c r="D35" s="175">
        <v>6914.8267507800001</v>
      </c>
      <c r="E35" s="175">
        <v>2473.8760229999998</v>
      </c>
      <c r="F35" s="175">
        <v>1076.792559</v>
      </c>
      <c r="G35" s="176">
        <f t="shared" si="0"/>
        <v>3364.1581687800003</v>
      </c>
      <c r="H35" s="176"/>
      <c r="I35" s="175">
        <v>11685.162942499999</v>
      </c>
      <c r="J35" s="176">
        <v>3321.5133689999998</v>
      </c>
      <c r="K35" s="176">
        <v>3037.293271</v>
      </c>
      <c r="L35" s="176">
        <f t="shared" si="1"/>
        <v>5326.3563024999985</v>
      </c>
      <c r="M35" s="171">
        <f t="shared" si="3"/>
        <v>58.326571917145685</v>
      </c>
    </row>
    <row r="36" spans="2:13" x14ac:dyDescent="0.25">
      <c r="B36" s="117">
        <v>24</v>
      </c>
      <c r="C36" s="117" t="s">
        <v>447</v>
      </c>
      <c r="D36" s="175">
        <v>3737.1508440300004</v>
      </c>
      <c r="E36" s="175">
        <v>766.53326000000004</v>
      </c>
      <c r="F36" s="175">
        <v>1151.0750680000001</v>
      </c>
      <c r="G36" s="176">
        <f t="shared" si="0"/>
        <v>1819.5425160300001</v>
      </c>
      <c r="H36" s="176"/>
      <c r="I36" s="175">
        <v>4418.5960932680009</v>
      </c>
      <c r="J36" s="176">
        <v>862.43450499999994</v>
      </c>
      <c r="K36" s="176">
        <v>1225.0978030000001</v>
      </c>
      <c r="L36" s="176">
        <f t="shared" si="1"/>
        <v>2331.0637852680006</v>
      </c>
      <c r="M36" s="171">
        <f t="shared" si="3"/>
        <v>28.112630770182385</v>
      </c>
    </row>
    <row r="37" spans="2:13" x14ac:dyDescent="0.25">
      <c r="B37" s="117">
        <v>25</v>
      </c>
      <c r="C37" s="117" t="s">
        <v>448</v>
      </c>
      <c r="D37" s="175">
        <v>3743.4273442199997</v>
      </c>
      <c r="E37" s="175">
        <v>1055.657631</v>
      </c>
      <c r="F37" s="175">
        <v>1278.4110039999998</v>
      </c>
      <c r="G37" s="176">
        <f t="shared" si="0"/>
        <v>1409.3587092199998</v>
      </c>
      <c r="H37" s="176"/>
      <c r="I37" s="175">
        <v>6047.7894871130002</v>
      </c>
      <c r="J37" s="176">
        <v>1669.384669</v>
      </c>
      <c r="K37" s="176">
        <v>1667.846963</v>
      </c>
      <c r="L37" s="176">
        <f t="shared" si="1"/>
        <v>2710.5578551130002</v>
      </c>
      <c r="M37" s="171">
        <f t="shared" si="3"/>
        <v>92.32561855123032</v>
      </c>
    </row>
    <row r="38" spans="2:13" x14ac:dyDescent="0.25">
      <c r="B38" s="117">
        <v>26</v>
      </c>
      <c r="C38" s="117" t="s">
        <v>449</v>
      </c>
      <c r="D38" s="175">
        <v>4004.7683587199995</v>
      </c>
      <c r="E38" s="175">
        <v>1538.070277</v>
      </c>
      <c r="F38" s="175">
        <v>776.92400299999997</v>
      </c>
      <c r="G38" s="176">
        <f t="shared" si="0"/>
        <v>1689.7740787199991</v>
      </c>
      <c r="H38" s="176"/>
      <c r="I38" s="175">
        <v>9307.5467923219985</v>
      </c>
      <c r="J38" s="176">
        <v>2216.3656609999998</v>
      </c>
      <c r="K38" s="176">
        <v>1826.205813</v>
      </c>
      <c r="L38" s="176">
        <f t="shared" si="1"/>
        <v>5264.9753183219982</v>
      </c>
      <c r="M38" s="171">
        <f t="shared" si="3"/>
        <v>211.57865330199689</v>
      </c>
    </row>
    <row r="39" spans="2:13" x14ac:dyDescent="0.25">
      <c r="B39" s="117">
        <v>28</v>
      </c>
      <c r="C39" s="117" t="s">
        <v>450</v>
      </c>
      <c r="D39" s="175">
        <v>3498.6015765000002</v>
      </c>
      <c r="E39" s="175">
        <v>1320.991477</v>
      </c>
      <c r="F39" s="175">
        <v>759.20044100000007</v>
      </c>
      <c r="G39" s="176">
        <f t="shared" si="0"/>
        <v>1418.4096585000002</v>
      </c>
      <c r="H39" s="176"/>
      <c r="I39" s="175">
        <v>4226.5261597930003</v>
      </c>
      <c r="J39" s="176">
        <v>1145.8792269999999</v>
      </c>
      <c r="K39" s="176">
        <v>964.97943199999997</v>
      </c>
      <c r="L39" s="176">
        <f t="shared" si="1"/>
        <v>2115.6675007930003</v>
      </c>
      <c r="M39" s="171">
        <f t="shared" si="3"/>
        <v>49.157719570971182</v>
      </c>
    </row>
    <row r="40" spans="2:13" x14ac:dyDescent="0.25">
      <c r="B40" s="117">
        <v>29</v>
      </c>
      <c r="C40" s="117" t="s">
        <v>451</v>
      </c>
      <c r="D40" s="175">
        <v>3697.4149575300003</v>
      </c>
      <c r="E40" s="175">
        <v>1658.2253559999999</v>
      </c>
      <c r="F40" s="175">
        <v>1029.221571</v>
      </c>
      <c r="G40" s="176">
        <f t="shared" si="0"/>
        <v>1009.9680305300003</v>
      </c>
      <c r="H40" s="176"/>
      <c r="I40" s="175">
        <v>6027.1487090729997</v>
      </c>
      <c r="J40" s="176">
        <v>1817.1637250000001</v>
      </c>
      <c r="K40" s="176">
        <v>1572.93841</v>
      </c>
      <c r="L40" s="176">
        <f t="shared" si="1"/>
        <v>2637.0465740729996</v>
      </c>
      <c r="M40" s="171">
        <f t="shared" si="3"/>
        <v>161.10198485086289</v>
      </c>
    </row>
    <row r="41" spans="2:13" x14ac:dyDescent="0.25">
      <c r="B41" s="117">
        <v>31</v>
      </c>
      <c r="C41" s="117" t="s">
        <v>452</v>
      </c>
      <c r="D41" s="175">
        <v>693.71671121999998</v>
      </c>
      <c r="E41" s="175">
        <v>0</v>
      </c>
      <c r="F41" s="175">
        <v>570.69502799999998</v>
      </c>
      <c r="G41" s="176">
        <f t="shared" si="0"/>
        <v>123.02168322</v>
      </c>
      <c r="H41" s="176"/>
      <c r="I41" s="175">
        <v>654.97336963999999</v>
      </c>
      <c r="J41" s="176">
        <v>0</v>
      </c>
      <c r="K41" s="176">
        <v>496.02185300000002</v>
      </c>
      <c r="L41" s="176">
        <f t="shared" si="1"/>
        <v>158.95151663999997</v>
      </c>
      <c r="M41" s="171">
        <f t="shared" si="3"/>
        <v>29.20609804675372</v>
      </c>
    </row>
    <row r="42" spans="2:13" x14ac:dyDescent="0.25">
      <c r="B42" s="117">
        <v>33</v>
      </c>
      <c r="C42" s="117" t="s">
        <v>453</v>
      </c>
      <c r="D42" s="175">
        <v>530.06555249999997</v>
      </c>
      <c r="E42" s="175">
        <v>0</v>
      </c>
      <c r="F42" s="175">
        <v>445.03111999999999</v>
      </c>
      <c r="G42" s="176">
        <f t="shared" si="0"/>
        <v>85.03443249999998</v>
      </c>
      <c r="H42" s="176"/>
      <c r="I42" s="175">
        <v>570.17083649300002</v>
      </c>
      <c r="J42" s="176">
        <v>0</v>
      </c>
      <c r="K42" s="176">
        <v>362.90721500000001</v>
      </c>
      <c r="L42" s="176">
        <f t="shared" si="1"/>
        <v>207.26362149300002</v>
      </c>
      <c r="M42" s="171">
        <f t="shared" si="3"/>
        <v>143.74081815974967</v>
      </c>
    </row>
    <row r="43" spans="2:13" x14ac:dyDescent="0.25">
      <c r="B43" s="117">
        <v>34</v>
      </c>
      <c r="C43" s="117" t="s">
        <v>454</v>
      </c>
      <c r="D43" s="175">
        <v>1824.6840270299999</v>
      </c>
      <c r="E43" s="175">
        <v>0</v>
      </c>
      <c r="F43" s="175">
        <v>1525.9565969999999</v>
      </c>
      <c r="G43" s="176">
        <f t="shared" si="0"/>
        <v>298.72743003000005</v>
      </c>
      <c r="H43" s="176"/>
      <c r="I43" s="175">
        <v>2476.6822962589999</v>
      </c>
      <c r="J43" s="176">
        <v>0</v>
      </c>
      <c r="K43" s="176">
        <v>1794.1836740000001</v>
      </c>
      <c r="L43" s="176">
        <f t="shared" si="1"/>
        <v>682.49862225899983</v>
      </c>
      <c r="M43" s="171">
        <f t="shared" si="3"/>
        <v>128.46868203246655</v>
      </c>
    </row>
    <row r="44" spans="2:13" x14ac:dyDescent="0.25">
      <c r="B44" s="117">
        <v>36</v>
      </c>
      <c r="C44" s="117" t="s">
        <v>455</v>
      </c>
      <c r="D44" s="175">
        <v>1706.65986978</v>
      </c>
      <c r="E44" s="175">
        <v>390.17793099999989</v>
      </c>
      <c r="F44" s="175">
        <v>885.86328400000002</v>
      </c>
      <c r="G44" s="176">
        <f t="shared" si="0"/>
        <v>430.61865478000004</v>
      </c>
      <c r="H44" s="176"/>
      <c r="I44" s="175">
        <v>3817.6442747189999</v>
      </c>
      <c r="J44" s="176">
        <v>816.97144700000001</v>
      </c>
      <c r="K44" s="176">
        <v>1577.797476</v>
      </c>
      <c r="L44" s="176">
        <f t="shared" si="1"/>
        <v>1422.875351719</v>
      </c>
      <c r="M44" s="171">
        <f t="shared" si="3"/>
        <v>230.42585032595412</v>
      </c>
    </row>
    <row r="45" spans="2:13" x14ac:dyDescent="0.25">
      <c r="B45" s="117">
        <v>38</v>
      </c>
      <c r="C45" s="117" t="s">
        <v>456</v>
      </c>
      <c r="D45" s="175">
        <v>5244.7894530299991</v>
      </c>
      <c r="E45" s="175">
        <v>1738.4700050000001</v>
      </c>
      <c r="F45" s="175">
        <v>1090.2303360000001</v>
      </c>
      <c r="G45" s="176">
        <f t="shared" si="0"/>
        <v>2416.0891120299989</v>
      </c>
      <c r="H45" s="176"/>
      <c r="I45" s="175">
        <v>7337.1846510009991</v>
      </c>
      <c r="J45" s="176">
        <v>1840.0018560000001</v>
      </c>
      <c r="K45" s="176">
        <v>1850.989247</v>
      </c>
      <c r="L45" s="176">
        <f t="shared" si="1"/>
        <v>3646.1935480009993</v>
      </c>
      <c r="M45" s="171">
        <f t="shared" si="3"/>
        <v>50.91304082478424</v>
      </c>
    </row>
    <row r="46" spans="2:13" x14ac:dyDescent="0.25">
      <c r="B46" s="117">
        <v>40</v>
      </c>
      <c r="C46" s="117" t="s">
        <v>85</v>
      </c>
      <c r="D46" s="175">
        <v>394.83099153000001</v>
      </c>
      <c r="E46" s="175">
        <v>0</v>
      </c>
      <c r="F46" s="175">
        <v>374.63316300000008</v>
      </c>
      <c r="G46" s="176">
        <f t="shared" si="0"/>
        <v>20.197828529999924</v>
      </c>
      <c r="H46" s="176"/>
      <c r="I46" s="175">
        <v>637.03518628099994</v>
      </c>
      <c r="J46" s="176">
        <v>0</v>
      </c>
      <c r="K46" s="176">
        <v>373.94967000000003</v>
      </c>
      <c r="L46" s="176">
        <f t="shared" si="1"/>
        <v>263.08551628099991</v>
      </c>
      <c r="M46" s="171" t="str">
        <f t="shared" si="3"/>
        <v>&gt;500</v>
      </c>
    </row>
    <row r="47" spans="2:13" x14ac:dyDescent="0.25">
      <c r="B47" s="117">
        <v>42</v>
      </c>
      <c r="C47" s="117" t="s">
        <v>457</v>
      </c>
      <c r="D47" s="175">
        <v>4520.3231167199992</v>
      </c>
      <c r="E47" s="175">
        <v>2127.0620370000001</v>
      </c>
      <c r="F47" s="175">
        <v>2385.4959410000001</v>
      </c>
      <c r="G47" s="176">
        <f t="shared" si="0"/>
        <v>7.7651387199989585</v>
      </c>
      <c r="H47" s="176"/>
      <c r="I47" s="175">
        <v>6203.3611117280007</v>
      </c>
      <c r="J47" s="176">
        <v>1159.6401000000001</v>
      </c>
      <c r="K47" s="176">
        <v>1634.00209</v>
      </c>
      <c r="L47" s="176">
        <f t="shared" si="1"/>
        <v>3409.7189217280011</v>
      </c>
      <c r="M47" s="171" t="str">
        <f t="shared" si="3"/>
        <v>&gt;500</v>
      </c>
    </row>
    <row r="48" spans="2:13" x14ac:dyDescent="0.25">
      <c r="B48" s="117">
        <v>43</v>
      </c>
      <c r="C48" s="117" t="s">
        <v>458</v>
      </c>
      <c r="D48" s="175">
        <v>4164.19701678</v>
      </c>
      <c r="E48" s="175">
        <v>1248.0863039999999</v>
      </c>
      <c r="F48" s="175">
        <v>948.09549600000003</v>
      </c>
      <c r="G48" s="176">
        <f t="shared" si="0"/>
        <v>1968.0152167800002</v>
      </c>
      <c r="H48" s="176"/>
      <c r="I48" s="175">
        <v>7427.5749648609999</v>
      </c>
      <c r="J48" s="176">
        <v>915.16518699999995</v>
      </c>
      <c r="K48" s="176">
        <v>2277.1892790000002</v>
      </c>
      <c r="L48" s="176">
        <f t="shared" si="1"/>
        <v>4235.2204988610001</v>
      </c>
      <c r="M48" s="171">
        <f t="shared" si="3"/>
        <v>115.20262967227075</v>
      </c>
    </row>
    <row r="49" spans="2:13" ht="15" thickBot="1" x14ac:dyDescent="0.3">
      <c r="B49" s="177">
        <v>45</v>
      </c>
      <c r="C49" s="177" t="s">
        <v>86</v>
      </c>
      <c r="D49" s="178">
        <v>3715.0457099400005</v>
      </c>
      <c r="E49" s="178">
        <v>0</v>
      </c>
      <c r="F49" s="178">
        <v>0</v>
      </c>
      <c r="G49" s="179">
        <f t="shared" si="0"/>
        <v>3715.0457099400005</v>
      </c>
      <c r="H49" s="179"/>
      <c r="I49" s="178">
        <v>0</v>
      </c>
      <c r="J49" s="179">
        <v>0</v>
      </c>
      <c r="K49" s="179">
        <v>0</v>
      </c>
      <c r="L49" s="179">
        <f t="shared" si="1"/>
        <v>0</v>
      </c>
      <c r="M49" s="180">
        <f t="shared" si="3"/>
        <v>-100</v>
      </c>
    </row>
    <row r="50" spans="2:13" s="33" customFormat="1" ht="13.5" x14ac:dyDescent="0.25">
      <c r="B50" s="157" t="s">
        <v>920</v>
      </c>
      <c r="C50" s="160"/>
      <c r="D50" s="160"/>
      <c r="E50" s="160"/>
      <c r="F50" s="164"/>
      <c r="G50" s="165"/>
      <c r="H50" s="165"/>
      <c r="I50" s="166"/>
      <c r="J50" s="166"/>
      <c r="K50" s="166"/>
      <c r="L50" s="166"/>
      <c r="M50" s="166"/>
    </row>
    <row r="51" spans="2:13" s="33" customFormat="1" ht="12" customHeight="1" x14ac:dyDescent="0.25">
      <c r="B51" s="323" t="s">
        <v>459</v>
      </c>
      <c r="C51" s="323"/>
      <c r="D51" s="323"/>
      <c r="E51" s="323"/>
      <c r="F51" s="323"/>
      <c r="G51" s="323"/>
      <c r="H51" s="323"/>
      <c r="I51" s="323"/>
      <c r="J51" s="323"/>
      <c r="K51" s="323"/>
      <c r="L51" s="323"/>
      <c r="M51" s="323"/>
    </row>
    <row r="52" spans="2:13" s="33" customFormat="1" ht="12" customHeight="1" x14ac:dyDescent="0.25">
      <c r="B52" s="323" t="s">
        <v>926</v>
      </c>
      <c r="C52" s="323"/>
      <c r="D52" s="323"/>
      <c r="E52" s="323"/>
      <c r="F52" s="158"/>
      <c r="G52" s="158"/>
      <c r="H52" s="158"/>
      <c r="I52" s="158"/>
      <c r="J52" s="158"/>
      <c r="K52" s="158"/>
      <c r="L52" s="158"/>
      <c r="M52" s="158"/>
    </row>
    <row r="53" spans="2:13" s="33" customFormat="1" ht="12" customHeight="1" x14ac:dyDescent="0.25">
      <c r="B53" s="323" t="s">
        <v>925</v>
      </c>
      <c r="C53" s="323"/>
      <c r="D53" s="323"/>
      <c r="E53" s="323"/>
      <c r="F53" s="158"/>
      <c r="G53" s="158"/>
      <c r="H53" s="158"/>
      <c r="I53" s="158"/>
      <c r="J53" s="158"/>
      <c r="K53" s="158"/>
      <c r="L53" s="158"/>
      <c r="M53" s="158"/>
    </row>
    <row r="54" spans="2:13" x14ac:dyDescent="0.25">
      <c r="B54" s="157" t="s">
        <v>460</v>
      </c>
      <c r="C54" s="160"/>
      <c r="D54" s="160"/>
      <c r="E54" s="160"/>
      <c r="F54" s="167"/>
      <c r="G54" s="168"/>
      <c r="H54" s="168"/>
      <c r="I54" s="160"/>
      <c r="J54" s="160"/>
      <c r="K54" s="160"/>
      <c r="L54" s="167"/>
      <c r="M54" s="160"/>
    </row>
    <row r="55" spans="2:13" x14ac:dyDescent="0.25">
      <c r="B55" s="323"/>
      <c r="C55" s="323"/>
      <c r="D55" s="323"/>
      <c r="E55" s="323"/>
      <c r="F55" s="323"/>
      <c r="G55" s="323"/>
      <c r="H55" s="323"/>
      <c r="I55" s="323"/>
      <c r="J55" s="323"/>
      <c r="K55" s="323"/>
      <c r="L55" s="323"/>
      <c r="M55" s="323"/>
    </row>
    <row r="56" spans="2:13" x14ac:dyDescent="0.25">
      <c r="B56" s="157"/>
      <c r="C56" s="160"/>
      <c r="D56" s="160"/>
      <c r="E56" s="160"/>
      <c r="F56" s="167"/>
      <c r="G56" s="168"/>
      <c r="H56" s="168"/>
      <c r="I56" s="160"/>
      <c r="J56" s="160"/>
      <c r="K56" s="160"/>
      <c r="L56" s="167"/>
      <c r="M56" s="160"/>
    </row>
    <row r="57" spans="2:13" x14ac:dyDescent="0.25">
      <c r="B57" s="157"/>
      <c r="C57" s="160"/>
      <c r="D57" s="160"/>
      <c r="E57" s="160"/>
      <c r="F57" s="167"/>
      <c r="G57" s="160"/>
      <c r="H57" s="160"/>
      <c r="I57" s="160"/>
      <c r="J57" s="160"/>
      <c r="K57" s="160"/>
      <c r="L57" s="160"/>
      <c r="M57" s="160"/>
    </row>
    <row r="58" spans="2:13" x14ac:dyDescent="0.25">
      <c r="B58" s="160"/>
      <c r="C58" s="160"/>
      <c r="D58" s="160"/>
      <c r="E58" s="160"/>
      <c r="F58" s="160"/>
      <c r="G58" s="160"/>
      <c r="H58" s="160"/>
      <c r="I58" s="160"/>
      <c r="J58" s="160"/>
      <c r="K58" s="160"/>
      <c r="L58" s="160"/>
      <c r="M58" s="160"/>
    </row>
  </sheetData>
  <mergeCells count="24">
    <mergeCell ref="B55:M55"/>
    <mergeCell ref="A1:D1"/>
    <mergeCell ref="E1:M1"/>
    <mergeCell ref="A2:M2"/>
    <mergeCell ref="A3:F3"/>
    <mergeCell ref="G3:M3"/>
    <mergeCell ref="I11:I12"/>
    <mergeCell ref="J11:J12"/>
    <mergeCell ref="K11:K12"/>
    <mergeCell ref="L11:L12"/>
    <mergeCell ref="M11:M12"/>
    <mergeCell ref="B51:M51"/>
    <mergeCell ref="B9:B12"/>
    <mergeCell ref="C9:C12"/>
    <mergeCell ref="D9:G9"/>
    <mergeCell ref="I9:L9"/>
    <mergeCell ref="B52:E52"/>
    <mergeCell ref="B53:E53"/>
    <mergeCell ref="E10:F10"/>
    <mergeCell ref="J10:K10"/>
    <mergeCell ref="D11:D12"/>
    <mergeCell ref="E11:E12"/>
    <mergeCell ref="F11:F12"/>
    <mergeCell ref="G11:G12"/>
  </mergeCells>
  <pageMargins left="0.7" right="0.7" top="0.75" bottom="0.75" header="0.3" footer="0.3"/>
  <pageSetup scale="60" orientation="landscape" verticalDpi="0" r:id="rId1"/>
  <ignoredErrors>
    <ignoredError sqref="D13:M1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0"/>
  <sheetViews>
    <sheetView showGridLines="0" zoomScale="90" zoomScaleNormal="90" zoomScaleSheetLayoutView="80" workbookViewId="0">
      <selection sqref="A1:B1"/>
    </sheetView>
  </sheetViews>
  <sheetFormatPr baseColWidth="10" defaultColWidth="46.42578125" defaultRowHeight="12.75" x14ac:dyDescent="0.25"/>
  <cols>
    <col min="1" max="1" width="8.28515625" style="42" customWidth="1"/>
    <col min="2" max="2" width="60.85546875" style="42" customWidth="1"/>
    <col min="3" max="6" width="13.7109375" style="42" customWidth="1"/>
    <col min="7" max="7" width="3.5703125" style="42" customWidth="1"/>
    <col min="8" max="8" width="10.7109375" style="42" customWidth="1"/>
    <col min="9" max="10" width="13.7109375" style="42" customWidth="1"/>
    <col min="11" max="11" width="1.140625" style="42" customWidth="1"/>
    <col min="12" max="13" width="13.7109375" style="42" customWidth="1"/>
    <col min="14" max="14" width="10" style="42" customWidth="1"/>
    <col min="15" max="15" width="13.85546875" style="42" customWidth="1"/>
    <col min="16" max="16" width="9.42578125" style="42" customWidth="1"/>
    <col min="17" max="16384" width="46.42578125" style="42"/>
  </cols>
  <sheetData>
    <row r="1" spans="1:16" s="150" customFormat="1" ht="44.25" customHeight="1" x14ac:dyDescent="0.2">
      <c r="A1" s="312" t="s">
        <v>91</v>
      </c>
      <c r="B1" s="312"/>
      <c r="C1" s="189" t="s">
        <v>93</v>
      </c>
      <c r="D1" s="189"/>
      <c r="E1" s="189"/>
      <c r="F1" s="190"/>
      <c r="G1" s="190"/>
      <c r="H1" s="190"/>
      <c r="I1" s="190"/>
      <c r="J1" s="190"/>
      <c r="K1" s="190"/>
      <c r="L1" s="190"/>
      <c r="M1" s="190"/>
    </row>
    <row r="2" spans="1:16" s="1" customFormat="1" ht="36" customHeight="1" thickBot="1" x14ac:dyDescent="0.45">
      <c r="A2" s="314" t="s">
        <v>92</v>
      </c>
      <c r="B2" s="314"/>
      <c r="C2" s="314"/>
      <c r="D2" s="314"/>
      <c r="E2" s="314"/>
      <c r="F2" s="314"/>
      <c r="G2" s="314"/>
      <c r="H2" s="314"/>
      <c r="I2" s="314"/>
      <c r="J2" s="314"/>
      <c r="K2" s="314"/>
      <c r="L2" s="314"/>
      <c r="M2" s="314"/>
    </row>
    <row r="3" spans="1:16" customFormat="1" ht="4.5" customHeight="1" x14ac:dyDescent="0.4">
      <c r="A3" s="310"/>
      <c r="B3" s="310"/>
      <c r="C3" s="310"/>
      <c r="D3" s="310"/>
      <c r="E3" s="310"/>
      <c r="F3" s="310"/>
      <c r="G3" s="310"/>
      <c r="H3" s="310"/>
      <c r="I3" s="310"/>
      <c r="J3" s="310"/>
      <c r="K3" s="310"/>
      <c r="L3" s="310"/>
      <c r="M3" s="23"/>
    </row>
    <row r="4" spans="1:16" s="37" customFormat="1" ht="17.649999999999999" customHeight="1" x14ac:dyDescent="0.35">
      <c r="A4" s="77" t="s">
        <v>895</v>
      </c>
      <c r="B4" s="156"/>
      <c r="C4" s="156"/>
      <c r="D4" s="156"/>
      <c r="E4" s="156"/>
      <c r="F4" s="156"/>
      <c r="G4" s="156"/>
      <c r="H4" s="156"/>
      <c r="I4" s="156"/>
      <c r="J4" s="156"/>
      <c r="K4" s="156"/>
      <c r="L4" s="156"/>
      <c r="M4" s="156"/>
    </row>
    <row r="5" spans="1:16" s="37" customFormat="1" ht="17.649999999999999" customHeight="1" x14ac:dyDescent="0.35">
      <c r="A5" s="77" t="s">
        <v>461</v>
      </c>
      <c r="B5" s="156"/>
      <c r="C5" s="156"/>
      <c r="D5" s="156"/>
      <c r="E5" s="156"/>
      <c r="F5" s="156"/>
      <c r="G5" s="156"/>
      <c r="H5" s="156"/>
      <c r="I5" s="156"/>
      <c r="J5" s="156"/>
      <c r="K5" s="156"/>
      <c r="L5" s="156"/>
      <c r="M5" s="156"/>
    </row>
    <row r="6" spans="1:16" s="37" customFormat="1" ht="17.649999999999999" customHeight="1" x14ac:dyDescent="0.35">
      <c r="A6" s="77" t="s">
        <v>462</v>
      </c>
      <c r="B6" s="156"/>
      <c r="C6" s="156"/>
      <c r="D6" s="156"/>
      <c r="E6" s="156"/>
      <c r="F6" s="156"/>
      <c r="G6" s="156"/>
      <c r="H6" s="156"/>
      <c r="I6" s="156"/>
      <c r="J6" s="156"/>
      <c r="K6" s="156"/>
      <c r="L6" s="156"/>
      <c r="M6" s="156"/>
    </row>
    <row r="7" spans="1:16" s="37" customFormat="1" ht="17.649999999999999" customHeight="1" x14ac:dyDescent="0.35">
      <c r="A7" s="77" t="s">
        <v>927</v>
      </c>
      <c r="B7" s="156"/>
      <c r="C7" s="156"/>
      <c r="D7" s="156"/>
      <c r="E7" s="156"/>
      <c r="F7" s="156"/>
      <c r="G7" s="156"/>
      <c r="H7" s="156"/>
      <c r="I7" s="156"/>
      <c r="J7" s="156"/>
      <c r="K7" s="156"/>
      <c r="L7" s="156"/>
      <c r="M7" s="156"/>
    </row>
    <row r="8" spans="1:16" s="37" customFormat="1" ht="17.649999999999999" customHeight="1" x14ac:dyDescent="0.35">
      <c r="A8" s="77" t="s">
        <v>896</v>
      </c>
      <c r="B8" s="156"/>
      <c r="C8" s="156"/>
      <c r="D8" s="156"/>
      <c r="E8" s="156"/>
      <c r="F8" s="156"/>
      <c r="G8" s="156"/>
      <c r="H8" s="156"/>
      <c r="I8" s="156"/>
      <c r="J8" s="156"/>
      <c r="K8" s="156"/>
      <c r="L8" s="156"/>
      <c r="M8" s="156"/>
      <c r="N8" s="38"/>
    </row>
    <row r="9" spans="1:16" s="33" customFormat="1" ht="17.649999999999999" customHeight="1" x14ac:dyDescent="0.25">
      <c r="A9" s="305" t="s">
        <v>413</v>
      </c>
      <c r="B9" s="304" t="s">
        <v>463</v>
      </c>
      <c r="C9" s="301" t="s">
        <v>464</v>
      </c>
      <c r="D9" s="300" t="s">
        <v>465</v>
      </c>
      <c r="E9" s="300"/>
      <c r="F9" s="300"/>
      <c r="G9" s="301"/>
      <c r="H9" s="300" t="s">
        <v>466</v>
      </c>
      <c r="I9" s="300"/>
      <c r="J9" s="300"/>
      <c r="K9" s="84"/>
      <c r="L9" s="300" t="s">
        <v>467</v>
      </c>
      <c r="M9" s="300"/>
      <c r="N9" s="39"/>
      <c r="O9" s="40"/>
    </row>
    <row r="10" spans="1:16" s="33" customFormat="1" ht="17.649999999999999" customHeight="1" x14ac:dyDescent="0.25">
      <c r="A10" s="305"/>
      <c r="B10" s="304"/>
      <c r="C10" s="301"/>
      <c r="D10" s="84" t="str">
        <f>'[15]COMP MILLDDLLS'!E7</f>
        <v>Hasta 2022</v>
      </c>
      <c r="E10" s="84" t="str">
        <f>'[15]COMP MILLDDLLS'!F7</f>
        <v>En 2023</v>
      </c>
      <c r="F10" s="84" t="s">
        <v>468</v>
      </c>
      <c r="G10" s="301"/>
      <c r="H10" s="84" t="s">
        <v>469</v>
      </c>
      <c r="I10" s="84" t="s">
        <v>470</v>
      </c>
      <c r="J10" s="84" t="s">
        <v>468</v>
      </c>
      <c r="K10" s="84"/>
      <c r="L10" s="84" t="s">
        <v>471</v>
      </c>
      <c r="M10" s="84" t="s">
        <v>87</v>
      </c>
    </row>
    <row r="11" spans="1:16" ht="17.649999999999999" customHeight="1" thickBot="1" x14ac:dyDescent="0.3">
      <c r="A11" s="327"/>
      <c r="B11" s="300"/>
      <c r="C11" s="193" t="s">
        <v>112</v>
      </c>
      <c r="D11" s="90" t="s">
        <v>19</v>
      </c>
      <c r="E11" s="90" t="s">
        <v>20</v>
      </c>
      <c r="F11" s="90" t="s">
        <v>472</v>
      </c>
      <c r="G11" s="194"/>
      <c r="H11" s="90" t="s">
        <v>423</v>
      </c>
      <c r="I11" s="90" t="s">
        <v>424</v>
      </c>
      <c r="J11" s="90" t="s">
        <v>473</v>
      </c>
      <c r="K11" s="90"/>
      <c r="L11" s="90" t="s">
        <v>474</v>
      </c>
      <c r="M11" s="90" t="s">
        <v>475</v>
      </c>
      <c r="N11" s="41"/>
    </row>
    <row r="12" spans="1:16" ht="5.25" customHeight="1" thickBot="1" x14ac:dyDescent="0.3">
      <c r="A12" s="191"/>
      <c r="B12" s="81"/>
      <c r="C12" s="192"/>
      <c r="D12" s="81"/>
      <c r="E12" s="81"/>
      <c r="F12" s="81"/>
      <c r="G12" s="81"/>
      <c r="H12" s="81"/>
      <c r="I12" s="81"/>
      <c r="J12" s="81"/>
      <c r="K12" s="81"/>
      <c r="L12" s="81"/>
      <c r="M12" s="81"/>
      <c r="N12" s="167"/>
    </row>
    <row r="13" spans="1:16" ht="15.75" customHeight="1" x14ac:dyDescent="0.25">
      <c r="A13" s="214"/>
      <c r="B13" s="173" t="s">
        <v>87</v>
      </c>
      <c r="C13" s="174">
        <f>C14+C252</f>
        <v>391009.33960683836</v>
      </c>
      <c r="D13" s="174">
        <f>D14+D252</f>
        <v>282859.34445696702</v>
      </c>
      <c r="E13" s="174">
        <f>E14+E252</f>
        <v>10054.303132327743</v>
      </c>
      <c r="F13" s="174">
        <f>F14+F252</f>
        <v>292913.64758929459</v>
      </c>
      <c r="G13" s="174"/>
      <c r="H13" s="174">
        <f>H14+H252</f>
        <v>0</v>
      </c>
      <c r="I13" s="174">
        <f>I14+I252</f>
        <v>11363.819508720837</v>
      </c>
      <c r="J13" s="174">
        <f>J14+J252</f>
        <v>11363.819508720837</v>
      </c>
      <c r="K13" s="174"/>
      <c r="L13" s="174">
        <f>L14+L252</f>
        <v>86731.872508823115</v>
      </c>
      <c r="M13" s="174">
        <f>M14+M252</f>
        <v>98095.692017543974</v>
      </c>
      <c r="N13" s="203"/>
      <c r="O13" s="43"/>
      <c r="P13" s="43"/>
    </row>
    <row r="14" spans="1:16" s="44" customFormat="1" ht="15.75" customHeight="1" x14ac:dyDescent="0.25">
      <c r="A14" s="215"/>
      <c r="B14" s="108" t="s">
        <v>476</v>
      </c>
      <c r="C14" s="216">
        <f>SUM(C15:C251)</f>
        <v>335376.96756380331</v>
      </c>
      <c r="D14" s="216">
        <f>SUM(D15:D251)</f>
        <v>266649.08363384701</v>
      </c>
      <c r="E14" s="216">
        <f>SUM(E15:E251)</f>
        <v>7066.6444087966038</v>
      </c>
      <c r="F14" s="216">
        <f>SUM(F15:F251)</f>
        <v>273715.72804264346</v>
      </c>
      <c r="G14" s="216"/>
      <c r="H14" s="216">
        <f>SUM(H15:H251)</f>
        <v>0</v>
      </c>
      <c r="I14" s="216">
        <f>SUM(I15:I251)</f>
        <v>7745.3527484130109</v>
      </c>
      <c r="J14" s="216">
        <f>SUM(J15:J251)</f>
        <v>7745.3527484130109</v>
      </c>
      <c r="K14" s="216"/>
      <c r="L14" s="216">
        <f>SUM(L15:L251)</f>
        <v>53915.886772747021</v>
      </c>
      <c r="M14" s="216">
        <f>SUM(M15:M251)</f>
        <v>61661.23952116006</v>
      </c>
      <c r="N14" s="204"/>
    </row>
    <row r="15" spans="1:16" s="44" customFormat="1" ht="15.75" customHeight="1" x14ac:dyDescent="0.25">
      <c r="A15" s="107">
        <v>1</v>
      </c>
      <c r="B15" s="110" t="s">
        <v>477</v>
      </c>
      <c r="C15" s="176">
        <v>1748.6517920000001</v>
      </c>
      <c r="D15" s="176">
        <v>1748.6517920000001</v>
      </c>
      <c r="E15" s="176">
        <v>0</v>
      </c>
      <c r="F15" s="176">
        <f>+D15+E15</f>
        <v>1748.6517920000001</v>
      </c>
      <c r="G15" s="176"/>
      <c r="H15" s="176">
        <v>0</v>
      </c>
      <c r="I15" s="176">
        <v>0</v>
      </c>
      <c r="J15" s="176">
        <f>+H15+I15</f>
        <v>0</v>
      </c>
      <c r="K15" s="176"/>
      <c r="L15" s="176">
        <f>SUM(C15-F15-J15)</f>
        <v>0</v>
      </c>
      <c r="M15" s="176">
        <f>J15+L15</f>
        <v>0</v>
      </c>
      <c r="N15" s="204"/>
      <c r="O15" s="45"/>
    </row>
    <row r="16" spans="1:16" s="44" customFormat="1" ht="15.75" customHeight="1" x14ac:dyDescent="0.25">
      <c r="A16" s="107">
        <v>2</v>
      </c>
      <c r="B16" s="110" t="s">
        <v>478</v>
      </c>
      <c r="C16" s="176">
        <v>4693.5869069423788</v>
      </c>
      <c r="D16" s="176">
        <v>4693.5869069423807</v>
      </c>
      <c r="E16" s="176">
        <v>0</v>
      </c>
      <c r="F16" s="176">
        <f t="shared" ref="F16:F79" si="0">+D16+E16</f>
        <v>4693.5869069423807</v>
      </c>
      <c r="G16" s="176"/>
      <c r="H16" s="176">
        <v>0</v>
      </c>
      <c r="I16" s="176">
        <v>0</v>
      </c>
      <c r="J16" s="176">
        <f t="shared" ref="J16:J79" si="1">+H16+I16</f>
        <v>0</v>
      </c>
      <c r="K16" s="176"/>
      <c r="L16" s="176">
        <f t="shared" ref="L16:L79" si="2">SUM(C16-F16-J16)</f>
        <v>-1.8189894035458565E-12</v>
      </c>
      <c r="M16" s="176">
        <f t="shared" ref="M16:M79" si="3">J16+L16</f>
        <v>-1.8189894035458565E-12</v>
      </c>
      <c r="N16" s="204"/>
      <c r="O16" s="45"/>
    </row>
    <row r="17" spans="1:15" s="44" customFormat="1" ht="15.75" customHeight="1" x14ac:dyDescent="0.25">
      <c r="A17" s="107">
        <v>3</v>
      </c>
      <c r="B17" s="110" t="s">
        <v>479</v>
      </c>
      <c r="C17" s="176">
        <v>464.79430306086249</v>
      </c>
      <c r="D17" s="176">
        <v>464.7943030608626</v>
      </c>
      <c r="E17" s="176">
        <v>0</v>
      </c>
      <c r="F17" s="176">
        <f t="shared" si="0"/>
        <v>464.7943030608626</v>
      </c>
      <c r="G17" s="176"/>
      <c r="H17" s="176">
        <v>0</v>
      </c>
      <c r="I17" s="176">
        <v>0</v>
      </c>
      <c r="J17" s="176">
        <f t="shared" si="1"/>
        <v>0</v>
      </c>
      <c r="K17" s="176"/>
      <c r="L17" s="176">
        <f t="shared" si="2"/>
        <v>-1.1368683772161603E-13</v>
      </c>
      <c r="M17" s="176">
        <f t="shared" si="3"/>
        <v>-1.1368683772161603E-13</v>
      </c>
      <c r="N17" s="204"/>
      <c r="O17" s="45"/>
    </row>
    <row r="18" spans="1:15" s="44" customFormat="1" ht="15.75" customHeight="1" x14ac:dyDescent="0.25">
      <c r="A18" s="107">
        <v>4</v>
      </c>
      <c r="B18" s="110" t="s">
        <v>480</v>
      </c>
      <c r="C18" s="176">
        <v>4877.6530132838807</v>
      </c>
      <c r="D18" s="176">
        <v>4877.6530132838798</v>
      </c>
      <c r="E18" s="176">
        <v>0</v>
      </c>
      <c r="F18" s="176">
        <f t="shared" si="0"/>
        <v>4877.6530132838798</v>
      </c>
      <c r="G18" s="176"/>
      <c r="H18" s="176">
        <v>0</v>
      </c>
      <c r="I18" s="176">
        <v>0</v>
      </c>
      <c r="J18" s="176">
        <f t="shared" si="1"/>
        <v>0</v>
      </c>
      <c r="K18" s="176"/>
      <c r="L18" s="176">
        <f t="shared" si="2"/>
        <v>9.0949470177292824E-13</v>
      </c>
      <c r="M18" s="176">
        <f t="shared" si="3"/>
        <v>9.0949470177292824E-13</v>
      </c>
      <c r="N18" s="204"/>
      <c r="O18" s="45"/>
    </row>
    <row r="19" spans="1:15" s="44" customFormat="1" ht="15.75" customHeight="1" x14ac:dyDescent="0.25">
      <c r="A19" s="107">
        <v>5</v>
      </c>
      <c r="B19" s="110" t="s">
        <v>481</v>
      </c>
      <c r="C19" s="176">
        <v>1035.7558533000001</v>
      </c>
      <c r="D19" s="176">
        <v>1035.7558533000001</v>
      </c>
      <c r="E19" s="176">
        <v>0</v>
      </c>
      <c r="F19" s="176">
        <f t="shared" si="0"/>
        <v>1035.7558533000001</v>
      </c>
      <c r="G19" s="176"/>
      <c r="H19" s="176">
        <v>0</v>
      </c>
      <c r="I19" s="176">
        <v>0</v>
      </c>
      <c r="J19" s="176">
        <f t="shared" si="1"/>
        <v>0</v>
      </c>
      <c r="K19" s="176"/>
      <c r="L19" s="176">
        <f t="shared" si="2"/>
        <v>0</v>
      </c>
      <c r="M19" s="176">
        <f t="shared" si="3"/>
        <v>0</v>
      </c>
      <c r="N19" s="204"/>
      <c r="O19" s="45"/>
    </row>
    <row r="20" spans="1:15" s="44" customFormat="1" ht="17.649999999999999" customHeight="1" x14ac:dyDescent="0.25">
      <c r="A20" s="107">
        <v>6</v>
      </c>
      <c r="B20" s="110" t="s">
        <v>482</v>
      </c>
      <c r="C20" s="176">
        <v>5209.4945597814212</v>
      </c>
      <c r="D20" s="176">
        <v>5209.4945597814212</v>
      </c>
      <c r="E20" s="176">
        <v>0</v>
      </c>
      <c r="F20" s="176">
        <f t="shared" si="0"/>
        <v>5209.4945597814212</v>
      </c>
      <c r="G20" s="176"/>
      <c r="H20" s="176">
        <v>0</v>
      </c>
      <c r="I20" s="176">
        <v>0</v>
      </c>
      <c r="J20" s="176">
        <f t="shared" si="1"/>
        <v>0</v>
      </c>
      <c r="K20" s="176"/>
      <c r="L20" s="176">
        <f t="shared" si="2"/>
        <v>0</v>
      </c>
      <c r="M20" s="176">
        <f t="shared" si="3"/>
        <v>0</v>
      </c>
      <c r="N20" s="204"/>
      <c r="O20" s="45"/>
    </row>
    <row r="21" spans="1:15" s="44" customFormat="1" ht="17.649999999999999" customHeight="1" x14ac:dyDescent="0.25">
      <c r="A21" s="107">
        <v>7</v>
      </c>
      <c r="B21" s="110" t="s">
        <v>483</v>
      </c>
      <c r="C21" s="176">
        <v>11866.042400186039</v>
      </c>
      <c r="D21" s="176">
        <v>11866.042400186039</v>
      </c>
      <c r="E21" s="176">
        <v>0</v>
      </c>
      <c r="F21" s="176">
        <f t="shared" si="0"/>
        <v>11866.042400186039</v>
      </c>
      <c r="G21" s="176"/>
      <c r="H21" s="176">
        <v>0</v>
      </c>
      <c r="I21" s="176">
        <v>0</v>
      </c>
      <c r="J21" s="176">
        <f t="shared" si="1"/>
        <v>0</v>
      </c>
      <c r="K21" s="176"/>
      <c r="L21" s="176">
        <f t="shared" si="2"/>
        <v>0</v>
      </c>
      <c r="M21" s="176">
        <f t="shared" si="3"/>
        <v>0</v>
      </c>
      <c r="N21" s="204"/>
      <c r="O21" s="45"/>
    </row>
    <row r="22" spans="1:15" s="44" customFormat="1" ht="17.649999999999999" customHeight="1" x14ac:dyDescent="0.25">
      <c r="A22" s="107">
        <v>9</v>
      </c>
      <c r="B22" s="110" t="s">
        <v>484</v>
      </c>
      <c r="C22" s="176">
        <v>1692.5202150060002</v>
      </c>
      <c r="D22" s="176">
        <v>1692.5202150060002</v>
      </c>
      <c r="E22" s="176">
        <v>0</v>
      </c>
      <c r="F22" s="176">
        <f t="shared" si="0"/>
        <v>1692.5202150060002</v>
      </c>
      <c r="G22" s="176"/>
      <c r="H22" s="176">
        <v>0</v>
      </c>
      <c r="I22" s="176">
        <v>0</v>
      </c>
      <c r="J22" s="176">
        <f t="shared" si="1"/>
        <v>0</v>
      </c>
      <c r="K22" s="176"/>
      <c r="L22" s="176">
        <f t="shared" si="2"/>
        <v>0</v>
      </c>
      <c r="M22" s="176">
        <f t="shared" si="3"/>
        <v>0</v>
      </c>
      <c r="N22" s="204"/>
      <c r="O22" s="45"/>
    </row>
    <row r="23" spans="1:15" s="44" customFormat="1" ht="17.649999999999999" customHeight="1" x14ac:dyDescent="0.25">
      <c r="A23" s="107">
        <v>10</v>
      </c>
      <c r="B23" s="110" t="s">
        <v>485</v>
      </c>
      <c r="C23" s="176">
        <v>2220.5049022729604</v>
      </c>
      <c r="D23" s="176">
        <v>2220.5049022729604</v>
      </c>
      <c r="E23" s="176">
        <v>0</v>
      </c>
      <c r="F23" s="176">
        <f t="shared" si="0"/>
        <v>2220.5049022729604</v>
      </c>
      <c r="G23" s="176"/>
      <c r="H23" s="176">
        <v>0</v>
      </c>
      <c r="I23" s="176">
        <v>0</v>
      </c>
      <c r="J23" s="176">
        <f t="shared" si="1"/>
        <v>0</v>
      </c>
      <c r="K23" s="176"/>
      <c r="L23" s="176">
        <f t="shared" si="2"/>
        <v>0</v>
      </c>
      <c r="M23" s="176">
        <f t="shared" si="3"/>
        <v>0</v>
      </c>
      <c r="N23" s="204"/>
      <c r="O23" s="45"/>
    </row>
    <row r="24" spans="1:15" s="44" customFormat="1" ht="17.649999999999999" customHeight="1" x14ac:dyDescent="0.25">
      <c r="A24" s="107">
        <v>11</v>
      </c>
      <c r="B24" s="110" t="s">
        <v>486</v>
      </c>
      <c r="C24" s="176">
        <v>1800.66231727482</v>
      </c>
      <c r="D24" s="176">
        <v>1800.66231727482</v>
      </c>
      <c r="E24" s="176">
        <v>0</v>
      </c>
      <c r="F24" s="176">
        <f t="shared" si="0"/>
        <v>1800.66231727482</v>
      </c>
      <c r="G24" s="176"/>
      <c r="H24" s="176">
        <v>0</v>
      </c>
      <c r="I24" s="176">
        <v>0</v>
      </c>
      <c r="J24" s="176">
        <f t="shared" si="1"/>
        <v>0</v>
      </c>
      <c r="K24" s="176"/>
      <c r="L24" s="176">
        <f t="shared" si="2"/>
        <v>0</v>
      </c>
      <c r="M24" s="176">
        <f t="shared" si="3"/>
        <v>0</v>
      </c>
      <c r="N24" s="204"/>
      <c r="O24" s="45"/>
    </row>
    <row r="25" spans="1:15" s="44" customFormat="1" ht="17.649999999999999" customHeight="1" x14ac:dyDescent="0.25">
      <c r="A25" s="107">
        <v>12</v>
      </c>
      <c r="B25" s="110" t="s">
        <v>487</v>
      </c>
      <c r="C25" s="176">
        <v>2964.3632964787207</v>
      </c>
      <c r="D25" s="176">
        <v>2964.3632964787203</v>
      </c>
      <c r="E25" s="176">
        <v>0</v>
      </c>
      <c r="F25" s="176">
        <f t="shared" si="0"/>
        <v>2964.3632964787203</v>
      </c>
      <c r="G25" s="176"/>
      <c r="H25" s="176">
        <v>0</v>
      </c>
      <c r="I25" s="176">
        <v>0</v>
      </c>
      <c r="J25" s="176">
        <f t="shared" si="1"/>
        <v>0</v>
      </c>
      <c r="K25" s="176"/>
      <c r="L25" s="176">
        <f t="shared" si="2"/>
        <v>4.5474735088646412E-13</v>
      </c>
      <c r="M25" s="176">
        <f t="shared" si="3"/>
        <v>4.5474735088646412E-13</v>
      </c>
      <c r="N25" s="204"/>
      <c r="O25" s="45"/>
    </row>
    <row r="26" spans="1:15" s="44" customFormat="1" ht="17.649999999999999" customHeight="1" x14ac:dyDescent="0.25">
      <c r="A26" s="107">
        <v>13</v>
      </c>
      <c r="B26" s="110" t="s">
        <v>488</v>
      </c>
      <c r="C26" s="176">
        <v>857.21621409800002</v>
      </c>
      <c r="D26" s="176">
        <v>857.21621409800002</v>
      </c>
      <c r="E26" s="176">
        <v>0</v>
      </c>
      <c r="F26" s="176">
        <f t="shared" si="0"/>
        <v>857.21621409800002</v>
      </c>
      <c r="G26" s="176"/>
      <c r="H26" s="176">
        <v>0</v>
      </c>
      <c r="I26" s="176">
        <v>0</v>
      </c>
      <c r="J26" s="176">
        <f t="shared" si="1"/>
        <v>0</v>
      </c>
      <c r="K26" s="176"/>
      <c r="L26" s="176">
        <f t="shared" si="2"/>
        <v>0</v>
      </c>
      <c r="M26" s="176">
        <f t="shared" si="3"/>
        <v>0</v>
      </c>
      <c r="N26" s="204"/>
      <c r="O26" s="45"/>
    </row>
    <row r="27" spans="1:15" s="44" customFormat="1" ht="17.649999999999999" customHeight="1" x14ac:dyDescent="0.25">
      <c r="A27" s="107">
        <v>14</v>
      </c>
      <c r="B27" s="110" t="s">
        <v>489</v>
      </c>
      <c r="C27" s="176">
        <v>571.28798424261993</v>
      </c>
      <c r="D27" s="176">
        <v>571.28798424261993</v>
      </c>
      <c r="E27" s="176">
        <v>0</v>
      </c>
      <c r="F27" s="176">
        <f t="shared" si="0"/>
        <v>571.28798424261993</v>
      </c>
      <c r="G27" s="176"/>
      <c r="H27" s="176">
        <v>0</v>
      </c>
      <c r="I27" s="176">
        <v>0</v>
      </c>
      <c r="J27" s="176">
        <f t="shared" si="1"/>
        <v>0</v>
      </c>
      <c r="K27" s="176"/>
      <c r="L27" s="176">
        <f t="shared" si="2"/>
        <v>0</v>
      </c>
      <c r="M27" s="176">
        <f t="shared" si="3"/>
        <v>0</v>
      </c>
      <c r="N27" s="204"/>
      <c r="O27" s="45"/>
    </row>
    <row r="28" spans="1:15" s="44" customFormat="1" ht="17.649999999999999" customHeight="1" x14ac:dyDescent="0.25">
      <c r="A28" s="107">
        <v>15</v>
      </c>
      <c r="B28" s="110" t="s">
        <v>490</v>
      </c>
      <c r="C28" s="176">
        <v>1063.523095412</v>
      </c>
      <c r="D28" s="176">
        <v>1063.523095412</v>
      </c>
      <c r="E28" s="176">
        <v>0</v>
      </c>
      <c r="F28" s="176">
        <f t="shared" si="0"/>
        <v>1063.523095412</v>
      </c>
      <c r="G28" s="176"/>
      <c r="H28" s="176">
        <v>0</v>
      </c>
      <c r="I28" s="176">
        <v>0</v>
      </c>
      <c r="J28" s="176">
        <f t="shared" si="1"/>
        <v>0</v>
      </c>
      <c r="K28" s="176"/>
      <c r="L28" s="176">
        <f t="shared" si="2"/>
        <v>0</v>
      </c>
      <c r="M28" s="176">
        <f t="shared" si="3"/>
        <v>0</v>
      </c>
      <c r="N28" s="204"/>
      <c r="O28" s="45"/>
    </row>
    <row r="29" spans="1:15" s="44" customFormat="1" ht="17.649999999999999" customHeight="1" x14ac:dyDescent="0.25">
      <c r="A29" s="107">
        <v>16</v>
      </c>
      <c r="B29" s="110" t="s">
        <v>491</v>
      </c>
      <c r="C29" s="176">
        <v>1227.0297276592403</v>
      </c>
      <c r="D29" s="176">
        <v>1227.0297276592401</v>
      </c>
      <c r="E29" s="176">
        <v>0</v>
      </c>
      <c r="F29" s="176">
        <f t="shared" si="0"/>
        <v>1227.0297276592401</v>
      </c>
      <c r="G29" s="176"/>
      <c r="H29" s="176">
        <v>0</v>
      </c>
      <c r="I29" s="176">
        <v>0</v>
      </c>
      <c r="J29" s="176">
        <f t="shared" si="1"/>
        <v>0</v>
      </c>
      <c r="K29" s="176"/>
      <c r="L29" s="176">
        <f t="shared" si="2"/>
        <v>2.2737367544323206E-13</v>
      </c>
      <c r="M29" s="176">
        <f t="shared" si="3"/>
        <v>2.2737367544323206E-13</v>
      </c>
      <c r="N29" s="204"/>
      <c r="O29" s="45"/>
    </row>
    <row r="30" spans="1:15" s="44" customFormat="1" ht="17.649999999999999" customHeight="1" x14ac:dyDescent="0.25">
      <c r="A30" s="107">
        <v>17</v>
      </c>
      <c r="B30" s="110" t="s">
        <v>492</v>
      </c>
      <c r="C30" s="176">
        <v>753.77220476368007</v>
      </c>
      <c r="D30" s="176">
        <v>753.77220476368007</v>
      </c>
      <c r="E30" s="176">
        <v>0</v>
      </c>
      <c r="F30" s="176">
        <f t="shared" si="0"/>
        <v>753.77220476368007</v>
      </c>
      <c r="G30" s="176"/>
      <c r="H30" s="176">
        <v>0</v>
      </c>
      <c r="I30" s="176">
        <v>0</v>
      </c>
      <c r="J30" s="176">
        <f t="shared" si="1"/>
        <v>0</v>
      </c>
      <c r="K30" s="176"/>
      <c r="L30" s="176">
        <f t="shared" si="2"/>
        <v>0</v>
      </c>
      <c r="M30" s="176">
        <f t="shared" si="3"/>
        <v>0</v>
      </c>
      <c r="N30" s="204"/>
      <c r="O30" s="45"/>
    </row>
    <row r="31" spans="1:15" s="44" customFormat="1" ht="17.649999999999999" customHeight="1" x14ac:dyDescent="0.25">
      <c r="A31" s="107">
        <v>18</v>
      </c>
      <c r="B31" s="110" t="s">
        <v>493</v>
      </c>
      <c r="C31" s="176">
        <v>696.45295499982001</v>
      </c>
      <c r="D31" s="176">
        <v>696.45295499981989</v>
      </c>
      <c r="E31" s="176">
        <v>0</v>
      </c>
      <c r="F31" s="176">
        <f t="shared" si="0"/>
        <v>696.45295499981989</v>
      </c>
      <c r="G31" s="176"/>
      <c r="H31" s="176">
        <v>0</v>
      </c>
      <c r="I31" s="176">
        <v>0</v>
      </c>
      <c r="J31" s="176">
        <f t="shared" si="1"/>
        <v>0</v>
      </c>
      <c r="K31" s="176"/>
      <c r="L31" s="176">
        <f t="shared" si="2"/>
        <v>1.1368683772161603E-13</v>
      </c>
      <c r="M31" s="176">
        <f t="shared" si="3"/>
        <v>1.1368683772161603E-13</v>
      </c>
      <c r="N31" s="204"/>
      <c r="O31" s="45"/>
    </row>
    <row r="32" spans="1:15" s="44" customFormat="1" ht="17.649999999999999" customHeight="1" x14ac:dyDescent="0.25">
      <c r="A32" s="107">
        <v>19</v>
      </c>
      <c r="B32" s="110" t="s">
        <v>494</v>
      </c>
      <c r="C32" s="176">
        <v>468.39278075129999</v>
      </c>
      <c r="D32" s="176">
        <v>468.39278075129999</v>
      </c>
      <c r="E32" s="176">
        <v>0</v>
      </c>
      <c r="F32" s="176">
        <f t="shared" si="0"/>
        <v>468.39278075129999</v>
      </c>
      <c r="G32" s="176"/>
      <c r="H32" s="176">
        <v>0</v>
      </c>
      <c r="I32" s="176">
        <v>0</v>
      </c>
      <c r="J32" s="176">
        <f t="shared" si="1"/>
        <v>0</v>
      </c>
      <c r="K32" s="176"/>
      <c r="L32" s="176">
        <f t="shared" si="2"/>
        <v>0</v>
      </c>
      <c r="M32" s="176">
        <f t="shared" si="3"/>
        <v>0</v>
      </c>
      <c r="N32" s="204"/>
      <c r="O32" s="45"/>
    </row>
    <row r="33" spans="1:15" s="44" customFormat="1" ht="17.649999999999999" customHeight="1" x14ac:dyDescent="0.25">
      <c r="A33" s="107">
        <v>20</v>
      </c>
      <c r="B33" s="110" t="s">
        <v>495</v>
      </c>
      <c r="C33" s="176">
        <v>477.54580949491992</v>
      </c>
      <c r="D33" s="176">
        <v>477.54580949491998</v>
      </c>
      <c r="E33" s="176">
        <v>0</v>
      </c>
      <c r="F33" s="176">
        <f t="shared" si="0"/>
        <v>477.54580949491998</v>
      </c>
      <c r="G33" s="176"/>
      <c r="H33" s="176">
        <v>0</v>
      </c>
      <c r="I33" s="176">
        <v>0</v>
      </c>
      <c r="J33" s="176">
        <f t="shared" si="1"/>
        <v>0</v>
      </c>
      <c r="K33" s="176"/>
      <c r="L33" s="176">
        <f t="shared" si="2"/>
        <v>-5.6843418860808015E-14</v>
      </c>
      <c r="M33" s="176">
        <f t="shared" si="3"/>
        <v>-5.6843418860808015E-14</v>
      </c>
      <c r="N33" s="204"/>
      <c r="O33" s="45"/>
    </row>
    <row r="34" spans="1:15" s="44" customFormat="1" ht="17.649999999999999" customHeight="1" x14ac:dyDescent="0.25">
      <c r="A34" s="107">
        <v>21</v>
      </c>
      <c r="B34" s="110" t="s">
        <v>496</v>
      </c>
      <c r="C34" s="176">
        <v>617.29146079312</v>
      </c>
      <c r="D34" s="176">
        <v>617.29146079311988</v>
      </c>
      <c r="E34" s="176">
        <v>0</v>
      </c>
      <c r="F34" s="176">
        <f t="shared" si="0"/>
        <v>617.29146079311988</v>
      </c>
      <c r="G34" s="176"/>
      <c r="H34" s="176">
        <v>0</v>
      </c>
      <c r="I34" s="176">
        <v>0</v>
      </c>
      <c r="J34" s="176">
        <f t="shared" si="1"/>
        <v>0</v>
      </c>
      <c r="K34" s="176"/>
      <c r="L34" s="176">
        <f t="shared" si="2"/>
        <v>1.1368683772161603E-13</v>
      </c>
      <c r="M34" s="176">
        <f t="shared" si="3"/>
        <v>1.1368683772161603E-13</v>
      </c>
      <c r="N34" s="204"/>
      <c r="O34" s="45"/>
    </row>
    <row r="35" spans="1:15" s="44" customFormat="1" ht="17.649999999999999" customHeight="1" x14ac:dyDescent="0.25">
      <c r="A35" s="107">
        <v>22</v>
      </c>
      <c r="B35" s="110" t="s">
        <v>497</v>
      </c>
      <c r="C35" s="176">
        <v>761.30385783078009</v>
      </c>
      <c r="D35" s="176">
        <v>761.30385783078009</v>
      </c>
      <c r="E35" s="176">
        <v>0</v>
      </c>
      <c r="F35" s="176">
        <f t="shared" si="0"/>
        <v>761.30385783078009</v>
      </c>
      <c r="G35" s="176"/>
      <c r="H35" s="176">
        <v>0</v>
      </c>
      <c r="I35" s="176">
        <v>0</v>
      </c>
      <c r="J35" s="176">
        <f t="shared" si="1"/>
        <v>0</v>
      </c>
      <c r="K35" s="176"/>
      <c r="L35" s="176">
        <f t="shared" si="2"/>
        <v>0</v>
      </c>
      <c r="M35" s="176">
        <f t="shared" si="3"/>
        <v>0</v>
      </c>
      <c r="N35" s="204"/>
      <c r="O35" s="45"/>
    </row>
    <row r="36" spans="1:15" s="44" customFormat="1" ht="17.649999999999999" customHeight="1" x14ac:dyDescent="0.25">
      <c r="A36" s="107">
        <v>23</v>
      </c>
      <c r="B36" s="110" t="s">
        <v>498</v>
      </c>
      <c r="C36" s="176">
        <v>411.86912000198004</v>
      </c>
      <c r="D36" s="176">
        <v>411.86912000197998</v>
      </c>
      <c r="E36" s="176">
        <v>0</v>
      </c>
      <c r="F36" s="176">
        <f t="shared" si="0"/>
        <v>411.86912000197998</v>
      </c>
      <c r="G36" s="176"/>
      <c r="H36" s="176">
        <v>0</v>
      </c>
      <c r="I36" s="176">
        <v>0</v>
      </c>
      <c r="J36" s="176">
        <f t="shared" si="1"/>
        <v>0</v>
      </c>
      <c r="K36" s="176"/>
      <c r="L36" s="176">
        <f t="shared" si="2"/>
        <v>5.6843418860808015E-14</v>
      </c>
      <c r="M36" s="176">
        <f t="shared" si="3"/>
        <v>5.6843418860808015E-14</v>
      </c>
      <c r="N36" s="204"/>
      <c r="O36" s="45"/>
    </row>
    <row r="37" spans="1:15" s="44" customFormat="1" ht="17.649999999999999" customHeight="1" x14ac:dyDescent="0.25">
      <c r="A37" s="107">
        <v>24</v>
      </c>
      <c r="B37" s="110" t="s">
        <v>499</v>
      </c>
      <c r="C37" s="176">
        <v>746.7775542753601</v>
      </c>
      <c r="D37" s="176">
        <v>746.7775542753601</v>
      </c>
      <c r="E37" s="176">
        <v>0</v>
      </c>
      <c r="F37" s="176">
        <f t="shared" si="0"/>
        <v>746.7775542753601</v>
      </c>
      <c r="G37" s="176"/>
      <c r="H37" s="176">
        <v>0</v>
      </c>
      <c r="I37" s="176">
        <v>0</v>
      </c>
      <c r="J37" s="176">
        <f t="shared" si="1"/>
        <v>0</v>
      </c>
      <c r="K37" s="176"/>
      <c r="L37" s="176">
        <f t="shared" si="2"/>
        <v>0</v>
      </c>
      <c r="M37" s="176">
        <f t="shared" si="3"/>
        <v>0</v>
      </c>
      <c r="N37" s="204"/>
      <c r="O37" s="45"/>
    </row>
    <row r="38" spans="1:15" s="44" customFormat="1" ht="17.649999999999999" customHeight="1" x14ac:dyDescent="0.25">
      <c r="A38" s="107">
        <v>25</v>
      </c>
      <c r="B38" s="110" t="s">
        <v>500</v>
      </c>
      <c r="C38" s="176">
        <v>2223.9104751034602</v>
      </c>
      <c r="D38" s="176">
        <v>2223.9104751034602</v>
      </c>
      <c r="E38" s="176">
        <v>0</v>
      </c>
      <c r="F38" s="176">
        <f t="shared" si="0"/>
        <v>2223.9104751034602</v>
      </c>
      <c r="G38" s="176"/>
      <c r="H38" s="176">
        <v>0</v>
      </c>
      <c r="I38" s="176">
        <v>0</v>
      </c>
      <c r="J38" s="176">
        <f t="shared" si="1"/>
        <v>0</v>
      </c>
      <c r="K38" s="176"/>
      <c r="L38" s="176">
        <f t="shared" si="2"/>
        <v>0</v>
      </c>
      <c r="M38" s="176">
        <f t="shared" si="3"/>
        <v>0</v>
      </c>
      <c r="N38" s="204"/>
      <c r="O38" s="45"/>
    </row>
    <row r="39" spans="1:15" s="44" customFormat="1" ht="17.649999999999999" customHeight="1" x14ac:dyDescent="0.25">
      <c r="A39" s="107">
        <v>26</v>
      </c>
      <c r="B39" s="110" t="s">
        <v>501</v>
      </c>
      <c r="C39" s="176">
        <v>1942.9128891734947</v>
      </c>
      <c r="D39" s="176">
        <v>1942.9128891734945</v>
      </c>
      <c r="E39" s="176">
        <v>0</v>
      </c>
      <c r="F39" s="176">
        <f t="shared" si="0"/>
        <v>1942.9128891734945</v>
      </c>
      <c r="G39" s="176"/>
      <c r="H39" s="176">
        <v>0</v>
      </c>
      <c r="I39" s="176">
        <v>0</v>
      </c>
      <c r="J39" s="176">
        <f t="shared" si="1"/>
        <v>0</v>
      </c>
      <c r="K39" s="176"/>
      <c r="L39" s="176">
        <f t="shared" si="2"/>
        <v>2.2737367544323206E-13</v>
      </c>
      <c r="M39" s="176">
        <f t="shared" si="3"/>
        <v>2.2737367544323206E-13</v>
      </c>
      <c r="N39" s="204"/>
      <c r="O39" s="45"/>
    </row>
    <row r="40" spans="1:15" s="44" customFormat="1" ht="17.649999999999999" customHeight="1" x14ac:dyDescent="0.25">
      <c r="A40" s="107">
        <v>27</v>
      </c>
      <c r="B40" s="110" t="s">
        <v>502</v>
      </c>
      <c r="C40" s="176">
        <v>2063.4121941958233</v>
      </c>
      <c r="D40" s="176">
        <v>2063.4121941958233</v>
      </c>
      <c r="E40" s="176">
        <v>0</v>
      </c>
      <c r="F40" s="176">
        <f t="shared" si="0"/>
        <v>2063.4121941958233</v>
      </c>
      <c r="G40" s="176"/>
      <c r="H40" s="176">
        <v>0</v>
      </c>
      <c r="I40" s="176">
        <v>0</v>
      </c>
      <c r="J40" s="176">
        <f t="shared" si="1"/>
        <v>0</v>
      </c>
      <c r="K40" s="176"/>
      <c r="L40" s="176">
        <f t="shared" si="2"/>
        <v>0</v>
      </c>
      <c r="M40" s="176">
        <f t="shared" si="3"/>
        <v>0</v>
      </c>
      <c r="N40" s="204"/>
      <c r="O40" s="45"/>
    </row>
    <row r="41" spans="1:15" s="44" customFormat="1" ht="17.649999999999999" customHeight="1" x14ac:dyDescent="0.25">
      <c r="A41" s="107">
        <v>28</v>
      </c>
      <c r="B41" s="110" t="s">
        <v>503</v>
      </c>
      <c r="C41" s="176">
        <v>5647.9205860016145</v>
      </c>
      <c r="D41" s="176">
        <v>5647.9205860016164</v>
      </c>
      <c r="E41" s="176">
        <v>0</v>
      </c>
      <c r="F41" s="176">
        <f t="shared" si="0"/>
        <v>5647.9205860016164</v>
      </c>
      <c r="G41" s="176"/>
      <c r="H41" s="176">
        <v>0</v>
      </c>
      <c r="I41" s="176">
        <v>0</v>
      </c>
      <c r="J41" s="176">
        <f t="shared" si="1"/>
        <v>0</v>
      </c>
      <c r="K41" s="176"/>
      <c r="L41" s="176">
        <f t="shared" si="2"/>
        <v>-1.8189894035458565E-12</v>
      </c>
      <c r="M41" s="176">
        <f t="shared" si="3"/>
        <v>-1.8189894035458565E-12</v>
      </c>
      <c r="N41" s="204"/>
      <c r="O41" s="45"/>
    </row>
    <row r="42" spans="1:15" s="44" customFormat="1" ht="17.649999999999999" customHeight="1" x14ac:dyDescent="0.25">
      <c r="A42" s="107">
        <v>29</v>
      </c>
      <c r="B42" s="110" t="s">
        <v>504</v>
      </c>
      <c r="C42" s="176">
        <v>755.16485253499991</v>
      </c>
      <c r="D42" s="176">
        <v>755.16485253500025</v>
      </c>
      <c r="E42" s="176">
        <v>0</v>
      </c>
      <c r="F42" s="176">
        <f t="shared" si="0"/>
        <v>755.16485253500025</v>
      </c>
      <c r="G42" s="176"/>
      <c r="H42" s="176">
        <v>0</v>
      </c>
      <c r="I42" s="176">
        <v>0</v>
      </c>
      <c r="J42" s="176">
        <f t="shared" si="1"/>
        <v>0</v>
      </c>
      <c r="K42" s="176"/>
      <c r="L42" s="176">
        <f t="shared" si="2"/>
        <v>-3.4106051316484809E-13</v>
      </c>
      <c r="M42" s="176">
        <f t="shared" si="3"/>
        <v>-3.4106051316484809E-13</v>
      </c>
      <c r="N42" s="204"/>
      <c r="O42" s="45"/>
    </row>
    <row r="43" spans="1:15" s="44" customFormat="1" ht="17.649999999999999" customHeight="1" x14ac:dyDescent="0.25">
      <c r="A43" s="107">
        <v>30</v>
      </c>
      <c r="B43" s="110" t="s">
        <v>505</v>
      </c>
      <c r="C43" s="176">
        <v>2228.4713898212353</v>
      </c>
      <c r="D43" s="176">
        <v>2228.4713898212353</v>
      </c>
      <c r="E43" s="176">
        <v>0</v>
      </c>
      <c r="F43" s="176">
        <f t="shared" si="0"/>
        <v>2228.4713898212353</v>
      </c>
      <c r="G43" s="176"/>
      <c r="H43" s="176">
        <v>0</v>
      </c>
      <c r="I43" s="176">
        <v>0</v>
      </c>
      <c r="J43" s="176">
        <f t="shared" si="1"/>
        <v>0</v>
      </c>
      <c r="K43" s="176"/>
      <c r="L43" s="176">
        <f t="shared" si="2"/>
        <v>0</v>
      </c>
      <c r="M43" s="176">
        <f t="shared" si="3"/>
        <v>0</v>
      </c>
      <c r="N43" s="204"/>
      <c r="O43" s="45"/>
    </row>
    <row r="44" spans="1:15" s="44" customFormat="1" ht="17.649999999999999" customHeight="1" x14ac:dyDescent="0.25">
      <c r="A44" s="107">
        <v>31</v>
      </c>
      <c r="B44" s="110" t="s">
        <v>506</v>
      </c>
      <c r="C44" s="176">
        <v>4662.5418368168175</v>
      </c>
      <c r="D44" s="176">
        <v>4662.5418368168175</v>
      </c>
      <c r="E44" s="176">
        <v>0</v>
      </c>
      <c r="F44" s="176">
        <f t="shared" si="0"/>
        <v>4662.5418368168175</v>
      </c>
      <c r="G44" s="176"/>
      <c r="H44" s="176">
        <v>0</v>
      </c>
      <c r="I44" s="176">
        <v>0</v>
      </c>
      <c r="J44" s="176">
        <f t="shared" si="1"/>
        <v>0</v>
      </c>
      <c r="K44" s="176"/>
      <c r="L44" s="176">
        <f t="shared" si="2"/>
        <v>0</v>
      </c>
      <c r="M44" s="176">
        <f t="shared" si="3"/>
        <v>0</v>
      </c>
      <c r="N44" s="204"/>
      <c r="O44" s="45"/>
    </row>
    <row r="45" spans="1:15" s="44" customFormat="1" ht="17.649999999999999" customHeight="1" x14ac:dyDescent="0.25">
      <c r="A45" s="107">
        <v>32</v>
      </c>
      <c r="B45" s="110" t="s">
        <v>507</v>
      </c>
      <c r="C45" s="176">
        <v>1088.0836312155</v>
      </c>
      <c r="D45" s="176">
        <v>1088.0836312155</v>
      </c>
      <c r="E45" s="176">
        <v>0</v>
      </c>
      <c r="F45" s="176">
        <f t="shared" si="0"/>
        <v>1088.0836312155</v>
      </c>
      <c r="G45" s="176"/>
      <c r="H45" s="176">
        <v>0</v>
      </c>
      <c r="I45" s="176">
        <v>0</v>
      </c>
      <c r="J45" s="176">
        <f t="shared" si="1"/>
        <v>0</v>
      </c>
      <c r="K45" s="176"/>
      <c r="L45" s="176">
        <f t="shared" si="2"/>
        <v>0</v>
      </c>
      <c r="M45" s="176">
        <f t="shared" si="3"/>
        <v>0</v>
      </c>
      <c r="N45" s="204"/>
      <c r="O45" s="45"/>
    </row>
    <row r="46" spans="1:15" s="44" customFormat="1" ht="17.649999999999999" customHeight="1" x14ac:dyDescent="0.25">
      <c r="A46" s="107">
        <v>33</v>
      </c>
      <c r="B46" s="110" t="s">
        <v>508</v>
      </c>
      <c r="C46" s="176">
        <v>1313.0348817526337</v>
      </c>
      <c r="D46" s="176">
        <v>1313.0348817526337</v>
      </c>
      <c r="E46" s="176">
        <v>0</v>
      </c>
      <c r="F46" s="176">
        <f t="shared" si="0"/>
        <v>1313.0348817526337</v>
      </c>
      <c r="G46" s="176"/>
      <c r="H46" s="176">
        <v>0</v>
      </c>
      <c r="I46" s="176">
        <v>0</v>
      </c>
      <c r="J46" s="176">
        <f t="shared" si="1"/>
        <v>0</v>
      </c>
      <c r="K46" s="176"/>
      <c r="L46" s="176">
        <f t="shared" si="2"/>
        <v>0</v>
      </c>
      <c r="M46" s="176">
        <f t="shared" si="3"/>
        <v>0</v>
      </c>
      <c r="N46" s="204"/>
      <c r="O46" s="45"/>
    </row>
    <row r="47" spans="1:15" s="44" customFormat="1" ht="17.649999999999999" customHeight="1" x14ac:dyDescent="0.25">
      <c r="A47" s="107">
        <v>34</v>
      </c>
      <c r="B47" s="110" t="s">
        <v>509</v>
      </c>
      <c r="C47" s="176">
        <v>1226.7589100018799</v>
      </c>
      <c r="D47" s="176">
        <v>1226.7589100018802</v>
      </c>
      <c r="E47" s="176">
        <v>0</v>
      </c>
      <c r="F47" s="176">
        <f t="shared" si="0"/>
        <v>1226.7589100018802</v>
      </c>
      <c r="G47" s="176"/>
      <c r="H47" s="176">
        <v>0</v>
      </c>
      <c r="I47" s="176">
        <v>0</v>
      </c>
      <c r="J47" s="176">
        <f t="shared" si="1"/>
        <v>0</v>
      </c>
      <c r="K47" s="176"/>
      <c r="L47" s="176">
        <f t="shared" si="2"/>
        <v>-2.2737367544323206E-13</v>
      </c>
      <c r="M47" s="176">
        <f t="shared" si="3"/>
        <v>-2.2737367544323206E-13</v>
      </c>
      <c r="N47" s="204"/>
      <c r="O47" s="45"/>
    </row>
    <row r="48" spans="1:15" s="44" customFormat="1" ht="17.649999999999999" customHeight="1" x14ac:dyDescent="0.25">
      <c r="A48" s="107">
        <v>35</v>
      </c>
      <c r="B48" s="110" t="s">
        <v>510</v>
      </c>
      <c r="C48" s="176">
        <v>685.29807108585987</v>
      </c>
      <c r="D48" s="176">
        <v>685.29807108585987</v>
      </c>
      <c r="E48" s="176">
        <v>0</v>
      </c>
      <c r="F48" s="176">
        <f t="shared" si="0"/>
        <v>685.29807108585987</v>
      </c>
      <c r="G48" s="176"/>
      <c r="H48" s="176">
        <v>0</v>
      </c>
      <c r="I48" s="176">
        <v>0</v>
      </c>
      <c r="J48" s="176">
        <f t="shared" si="1"/>
        <v>0</v>
      </c>
      <c r="K48" s="176"/>
      <c r="L48" s="176">
        <f t="shared" si="2"/>
        <v>0</v>
      </c>
      <c r="M48" s="176">
        <f t="shared" si="3"/>
        <v>0</v>
      </c>
      <c r="N48" s="204"/>
      <c r="O48" s="45"/>
    </row>
    <row r="49" spans="1:15" s="44" customFormat="1" ht="17.649999999999999" customHeight="1" x14ac:dyDescent="0.25">
      <c r="A49" s="107">
        <v>36</v>
      </c>
      <c r="B49" s="110" t="s">
        <v>511</v>
      </c>
      <c r="C49" s="176">
        <v>145.33153564098004</v>
      </c>
      <c r="D49" s="176">
        <v>145.33153564098001</v>
      </c>
      <c r="E49" s="176">
        <v>0</v>
      </c>
      <c r="F49" s="176">
        <f t="shared" si="0"/>
        <v>145.33153564098001</v>
      </c>
      <c r="G49" s="176"/>
      <c r="H49" s="176">
        <v>0</v>
      </c>
      <c r="I49" s="176">
        <v>0</v>
      </c>
      <c r="J49" s="176">
        <f t="shared" si="1"/>
        <v>0</v>
      </c>
      <c r="K49" s="176"/>
      <c r="L49" s="176">
        <f t="shared" si="2"/>
        <v>2.8421709430404007E-14</v>
      </c>
      <c r="M49" s="176">
        <f t="shared" si="3"/>
        <v>2.8421709430404007E-14</v>
      </c>
      <c r="N49" s="204"/>
      <c r="O49" s="45"/>
    </row>
    <row r="50" spans="1:15" s="44" customFormat="1" ht="17.649999999999999" customHeight="1" x14ac:dyDescent="0.25">
      <c r="A50" s="107">
        <v>37</v>
      </c>
      <c r="B50" s="110" t="s">
        <v>512</v>
      </c>
      <c r="C50" s="176">
        <v>2930.4632325389603</v>
      </c>
      <c r="D50" s="176">
        <v>2930.4632325389603</v>
      </c>
      <c r="E50" s="176">
        <v>0</v>
      </c>
      <c r="F50" s="176">
        <f t="shared" si="0"/>
        <v>2930.4632325389603</v>
      </c>
      <c r="G50" s="176"/>
      <c r="H50" s="176">
        <v>0</v>
      </c>
      <c r="I50" s="176">
        <v>0</v>
      </c>
      <c r="J50" s="176">
        <f t="shared" si="1"/>
        <v>0</v>
      </c>
      <c r="K50" s="176"/>
      <c r="L50" s="176">
        <f t="shared" si="2"/>
        <v>0</v>
      </c>
      <c r="M50" s="176">
        <f t="shared" si="3"/>
        <v>0</v>
      </c>
      <c r="N50" s="204"/>
      <c r="O50" s="45"/>
    </row>
    <row r="51" spans="1:15" s="44" customFormat="1" ht="17.649999999999999" customHeight="1" x14ac:dyDescent="0.25">
      <c r="A51" s="107">
        <v>38</v>
      </c>
      <c r="B51" s="110" t="s">
        <v>513</v>
      </c>
      <c r="C51" s="176">
        <v>1926.0359110797713</v>
      </c>
      <c r="D51" s="176">
        <v>1926.035911079771</v>
      </c>
      <c r="E51" s="176">
        <v>0</v>
      </c>
      <c r="F51" s="176">
        <f t="shared" si="0"/>
        <v>1926.035911079771</v>
      </c>
      <c r="G51" s="176"/>
      <c r="H51" s="176">
        <v>0</v>
      </c>
      <c r="I51" s="176">
        <v>0</v>
      </c>
      <c r="J51" s="176">
        <f t="shared" si="1"/>
        <v>0</v>
      </c>
      <c r="K51" s="176"/>
      <c r="L51" s="176">
        <f t="shared" si="2"/>
        <v>2.2737367544323206E-13</v>
      </c>
      <c r="M51" s="176">
        <f t="shared" si="3"/>
        <v>2.2737367544323206E-13</v>
      </c>
      <c r="N51" s="204"/>
      <c r="O51" s="45"/>
    </row>
    <row r="52" spans="1:15" s="44" customFormat="1" ht="17.649999999999999" customHeight="1" x14ac:dyDescent="0.25">
      <c r="A52" s="107">
        <v>39</v>
      </c>
      <c r="B52" s="110" t="s">
        <v>514</v>
      </c>
      <c r="C52" s="176">
        <v>1111.3105232245134</v>
      </c>
      <c r="D52" s="176">
        <v>1111.3105232245134</v>
      </c>
      <c r="E52" s="176">
        <v>0</v>
      </c>
      <c r="F52" s="176">
        <f t="shared" si="0"/>
        <v>1111.3105232245134</v>
      </c>
      <c r="G52" s="176"/>
      <c r="H52" s="176">
        <v>0</v>
      </c>
      <c r="I52" s="176">
        <v>0</v>
      </c>
      <c r="J52" s="176">
        <f t="shared" si="1"/>
        <v>0</v>
      </c>
      <c r="K52" s="176"/>
      <c r="L52" s="176">
        <f t="shared" si="2"/>
        <v>0</v>
      </c>
      <c r="M52" s="176">
        <f t="shared" si="3"/>
        <v>0</v>
      </c>
      <c r="N52" s="204"/>
      <c r="O52" s="45"/>
    </row>
    <row r="53" spans="1:15" s="44" customFormat="1" ht="17.649999999999999" customHeight="1" x14ac:dyDescent="0.25">
      <c r="A53" s="107">
        <v>40</v>
      </c>
      <c r="B53" s="110" t="s">
        <v>515</v>
      </c>
      <c r="C53" s="176">
        <v>250.48976173749409</v>
      </c>
      <c r="D53" s="176">
        <v>250.48976173749412</v>
      </c>
      <c r="E53" s="176">
        <v>0</v>
      </c>
      <c r="F53" s="176">
        <f t="shared" si="0"/>
        <v>250.48976173749412</v>
      </c>
      <c r="G53" s="176"/>
      <c r="H53" s="176">
        <v>0</v>
      </c>
      <c r="I53" s="176">
        <v>0</v>
      </c>
      <c r="J53" s="176">
        <f t="shared" si="1"/>
        <v>0</v>
      </c>
      <c r="K53" s="176"/>
      <c r="L53" s="176">
        <f t="shared" si="2"/>
        <v>-2.8421709430404007E-14</v>
      </c>
      <c r="M53" s="176">
        <f t="shared" si="3"/>
        <v>-2.8421709430404007E-14</v>
      </c>
      <c r="N53" s="204"/>
      <c r="O53" s="45"/>
    </row>
    <row r="54" spans="1:15" s="44" customFormat="1" ht="17.649999999999999" customHeight="1" x14ac:dyDescent="0.25">
      <c r="A54" s="107">
        <v>41</v>
      </c>
      <c r="B54" s="110" t="s">
        <v>516</v>
      </c>
      <c r="C54" s="176">
        <v>4184.8855369749399</v>
      </c>
      <c r="D54" s="176">
        <v>4184.885536974939</v>
      </c>
      <c r="E54" s="176">
        <v>0</v>
      </c>
      <c r="F54" s="176">
        <f t="shared" si="0"/>
        <v>4184.885536974939</v>
      </c>
      <c r="G54" s="176"/>
      <c r="H54" s="176">
        <v>0</v>
      </c>
      <c r="I54" s="176">
        <v>0</v>
      </c>
      <c r="J54" s="176">
        <f t="shared" si="1"/>
        <v>0</v>
      </c>
      <c r="K54" s="176"/>
      <c r="L54" s="176">
        <f t="shared" si="2"/>
        <v>9.0949470177292824E-13</v>
      </c>
      <c r="M54" s="176">
        <f t="shared" si="3"/>
        <v>9.0949470177292824E-13</v>
      </c>
      <c r="N54" s="204"/>
      <c r="O54" s="45"/>
    </row>
    <row r="55" spans="1:15" s="44" customFormat="1" ht="17.649999999999999" customHeight="1" x14ac:dyDescent="0.25">
      <c r="A55" s="107">
        <v>42</v>
      </c>
      <c r="B55" s="110" t="s">
        <v>517</v>
      </c>
      <c r="C55" s="176">
        <v>1817.3814130377843</v>
      </c>
      <c r="D55" s="176">
        <v>1817.3814130377839</v>
      </c>
      <c r="E55" s="176">
        <v>0</v>
      </c>
      <c r="F55" s="176">
        <f t="shared" si="0"/>
        <v>1817.3814130377839</v>
      </c>
      <c r="G55" s="176"/>
      <c r="H55" s="176">
        <v>0</v>
      </c>
      <c r="I55" s="176">
        <v>0</v>
      </c>
      <c r="J55" s="176">
        <f t="shared" si="1"/>
        <v>0</v>
      </c>
      <c r="K55" s="176"/>
      <c r="L55" s="176">
        <f t="shared" si="2"/>
        <v>4.5474735088646412E-13</v>
      </c>
      <c r="M55" s="176">
        <f t="shared" si="3"/>
        <v>4.5474735088646412E-13</v>
      </c>
      <c r="N55" s="204"/>
      <c r="O55" s="45"/>
    </row>
    <row r="56" spans="1:15" s="44" customFormat="1" ht="17.649999999999999" customHeight="1" x14ac:dyDescent="0.25">
      <c r="A56" s="107">
        <v>43</v>
      </c>
      <c r="B56" s="110" t="s">
        <v>518</v>
      </c>
      <c r="C56" s="176">
        <v>740.33339793797984</v>
      </c>
      <c r="D56" s="176">
        <v>740.33339793798007</v>
      </c>
      <c r="E56" s="176">
        <v>0</v>
      </c>
      <c r="F56" s="176">
        <f t="shared" si="0"/>
        <v>740.33339793798007</v>
      </c>
      <c r="G56" s="176"/>
      <c r="H56" s="176">
        <v>0</v>
      </c>
      <c r="I56" s="176">
        <v>0</v>
      </c>
      <c r="J56" s="176">
        <f t="shared" si="1"/>
        <v>0</v>
      </c>
      <c r="K56" s="176"/>
      <c r="L56" s="176">
        <f t="shared" si="2"/>
        <v>-2.2737367544323206E-13</v>
      </c>
      <c r="M56" s="176">
        <f t="shared" si="3"/>
        <v>-2.2737367544323206E-13</v>
      </c>
      <c r="N56" s="204"/>
      <c r="O56" s="45"/>
    </row>
    <row r="57" spans="1:15" s="44" customFormat="1" ht="17.649999999999999" customHeight="1" x14ac:dyDescent="0.25">
      <c r="A57" s="107">
        <v>44</v>
      </c>
      <c r="B57" s="110" t="s">
        <v>519</v>
      </c>
      <c r="C57" s="176">
        <v>372.23323400000004</v>
      </c>
      <c r="D57" s="176">
        <v>372.23323400000004</v>
      </c>
      <c r="E57" s="176">
        <v>0</v>
      </c>
      <c r="F57" s="176">
        <f t="shared" si="0"/>
        <v>372.23323400000004</v>
      </c>
      <c r="G57" s="176"/>
      <c r="H57" s="176">
        <v>0</v>
      </c>
      <c r="I57" s="176">
        <v>0</v>
      </c>
      <c r="J57" s="176">
        <f t="shared" si="1"/>
        <v>0</v>
      </c>
      <c r="K57" s="176"/>
      <c r="L57" s="176">
        <f t="shared" si="2"/>
        <v>0</v>
      </c>
      <c r="M57" s="176">
        <f t="shared" si="3"/>
        <v>0</v>
      </c>
      <c r="N57" s="204"/>
      <c r="O57" s="45"/>
    </row>
    <row r="58" spans="1:15" s="44" customFormat="1" ht="17.649999999999999" customHeight="1" x14ac:dyDescent="0.25">
      <c r="A58" s="107">
        <v>45</v>
      </c>
      <c r="B58" s="110" t="s">
        <v>520</v>
      </c>
      <c r="C58" s="176">
        <v>969.52163503470115</v>
      </c>
      <c r="D58" s="176">
        <v>969.52163503470103</v>
      </c>
      <c r="E58" s="176">
        <v>0</v>
      </c>
      <c r="F58" s="176">
        <f t="shared" si="0"/>
        <v>969.52163503470103</v>
      </c>
      <c r="G58" s="176"/>
      <c r="H58" s="176">
        <v>0</v>
      </c>
      <c r="I58" s="176">
        <v>0</v>
      </c>
      <c r="J58" s="176">
        <f t="shared" si="1"/>
        <v>0</v>
      </c>
      <c r="K58" s="176"/>
      <c r="L58" s="176">
        <f t="shared" si="2"/>
        <v>1.1368683772161603E-13</v>
      </c>
      <c r="M58" s="176">
        <f t="shared" si="3"/>
        <v>1.1368683772161603E-13</v>
      </c>
      <c r="N58" s="204"/>
      <c r="O58" s="45"/>
    </row>
    <row r="59" spans="1:15" s="44" customFormat="1" ht="17.649999999999999" customHeight="1" x14ac:dyDescent="0.25">
      <c r="A59" s="107">
        <v>46</v>
      </c>
      <c r="B59" s="110" t="s">
        <v>521</v>
      </c>
      <c r="C59" s="176">
        <v>362.15830755710004</v>
      </c>
      <c r="D59" s="176">
        <v>362.15830755710004</v>
      </c>
      <c r="E59" s="176">
        <v>0</v>
      </c>
      <c r="F59" s="176">
        <f t="shared" si="0"/>
        <v>362.15830755710004</v>
      </c>
      <c r="G59" s="176"/>
      <c r="H59" s="176">
        <v>0</v>
      </c>
      <c r="I59" s="176">
        <v>0</v>
      </c>
      <c r="J59" s="176">
        <f t="shared" si="1"/>
        <v>0</v>
      </c>
      <c r="K59" s="176"/>
      <c r="L59" s="176">
        <f t="shared" si="2"/>
        <v>0</v>
      </c>
      <c r="M59" s="176">
        <f t="shared" si="3"/>
        <v>0</v>
      </c>
      <c r="N59" s="204"/>
      <c r="O59" s="45"/>
    </row>
    <row r="60" spans="1:15" s="44" customFormat="1" ht="17.649999999999999" customHeight="1" x14ac:dyDescent="0.25">
      <c r="A60" s="107">
        <v>47</v>
      </c>
      <c r="B60" s="110" t="s">
        <v>522</v>
      </c>
      <c r="C60" s="176">
        <v>758.09069266234508</v>
      </c>
      <c r="D60" s="176">
        <v>758.09069266234485</v>
      </c>
      <c r="E60" s="176">
        <v>0</v>
      </c>
      <c r="F60" s="176">
        <f t="shared" si="0"/>
        <v>758.09069266234485</v>
      </c>
      <c r="G60" s="176"/>
      <c r="H60" s="176">
        <v>0</v>
      </c>
      <c r="I60" s="176">
        <v>0</v>
      </c>
      <c r="J60" s="176">
        <f t="shared" si="1"/>
        <v>0</v>
      </c>
      <c r="K60" s="176"/>
      <c r="L60" s="176">
        <f t="shared" si="2"/>
        <v>2.2737367544323206E-13</v>
      </c>
      <c r="M60" s="176">
        <f t="shared" si="3"/>
        <v>2.2737367544323206E-13</v>
      </c>
      <c r="N60" s="204"/>
      <c r="O60" s="45"/>
    </row>
    <row r="61" spans="1:15" s="44" customFormat="1" ht="17.649999999999999" customHeight="1" x14ac:dyDescent="0.25">
      <c r="A61" s="107">
        <v>48</v>
      </c>
      <c r="B61" s="110" t="s">
        <v>523</v>
      </c>
      <c r="C61" s="176">
        <v>947.66354263177743</v>
      </c>
      <c r="D61" s="176">
        <v>947.66354263177755</v>
      </c>
      <c r="E61" s="176">
        <v>0</v>
      </c>
      <c r="F61" s="176">
        <f t="shared" si="0"/>
        <v>947.66354263177755</v>
      </c>
      <c r="G61" s="176"/>
      <c r="H61" s="176">
        <v>0</v>
      </c>
      <c r="I61" s="176">
        <v>0</v>
      </c>
      <c r="J61" s="176">
        <f t="shared" si="1"/>
        <v>0</v>
      </c>
      <c r="K61" s="176"/>
      <c r="L61" s="176">
        <f t="shared" si="2"/>
        <v>-1.1368683772161603E-13</v>
      </c>
      <c r="M61" s="176">
        <f t="shared" si="3"/>
        <v>-1.1368683772161603E-13</v>
      </c>
      <c r="N61" s="204"/>
      <c r="O61" s="45"/>
    </row>
    <row r="62" spans="1:15" s="44" customFormat="1" ht="17.649999999999999" customHeight="1" x14ac:dyDescent="0.25">
      <c r="A62" s="107">
        <v>49</v>
      </c>
      <c r="B62" s="110" t="s">
        <v>524</v>
      </c>
      <c r="C62" s="176">
        <v>2146.6568808071247</v>
      </c>
      <c r="D62" s="176">
        <v>2146.6568808071247</v>
      </c>
      <c r="E62" s="176">
        <v>0</v>
      </c>
      <c r="F62" s="176">
        <f t="shared" si="0"/>
        <v>2146.6568808071247</v>
      </c>
      <c r="G62" s="176"/>
      <c r="H62" s="176">
        <v>0</v>
      </c>
      <c r="I62" s="176">
        <v>0</v>
      </c>
      <c r="J62" s="176">
        <f t="shared" si="1"/>
        <v>0</v>
      </c>
      <c r="K62" s="176"/>
      <c r="L62" s="176">
        <f t="shared" si="2"/>
        <v>0</v>
      </c>
      <c r="M62" s="176">
        <f t="shared" si="3"/>
        <v>0</v>
      </c>
      <c r="N62" s="204"/>
      <c r="O62" s="45"/>
    </row>
    <row r="63" spans="1:15" s="44" customFormat="1" ht="17.649999999999999" customHeight="1" x14ac:dyDescent="0.25">
      <c r="A63" s="107">
        <v>50</v>
      </c>
      <c r="B63" s="110" t="s">
        <v>525</v>
      </c>
      <c r="C63" s="176">
        <v>2580.1356958198785</v>
      </c>
      <c r="D63" s="176">
        <v>2580.1356958198785</v>
      </c>
      <c r="E63" s="176">
        <v>0</v>
      </c>
      <c r="F63" s="176">
        <f t="shared" si="0"/>
        <v>2580.1356958198785</v>
      </c>
      <c r="G63" s="176"/>
      <c r="H63" s="176">
        <v>0</v>
      </c>
      <c r="I63" s="176">
        <v>0</v>
      </c>
      <c r="J63" s="176">
        <f t="shared" si="1"/>
        <v>0</v>
      </c>
      <c r="K63" s="176"/>
      <c r="L63" s="176">
        <f t="shared" si="2"/>
        <v>0</v>
      </c>
      <c r="M63" s="176">
        <f t="shared" si="3"/>
        <v>0</v>
      </c>
      <c r="N63" s="204"/>
      <c r="O63" s="45"/>
    </row>
    <row r="64" spans="1:15" s="44" customFormat="1" ht="17.649999999999999" customHeight="1" x14ac:dyDescent="0.25">
      <c r="A64" s="107">
        <v>51</v>
      </c>
      <c r="B64" s="110" t="s">
        <v>526</v>
      </c>
      <c r="C64" s="176">
        <v>484.3809682725813</v>
      </c>
      <c r="D64" s="176">
        <v>484.38096827258124</v>
      </c>
      <c r="E64" s="176">
        <v>0</v>
      </c>
      <c r="F64" s="176">
        <f t="shared" si="0"/>
        <v>484.38096827258124</v>
      </c>
      <c r="G64" s="176"/>
      <c r="H64" s="176">
        <v>0</v>
      </c>
      <c r="I64" s="176">
        <v>0</v>
      </c>
      <c r="J64" s="176">
        <f t="shared" si="1"/>
        <v>0</v>
      </c>
      <c r="K64" s="176"/>
      <c r="L64" s="176">
        <f t="shared" si="2"/>
        <v>5.6843418860808015E-14</v>
      </c>
      <c r="M64" s="176">
        <f t="shared" si="3"/>
        <v>5.6843418860808015E-14</v>
      </c>
      <c r="N64" s="204"/>
      <c r="O64" s="45"/>
    </row>
    <row r="65" spans="1:15" s="44" customFormat="1" ht="17.649999999999999" customHeight="1" x14ac:dyDescent="0.25">
      <c r="A65" s="107">
        <v>52</v>
      </c>
      <c r="B65" s="110" t="s">
        <v>527</v>
      </c>
      <c r="C65" s="176">
        <v>465.62783996798066</v>
      </c>
      <c r="D65" s="176">
        <v>465.62783996798066</v>
      </c>
      <c r="E65" s="176">
        <v>0</v>
      </c>
      <c r="F65" s="176">
        <f t="shared" si="0"/>
        <v>465.62783996798066</v>
      </c>
      <c r="G65" s="176"/>
      <c r="H65" s="176">
        <v>0</v>
      </c>
      <c r="I65" s="176">
        <v>0</v>
      </c>
      <c r="J65" s="176">
        <f t="shared" si="1"/>
        <v>0</v>
      </c>
      <c r="K65" s="176"/>
      <c r="L65" s="176">
        <f t="shared" si="2"/>
        <v>0</v>
      </c>
      <c r="M65" s="176">
        <f t="shared" si="3"/>
        <v>0</v>
      </c>
      <c r="N65" s="204"/>
      <c r="O65" s="45"/>
    </row>
    <row r="66" spans="1:15" s="44" customFormat="1" ht="17.649999999999999" customHeight="1" x14ac:dyDescent="0.25">
      <c r="A66" s="107">
        <v>53</v>
      </c>
      <c r="B66" s="110" t="s">
        <v>528</v>
      </c>
      <c r="C66" s="176">
        <v>282.07878518955721</v>
      </c>
      <c r="D66" s="176">
        <v>282.07878518955727</v>
      </c>
      <c r="E66" s="176">
        <v>0</v>
      </c>
      <c r="F66" s="176">
        <f t="shared" si="0"/>
        <v>282.07878518955727</v>
      </c>
      <c r="G66" s="176"/>
      <c r="H66" s="176">
        <v>0</v>
      </c>
      <c r="I66" s="176">
        <v>0</v>
      </c>
      <c r="J66" s="176">
        <f t="shared" si="1"/>
        <v>0</v>
      </c>
      <c r="K66" s="176"/>
      <c r="L66" s="176">
        <f t="shared" si="2"/>
        <v>-5.6843418860808015E-14</v>
      </c>
      <c r="M66" s="176">
        <f t="shared" si="3"/>
        <v>-5.6843418860808015E-14</v>
      </c>
      <c r="N66" s="204"/>
      <c r="O66" s="45"/>
    </row>
    <row r="67" spans="1:15" s="44" customFormat="1" ht="17.649999999999999" customHeight="1" x14ac:dyDescent="0.25">
      <c r="A67" s="107">
        <v>54</v>
      </c>
      <c r="B67" s="110" t="s">
        <v>529</v>
      </c>
      <c r="C67" s="176">
        <v>439.77941870051473</v>
      </c>
      <c r="D67" s="176">
        <v>439.7794187005149</v>
      </c>
      <c r="E67" s="176">
        <v>0</v>
      </c>
      <c r="F67" s="176">
        <f t="shared" si="0"/>
        <v>439.7794187005149</v>
      </c>
      <c r="G67" s="176"/>
      <c r="H67" s="176">
        <v>0</v>
      </c>
      <c r="I67" s="176">
        <v>0</v>
      </c>
      <c r="J67" s="176">
        <f t="shared" si="1"/>
        <v>0</v>
      </c>
      <c r="K67" s="176"/>
      <c r="L67" s="176">
        <f t="shared" si="2"/>
        <v>-1.7053025658242404E-13</v>
      </c>
      <c r="M67" s="176">
        <f t="shared" si="3"/>
        <v>-1.7053025658242404E-13</v>
      </c>
      <c r="N67" s="204"/>
      <c r="O67" s="45"/>
    </row>
    <row r="68" spans="1:15" s="44" customFormat="1" ht="17.649999999999999" customHeight="1" x14ac:dyDescent="0.25">
      <c r="A68" s="107">
        <v>55</v>
      </c>
      <c r="B68" s="110" t="s">
        <v>530</v>
      </c>
      <c r="C68" s="176">
        <v>358.38803671407999</v>
      </c>
      <c r="D68" s="176">
        <v>358.38803671407999</v>
      </c>
      <c r="E68" s="176">
        <v>0</v>
      </c>
      <c r="F68" s="176">
        <f t="shared" si="0"/>
        <v>358.38803671407999</v>
      </c>
      <c r="G68" s="176"/>
      <c r="H68" s="176">
        <v>0</v>
      </c>
      <c r="I68" s="176">
        <v>0</v>
      </c>
      <c r="J68" s="176">
        <f t="shared" si="1"/>
        <v>0</v>
      </c>
      <c r="K68" s="176"/>
      <c r="L68" s="176">
        <f t="shared" si="2"/>
        <v>0</v>
      </c>
      <c r="M68" s="176">
        <f t="shared" si="3"/>
        <v>0</v>
      </c>
      <c r="N68" s="204"/>
      <c r="O68" s="45"/>
    </row>
    <row r="69" spans="1:15" s="44" customFormat="1" ht="17.649999999999999" customHeight="1" x14ac:dyDescent="0.25">
      <c r="A69" s="107">
        <v>57</v>
      </c>
      <c r="B69" s="110" t="s">
        <v>531</v>
      </c>
      <c r="C69" s="176">
        <v>232.82315360137613</v>
      </c>
      <c r="D69" s="176">
        <v>232.82315360137619</v>
      </c>
      <c r="E69" s="176">
        <v>0</v>
      </c>
      <c r="F69" s="176">
        <f t="shared" si="0"/>
        <v>232.82315360137619</v>
      </c>
      <c r="G69" s="176"/>
      <c r="H69" s="176">
        <v>0</v>
      </c>
      <c r="I69" s="176">
        <v>0</v>
      </c>
      <c r="J69" s="176">
        <f t="shared" si="1"/>
        <v>0</v>
      </c>
      <c r="K69" s="176"/>
      <c r="L69" s="176">
        <f t="shared" si="2"/>
        <v>-5.6843418860808015E-14</v>
      </c>
      <c r="M69" s="176">
        <f t="shared" si="3"/>
        <v>-5.6843418860808015E-14</v>
      </c>
      <c r="N69" s="204"/>
      <c r="O69" s="45"/>
    </row>
    <row r="70" spans="1:15" s="44" customFormat="1" ht="17.649999999999999" customHeight="1" x14ac:dyDescent="0.25">
      <c r="A70" s="107">
        <v>58</v>
      </c>
      <c r="B70" s="110" t="s">
        <v>532</v>
      </c>
      <c r="C70" s="176">
        <v>1319.5836140389067</v>
      </c>
      <c r="D70" s="176">
        <v>1319.5836140389067</v>
      </c>
      <c r="E70" s="176">
        <v>0</v>
      </c>
      <c r="F70" s="176">
        <f t="shared" si="0"/>
        <v>1319.5836140389067</v>
      </c>
      <c r="G70" s="176"/>
      <c r="H70" s="176">
        <v>0</v>
      </c>
      <c r="I70" s="176">
        <v>0</v>
      </c>
      <c r="J70" s="176">
        <f t="shared" si="1"/>
        <v>0</v>
      </c>
      <c r="K70" s="176"/>
      <c r="L70" s="176">
        <f t="shared" si="2"/>
        <v>0</v>
      </c>
      <c r="M70" s="176">
        <f t="shared" si="3"/>
        <v>0</v>
      </c>
      <c r="N70" s="204"/>
      <c r="O70" s="45"/>
    </row>
    <row r="71" spans="1:15" s="44" customFormat="1" ht="17.649999999999999" customHeight="1" x14ac:dyDescent="0.25">
      <c r="A71" s="107">
        <v>59</v>
      </c>
      <c r="B71" s="110" t="s">
        <v>533</v>
      </c>
      <c r="C71" s="176">
        <v>512.61177440238373</v>
      </c>
      <c r="D71" s="176">
        <v>512.61177440238362</v>
      </c>
      <c r="E71" s="176">
        <v>0</v>
      </c>
      <c r="F71" s="176">
        <f t="shared" si="0"/>
        <v>512.61177440238362</v>
      </c>
      <c r="G71" s="176"/>
      <c r="H71" s="176">
        <v>0</v>
      </c>
      <c r="I71" s="176">
        <v>0</v>
      </c>
      <c r="J71" s="176">
        <f t="shared" si="1"/>
        <v>0</v>
      </c>
      <c r="K71" s="176"/>
      <c r="L71" s="176">
        <f t="shared" si="2"/>
        <v>1.1368683772161603E-13</v>
      </c>
      <c r="M71" s="176">
        <f t="shared" si="3"/>
        <v>1.1368683772161603E-13</v>
      </c>
      <c r="N71" s="204"/>
      <c r="O71" s="45"/>
    </row>
    <row r="72" spans="1:15" s="44" customFormat="1" ht="17.649999999999999" customHeight="1" x14ac:dyDescent="0.25">
      <c r="A72" s="107">
        <v>60</v>
      </c>
      <c r="B72" s="110" t="s">
        <v>534</v>
      </c>
      <c r="C72" s="176">
        <v>1918.2849546614443</v>
      </c>
      <c r="D72" s="176">
        <v>1918.2849546614448</v>
      </c>
      <c r="E72" s="176">
        <v>0</v>
      </c>
      <c r="F72" s="176">
        <f t="shared" si="0"/>
        <v>1918.2849546614448</v>
      </c>
      <c r="G72" s="176"/>
      <c r="H72" s="176">
        <v>0</v>
      </c>
      <c r="I72" s="176">
        <v>0</v>
      </c>
      <c r="J72" s="176">
        <f t="shared" si="1"/>
        <v>0</v>
      </c>
      <c r="K72" s="176"/>
      <c r="L72" s="176">
        <f t="shared" si="2"/>
        <v>-4.5474735088646412E-13</v>
      </c>
      <c r="M72" s="176">
        <f t="shared" si="3"/>
        <v>-4.5474735088646412E-13</v>
      </c>
      <c r="N72" s="204"/>
      <c r="O72" s="45"/>
    </row>
    <row r="73" spans="1:15" s="44" customFormat="1" ht="17.649999999999999" customHeight="1" x14ac:dyDescent="0.25">
      <c r="A73" s="107">
        <v>61</v>
      </c>
      <c r="B73" s="110" t="s">
        <v>535</v>
      </c>
      <c r="C73" s="176">
        <v>1302.785504045363</v>
      </c>
      <c r="D73" s="176">
        <v>1302.7855040453624</v>
      </c>
      <c r="E73" s="176">
        <v>0</v>
      </c>
      <c r="F73" s="176">
        <f t="shared" si="0"/>
        <v>1302.7855040453624</v>
      </c>
      <c r="G73" s="176"/>
      <c r="H73" s="176">
        <v>0</v>
      </c>
      <c r="I73" s="176">
        <v>0</v>
      </c>
      <c r="J73" s="176">
        <f t="shared" si="1"/>
        <v>0</v>
      </c>
      <c r="K73" s="176"/>
      <c r="L73" s="176">
        <f t="shared" si="2"/>
        <v>6.8212102632969618E-13</v>
      </c>
      <c r="M73" s="176">
        <f t="shared" si="3"/>
        <v>6.8212102632969618E-13</v>
      </c>
      <c r="N73" s="204"/>
      <c r="O73" s="45"/>
    </row>
    <row r="74" spans="1:15" s="44" customFormat="1" ht="17.649999999999999" customHeight="1" x14ac:dyDescent="0.25">
      <c r="A74" s="107">
        <v>62</v>
      </c>
      <c r="B74" s="110" t="s">
        <v>536</v>
      </c>
      <c r="C74" s="176">
        <v>10728.988127524475</v>
      </c>
      <c r="D74" s="176">
        <v>10705.90098604778</v>
      </c>
      <c r="E74" s="176">
        <v>5.7717853580962108</v>
      </c>
      <c r="F74" s="176">
        <f t="shared" si="0"/>
        <v>10711.672771405876</v>
      </c>
      <c r="G74" s="176"/>
      <c r="H74" s="176">
        <v>0</v>
      </c>
      <c r="I74" s="176">
        <v>5.7717853580962108</v>
      </c>
      <c r="J74" s="176">
        <f t="shared" si="1"/>
        <v>5.7717853580962108</v>
      </c>
      <c r="K74" s="176"/>
      <c r="L74" s="176">
        <f t="shared" si="2"/>
        <v>11.543570760502874</v>
      </c>
      <c r="M74" s="176">
        <f t="shared" si="3"/>
        <v>17.315356118599084</v>
      </c>
      <c r="N74" s="204"/>
      <c r="O74" s="45"/>
    </row>
    <row r="75" spans="1:15" s="44" customFormat="1" ht="17.649999999999999" customHeight="1" x14ac:dyDescent="0.25">
      <c r="A75" s="107">
        <v>63</v>
      </c>
      <c r="B75" s="110" t="s">
        <v>537</v>
      </c>
      <c r="C75" s="176">
        <v>14104.221463849479</v>
      </c>
      <c r="D75" s="176">
        <v>7481.0871616264849</v>
      </c>
      <c r="E75" s="176">
        <v>473.08102180945326</v>
      </c>
      <c r="F75" s="176">
        <f t="shared" si="0"/>
        <v>7954.1681834359379</v>
      </c>
      <c r="G75" s="176"/>
      <c r="H75" s="176">
        <v>0</v>
      </c>
      <c r="I75" s="176">
        <v>473.08102180945326</v>
      </c>
      <c r="J75" s="176">
        <f t="shared" si="1"/>
        <v>473.08102180945326</v>
      </c>
      <c r="K75" s="176"/>
      <c r="L75" s="176">
        <f t="shared" si="2"/>
        <v>5676.972258604088</v>
      </c>
      <c r="M75" s="176">
        <f t="shared" si="3"/>
        <v>6150.053280413541</v>
      </c>
      <c r="N75" s="204"/>
      <c r="O75" s="45"/>
    </row>
    <row r="76" spans="1:15" s="44" customFormat="1" ht="17.649999999999999" customHeight="1" x14ac:dyDescent="0.25">
      <c r="A76" s="107">
        <v>64</v>
      </c>
      <c r="B76" s="110" t="s">
        <v>538</v>
      </c>
      <c r="C76" s="176">
        <v>113.26612417652395</v>
      </c>
      <c r="D76" s="176">
        <v>113.26612417652393</v>
      </c>
      <c r="E76" s="176">
        <v>0</v>
      </c>
      <c r="F76" s="176">
        <f t="shared" si="0"/>
        <v>113.26612417652393</v>
      </c>
      <c r="G76" s="176"/>
      <c r="H76" s="176">
        <v>0</v>
      </c>
      <c r="I76" s="176">
        <v>0</v>
      </c>
      <c r="J76" s="176">
        <f t="shared" si="1"/>
        <v>0</v>
      </c>
      <c r="K76" s="176"/>
      <c r="L76" s="176">
        <f t="shared" si="2"/>
        <v>1.4210854715202004E-14</v>
      </c>
      <c r="M76" s="176">
        <f t="shared" si="3"/>
        <v>1.4210854715202004E-14</v>
      </c>
      <c r="N76" s="204"/>
      <c r="O76" s="45"/>
    </row>
    <row r="77" spans="1:15" s="44" customFormat="1" ht="17.649999999999999" customHeight="1" x14ac:dyDescent="0.25">
      <c r="A77" s="107">
        <v>65</v>
      </c>
      <c r="B77" s="110" t="s">
        <v>539</v>
      </c>
      <c r="C77" s="176">
        <v>1156.0352193858739</v>
      </c>
      <c r="D77" s="176">
        <v>1156.0352193858741</v>
      </c>
      <c r="E77" s="176">
        <v>0</v>
      </c>
      <c r="F77" s="176">
        <f t="shared" si="0"/>
        <v>1156.0352193858741</v>
      </c>
      <c r="G77" s="176"/>
      <c r="H77" s="176">
        <v>0</v>
      </c>
      <c r="I77" s="176">
        <v>0</v>
      </c>
      <c r="J77" s="176">
        <f t="shared" si="1"/>
        <v>0</v>
      </c>
      <c r="K77" s="176"/>
      <c r="L77" s="176">
        <f t="shared" si="2"/>
        <v>-2.2737367544323206E-13</v>
      </c>
      <c r="M77" s="176">
        <f t="shared" si="3"/>
        <v>-2.2737367544323206E-13</v>
      </c>
      <c r="N77" s="204"/>
      <c r="O77" s="45"/>
    </row>
    <row r="78" spans="1:15" s="44" customFormat="1" ht="17.649999999999999" customHeight="1" x14ac:dyDescent="0.25">
      <c r="A78" s="107">
        <v>66</v>
      </c>
      <c r="B78" s="110" t="s">
        <v>540</v>
      </c>
      <c r="C78" s="176">
        <v>1268.6861447200822</v>
      </c>
      <c r="D78" s="176">
        <v>1268.6861447200822</v>
      </c>
      <c r="E78" s="176">
        <v>0</v>
      </c>
      <c r="F78" s="176">
        <f t="shared" si="0"/>
        <v>1268.6861447200822</v>
      </c>
      <c r="G78" s="176"/>
      <c r="H78" s="176">
        <v>0</v>
      </c>
      <c r="I78" s="176">
        <v>0</v>
      </c>
      <c r="J78" s="176">
        <f t="shared" si="1"/>
        <v>0</v>
      </c>
      <c r="K78" s="176"/>
      <c r="L78" s="176">
        <f t="shared" si="2"/>
        <v>0</v>
      </c>
      <c r="M78" s="176">
        <f t="shared" si="3"/>
        <v>0</v>
      </c>
      <c r="N78" s="204"/>
      <c r="O78" s="45"/>
    </row>
    <row r="79" spans="1:15" s="33" customFormat="1" ht="17.649999999999999" customHeight="1" x14ac:dyDescent="0.25">
      <c r="A79" s="107">
        <v>67</v>
      </c>
      <c r="B79" s="110" t="s">
        <v>541</v>
      </c>
      <c r="C79" s="176">
        <v>346.09698164992432</v>
      </c>
      <c r="D79" s="176">
        <v>346.09698164992437</v>
      </c>
      <c r="E79" s="176">
        <v>0</v>
      </c>
      <c r="F79" s="176">
        <f t="shared" si="0"/>
        <v>346.09698164992437</v>
      </c>
      <c r="G79" s="176"/>
      <c r="H79" s="176">
        <v>0</v>
      </c>
      <c r="I79" s="176">
        <v>0</v>
      </c>
      <c r="J79" s="176">
        <f t="shared" si="1"/>
        <v>0</v>
      </c>
      <c r="K79" s="176"/>
      <c r="L79" s="176">
        <f t="shared" si="2"/>
        <v>-5.6843418860808015E-14</v>
      </c>
      <c r="M79" s="176">
        <f t="shared" si="3"/>
        <v>-5.6843418860808015E-14</v>
      </c>
      <c r="N79" s="205"/>
      <c r="O79" s="45"/>
    </row>
    <row r="80" spans="1:15" s="44" customFormat="1" ht="17.649999999999999" customHeight="1" x14ac:dyDescent="0.25">
      <c r="A80" s="107">
        <v>68</v>
      </c>
      <c r="B80" s="110" t="s">
        <v>542</v>
      </c>
      <c r="C80" s="176">
        <v>1570.9523914661283</v>
      </c>
      <c r="D80" s="176">
        <v>1433.8875086943503</v>
      </c>
      <c r="E80" s="176">
        <v>18.854006802557421</v>
      </c>
      <c r="F80" s="176">
        <f t="shared" ref="F80:F143" si="4">+D80+E80</f>
        <v>1452.7415154969078</v>
      </c>
      <c r="G80" s="176"/>
      <c r="H80" s="176">
        <v>0</v>
      </c>
      <c r="I80" s="176">
        <v>28.885234192925022</v>
      </c>
      <c r="J80" s="176">
        <f t="shared" ref="J80:J143" si="5">+H80+I80</f>
        <v>28.885234192925022</v>
      </c>
      <c r="K80" s="176"/>
      <c r="L80" s="176">
        <f>SUM(C80-F80-J80)</f>
        <v>89.325641776295498</v>
      </c>
      <c r="M80" s="176">
        <f t="shared" ref="M80:M143" si="6">J80+L80</f>
        <v>118.21087596922052</v>
      </c>
      <c r="N80" s="204"/>
      <c r="O80" s="45"/>
    </row>
    <row r="81" spans="1:15" s="44" customFormat="1" ht="17.649999999999999" customHeight="1" x14ac:dyDescent="0.25">
      <c r="A81" s="107">
        <v>69</v>
      </c>
      <c r="B81" s="110" t="s">
        <v>543</v>
      </c>
      <c r="C81" s="176">
        <v>561.98880915971176</v>
      </c>
      <c r="D81" s="176">
        <v>561.98880915971176</v>
      </c>
      <c r="E81" s="176">
        <v>0</v>
      </c>
      <c r="F81" s="176">
        <f t="shared" si="4"/>
        <v>561.98880915971176</v>
      </c>
      <c r="G81" s="176"/>
      <c r="H81" s="176">
        <v>0</v>
      </c>
      <c r="I81" s="176">
        <v>0</v>
      </c>
      <c r="J81" s="176">
        <f t="shared" si="5"/>
        <v>0</v>
      </c>
      <c r="K81" s="176"/>
      <c r="L81" s="176">
        <f>SUM(C81-F81-J81)</f>
        <v>0</v>
      </c>
      <c r="M81" s="176">
        <f t="shared" si="6"/>
        <v>0</v>
      </c>
      <c r="N81" s="204"/>
      <c r="O81" s="45"/>
    </row>
    <row r="82" spans="1:15" s="44" customFormat="1" ht="17.649999999999999" customHeight="1" x14ac:dyDescent="0.25">
      <c r="A82" s="107">
        <v>70</v>
      </c>
      <c r="B82" s="110" t="s">
        <v>544</v>
      </c>
      <c r="C82" s="176">
        <v>628.00981751140284</v>
      </c>
      <c r="D82" s="176">
        <v>628.00981751140273</v>
      </c>
      <c r="E82" s="176">
        <v>0</v>
      </c>
      <c r="F82" s="176">
        <f t="shared" si="4"/>
        <v>628.00981751140273</v>
      </c>
      <c r="G82" s="176"/>
      <c r="H82" s="176">
        <v>0</v>
      </c>
      <c r="I82" s="176">
        <v>0</v>
      </c>
      <c r="J82" s="176">
        <f t="shared" si="5"/>
        <v>0</v>
      </c>
      <c r="K82" s="176"/>
      <c r="L82" s="176">
        <f t="shared" ref="L82:L145" si="7">SUM(C82-F82-J82)</f>
        <v>1.1368683772161603E-13</v>
      </c>
      <c r="M82" s="176">
        <f t="shared" si="6"/>
        <v>1.1368683772161603E-13</v>
      </c>
      <c r="N82" s="204"/>
      <c r="O82" s="45"/>
    </row>
    <row r="83" spans="1:15" s="44" customFormat="1" ht="17.649999999999999" customHeight="1" x14ac:dyDescent="0.25">
      <c r="A83" s="107">
        <v>71</v>
      </c>
      <c r="B83" s="110" t="s">
        <v>545</v>
      </c>
      <c r="C83" s="176">
        <v>229.72127567209807</v>
      </c>
      <c r="D83" s="176">
        <v>229.72127567209813</v>
      </c>
      <c r="E83" s="176">
        <v>0</v>
      </c>
      <c r="F83" s="176">
        <f t="shared" si="4"/>
        <v>229.72127567209813</v>
      </c>
      <c r="G83" s="176"/>
      <c r="H83" s="176">
        <v>0</v>
      </c>
      <c r="I83" s="176">
        <v>0</v>
      </c>
      <c r="J83" s="176">
        <f t="shared" si="5"/>
        <v>0</v>
      </c>
      <c r="K83" s="176"/>
      <c r="L83" s="176">
        <f t="shared" si="7"/>
        <v>-5.6843418860808015E-14</v>
      </c>
      <c r="M83" s="176">
        <f t="shared" si="6"/>
        <v>-5.6843418860808015E-14</v>
      </c>
      <c r="N83" s="204"/>
      <c r="O83" s="45"/>
    </row>
    <row r="84" spans="1:15" s="44" customFormat="1" ht="17.649999999999999" customHeight="1" x14ac:dyDescent="0.25">
      <c r="A84" s="107">
        <v>72</v>
      </c>
      <c r="B84" s="110" t="s">
        <v>546</v>
      </c>
      <c r="C84" s="176">
        <v>523.02929481489878</v>
      </c>
      <c r="D84" s="176">
        <v>523.02929481489878</v>
      </c>
      <c r="E84" s="176">
        <v>0</v>
      </c>
      <c r="F84" s="176">
        <f t="shared" si="4"/>
        <v>523.02929481489878</v>
      </c>
      <c r="G84" s="176"/>
      <c r="H84" s="176">
        <v>0</v>
      </c>
      <c r="I84" s="176">
        <v>0</v>
      </c>
      <c r="J84" s="176">
        <f t="shared" si="5"/>
        <v>0</v>
      </c>
      <c r="K84" s="176"/>
      <c r="L84" s="176">
        <f t="shared" si="7"/>
        <v>0</v>
      </c>
      <c r="M84" s="176">
        <f t="shared" si="6"/>
        <v>0</v>
      </c>
      <c r="N84" s="204"/>
      <c r="O84" s="45"/>
    </row>
    <row r="85" spans="1:15" s="44" customFormat="1" ht="17.649999999999999" customHeight="1" x14ac:dyDescent="0.25">
      <c r="A85" s="107">
        <v>73</v>
      </c>
      <c r="B85" s="110" t="s">
        <v>547</v>
      </c>
      <c r="C85" s="176">
        <v>716.51381153399996</v>
      </c>
      <c r="D85" s="176">
        <v>716.51381153399984</v>
      </c>
      <c r="E85" s="176">
        <v>0</v>
      </c>
      <c r="F85" s="176">
        <f t="shared" si="4"/>
        <v>716.51381153399984</v>
      </c>
      <c r="G85" s="176"/>
      <c r="H85" s="176">
        <v>0</v>
      </c>
      <c r="I85" s="176">
        <v>0</v>
      </c>
      <c r="J85" s="176">
        <f t="shared" si="5"/>
        <v>0</v>
      </c>
      <c r="K85" s="176"/>
      <c r="L85" s="176">
        <f t="shared" si="7"/>
        <v>1.1368683772161603E-13</v>
      </c>
      <c r="M85" s="176">
        <f t="shared" si="6"/>
        <v>1.1368683772161603E-13</v>
      </c>
      <c r="N85" s="204"/>
      <c r="O85" s="45"/>
    </row>
    <row r="86" spans="1:15" s="44" customFormat="1" ht="17.649999999999999" customHeight="1" x14ac:dyDescent="0.25">
      <c r="A86" s="107">
        <v>74</v>
      </c>
      <c r="B86" s="110" t="s">
        <v>548</v>
      </c>
      <c r="C86" s="176">
        <v>107.42143151340925</v>
      </c>
      <c r="D86" s="176">
        <v>107.42143151340923</v>
      </c>
      <c r="E86" s="176">
        <v>0</v>
      </c>
      <c r="F86" s="176">
        <f t="shared" si="4"/>
        <v>107.42143151340923</v>
      </c>
      <c r="G86" s="176"/>
      <c r="H86" s="176">
        <v>0</v>
      </c>
      <c r="I86" s="176">
        <v>0</v>
      </c>
      <c r="J86" s="176">
        <f t="shared" si="5"/>
        <v>0</v>
      </c>
      <c r="K86" s="176"/>
      <c r="L86" s="176">
        <f t="shared" si="7"/>
        <v>1.4210854715202004E-14</v>
      </c>
      <c r="M86" s="176">
        <f t="shared" si="6"/>
        <v>1.4210854715202004E-14</v>
      </c>
      <c r="N86" s="204"/>
      <c r="O86" s="45"/>
    </row>
    <row r="87" spans="1:15" s="44" customFormat="1" ht="17.649999999999999" customHeight="1" x14ac:dyDescent="0.25">
      <c r="A87" s="107">
        <v>75</v>
      </c>
      <c r="B87" s="110" t="s">
        <v>549</v>
      </c>
      <c r="C87" s="176">
        <v>195.53496799050657</v>
      </c>
      <c r="D87" s="176">
        <v>195.53496799050657</v>
      </c>
      <c r="E87" s="176">
        <v>0</v>
      </c>
      <c r="F87" s="176">
        <f t="shared" si="4"/>
        <v>195.53496799050657</v>
      </c>
      <c r="G87" s="176"/>
      <c r="H87" s="176">
        <v>0</v>
      </c>
      <c r="I87" s="176">
        <v>0</v>
      </c>
      <c r="J87" s="176">
        <f t="shared" si="5"/>
        <v>0</v>
      </c>
      <c r="K87" s="176"/>
      <c r="L87" s="176">
        <f t="shared" si="7"/>
        <v>0</v>
      </c>
      <c r="M87" s="176">
        <f t="shared" si="6"/>
        <v>0</v>
      </c>
      <c r="N87" s="204"/>
      <c r="O87" s="45"/>
    </row>
    <row r="88" spans="1:15" s="44" customFormat="1" ht="17.649999999999999" customHeight="1" x14ac:dyDescent="0.25">
      <c r="A88" s="107">
        <v>76</v>
      </c>
      <c r="B88" s="110" t="s">
        <v>550</v>
      </c>
      <c r="C88" s="176">
        <v>317.55825199717447</v>
      </c>
      <c r="D88" s="176">
        <v>317.55825199717447</v>
      </c>
      <c r="E88" s="176">
        <v>0</v>
      </c>
      <c r="F88" s="176">
        <f t="shared" si="4"/>
        <v>317.55825199717447</v>
      </c>
      <c r="G88" s="176"/>
      <c r="H88" s="176">
        <v>0</v>
      </c>
      <c r="I88" s="176">
        <v>0</v>
      </c>
      <c r="J88" s="176">
        <f t="shared" si="5"/>
        <v>0</v>
      </c>
      <c r="K88" s="176"/>
      <c r="L88" s="176">
        <f t="shared" si="7"/>
        <v>0</v>
      </c>
      <c r="M88" s="176">
        <f t="shared" si="6"/>
        <v>0</v>
      </c>
      <c r="N88" s="204"/>
      <c r="O88" s="45"/>
    </row>
    <row r="89" spans="1:15" s="44" customFormat="1" ht="17.649999999999999" customHeight="1" x14ac:dyDescent="0.25">
      <c r="A89" s="107">
        <v>77</v>
      </c>
      <c r="B89" s="110" t="s">
        <v>551</v>
      </c>
      <c r="C89" s="176">
        <v>243.73812532821299</v>
      </c>
      <c r="D89" s="176">
        <v>243.73812532821299</v>
      </c>
      <c r="E89" s="176">
        <v>0</v>
      </c>
      <c r="F89" s="176">
        <f t="shared" si="4"/>
        <v>243.73812532821299</v>
      </c>
      <c r="G89" s="176"/>
      <c r="H89" s="176">
        <v>0</v>
      </c>
      <c r="I89" s="176">
        <v>0</v>
      </c>
      <c r="J89" s="176">
        <f t="shared" si="5"/>
        <v>0</v>
      </c>
      <c r="K89" s="176"/>
      <c r="L89" s="176">
        <f t="shared" si="7"/>
        <v>0</v>
      </c>
      <c r="M89" s="176">
        <f t="shared" si="6"/>
        <v>0</v>
      </c>
      <c r="N89" s="204"/>
      <c r="O89" s="45"/>
    </row>
    <row r="90" spans="1:15" s="44" customFormat="1" ht="17.649999999999999" customHeight="1" x14ac:dyDescent="0.25">
      <c r="A90" s="107">
        <v>78</v>
      </c>
      <c r="B90" s="110" t="s">
        <v>552</v>
      </c>
      <c r="C90" s="176">
        <v>4.1737097727752941</v>
      </c>
      <c r="D90" s="176">
        <v>4.1737097727752941</v>
      </c>
      <c r="E90" s="176">
        <v>0</v>
      </c>
      <c r="F90" s="176">
        <f t="shared" si="4"/>
        <v>4.1737097727752941</v>
      </c>
      <c r="G90" s="176"/>
      <c r="H90" s="176">
        <v>0</v>
      </c>
      <c r="I90" s="176">
        <v>0</v>
      </c>
      <c r="J90" s="176">
        <f t="shared" si="5"/>
        <v>0</v>
      </c>
      <c r="K90" s="176"/>
      <c r="L90" s="176">
        <f t="shared" si="7"/>
        <v>0</v>
      </c>
      <c r="M90" s="176">
        <f t="shared" si="6"/>
        <v>0</v>
      </c>
      <c r="N90" s="204"/>
      <c r="O90" s="45"/>
    </row>
    <row r="91" spans="1:15" s="44" customFormat="1" ht="17.649999999999999" customHeight="1" x14ac:dyDescent="0.25">
      <c r="A91" s="107">
        <v>79</v>
      </c>
      <c r="B91" s="110" t="s">
        <v>553</v>
      </c>
      <c r="C91" s="176">
        <v>2155.6529163099945</v>
      </c>
      <c r="D91" s="176">
        <v>2155.652916309994</v>
      </c>
      <c r="E91" s="176">
        <v>0</v>
      </c>
      <c r="F91" s="176">
        <f t="shared" si="4"/>
        <v>2155.652916309994</v>
      </c>
      <c r="G91" s="176"/>
      <c r="H91" s="176">
        <v>0</v>
      </c>
      <c r="I91" s="176">
        <v>0</v>
      </c>
      <c r="J91" s="176">
        <f t="shared" si="5"/>
        <v>0</v>
      </c>
      <c r="K91" s="176"/>
      <c r="L91" s="176">
        <f t="shared" si="7"/>
        <v>4.5474735088646412E-13</v>
      </c>
      <c r="M91" s="176">
        <f t="shared" si="6"/>
        <v>4.5474735088646412E-13</v>
      </c>
      <c r="N91" s="204"/>
      <c r="O91" s="45"/>
    </row>
    <row r="92" spans="1:15" s="44" customFormat="1" ht="17.649999999999999" customHeight="1" x14ac:dyDescent="0.25">
      <c r="A92" s="107">
        <v>80</v>
      </c>
      <c r="B92" s="110" t="s">
        <v>554</v>
      </c>
      <c r="C92" s="176">
        <v>499.02977999616292</v>
      </c>
      <c r="D92" s="176">
        <v>499.02977999616297</v>
      </c>
      <c r="E92" s="176">
        <v>0</v>
      </c>
      <c r="F92" s="176">
        <f t="shared" si="4"/>
        <v>499.02977999616297</v>
      </c>
      <c r="G92" s="176"/>
      <c r="H92" s="176">
        <v>0</v>
      </c>
      <c r="I92" s="176">
        <v>0</v>
      </c>
      <c r="J92" s="176">
        <f t="shared" si="5"/>
        <v>0</v>
      </c>
      <c r="K92" s="176"/>
      <c r="L92" s="176">
        <f t="shared" si="7"/>
        <v>-5.6843418860808015E-14</v>
      </c>
      <c r="M92" s="176">
        <f t="shared" si="6"/>
        <v>-5.6843418860808015E-14</v>
      </c>
      <c r="N92" s="204"/>
      <c r="O92" s="45"/>
    </row>
    <row r="93" spans="1:15" s="44" customFormat="1" ht="17.649999999999999" customHeight="1" x14ac:dyDescent="0.25">
      <c r="A93" s="107">
        <v>82</v>
      </c>
      <c r="B93" s="110" t="s">
        <v>555</v>
      </c>
      <c r="C93" s="176">
        <v>10.153166140115516</v>
      </c>
      <c r="D93" s="176">
        <v>10.153166140115514</v>
      </c>
      <c r="E93" s="176">
        <v>0</v>
      </c>
      <c r="F93" s="176">
        <f t="shared" si="4"/>
        <v>10.153166140115514</v>
      </c>
      <c r="G93" s="176"/>
      <c r="H93" s="176">
        <v>0</v>
      </c>
      <c r="I93" s="176">
        <v>0</v>
      </c>
      <c r="J93" s="176">
        <f t="shared" si="5"/>
        <v>0</v>
      </c>
      <c r="K93" s="176"/>
      <c r="L93" s="176">
        <f t="shared" si="7"/>
        <v>1.7763568394002505E-15</v>
      </c>
      <c r="M93" s="176">
        <f t="shared" si="6"/>
        <v>1.7763568394002505E-15</v>
      </c>
      <c r="N93" s="204"/>
      <c r="O93" s="45"/>
    </row>
    <row r="94" spans="1:15" s="44" customFormat="1" ht="17.649999999999999" customHeight="1" x14ac:dyDescent="0.25">
      <c r="A94" s="107">
        <v>83</v>
      </c>
      <c r="B94" s="110" t="s">
        <v>556</v>
      </c>
      <c r="C94" s="176">
        <v>15.488604391714876</v>
      </c>
      <c r="D94" s="176">
        <v>15.488604391714873</v>
      </c>
      <c r="E94" s="176">
        <v>0</v>
      </c>
      <c r="F94" s="176">
        <f t="shared" si="4"/>
        <v>15.488604391714873</v>
      </c>
      <c r="G94" s="176"/>
      <c r="H94" s="176">
        <v>0</v>
      </c>
      <c r="I94" s="176">
        <v>0</v>
      </c>
      <c r="J94" s="176">
        <f t="shared" si="5"/>
        <v>0</v>
      </c>
      <c r="K94" s="176"/>
      <c r="L94" s="176">
        <f t="shared" si="7"/>
        <v>3.5527136788005009E-15</v>
      </c>
      <c r="M94" s="176">
        <f t="shared" si="6"/>
        <v>3.5527136788005009E-15</v>
      </c>
      <c r="N94" s="204"/>
      <c r="O94" s="45"/>
    </row>
    <row r="95" spans="1:15" s="44" customFormat="1" ht="17.649999999999999" customHeight="1" x14ac:dyDescent="0.25">
      <c r="A95" s="107">
        <v>84</v>
      </c>
      <c r="B95" s="110" t="s">
        <v>557</v>
      </c>
      <c r="C95" s="176">
        <v>228.599298</v>
      </c>
      <c r="D95" s="176">
        <v>228.599298</v>
      </c>
      <c r="E95" s="176">
        <v>0</v>
      </c>
      <c r="F95" s="176">
        <f t="shared" si="4"/>
        <v>228.599298</v>
      </c>
      <c r="G95" s="176"/>
      <c r="H95" s="176">
        <v>0</v>
      </c>
      <c r="I95" s="176">
        <v>0</v>
      </c>
      <c r="J95" s="176">
        <f t="shared" si="5"/>
        <v>0</v>
      </c>
      <c r="K95" s="176"/>
      <c r="L95" s="176">
        <f t="shared" si="7"/>
        <v>0</v>
      </c>
      <c r="M95" s="176">
        <f t="shared" si="6"/>
        <v>0</v>
      </c>
      <c r="N95" s="204"/>
      <c r="O95" s="45"/>
    </row>
    <row r="96" spans="1:15" s="44" customFormat="1" ht="17.649999999999999" customHeight="1" x14ac:dyDescent="0.25">
      <c r="A96" s="107">
        <v>87</v>
      </c>
      <c r="B96" s="110" t="s">
        <v>558</v>
      </c>
      <c r="C96" s="176">
        <v>832.56291496727533</v>
      </c>
      <c r="D96" s="176">
        <v>832.56291496727556</v>
      </c>
      <c r="E96" s="176">
        <v>0</v>
      </c>
      <c r="F96" s="176">
        <f t="shared" si="4"/>
        <v>832.56291496727556</v>
      </c>
      <c r="G96" s="176"/>
      <c r="H96" s="176">
        <v>0</v>
      </c>
      <c r="I96" s="176">
        <v>0</v>
      </c>
      <c r="J96" s="176">
        <f t="shared" si="5"/>
        <v>0</v>
      </c>
      <c r="K96" s="176"/>
      <c r="L96" s="176">
        <f t="shared" si="7"/>
        <v>-2.2737367544323206E-13</v>
      </c>
      <c r="M96" s="176">
        <f t="shared" si="6"/>
        <v>-2.2737367544323206E-13</v>
      </c>
      <c r="N96" s="204"/>
      <c r="O96" s="45"/>
    </row>
    <row r="97" spans="1:19" s="44" customFormat="1" ht="17.649999999999999" customHeight="1" x14ac:dyDescent="0.25">
      <c r="A97" s="107">
        <v>90</v>
      </c>
      <c r="B97" s="110" t="s">
        <v>559</v>
      </c>
      <c r="C97" s="176">
        <v>227.43167999999994</v>
      </c>
      <c r="D97" s="176">
        <v>227.43167999999997</v>
      </c>
      <c r="E97" s="176">
        <v>0</v>
      </c>
      <c r="F97" s="176">
        <f t="shared" si="4"/>
        <v>227.43167999999997</v>
      </c>
      <c r="G97" s="176"/>
      <c r="H97" s="176">
        <v>0</v>
      </c>
      <c r="I97" s="176">
        <v>0</v>
      </c>
      <c r="J97" s="176">
        <f t="shared" si="5"/>
        <v>0</v>
      </c>
      <c r="K97" s="176"/>
      <c r="L97" s="176">
        <f t="shared" si="7"/>
        <v>-2.8421709430404007E-14</v>
      </c>
      <c r="M97" s="176">
        <f t="shared" si="6"/>
        <v>-2.8421709430404007E-14</v>
      </c>
      <c r="N97" s="204"/>
      <c r="O97" s="45"/>
    </row>
    <row r="98" spans="1:19" s="44" customFormat="1" ht="17.649999999999999" customHeight="1" x14ac:dyDescent="0.25">
      <c r="A98" s="107">
        <v>91</v>
      </c>
      <c r="B98" s="110" t="s">
        <v>560</v>
      </c>
      <c r="C98" s="176">
        <v>194.86595095948036</v>
      </c>
      <c r="D98" s="176">
        <v>194.86595095948039</v>
      </c>
      <c r="E98" s="176">
        <v>0</v>
      </c>
      <c r="F98" s="176">
        <f t="shared" si="4"/>
        <v>194.86595095948039</v>
      </c>
      <c r="G98" s="176"/>
      <c r="H98" s="176">
        <v>0</v>
      </c>
      <c r="I98" s="176">
        <v>0</v>
      </c>
      <c r="J98" s="176">
        <f t="shared" si="5"/>
        <v>0</v>
      </c>
      <c r="K98" s="176"/>
      <c r="L98" s="176">
        <f t="shared" si="7"/>
        <v>-2.8421709430404007E-14</v>
      </c>
      <c r="M98" s="176">
        <f t="shared" si="6"/>
        <v>-2.8421709430404007E-14</v>
      </c>
      <c r="N98" s="204"/>
      <c r="O98" s="45"/>
    </row>
    <row r="99" spans="1:19" s="44" customFormat="1" ht="17.649999999999999" customHeight="1" x14ac:dyDescent="0.25">
      <c r="A99" s="107">
        <v>92</v>
      </c>
      <c r="B99" s="110" t="s">
        <v>561</v>
      </c>
      <c r="C99" s="176">
        <v>547.43501869358556</v>
      </c>
      <c r="D99" s="176">
        <v>547.43501869358533</v>
      </c>
      <c r="E99" s="176">
        <v>0</v>
      </c>
      <c r="F99" s="176">
        <f t="shared" si="4"/>
        <v>547.43501869358533</v>
      </c>
      <c r="G99" s="176"/>
      <c r="H99" s="176">
        <v>0</v>
      </c>
      <c r="I99" s="176">
        <v>0</v>
      </c>
      <c r="J99" s="176">
        <f t="shared" si="5"/>
        <v>0</v>
      </c>
      <c r="K99" s="176"/>
      <c r="L99" s="176">
        <f t="shared" si="7"/>
        <v>2.2737367544323206E-13</v>
      </c>
      <c r="M99" s="176">
        <f t="shared" si="6"/>
        <v>2.2737367544323206E-13</v>
      </c>
      <c r="N99" s="204"/>
      <c r="O99" s="45"/>
    </row>
    <row r="100" spans="1:19" s="44" customFormat="1" ht="17.649999999999999" customHeight="1" x14ac:dyDescent="0.25">
      <c r="A100" s="107">
        <v>93</v>
      </c>
      <c r="B100" s="110" t="s">
        <v>562</v>
      </c>
      <c r="C100" s="176">
        <v>293.91613082932668</v>
      </c>
      <c r="D100" s="176">
        <v>293.91613082932668</v>
      </c>
      <c r="E100" s="176">
        <v>0</v>
      </c>
      <c r="F100" s="176">
        <f t="shared" si="4"/>
        <v>293.91613082932668</v>
      </c>
      <c r="G100" s="176"/>
      <c r="H100" s="176">
        <v>0</v>
      </c>
      <c r="I100" s="176">
        <v>0</v>
      </c>
      <c r="J100" s="176">
        <f t="shared" si="5"/>
        <v>0</v>
      </c>
      <c r="K100" s="176"/>
      <c r="L100" s="176">
        <f t="shared" si="7"/>
        <v>0</v>
      </c>
      <c r="M100" s="176">
        <f t="shared" si="6"/>
        <v>0</v>
      </c>
      <c r="N100" s="204"/>
      <c r="O100" s="45"/>
    </row>
    <row r="101" spans="1:19" s="44" customFormat="1" ht="17.649999999999999" customHeight="1" x14ac:dyDescent="0.25">
      <c r="A101" s="107">
        <v>94</v>
      </c>
      <c r="B101" s="110" t="s">
        <v>563</v>
      </c>
      <c r="C101" s="176">
        <v>97.978380000000001</v>
      </c>
      <c r="D101" s="176">
        <v>97.978380000000001</v>
      </c>
      <c r="E101" s="176">
        <v>0</v>
      </c>
      <c r="F101" s="176">
        <f t="shared" si="4"/>
        <v>97.978380000000001</v>
      </c>
      <c r="G101" s="176"/>
      <c r="H101" s="176">
        <v>0</v>
      </c>
      <c r="I101" s="176">
        <v>0</v>
      </c>
      <c r="J101" s="176">
        <f t="shared" si="5"/>
        <v>0</v>
      </c>
      <c r="K101" s="176"/>
      <c r="L101" s="176">
        <f t="shared" si="7"/>
        <v>0</v>
      </c>
      <c r="M101" s="176">
        <f t="shared" si="6"/>
        <v>0</v>
      </c>
      <c r="N101" s="204"/>
      <c r="O101" s="45"/>
    </row>
    <row r="102" spans="1:19" s="44" customFormat="1" ht="17.649999999999999" customHeight="1" x14ac:dyDescent="0.25">
      <c r="A102" s="107">
        <v>95</v>
      </c>
      <c r="B102" s="110" t="s">
        <v>564</v>
      </c>
      <c r="C102" s="176">
        <v>130.36522488934833</v>
      </c>
      <c r="D102" s="176">
        <v>130.3652248893483</v>
      </c>
      <c r="E102" s="176">
        <v>0</v>
      </c>
      <c r="F102" s="176">
        <f t="shared" si="4"/>
        <v>130.3652248893483</v>
      </c>
      <c r="G102" s="176"/>
      <c r="H102" s="176">
        <v>0</v>
      </c>
      <c r="I102" s="176">
        <v>0</v>
      </c>
      <c r="J102" s="176">
        <f t="shared" si="5"/>
        <v>0</v>
      </c>
      <c r="K102" s="176"/>
      <c r="L102" s="176">
        <f t="shared" si="7"/>
        <v>2.8421709430404007E-14</v>
      </c>
      <c r="M102" s="176">
        <f t="shared" si="6"/>
        <v>2.8421709430404007E-14</v>
      </c>
      <c r="N102" s="204"/>
      <c r="O102" s="45"/>
    </row>
    <row r="103" spans="1:19" s="44" customFormat="1" ht="17.649999999999999" customHeight="1" x14ac:dyDescent="0.25">
      <c r="A103" s="107">
        <v>98</v>
      </c>
      <c r="B103" s="110" t="s">
        <v>565</v>
      </c>
      <c r="C103" s="176">
        <v>58.878138407689669</v>
      </c>
      <c r="D103" s="176">
        <v>58.878138407689669</v>
      </c>
      <c r="E103" s="176">
        <v>0</v>
      </c>
      <c r="F103" s="176">
        <f t="shared" si="4"/>
        <v>58.878138407689669</v>
      </c>
      <c r="G103" s="176"/>
      <c r="H103" s="176">
        <v>0</v>
      </c>
      <c r="I103" s="176">
        <v>0</v>
      </c>
      <c r="J103" s="176">
        <f t="shared" si="5"/>
        <v>0</v>
      </c>
      <c r="K103" s="176"/>
      <c r="L103" s="176">
        <f t="shared" si="7"/>
        <v>0</v>
      </c>
      <c r="M103" s="176">
        <f t="shared" si="6"/>
        <v>0</v>
      </c>
      <c r="N103" s="204"/>
      <c r="O103" s="45"/>
    </row>
    <row r="104" spans="1:19" s="44" customFormat="1" ht="17.649999999999999" customHeight="1" x14ac:dyDescent="0.25">
      <c r="A104" s="107">
        <v>99</v>
      </c>
      <c r="B104" s="110" t="s">
        <v>566</v>
      </c>
      <c r="C104" s="176">
        <v>758.35914351943029</v>
      </c>
      <c r="D104" s="176">
        <v>758.3591435194304</v>
      </c>
      <c r="E104" s="176">
        <v>0</v>
      </c>
      <c r="F104" s="176">
        <f t="shared" si="4"/>
        <v>758.3591435194304</v>
      </c>
      <c r="G104" s="176"/>
      <c r="H104" s="176">
        <v>0</v>
      </c>
      <c r="I104" s="176">
        <v>0</v>
      </c>
      <c r="J104" s="176">
        <f t="shared" si="5"/>
        <v>0</v>
      </c>
      <c r="K104" s="176"/>
      <c r="L104" s="176">
        <f t="shared" si="7"/>
        <v>-1.1368683772161603E-13</v>
      </c>
      <c r="M104" s="176">
        <f t="shared" si="6"/>
        <v>-1.1368683772161603E-13</v>
      </c>
      <c r="N104" s="204"/>
      <c r="O104" s="45"/>
    </row>
    <row r="105" spans="1:19" s="44" customFormat="1" ht="17.649999999999999" customHeight="1" x14ac:dyDescent="0.25">
      <c r="A105" s="107">
        <v>100</v>
      </c>
      <c r="B105" s="110" t="s">
        <v>567</v>
      </c>
      <c r="C105" s="176">
        <v>1347.3143203524758</v>
      </c>
      <c r="D105" s="176">
        <v>1347.3143203524758</v>
      </c>
      <c r="E105" s="176">
        <v>0</v>
      </c>
      <c r="F105" s="176">
        <f t="shared" si="4"/>
        <v>1347.3143203524758</v>
      </c>
      <c r="G105" s="176"/>
      <c r="H105" s="176">
        <v>0</v>
      </c>
      <c r="I105" s="176">
        <v>0</v>
      </c>
      <c r="J105" s="176">
        <f t="shared" si="5"/>
        <v>0</v>
      </c>
      <c r="K105" s="176"/>
      <c r="L105" s="176">
        <f t="shared" si="7"/>
        <v>0</v>
      </c>
      <c r="M105" s="176">
        <f t="shared" si="6"/>
        <v>0</v>
      </c>
      <c r="N105" s="204"/>
      <c r="O105" s="45"/>
    </row>
    <row r="106" spans="1:19" s="46" customFormat="1" ht="17.649999999999999" customHeight="1" x14ac:dyDescent="0.25">
      <c r="A106" s="107">
        <v>101</v>
      </c>
      <c r="B106" s="110" t="s">
        <v>568</v>
      </c>
      <c r="C106" s="176">
        <v>471.84738204122181</v>
      </c>
      <c r="D106" s="176">
        <v>471.84738204122203</v>
      </c>
      <c r="E106" s="176">
        <v>0</v>
      </c>
      <c r="F106" s="176">
        <f t="shared" si="4"/>
        <v>471.84738204122203</v>
      </c>
      <c r="G106" s="176"/>
      <c r="H106" s="176">
        <v>0</v>
      </c>
      <c r="I106" s="176">
        <v>0</v>
      </c>
      <c r="J106" s="176">
        <f t="shared" si="5"/>
        <v>0</v>
      </c>
      <c r="K106" s="176"/>
      <c r="L106" s="176">
        <f t="shared" si="7"/>
        <v>-2.2737367544323206E-13</v>
      </c>
      <c r="M106" s="176">
        <f t="shared" si="6"/>
        <v>-2.2737367544323206E-13</v>
      </c>
      <c r="N106" s="204"/>
      <c r="O106" s="45"/>
      <c r="P106" s="44"/>
      <c r="Q106" s="44"/>
      <c r="R106" s="44"/>
      <c r="S106" s="44"/>
    </row>
    <row r="107" spans="1:19" s="44" customFormat="1" ht="17.649999999999999" customHeight="1" x14ac:dyDescent="0.25">
      <c r="A107" s="107">
        <v>102</v>
      </c>
      <c r="B107" s="110" t="s">
        <v>569</v>
      </c>
      <c r="C107" s="176">
        <v>326.41644564081349</v>
      </c>
      <c r="D107" s="176">
        <v>326.41644564081349</v>
      </c>
      <c r="E107" s="176">
        <v>0</v>
      </c>
      <c r="F107" s="176">
        <f t="shared" si="4"/>
        <v>326.41644564081349</v>
      </c>
      <c r="G107" s="176"/>
      <c r="H107" s="176">
        <v>0</v>
      </c>
      <c r="I107" s="176">
        <v>0</v>
      </c>
      <c r="J107" s="176">
        <f t="shared" si="5"/>
        <v>0</v>
      </c>
      <c r="K107" s="176"/>
      <c r="L107" s="176">
        <f t="shared" si="7"/>
        <v>0</v>
      </c>
      <c r="M107" s="176">
        <f t="shared" si="6"/>
        <v>0</v>
      </c>
      <c r="N107" s="204"/>
      <c r="O107" s="45"/>
    </row>
    <row r="108" spans="1:19" s="44" customFormat="1" ht="17.649999999999999" customHeight="1" x14ac:dyDescent="0.25">
      <c r="A108" s="107">
        <v>103</v>
      </c>
      <c r="B108" s="110" t="s">
        <v>570</v>
      </c>
      <c r="C108" s="176">
        <v>113.22767363378895</v>
      </c>
      <c r="D108" s="176">
        <v>113.22767363378892</v>
      </c>
      <c r="E108" s="176">
        <v>0</v>
      </c>
      <c r="F108" s="176">
        <f t="shared" si="4"/>
        <v>113.22767363378892</v>
      </c>
      <c r="G108" s="176"/>
      <c r="H108" s="176">
        <v>0</v>
      </c>
      <c r="I108" s="176">
        <v>0</v>
      </c>
      <c r="J108" s="176">
        <f t="shared" si="5"/>
        <v>0</v>
      </c>
      <c r="K108" s="176"/>
      <c r="L108" s="176">
        <f t="shared" si="7"/>
        <v>2.8421709430404007E-14</v>
      </c>
      <c r="M108" s="176">
        <f t="shared" si="6"/>
        <v>2.8421709430404007E-14</v>
      </c>
      <c r="N108" s="204"/>
      <c r="O108" s="45"/>
    </row>
    <row r="109" spans="1:19" s="44" customFormat="1" ht="17.649999999999999" customHeight="1" x14ac:dyDescent="0.25">
      <c r="A109" s="107">
        <v>104</v>
      </c>
      <c r="B109" s="117" t="s">
        <v>571</v>
      </c>
      <c r="C109" s="176">
        <v>3152.2928732627706</v>
      </c>
      <c r="D109" s="176">
        <v>3002.8770275999013</v>
      </c>
      <c r="E109" s="176">
        <v>9.4589376442435391</v>
      </c>
      <c r="F109" s="176">
        <f t="shared" si="4"/>
        <v>3012.335965244145</v>
      </c>
      <c r="G109" s="176"/>
      <c r="H109" s="176">
        <v>0</v>
      </c>
      <c r="I109" s="176">
        <v>9.4590828868591874</v>
      </c>
      <c r="J109" s="176">
        <f t="shared" si="5"/>
        <v>9.4590828868591874</v>
      </c>
      <c r="K109" s="176"/>
      <c r="L109" s="176">
        <f t="shared" si="7"/>
        <v>130.49782513176646</v>
      </c>
      <c r="M109" s="176">
        <f t="shared" si="6"/>
        <v>139.95690801862565</v>
      </c>
      <c r="N109" s="204"/>
      <c r="O109" s="45"/>
    </row>
    <row r="110" spans="1:19" s="44" customFormat="1" ht="17.649999999999999" customHeight="1" x14ac:dyDescent="0.25">
      <c r="A110" s="107">
        <v>105</v>
      </c>
      <c r="B110" s="110" t="s">
        <v>572</v>
      </c>
      <c r="C110" s="176">
        <v>1716.8992408164645</v>
      </c>
      <c r="D110" s="176">
        <v>1716.8992408164645</v>
      </c>
      <c r="E110" s="176">
        <v>0</v>
      </c>
      <c r="F110" s="176">
        <f t="shared" si="4"/>
        <v>1716.8992408164645</v>
      </c>
      <c r="G110" s="176"/>
      <c r="H110" s="176">
        <v>0</v>
      </c>
      <c r="I110" s="176">
        <v>0</v>
      </c>
      <c r="J110" s="176">
        <f t="shared" si="5"/>
        <v>0</v>
      </c>
      <c r="K110" s="176"/>
      <c r="L110" s="176">
        <f t="shared" si="7"/>
        <v>0</v>
      </c>
      <c r="M110" s="176">
        <f t="shared" si="6"/>
        <v>0</v>
      </c>
      <c r="N110" s="204"/>
      <c r="O110" s="45"/>
    </row>
    <row r="111" spans="1:19" s="44" customFormat="1" ht="17.649999999999999" customHeight="1" x14ac:dyDescent="0.25">
      <c r="A111" s="107">
        <v>106</v>
      </c>
      <c r="B111" s="110" t="s">
        <v>573</v>
      </c>
      <c r="C111" s="176">
        <v>1260.6257076105271</v>
      </c>
      <c r="D111" s="176">
        <v>1260.6257076105271</v>
      </c>
      <c r="E111" s="176">
        <v>0</v>
      </c>
      <c r="F111" s="176">
        <f t="shared" si="4"/>
        <v>1260.6257076105271</v>
      </c>
      <c r="G111" s="176"/>
      <c r="H111" s="176">
        <v>0</v>
      </c>
      <c r="I111" s="176">
        <v>0</v>
      </c>
      <c r="J111" s="176">
        <f t="shared" si="5"/>
        <v>0</v>
      </c>
      <c r="K111" s="176"/>
      <c r="L111" s="176">
        <f t="shared" si="7"/>
        <v>0</v>
      </c>
      <c r="M111" s="176">
        <f t="shared" si="6"/>
        <v>0</v>
      </c>
      <c r="N111" s="204"/>
      <c r="O111" s="45"/>
    </row>
    <row r="112" spans="1:19" s="44" customFormat="1" ht="17.649999999999999" customHeight="1" x14ac:dyDescent="0.25">
      <c r="A112" s="107">
        <v>107</v>
      </c>
      <c r="B112" s="110" t="s">
        <v>574</v>
      </c>
      <c r="C112" s="176">
        <v>1023.624082294</v>
      </c>
      <c r="D112" s="176">
        <v>1023.624082294</v>
      </c>
      <c r="E112" s="176">
        <v>0</v>
      </c>
      <c r="F112" s="176">
        <f t="shared" si="4"/>
        <v>1023.624082294</v>
      </c>
      <c r="G112" s="176"/>
      <c r="H112" s="176">
        <v>0</v>
      </c>
      <c r="I112" s="176">
        <v>0</v>
      </c>
      <c r="J112" s="176">
        <f t="shared" si="5"/>
        <v>0</v>
      </c>
      <c r="K112" s="176"/>
      <c r="L112" s="176">
        <f t="shared" si="7"/>
        <v>0</v>
      </c>
      <c r="M112" s="176">
        <f t="shared" si="6"/>
        <v>0</v>
      </c>
      <c r="N112" s="204"/>
      <c r="O112" s="45"/>
    </row>
    <row r="113" spans="1:15" s="44" customFormat="1" ht="17.649999999999999" customHeight="1" x14ac:dyDescent="0.25">
      <c r="A113" s="107">
        <v>108</v>
      </c>
      <c r="B113" s="110" t="s">
        <v>575</v>
      </c>
      <c r="C113" s="176">
        <v>579.77407250859869</v>
      </c>
      <c r="D113" s="176">
        <v>579.77407250859869</v>
      </c>
      <c r="E113" s="176">
        <v>0</v>
      </c>
      <c r="F113" s="176">
        <f t="shared" si="4"/>
        <v>579.77407250859869</v>
      </c>
      <c r="G113" s="176"/>
      <c r="H113" s="176">
        <v>0</v>
      </c>
      <c r="I113" s="176">
        <v>0</v>
      </c>
      <c r="J113" s="176">
        <f t="shared" si="5"/>
        <v>0</v>
      </c>
      <c r="K113" s="176"/>
      <c r="L113" s="176">
        <f t="shared" si="7"/>
        <v>0</v>
      </c>
      <c r="M113" s="176">
        <f t="shared" si="6"/>
        <v>0</v>
      </c>
      <c r="N113" s="204"/>
      <c r="O113" s="45"/>
    </row>
    <row r="114" spans="1:15" s="33" customFormat="1" ht="17.649999999999999" customHeight="1" x14ac:dyDescent="0.25">
      <c r="A114" s="107">
        <v>110</v>
      </c>
      <c r="B114" s="110" t="s">
        <v>576</v>
      </c>
      <c r="C114" s="176">
        <v>88.859492731019543</v>
      </c>
      <c r="D114" s="176">
        <v>88.859492731019529</v>
      </c>
      <c r="E114" s="176">
        <v>0</v>
      </c>
      <c r="F114" s="176">
        <f t="shared" si="4"/>
        <v>88.859492731019529</v>
      </c>
      <c r="G114" s="176"/>
      <c r="H114" s="176">
        <v>0</v>
      </c>
      <c r="I114" s="176">
        <v>0</v>
      </c>
      <c r="J114" s="176">
        <f t="shared" si="5"/>
        <v>0</v>
      </c>
      <c r="K114" s="176"/>
      <c r="L114" s="176">
        <f t="shared" si="7"/>
        <v>1.4210854715202004E-14</v>
      </c>
      <c r="M114" s="176">
        <f t="shared" si="6"/>
        <v>1.4210854715202004E-14</v>
      </c>
      <c r="N114" s="205"/>
      <c r="O114" s="45"/>
    </row>
    <row r="115" spans="1:15" s="44" customFormat="1" ht="17.649999999999999" customHeight="1" x14ac:dyDescent="0.25">
      <c r="A115" s="107">
        <v>111</v>
      </c>
      <c r="B115" s="110" t="s">
        <v>577</v>
      </c>
      <c r="C115" s="176">
        <v>532.59603921399992</v>
      </c>
      <c r="D115" s="176">
        <v>532.59603921400003</v>
      </c>
      <c r="E115" s="176">
        <v>0</v>
      </c>
      <c r="F115" s="176">
        <f t="shared" si="4"/>
        <v>532.59603921400003</v>
      </c>
      <c r="G115" s="176"/>
      <c r="H115" s="176">
        <v>0</v>
      </c>
      <c r="I115" s="176">
        <v>0</v>
      </c>
      <c r="J115" s="176">
        <f t="shared" si="5"/>
        <v>0</v>
      </c>
      <c r="K115" s="176"/>
      <c r="L115" s="176">
        <f t="shared" si="7"/>
        <v>-1.1368683772161603E-13</v>
      </c>
      <c r="M115" s="176">
        <f t="shared" si="6"/>
        <v>-1.1368683772161603E-13</v>
      </c>
      <c r="N115" s="204"/>
      <c r="O115" s="45"/>
    </row>
    <row r="116" spans="1:15" s="44" customFormat="1" ht="17.649999999999999" customHeight="1" x14ac:dyDescent="0.25">
      <c r="A116" s="107">
        <v>112</v>
      </c>
      <c r="B116" s="110" t="s">
        <v>578</v>
      </c>
      <c r="C116" s="176">
        <v>231.65820230021495</v>
      </c>
      <c r="D116" s="176">
        <v>231.65820230021495</v>
      </c>
      <c r="E116" s="176">
        <v>0</v>
      </c>
      <c r="F116" s="176">
        <f t="shared" si="4"/>
        <v>231.65820230021495</v>
      </c>
      <c r="G116" s="176"/>
      <c r="H116" s="176">
        <v>0</v>
      </c>
      <c r="I116" s="176">
        <v>0</v>
      </c>
      <c r="J116" s="176">
        <f t="shared" si="5"/>
        <v>0</v>
      </c>
      <c r="K116" s="176"/>
      <c r="L116" s="176">
        <f t="shared" si="7"/>
        <v>0</v>
      </c>
      <c r="M116" s="176">
        <f t="shared" si="6"/>
        <v>0</v>
      </c>
      <c r="N116" s="204"/>
      <c r="O116" s="45"/>
    </row>
    <row r="117" spans="1:15" s="44" customFormat="1" ht="17.649999999999999" customHeight="1" x14ac:dyDescent="0.25">
      <c r="A117" s="107">
        <v>113</v>
      </c>
      <c r="B117" s="110" t="s">
        <v>579</v>
      </c>
      <c r="C117" s="176">
        <v>606.63370242696976</v>
      </c>
      <c r="D117" s="176">
        <v>606.63370242696976</v>
      </c>
      <c r="E117" s="176">
        <v>0</v>
      </c>
      <c r="F117" s="176">
        <f t="shared" si="4"/>
        <v>606.63370242696976</v>
      </c>
      <c r="G117" s="176"/>
      <c r="H117" s="176">
        <v>0</v>
      </c>
      <c r="I117" s="176">
        <v>0</v>
      </c>
      <c r="J117" s="176">
        <f t="shared" si="5"/>
        <v>0</v>
      </c>
      <c r="K117" s="176"/>
      <c r="L117" s="176">
        <f t="shared" si="7"/>
        <v>0</v>
      </c>
      <c r="M117" s="176">
        <f t="shared" si="6"/>
        <v>0</v>
      </c>
      <c r="N117" s="204"/>
      <c r="O117" s="45"/>
    </row>
    <row r="118" spans="1:15" s="44" customFormat="1" ht="17.649999999999999" customHeight="1" x14ac:dyDescent="0.25">
      <c r="A118" s="107">
        <v>114</v>
      </c>
      <c r="B118" s="110" t="s">
        <v>580</v>
      </c>
      <c r="C118" s="176">
        <v>516.96710495189768</v>
      </c>
      <c r="D118" s="176">
        <v>516.96710495189768</v>
      </c>
      <c r="E118" s="176">
        <v>0</v>
      </c>
      <c r="F118" s="176">
        <f t="shared" si="4"/>
        <v>516.96710495189768</v>
      </c>
      <c r="G118" s="176"/>
      <c r="H118" s="176">
        <v>0</v>
      </c>
      <c r="I118" s="176">
        <v>0</v>
      </c>
      <c r="J118" s="176">
        <f t="shared" si="5"/>
        <v>0</v>
      </c>
      <c r="K118" s="176"/>
      <c r="L118" s="176">
        <f t="shared" si="7"/>
        <v>0</v>
      </c>
      <c r="M118" s="176">
        <f t="shared" si="6"/>
        <v>0</v>
      </c>
      <c r="N118" s="204"/>
      <c r="O118" s="45"/>
    </row>
    <row r="119" spans="1:15" s="44" customFormat="1" ht="17.649999999999999" customHeight="1" x14ac:dyDescent="0.25">
      <c r="A119" s="107">
        <v>117</v>
      </c>
      <c r="B119" s="110" t="s">
        <v>581</v>
      </c>
      <c r="C119" s="176">
        <v>747.95240000000013</v>
      </c>
      <c r="D119" s="176">
        <v>747.9523999999999</v>
      </c>
      <c r="E119" s="176">
        <v>0</v>
      </c>
      <c r="F119" s="176">
        <f t="shared" si="4"/>
        <v>747.9523999999999</v>
      </c>
      <c r="G119" s="176"/>
      <c r="H119" s="176">
        <v>0</v>
      </c>
      <c r="I119" s="176">
        <v>0</v>
      </c>
      <c r="J119" s="176">
        <f t="shared" si="5"/>
        <v>0</v>
      </c>
      <c r="K119" s="176"/>
      <c r="L119" s="176">
        <f t="shared" si="7"/>
        <v>2.2737367544323206E-13</v>
      </c>
      <c r="M119" s="176">
        <f t="shared" si="6"/>
        <v>2.2737367544323206E-13</v>
      </c>
      <c r="N119" s="204"/>
      <c r="O119" s="45"/>
    </row>
    <row r="120" spans="1:15" s="44" customFormat="1" ht="17.649999999999999" customHeight="1" x14ac:dyDescent="0.25">
      <c r="A120" s="107">
        <v>118</v>
      </c>
      <c r="B120" s="110" t="s">
        <v>582</v>
      </c>
      <c r="C120" s="176">
        <v>348.99821961526737</v>
      </c>
      <c r="D120" s="176">
        <v>348.99821961526743</v>
      </c>
      <c r="E120" s="176">
        <v>0</v>
      </c>
      <c r="F120" s="176">
        <f t="shared" si="4"/>
        <v>348.99821961526743</v>
      </c>
      <c r="G120" s="176"/>
      <c r="H120" s="176">
        <v>0</v>
      </c>
      <c r="I120" s="176">
        <v>0</v>
      </c>
      <c r="J120" s="176">
        <f t="shared" si="5"/>
        <v>0</v>
      </c>
      <c r="K120" s="176"/>
      <c r="L120" s="176">
        <f t="shared" si="7"/>
        <v>-5.6843418860808015E-14</v>
      </c>
      <c r="M120" s="176">
        <f t="shared" si="6"/>
        <v>-5.6843418860808015E-14</v>
      </c>
      <c r="N120" s="204"/>
      <c r="O120" s="45"/>
    </row>
    <row r="121" spans="1:15" s="44" customFormat="1" ht="17.649999999999999" customHeight="1" x14ac:dyDescent="0.25">
      <c r="A121" s="107">
        <v>122</v>
      </c>
      <c r="B121" s="110" t="s">
        <v>583</v>
      </c>
      <c r="C121" s="176">
        <v>182.83663468358637</v>
      </c>
      <c r="D121" s="176">
        <v>182.83663468358642</v>
      </c>
      <c r="E121" s="176">
        <v>0</v>
      </c>
      <c r="F121" s="176">
        <f t="shared" si="4"/>
        <v>182.83663468358642</v>
      </c>
      <c r="G121" s="176"/>
      <c r="H121" s="176">
        <v>0</v>
      </c>
      <c r="I121" s="176">
        <v>0</v>
      </c>
      <c r="J121" s="176">
        <f t="shared" si="5"/>
        <v>0</v>
      </c>
      <c r="K121" s="176"/>
      <c r="L121" s="176">
        <f t="shared" si="7"/>
        <v>-5.6843418860808015E-14</v>
      </c>
      <c r="M121" s="176">
        <f t="shared" si="6"/>
        <v>-5.6843418860808015E-14</v>
      </c>
      <c r="N121" s="204"/>
      <c r="O121" s="45"/>
    </row>
    <row r="122" spans="1:15" s="44" customFormat="1" ht="17.649999999999999" customHeight="1" x14ac:dyDescent="0.25">
      <c r="A122" s="107">
        <v>123</v>
      </c>
      <c r="B122" s="110" t="s">
        <v>584</v>
      </c>
      <c r="C122" s="176">
        <v>89.655773790502948</v>
      </c>
      <c r="D122" s="176">
        <v>89.655773790502963</v>
      </c>
      <c r="E122" s="176">
        <v>0</v>
      </c>
      <c r="F122" s="176">
        <f t="shared" si="4"/>
        <v>89.655773790502963</v>
      </c>
      <c r="G122" s="176"/>
      <c r="H122" s="176">
        <v>0</v>
      </c>
      <c r="I122" s="176">
        <v>0</v>
      </c>
      <c r="J122" s="176">
        <f t="shared" si="5"/>
        <v>0</v>
      </c>
      <c r="K122" s="176"/>
      <c r="L122" s="176">
        <f t="shared" si="7"/>
        <v>-1.4210854715202004E-14</v>
      </c>
      <c r="M122" s="176">
        <f t="shared" si="6"/>
        <v>-1.4210854715202004E-14</v>
      </c>
      <c r="N122" s="204"/>
      <c r="O122" s="45"/>
    </row>
    <row r="123" spans="1:15" s="44" customFormat="1" ht="17.649999999999999" customHeight="1" x14ac:dyDescent="0.25">
      <c r="A123" s="107">
        <v>124</v>
      </c>
      <c r="B123" s="110" t="s">
        <v>585</v>
      </c>
      <c r="C123" s="176">
        <v>910.44853683281656</v>
      </c>
      <c r="D123" s="176">
        <v>910.44853683281679</v>
      </c>
      <c r="E123" s="176">
        <v>0</v>
      </c>
      <c r="F123" s="176">
        <f t="shared" si="4"/>
        <v>910.44853683281679</v>
      </c>
      <c r="G123" s="176"/>
      <c r="H123" s="176">
        <v>0</v>
      </c>
      <c r="I123" s="176">
        <v>0</v>
      </c>
      <c r="J123" s="176">
        <f t="shared" si="5"/>
        <v>0</v>
      </c>
      <c r="K123" s="176"/>
      <c r="L123" s="176">
        <f t="shared" si="7"/>
        <v>-2.2737367544323206E-13</v>
      </c>
      <c r="M123" s="176">
        <f t="shared" si="6"/>
        <v>-2.2737367544323206E-13</v>
      </c>
      <c r="N123" s="204"/>
      <c r="O123" s="45"/>
    </row>
    <row r="124" spans="1:15" s="44" customFormat="1" ht="17.649999999999999" customHeight="1" x14ac:dyDescent="0.25">
      <c r="A124" s="107">
        <v>126</v>
      </c>
      <c r="B124" s="110" t="s">
        <v>586</v>
      </c>
      <c r="C124" s="176">
        <v>1429.6492751467533</v>
      </c>
      <c r="D124" s="176">
        <v>1429.6492751467536</v>
      </c>
      <c r="E124" s="176">
        <v>0</v>
      </c>
      <c r="F124" s="176">
        <f t="shared" si="4"/>
        <v>1429.6492751467536</v>
      </c>
      <c r="G124" s="176"/>
      <c r="H124" s="176">
        <v>0</v>
      </c>
      <c r="I124" s="176">
        <v>0</v>
      </c>
      <c r="J124" s="176">
        <f t="shared" si="5"/>
        <v>0</v>
      </c>
      <c r="K124" s="176"/>
      <c r="L124" s="176">
        <f t="shared" si="7"/>
        <v>-2.2737367544323206E-13</v>
      </c>
      <c r="M124" s="176">
        <f t="shared" si="6"/>
        <v>-2.2737367544323206E-13</v>
      </c>
      <c r="N124" s="204"/>
      <c r="O124" s="45"/>
    </row>
    <row r="125" spans="1:15" s="44" customFormat="1" ht="17.649999999999999" customHeight="1" x14ac:dyDescent="0.25">
      <c r="A125" s="107">
        <v>127</v>
      </c>
      <c r="B125" s="110" t="s">
        <v>587</v>
      </c>
      <c r="C125" s="176">
        <v>1205.7952650387117</v>
      </c>
      <c r="D125" s="176">
        <v>1205.7952650387122</v>
      </c>
      <c r="E125" s="176">
        <v>0</v>
      </c>
      <c r="F125" s="176">
        <f t="shared" si="4"/>
        <v>1205.7952650387122</v>
      </c>
      <c r="G125" s="176"/>
      <c r="H125" s="176">
        <v>0</v>
      </c>
      <c r="I125" s="176">
        <v>0</v>
      </c>
      <c r="J125" s="176">
        <f t="shared" si="5"/>
        <v>0</v>
      </c>
      <c r="K125" s="176"/>
      <c r="L125" s="176">
        <f t="shared" si="7"/>
        <v>-4.5474735088646412E-13</v>
      </c>
      <c r="M125" s="176">
        <f t="shared" si="6"/>
        <v>-4.5474735088646412E-13</v>
      </c>
      <c r="N125" s="204"/>
      <c r="O125" s="45"/>
    </row>
    <row r="126" spans="1:15" s="44" customFormat="1" ht="17.649999999999999" customHeight="1" x14ac:dyDescent="0.25">
      <c r="A126" s="107">
        <v>128</v>
      </c>
      <c r="B126" s="110" t="s">
        <v>588</v>
      </c>
      <c r="C126" s="176">
        <v>1124.4871412468367</v>
      </c>
      <c r="D126" s="176">
        <v>1124.4871412468369</v>
      </c>
      <c r="E126" s="176">
        <v>0</v>
      </c>
      <c r="F126" s="176">
        <f t="shared" si="4"/>
        <v>1124.4871412468369</v>
      </c>
      <c r="G126" s="176"/>
      <c r="H126" s="176">
        <v>0</v>
      </c>
      <c r="I126" s="176">
        <v>0</v>
      </c>
      <c r="J126" s="176">
        <f t="shared" si="5"/>
        <v>0</v>
      </c>
      <c r="K126" s="176"/>
      <c r="L126" s="176">
        <f t="shared" si="7"/>
        <v>-2.2737367544323206E-13</v>
      </c>
      <c r="M126" s="176">
        <f t="shared" si="6"/>
        <v>-2.2737367544323206E-13</v>
      </c>
      <c r="N126" s="204"/>
      <c r="O126" s="45"/>
    </row>
    <row r="127" spans="1:15" s="44" customFormat="1" ht="17.649999999999999" customHeight="1" x14ac:dyDescent="0.25">
      <c r="A127" s="107">
        <v>130</v>
      </c>
      <c r="B127" s="110" t="s">
        <v>589</v>
      </c>
      <c r="C127" s="176">
        <v>1552.4939920798822</v>
      </c>
      <c r="D127" s="176">
        <v>1514.0004911132326</v>
      </c>
      <c r="E127" s="176">
        <v>5.4232589590313305</v>
      </c>
      <c r="F127" s="176">
        <f t="shared" si="4"/>
        <v>1519.4237500722638</v>
      </c>
      <c r="G127" s="176"/>
      <c r="H127" s="176">
        <v>0</v>
      </c>
      <c r="I127" s="176">
        <v>8.099974851129911</v>
      </c>
      <c r="J127" s="176">
        <f t="shared" si="5"/>
        <v>8.099974851129911</v>
      </c>
      <c r="K127" s="176"/>
      <c r="L127" s="176">
        <f t="shared" si="7"/>
        <v>24.970267156488479</v>
      </c>
      <c r="M127" s="176">
        <f t="shared" si="6"/>
        <v>33.07024200761839</v>
      </c>
      <c r="N127" s="204"/>
      <c r="O127" s="45"/>
    </row>
    <row r="128" spans="1:15" s="44" customFormat="1" ht="17.649999999999999" customHeight="1" x14ac:dyDescent="0.25">
      <c r="A128" s="107">
        <v>132</v>
      </c>
      <c r="B128" s="110" t="s">
        <v>590</v>
      </c>
      <c r="C128" s="176">
        <v>1847.3408960000002</v>
      </c>
      <c r="D128" s="176">
        <v>1847.3408959999988</v>
      </c>
      <c r="E128" s="176">
        <v>0</v>
      </c>
      <c r="F128" s="176">
        <f t="shared" si="4"/>
        <v>1847.3408959999988</v>
      </c>
      <c r="G128" s="176"/>
      <c r="H128" s="176">
        <v>0</v>
      </c>
      <c r="I128" s="176">
        <v>0</v>
      </c>
      <c r="J128" s="176">
        <f t="shared" si="5"/>
        <v>0</v>
      </c>
      <c r="K128" s="176"/>
      <c r="L128" s="176">
        <f t="shared" si="7"/>
        <v>1.3642420526593924E-12</v>
      </c>
      <c r="M128" s="176">
        <f t="shared" si="6"/>
        <v>1.3642420526593924E-12</v>
      </c>
      <c r="N128" s="204"/>
      <c r="O128" s="45"/>
    </row>
    <row r="129" spans="1:15" s="44" customFormat="1" ht="17.649999999999999" customHeight="1" x14ac:dyDescent="0.25">
      <c r="A129" s="107">
        <v>136</v>
      </c>
      <c r="B129" s="110" t="s">
        <v>591</v>
      </c>
      <c r="C129" s="176">
        <v>115.09857696409406</v>
      </c>
      <c r="D129" s="176">
        <v>115.09857696409409</v>
      </c>
      <c r="E129" s="176">
        <v>0</v>
      </c>
      <c r="F129" s="176">
        <f t="shared" si="4"/>
        <v>115.09857696409409</v>
      </c>
      <c r="G129" s="176"/>
      <c r="H129" s="176">
        <v>0</v>
      </c>
      <c r="I129" s="176">
        <v>0</v>
      </c>
      <c r="J129" s="176">
        <f t="shared" si="5"/>
        <v>0</v>
      </c>
      <c r="K129" s="176"/>
      <c r="L129" s="176">
        <f t="shared" si="7"/>
        <v>-2.8421709430404007E-14</v>
      </c>
      <c r="M129" s="176">
        <f t="shared" si="6"/>
        <v>-2.8421709430404007E-14</v>
      </c>
      <c r="N129" s="204"/>
      <c r="O129" s="45"/>
    </row>
    <row r="130" spans="1:15" s="44" customFormat="1" ht="17.649999999999999" customHeight="1" x14ac:dyDescent="0.25">
      <c r="A130" s="107">
        <v>138</v>
      </c>
      <c r="B130" s="110" t="s">
        <v>592</v>
      </c>
      <c r="C130" s="176">
        <v>151.58135079571969</v>
      </c>
      <c r="D130" s="176">
        <v>151.58135079571974</v>
      </c>
      <c r="E130" s="176">
        <v>0</v>
      </c>
      <c r="F130" s="176">
        <f t="shared" si="4"/>
        <v>151.58135079571974</v>
      </c>
      <c r="G130" s="176"/>
      <c r="H130" s="176">
        <v>0</v>
      </c>
      <c r="I130" s="176">
        <v>0</v>
      </c>
      <c r="J130" s="176">
        <f t="shared" si="5"/>
        <v>0</v>
      </c>
      <c r="K130" s="176"/>
      <c r="L130" s="176">
        <f t="shared" si="7"/>
        <v>-5.6843418860808015E-14</v>
      </c>
      <c r="M130" s="176">
        <f t="shared" si="6"/>
        <v>-5.6843418860808015E-14</v>
      </c>
      <c r="N130" s="204"/>
      <c r="O130" s="45"/>
    </row>
    <row r="131" spans="1:15" s="33" customFormat="1" ht="17.649999999999999" customHeight="1" x14ac:dyDescent="0.25">
      <c r="A131" s="107">
        <v>139</v>
      </c>
      <c r="B131" s="110" t="s">
        <v>593</v>
      </c>
      <c r="C131" s="176">
        <v>202.5771441355509</v>
      </c>
      <c r="D131" s="176">
        <v>202.57714413555087</v>
      </c>
      <c r="E131" s="176">
        <v>0</v>
      </c>
      <c r="F131" s="176">
        <f t="shared" si="4"/>
        <v>202.57714413555087</v>
      </c>
      <c r="G131" s="176"/>
      <c r="H131" s="176">
        <v>0</v>
      </c>
      <c r="I131" s="176">
        <v>0</v>
      </c>
      <c r="J131" s="176">
        <f t="shared" si="5"/>
        <v>0</v>
      </c>
      <c r="K131" s="176"/>
      <c r="L131" s="176">
        <f t="shared" si="7"/>
        <v>2.8421709430404007E-14</v>
      </c>
      <c r="M131" s="176">
        <f t="shared" si="6"/>
        <v>2.8421709430404007E-14</v>
      </c>
      <c r="N131" s="205"/>
      <c r="O131" s="45"/>
    </row>
    <row r="132" spans="1:15" s="44" customFormat="1" ht="17.649999999999999" customHeight="1" x14ac:dyDescent="0.25">
      <c r="A132" s="107">
        <v>140</v>
      </c>
      <c r="B132" s="217" t="s">
        <v>594</v>
      </c>
      <c r="C132" s="176">
        <v>221.29050005800002</v>
      </c>
      <c r="D132" s="176">
        <v>194.52685843629396</v>
      </c>
      <c r="E132" s="176">
        <v>12.803946951042656</v>
      </c>
      <c r="F132" s="176">
        <f t="shared" si="4"/>
        <v>207.33080538733662</v>
      </c>
      <c r="G132" s="176"/>
      <c r="H132" s="176">
        <v>0</v>
      </c>
      <c r="I132" s="176">
        <v>12.915844275796651</v>
      </c>
      <c r="J132" s="176">
        <f t="shared" si="5"/>
        <v>12.915844275796651</v>
      </c>
      <c r="K132" s="176"/>
      <c r="L132" s="176">
        <f t="shared" si="7"/>
        <v>1.0438503948667446</v>
      </c>
      <c r="M132" s="176">
        <f t="shared" si="6"/>
        <v>13.959694670663396</v>
      </c>
      <c r="N132" s="204"/>
      <c r="O132" s="45"/>
    </row>
    <row r="133" spans="1:15" s="44" customFormat="1" ht="17.649999999999999" customHeight="1" x14ac:dyDescent="0.25">
      <c r="A133" s="107">
        <v>141</v>
      </c>
      <c r="B133" s="110" t="s">
        <v>595</v>
      </c>
      <c r="C133" s="176">
        <v>196.71115054585022</v>
      </c>
      <c r="D133" s="176">
        <v>196.71115054585022</v>
      </c>
      <c r="E133" s="176">
        <v>0</v>
      </c>
      <c r="F133" s="176">
        <f t="shared" si="4"/>
        <v>196.71115054585022</v>
      </c>
      <c r="G133" s="176"/>
      <c r="H133" s="176">
        <v>0</v>
      </c>
      <c r="I133" s="176">
        <v>0</v>
      </c>
      <c r="J133" s="176">
        <f t="shared" si="5"/>
        <v>0</v>
      </c>
      <c r="K133" s="176"/>
      <c r="L133" s="176">
        <f t="shared" si="7"/>
        <v>0</v>
      </c>
      <c r="M133" s="176">
        <f t="shared" si="6"/>
        <v>0</v>
      </c>
      <c r="N133" s="204"/>
      <c r="O133" s="45"/>
    </row>
    <row r="134" spans="1:15" s="44" customFormat="1" ht="17.649999999999999" customHeight="1" x14ac:dyDescent="0.25">
      <c r="A134" s="107">
        <v>142</v>
      </c>
      <c r="B134" s="110" t="s">
        <v>596</v>
      </c>
      <c r="C134" s="176">
        <v>705.37219271995025</v>
      </c>
      <c r="D134" s="176">
        <v>705.37219271995048</v>
      </c>
      <c r="E134" s="176">
        <v>0</v>
      </c>
      <c r="F134" s="176">
        <f t="shared" si="4"/>
        <v>705.37219271995048</v>
      </c>
      <c r="G134" s="176"/>
      <c r="H134" s="176">
        <v>0</v>
      </c>
      <c r="I134" s="176">
        <v>0</v>
      </c>
      <c r="J134" s="176">
        <f t="shared" si="5"/>
        <v>0</v>
      </c>
      <c r="K134" s="176"/>
      <c r="L134" s="176">
        <f t="shared" si="7"/>
        <v>-2.2737367544323206E-13</v>
      </c>
      <c r="M134" s="176">
        <f t="shared" si="6"/>
        <v>-2.2737367544323206E-13</v>
      </c>
      <c r="N134" s="204"/>
      <c r="O134" s="45"/>
    </row>
    <row r="135" spans="1:15" s="44" customFormat="1" ht="17.649999999999999" customHeight="1" x14ac:dyDescent="0.25">
      <c r="A135" s="107">
        <v>143</v>
      </c>
      <c r="B135" s="110" t="s">
        <v>597</v>
      </c>
      <c r="C135" s="176">
        <v>1362.872853687938</v>
      </c>
      <c r="D135" s="176">
        <v>1362.8728536879385</v>
      </c>
      <c r="E135" s="176">
        <v>0</v>
      </c>
      <c r="F135" s="176">
        <f t="shared" si="4"/>
        <v>1362.8728536879385</v>
      </c>
      <c r="G135" s="176"/>
      <c r="H135" s="176">
        <v>0</v>
      </c>
      <c r="I135" s="176">
        <v>0</v>
      </c>
      <c r="J135" s="176">
        <f t="shared" si="5"/>
        <v>0</v>
      </c>
      <c r="K135" s="176"/>
      <c r="L135" s="176">
        <f t="shared" si="7"/>
        <v>-4.5474735088646412E-13</v>
      </c>
      <c r="M135" s="176">
        <f t="shared" si="6"/>
        <v>-4.5474735088646412E-13</v>
      </c>
      <c r="N135" s="204"/>
      <c r="O135" s="45"/>
    </row>
    <row r="136" spans="1:15" s="33" customFormat="1" ht="17.649999999999999" customHeight="1" x14ac:dyDescent="0.25">
      <c r="A136" s="107">
        <v>144</v>
      </c>
      <c r="B136" s="110" t="s">
        <v>598</v>
      </c>
      <c r="C136" s="176">
        <v>935.9200209801877</v>
      </c>
      <c r="D136" s="176">
        <v>935.92002098018781</v>
      </c>
      <c r="E136" s="176">
        <v>0</v>
      </c>
      <c r="F136" s="176">
        <f t="shared" si="4"/>
        <v>935.92002098018781</v>
      </c>
      <c r="G136" s="176"/>
      <c r="H136" s="176">
        <v>0</v>
      </c>
      <c r="I136" s="176">
        <v>0</v>
      </c>
      <c r="J136" s="176">
        <f t="shared" si="5"/>
        <v>0</v>
      </c>
      <c r="K136" s="176"/>
      <c r="L136" s="176">
        <f t="shared" si="7"/>
        <v>-1.1368683772161603E-13</v>
      </c>
      <c r="M136" s="176">
        <f t="shared" si="6"/>
        <v>-1.1368683772161603E-13</v>
      </c>
      <c r="N136" s="205"/>
      <c r="O136" s="45"/>
    </row>
    <row r="137" spans="1:15" s="33" customFormat="1" ht="17.649999999999999" customHeight="1" x14ac:dyDescent="0.25">
      <c r="A137" s="107">
        <v>146</v>
      </c>
      <c r="B137" s="110" t="s">
        <v>599</v>
      </c>
      <c r="C137" s="176">
        <v>21152.499960407233</v>
      </c>
      <c r="D137" s="176">
        <v>8764.2421980330582</v>
      </c>
      <c r="E137" s="176">
        <v>690.14740271713777</v>
      </c>
      <c r="F137" s="176">
        <f t="shared" si="4"/>
        <v>9454.3896007501953</v>
      </c>
      <c r="G137" s="176"/>
      <c r="H137" s="176">
        <v>0</v>
      </c>
      <c r="I137" s="176">
        <v>712.73496829774876</v>
      </c>
      <c r="J137" s="176">
        <f t="shared" si="5"/>
        <v>712.73496829774876</v>
      </c>
      <c r="K137" s="176"/>
      <c r="L137" s="176">
        <f t="shared" si="7"/>
        <v>10985.375391359288</v>
      </c>
      <c r="M137" s="176">
        <f t="shared" si="6"/>
        <v>11698.110359657037</v>
      </c>
      <c r="N137" s="205"/>
      <c r="O137" s="45"/>
    </row>
    <row r="138" spans="1:15" s="44" customFormat="1" ht="17.649999999999999" customHeight="1" x14ac:dyDescent="0.25">
      <c r="A138" s="107">
        <v>147</v>
      </c>
      <c r="B138" s="110" t="s">
        <v>600</v>
      </c>
      <c r="C138" s="176">
        <v>2949.5045998562755</v>
      </c>
      <c r="D138" s="176">
        <v>2949.5045998562746</v>
      </c>
      <c r="E138" s="176">
        <v>0</v>
      </c>
      <c r="F138" s="176">
        <f t="shared" si="4"/>
        <v>2949.5045998562746</v>
      </c>
      <c r="G138" s="176"/>
      <c r="H138" s="176">
        <v>0</v>
      </c>
      <c r="I138" s="176">
        <v>0</v>
      </c>
      <c r="J138" s="176">
        <f t="shared" si="5"/>
        <v>0</v>
      </c>
      <c r="K138" s="176"/>
      <c r="L138" s="176">
        <f t="shared" si="7"/>
        <v>9.0949470177292824E-13</v>
      </c>
      <c r="M138" s="176">
        <f t="shared" si="6"/>
        <v>9.0949470177292824E-13</v>
      </c>
      <c r="N138" s="204"/>
      <c r="O138" s="45"/>
    </row>
    <row r="139" spans="1:15" s="33" customFormat="1" ht="17.649999999999999" customHeight="1" x14ac:dyDescent="0.25">
      <c r="A139" s="107">
        <v>148</v>
      </c>
      <c r="B139" s="110" t="s">
        <v>601</v>
      </c>
      <c r="C139" s="176">
        <v>467.44049539826341</v>
      </c>
      <c r="D139" s="176">
        <v>467.44049539826335</v>
      </c>
      <c r="E139" s="176">
        <v>0</v>
      </c>
      <c r="F139" s="176">
        <f t="shared" si="4"/>
        <v>467.44049539826335</v>
      </c>
      <c r="G139" s="176"/>
      <c r="H139" s="176">
        <v>0</v>
      </c>
      <c r="I139" s="176">
        <v>0</v>
      </c>
      <c r="J139" s="176">
        <f t="shared" si="5"/>
        <v>0</v>
      </c>
      <c r="K139" s="176"/>
      <c r="L139" s="176">
        <f t="shared" si="7"/>
        <v>5.6843418860808015E-14</v>
      </c>
      <c r="M139" s="176">
        <f t="shared" si="6"/>
        <v>5.6843418860808015E-14</v>
      </c>
      <c r="N139" s="205"/>
      <c r="O139" s="45"/>
    </row>
    <row r="140" spans="1:15" s="44" customFormat="1" ht="17.649999999999999" customHeight="1" x14ac:dyDescent="0.25">
      <c r="A140" s="107">
        <v>149</v>
      </c>
      <c r="B140" s="110" t="s">
        <v>602</v>
      </c>
      <c r="C140" s="176">
        <v>757.63632062400143</v>
      </c>
      <c r="D140" s="176">
        <v>757.63632062400143</v>
      </c>
      <c r="E140" s="176">
        <v>0</v>
      </c>
      <c r="F140" s="176">
        <f t="shared" si="4"/>
        <v>757.63632062400143</v>
      </c>
      <c r="G140" s="176"/>
      <c r="H140" s="176">
        <v>0</v>
      </c>
      <c r="I140" s="176">
        <v>0</v>
      </c>
      <c r="J140" s="176">
        <f t="shared" si="5"/>
        <v>0</v>
      </c>
      <c r="K140" s="176"/>
      <c r="L140" s="176">
        <f t="shared" si="7"/>
        <v>0</v>
      </c>
      <c r="M140" s="176">
        <f t="shared" si="6"/>
        <v>0</v>
      </c>
      <c r="N140" s="204"/>
      <c r="O140" s="45"/>
    </row>
    <row r="141" spans="1:15" s="44" customFormat="1" ht="17.649999999999999" customHeight="1" x14ac:dyDescent="0.25">
      <c r="A141" s="107">
        <v>150</v>
      </c>
      <c r="B141" s="110" t="s">
        <v>603</v>
      </c>
      <c r="C141" s="176">
        <v>802.22696974394</v>
      </c>
      <c r="D141" s="176">
        <v>798.81412349580444</v>
      </c>
      <c r="E141" s="176">
        <v>0.4808278484666389</v>
      </c>
      <c r="F141" s="176">
        <f t="shared" si="4"/>
        <v>799.29495134427111</v>
      </c>
      <c r="G141" s="176"/>
      <c r="H141" s="176">
        <v>0</v>
      </c>
      <c r="I141" s="176">
        <v>0.71814645830111534</v>
      </c>
      <c r="J141" s="176">
        <f t="shared" si="5"/>
        <v>0.71814645830111534</v>
      </c>
      <c r="K141" s="176"/>
      <c r="L141" s="176">
        <f t="shared" si="7"/>
        <v>2.2138719413677759</v>
      </c>
      <c r="M141" s="176">
        <f t="shared" si="6"/>
        <v>2.9320183996688911</v>
      </c>
      <c r="N141" s="204"/>
      <c r="O141" s="45"/>
    </row>
    <row r="142" spans="1:15" s="44" customFormat="1" ht="17.649999999999999" customHeight="1" x14ac:dyDescent="0.25">
      <c r="A142" s="107">
        <v>151</v>
      </c>
      <c r="B142" s="110" t="s">
        <v>604</v>
      </c>
      <c r="C142" s="176">
        <v>262.38070033440482</v>
      </c>
      <c r="D142" s="176">
        <v>251.87008461328767</v>
      </c>
      <c r="E142" s="176">
        <v>2.5472853263734092</v>
      </c>
      <c r="F142" s="176">
        <f t="shared" si="4"/>
        <v>254.41736993966109</v>
      </c>
      <c r="G142" s="176"/>
      <c r="H142" s="176">
        <v>0</v>
      </c>
      <c r="I142" s="176">
        <v>2.6057351873895445</v>
      </c>
      <c r="J142" s="176">
        <f t="shared" si="5"/>
        <v>2.6057351873895445</v>
      </c>
      <c r="K142" s="176"/>
      <c r="L142" s="176">
        <f t="shared" si="7"/>
        <v>5.3575952073541906</v>
      </c>
      <c r="M142" s="176">
        <f t="shared" si="6"/>
        <v>7.9633303947437355</v>
      </c>
      <c r="N142" s="204"/>
      <c r="O142" s="45"/>
    </row>
    <row r="143" spans="1:15" s="44" customFormat="1" ht="17.649999999999999" customHeight="1" x14ac:dyDescent="0.25">
      <c r="A143" s="107">
        <v>152</v>
      </c>
      <c r="B143" s="110" t="s">
        <v>605</v>
      </c>
      <c r="C143" s="176">
        <v>1027.0122533885915</v>
      </c>
      <c r="D143" s="176">
        <v>975.44189493549595</v>
      </c>
      <c r="E143" s="176">
        <v>20.718892296356689</v>
      </c>
      <c r="F143" s="176">
        <f t="shared" si="4"/>
        <v>996.16078723185262</v>
      </c>
      <c r="G143" s="176"/>
      <c r="H143" s="176">
        <v>0</v>
      </c>
      <c r="I143" s="176">
        <v>21.699903196422238</v>
      </c>
      <c r="J143" s="176">
        <f t="shared" si="5"/>
        <v>21.699903196422238</v>
      </c>
      <c r="K143" s="176"/>
      <c r="L143" s="176">
        <f t="shared" si="7"/>
        <v>9.1515629603166282</v>
      </c>
      <c r="M143" s="176">
        <f t="shared" si="6"/>
        <v>30.851466156738866</v>
      </c>
      <c r="N143" s="204"/>
      <c r="O143" s="45"/>
    </row>
    <row r="144" spans="1:15" s="44" customFormat="1" ht="17.649999999999999" customHeight="1" x14ac:dyDescent="0.25">
      <c r="A144" s="107">
        <v>156</v>
      </c>
      <c r="B144" s="110" t="s">
        <v>606</v>
      </c>
      <c r="C144" s="176">
        <v>285.96533219045779</v>
      </c>
      <c r="D144" s="176">
        <v>283.13026951538768</v>
      </c>
      <c r="E144" s="176">
        <v>0.39942530611562116</v>
      </c>
      <c r="F144" s="176">
        <f t="shared" ref="F144:F207" si="8">+D144+E144</f>
        <v>283.52969482150331</v>
      </c>
      <c r="G144" s="176"/>
      <c r="H144" s="176">
        <v>0</v>
      </c>
      <c r="I144" s="176">
        <v>0.59656659223944253</v>
      </c>
      <c r="J144" s="176">
        <f t="shared" ref="J144:J210" si="9">+H144+I144</f>
        <v>0.59656659223944253</v>
      </c>
      <c r="K144" s="176"/>
      <c r="L144" s="176">
        <f t="shared" si="7"/>
        <v>1.8390707767150314</v>
      </c>
      <c r="M144" s="176">
        <f t="shared" ref="M144:M210" si="10">J144+L144</f>
        <v>2.4356373689544739</v>
      </c>
      <c r="N144" s="204"/>
      <c r="O144" s="45"/>
    </row>
    <row r="145" spans="1:15" s="44" customFormat="1" ht="17.649999999999999" customHeight="1" x14ac:dyDescent="0.25">
      <c r="A145" s="107">
        <v>157</v>
      </c>
      <c r="B145" s="110" t="s">
        <v>607</v>
      </c>
      <c r="C145" s="176">
        <v>2574.9247797416119</v>
      </c>
      <c r="D145" s="176">
        <v>2522.7438558772146</v>
      </c>
      <c r="E145" s="176">
        <v>7.3516479229341991</v>
      </c>
      <c r="F145" s="176">
        <f t="shared" si="8"/>
        <v>2530.0955038001489</v>
      </c>
      <c r="G145" s="176"/>
      <c r="H145" s="176">
        <v>0</v>
      </c>
      <c r="I145" s="176">
        <v>10.980143648363203</v>
      </c>
      <c r="J145" s="176">
        <f t="shared" si="9"/>
        <v>10.980143648363203</v>
      </c>
      <c r="K145" s="176"/>
      <c r="L145" s="176">
        <f t="shared" si="7"/>
        <v>33.849132293099835</v>
      </c>
      <c r="M145" s="176">
        <f t="shared" si="10"/>
        <v>44.829275941463038</v>
      </c>
      <c r="N145" s="204"/>
      <c r="O145" s="45"/>
    </row>
    <row r="146" spans="1:15" s="33" customFormat="1" ht="17.649999999999999" customHeight="1" x14ac:dyDescent="0.25">
      <c r="A146" s="107">
        <v>158</v>
      </c>
      <c r="B146" s="110" t="s">
        <v>608</v>
      </c>
      <c r="C146" s="176">
        <v>223.11657156323326</v>
      </c>
      <c r="D146" s="176">
        <v>223.11657156323318</v>
      </c>
      <c r="E146" s="176">
        <v>0</v>
      </c>
      <c r="F146" s="176">
        <f t="shared" si="8"/>
        <v>223.11657156323318</v>
      </c>
      <c r="G146" s="176"/>
      <c r="H146" s="176">
        <v>0</v>
      </c>
      <c r="I146" s="176">
        <v>0</v>
      </c>
      <c r="J146" s="176">
        <f t="shared" si="9"/>
        <v>0</v>
      </c>
      <c r="K146" s="176"/>
      <c r="L146" s="176">
        <f t="shared" ref="L146:L212" si="11">SUM(C146-F146-J146)</f>
        <v>8.5265128291212022E-14</v>
      </c>
      <c r="M146" s="176">
        <f t="shared" si="10"/>
        <v>8.5265128291212022E-14</v>
      </c>
      <c r="N146" s="204"/>
      <c r="O146" s="45"/>
    </row>
    <row r="147" spans="1:15" s="44" customFormat="1" ht="17.649999999999999" customHeight="1" x14ac:dyDescent="0.25">
      <c r="A147" s="107">
        <v>159</v>
      </c>
      <c r="B147" s="110" t="s">
        <v>609</v>
      </c>
      <c r="C147" s="176">
        <v>76.085553838381799</v>
      </c>
      <c r="D147" s="176">
        <v>76.085553838381799</v>
      </c>
      <c r="E147" s="176">
        <v>0</v>
      </c>
      <c r="F147" s="176">
        <f t="shared" si="8"/>
        <v>76.085553838381799</v>
      </c>
      <c r="G147" s="176"/>
      <c r="H147" s="176">
        <v>0</v>
      </c>
      <c r="I147" s="176">
        <v>0</v>
      </c>
      <c r="J147" s="176">
        <f t="shared" si="9"/>
        <v>0</v>
      </c>
      <c r="K147" s="176"/>
      <c r="L147" s="176">
        <f t="shared" si="11"/>
        <v>0</v>
      </c>
      <c r="M147" s="176">
        <f t="shared" si="10"/>
        <v>0</v>
      </c>
      <c r="N147" s="205"/>
      <c r="O147" s="45"/>
    </row>
    <row r="148" spans="1:15" s="44" customFormat="1" ht="17.649999999999999" customHeight="1" x14ac:dyDescent="0.25">
      <c r="A148" s="107">
        <v>160</v>
      </c>
      <c r="B148" s="110" t="s">
        <v>610</v>
      </c>
      <c r="C148" s="176">
        <v>18.360370188022223</v>
      </c>
      <c r="D148" s="176">
        <v>18.360370188022223</v>
      </c>
      <c r="E148" s="176">
        <v>0</v>
      </c>
      <c r="F148" s="176">
        <f t="shared" si="8"/>
        <v>18.360370188022223</v>
      </c>
      <c r="G148" s="176"/>
      <c r="H148" s="176">
        <v>0</v>
      </c>
      <c r="I148" s="176">
        <v>0</v>
      </c>
      <c r="J148" s="176">
        <f t="shared" si="9"/>
        <v>0</v>
      </c>
      <c r="K148" s="176"/>
      <c r="L148" s="176">
        <f t="shared" si="11"/>
        <v>0</v>
      </c>
      <c r="M148" s="176">
        <f t="shared" si="10"/>
        <v>0</v>
      </c>
      <c r="N148" s="204"/>
      <c r="O148" s="45"/>
    </row>
    <row r="149" spans="1:15" s="44" customFormat="1" ht="17.649999999999999" customHeight="1" x14ac:dyDescent="0.25">
      <c r="A149" s="107">
        <v>161</v>
      </c>
      <c r="B149" s="110" t="s">
        <v>611</v>
      </c>
      <c r="C149" s="176">
        <v>71.495449999999977</v>
      </c>
      <c r="D149" s="176">
        <v>71.495449999999991</v>
      </c>
      <c r="E149" s="176">
        <v>0</v>
      </c>
      <c r="F149" s="176">
        <f t="shared" si="8"/>
        <v>71.495449999999991</v>
      </c>
      <c r="G149" s="176"/>
      <c r="H149" s="176">
        <v>0</v>
      </c>
      <c r="I149" s="176">
        <v>0</v>
      </c>
      <c r="J149" s="176">
        <f t="shared" si="9"/>
        <v>0</v>
      </c>
      <c r="K149" s="176"/>
      <c r="L149" s="176">
        <f t="shared" si="11"/>
        <v>-1.4210854715202004E-14</v>
      </c>
      <c r="M149" s="176">
        <f t="shared" si="10"/>
        <v>-1.4210854715202004E-14</v>
      </c>
      <c r="N149" s="204"/>
      <c r="O149" s="45"/>
    </row>
    <row r="150" spans="1:15" s="44" customFormat="1" ht="17.649999999999999" customHeight="1" x14ac:dyDescent="0.25">
      <c r="A150" s="107">
        <v>162</v>
      </c>
      <c r="B150" s="110" t="s">
        <v>612</v>
      </c>
      <c r="C150" s="176">
        <v>32.067189999999997</v>
      </c>
      <c r="D150" s="176">
        <v>32.067189999999997</v>
      </c>
      <c r="E150" s="176">
        <v>0</v>
      </c>
      <c r="F150" s="176">
        <f t="shared" si="8"/>
        <v>32.067189999999997</v>
      </c>
      <c r="G150" s="176"/>
      <c r="H150" s="176">
        <v>0</v>
      </c>
      <c r="I150" s="176">
        <v>0</v>
      </c>
      <c r="J150" s="176">
        <f t="shared" si="9"/>
        <v>0</v>
      </c>
      <c r="K150" s="176"/>
      <c r="L150" s="176">
        <f t="shared" si="11"/>
        <v>0</v>
      </c>
      <c r="M150" s="176">
        <f t="shared" si="10"/>
        <v>0</v>
      </c>
      <c r="N150" s="204"/>
      <c r="O150" s="45"/>
    </row>
    <row r="151" spans="1:15" s="44" customFormat="1" ht="17.649999999999999" customHeight="1" x14ac:dyDescent="0.25">
      <c r="A151" s="107">
        <v>163</v>
      </c>
      <c r="B151" s="110" t="s">
        <v>613</v>
      </c>
      <c r="C151" s="176">
        <v>264.71226388041202</v>
      </c>
      <c r="D151" s="176">
        <v>264.71226388041202</v>
      </c>
      <c r="E151" s="176">
        <v>0</v>
      </c>
      <c r="F151" s="176">
        <f t="shared" si="8"/>
        <v>264.71226388041202</v>
      </c>
      <c r="G151" s="176"/>
      <c r="H151" s="176">
        <v>0</v>
      </c>
      <c r="I151" s="176">
        <v>0</v>
      </c>
      <c r="J151" s="176">
        <f t="shared" si="9"/>
        <v>0</v>
      </c>
      <c r="K151" s="176"/>
      <c r="L151" s="176">
        <f t="shared" si="11"/>
        <v>0</v>
      </c>
      <c r="M151" s="176">
        <f t="shared" si="10"/>
        <v>0</v>
      </c>
      <c r="N151" s="204"/>
      <c r="O151" s="45"/>
    </row>
    <row r="152" spans="1:15" s="44" customFormat="1" ht="17.649999999999999" customHeight="1" x14ac:dyDescent="0.25">
      <c r="A152" s="107">
        <v>164</v>
      </c>
      <c r="B152" s="110" t="s">
        <v>614</v>
      </c>
      <c r="C152" s="176">
        <v>660.64340050864473</v>
      </c>
      <c r="D152" s="176">
        <v>648.61350511972034</v>
      </c>
      <c r="E152" s="176">
        <v>1.2663047794588334</v>
      </c>
      <c r="F152" s="176">
        <f t="shared" si="8"/>
        <v>649.87980989917912</v>
      </c>
      <c r="G152" s="176"/>
      <c r="H152" s="176">
        <v>0</v>
      </c>
      <c r="I152" s="176">
        <v>2.5326095429830553</v>
      </c>
      <c r="J152" s="176">
        <f t="shared" si="9"/>
        <v>2.5326095429830553</v>
      </c>
      <c r="K152" s="176"/>
      <c r="L152" s="176">
        <f t="shared" si="11"/>
        <v>8.2309810664825545</v>
      </c>
      <c r="M152" s="176">
        <f t="shared" si="10"/>
        <v>10.763590609465609</v>
      </c>
      <c r="N152" s="204"/>
      <c r="O152" s="45"/>
    </row>
    <row r="153" spans="1:15" s="44" customFormat="1" ht="17.649999999999999" customHeight="1" x14ac:dyDescent="0.25">
      <c r="A153" s="107">
        <v>165</v>
      </c>
      <c r="B153" s="110" t="s">
        <v>615</v>
      </c>
      <c r="C153" s="176">
        <v>98.644193971643261</v>
      </c>
      <c r="D153" s="176">
        <v>98.64419397164329</v>
      </c>
      <c r="E153" s="176">
        <v>0</v>
      </c>
      <c r="F153" s="176">
        <f t="shared" si="8"/>
        <v>98.64419397164329</v>
      </c>
      <c r="G153" s="176"/>
      <c r="H153" s="176">
        <v>0</v>
      </c>
      <c r="I153" s="176">
        <v>0</v>
      </c>
      <c r="J153" s="176">
        <f t="shared" si="9"/>
        <v>0</v>
      </c>
      <c r="K153" s="176"/>
      <c r="L153" s="176">
        <f t="shared" si="11"/>
        <v>-2.8421709430404007E-14</v>
      </c>
      <c r="M153" s="176">
        <f t="shared" si="10"/>
        <v>-2.8421709430404007E-14</v>
      </c>
      <c r="N153" s="204"/>
      <c r="O153" s="45"/>
    </row>
    <row r="154" spans="1:15" s="44" customFormat="1" ht="17.649999999999999" customHeight="1" x14ac:dyDescent="0.25">
      <c r="A154" s="107">
        <v>166</v>
      </c>
      <c r="B154" s="110" t="s">
        <v>616</v>
      </c>
      <c r="C154" s="176">
        <v>1026.5619069984568</v>
      </c>
      <c r="D154" s="176">
        <v>1011.4707393302729</v>
      </c>
      <c r="E154" s="176">
        <v>2.1261592091378256</v>
      </c>
      <c r="F154" s="176">
        <f t="shared" si="8"/>
        <v>1013.5968985394107</v>
      </c>
      <c r="G154" s="176"/>
      <c r="H154" s="176">
        <v>0</v>
      </c>
      <c r="I154" s="176">
        <v>3.175551034196018</v>
      </c>
      <c r="J154" s="176">
        <f t="shared" si="9"/>
        <v>3.175551034196018</v>
      </c>
      <c r="K154" s="176"/>
      <c r="L154" s="176">
        <f t="shared" si="11"/>
        <v>9.7894574248500703</v>
      </c>
      <c r="M154" s="176">
        <f t="shared" si="10"/>
        <v>12.965008459046089</v>
      </c>
      <c r="N154" s="204"/>
      <c r="O154" s="45"/>
    </row>
    <row r="155" spans="1:15" s="44" customFormat="1" ht="17.649999999999999" customHeight="1" x14ac:dyDescent="0.25">
      <c r="A155" s="107">
        <v>167</v>
      </c>
      <c r="B155" s="211" t="s">
        <v>617</v>
      </c>
      <c r="C155" s="176">
        <v>2439.3062153899973</v>
      </c>
      <c r="D155" s="176">
        <v>2114.0653869719522</v>
      </c>
      <c r="E155" s="176">
        <v>162.62041438245805</v>
      </c>
      <c r="F155" s="176">
        <f t="shared" si="8"/>
        <v>2276.6858013544102</v>
      </c>
      <c r="G155" s="176"/>
      <c r="H155" s="176">
        <v>0</v>
      </c>
      <c r="I155" s="176">
        <v>162.62041403558675</v>
      </c>
      <c r="J155" s="176">
        <f t="shared" si="9"/>
        <v>162.62041403558675</v>
      </c>
      <c r="K155" s="176"/>
      <c r="L155" s="176">
        <f t="shared" si="11"/>
        <v>3.979039320256561E-13</v>
      </c>
      <c r="M155" s="176">
        <f t="shared" si="10"/>
        <v>162.62041403558715</v>
      </c>
      <c r="N155" s="204"/>
      <c r="O155" s="45"/>
    </row>
    <row r="156" spans="1:15" s="44" customFormat="1" ht="17.649999999999999" customHeight="1" x14ac:dyDescent="0.25">
      <c r="A156" s="107">
        <v>168</v>
      </c>
      <c r="B156" s="110" t="s">
        <v>618</v>
      </c>
      <c r="C156" s="176">
        <v>554.40275172407598</v>
      </c>
      <c r="D156" s="176">
        <v>554.40275172407621</v>
      </c>
      <c r="E156" s="176">
        <v>0</v>
      </c>
      <c r="F156" s="176">
        <f t="shared" si="8"/>
        <v>554.40275172407621</v>
      </c>
      <c r="G156" s="176"/>
      <c r="H156" s="176">
        <v>0</v>
      </c>
      <c r="I156" s="176">
        <v>0</v>
      </c>
      <c r="J156" s="176">
        <f t="shared" si="9"/>
        <v>0</v>
      </c>
      <c r="K156" s="176"/>
      <c r="L156" s="176">
        <f t="shared" si="11"/>
        <v>-2.2737367544323206E-13</v>
      </c>
      <c r="M156" s="176">
        <f t="shared" si="10"/>
        <v>-2.2737367544323206E-13</v>
      </c>
      <c r="N156" s="204"/>
      <c r="O156" s="45"/>
    </row>
    <row r="157" spans="1:15" s="33" customFormat="1" ht="17.649999999999999" customHeight="1" x14ac:dyDescent="0.25">
      <c r="A157" s="107">
        <v>170</v>
      </c>
      <c r="B157" s="110" t="s">
        <v>619</v>
      </c>
      <c r="C157" s="176">
        <v>1351.5652397772274</v>
      </c>
      <c r="D157" s="176">
        <v>1109.9377589506764</v>
      </c>
      <c r="E157" s="176">
        <v>33.47035621126151</v>
      </c>
      <c r="F157" s="176">
        <f t="shared" si="8"/>
        <v>1143.408115161938</v>
      </c>
      <c r="G157" s="176"/>
      <c r="H157" s="176">
        <v>0</v>
      </c>
      <c r="I157" s="176">
        <v>50.845971363584873</v>
      </c>
      <c r="J157" s="176">
        <f t="shared" si="9"/>
        <v>50.845971363584873</v>
      </c>
      <c r="K157" s="176"/>
      <c r="L157" s="176">
        <f t="shared" si="11"/>
        <v>157.3111532517045</v>
      </c>
      <c r="M157" s="176">
        <f t="shared" si="10"/>
        <v>208.15712461528938</v>
      </c>
      <c r="N157" s="205"/>
      <c r="O157" s="45"/>
    </row>
    <row r="158" spans="1:15" s="33" customFormat="1" ht="17.649999999999999" customHeight="1" x14ac:dyDescent="0.25">
      <c r="A158" s="107">
        <v>171</v>
      </c>
      <c r="B158" s="110" t="s">
        <v>620</v>
      </c>
      <c r="C158" s="176">
        <v>7947.8984230660599</v>
      </c>
      <c r="D158" s="176">
        <v>3057.1947553556934</v>
      </c>
      <c r="E158" s="176">
        <v>511.38846429665199</v>
      </c>
      <c r="F158" s="176">
        <f t="shared" si="8"/>
        <v>3568.5832196523452</v>
      </c>
      <c r="G158" s="176"/>
      <c r="H158" s="176">
        <v>0</v>
      </c>
      <c r="I158" s="176">
        <v>530.49416245237489</v>
      </c>
      <c r="J158" s="176">
        <f t="shared" si="9"/>
        <v>530.49416245237489</v>
      </c>
      <c r="K158" s="176"/>
      <c r="L158" s="176">
        <f t="shared" si="11"/>
        <v>3848.8210409613398</v>
      </c>
      <c r="M158" s="176">
        <f t="shared" si="10"/>
        <v>4379.3152034137147</v>
      </c>
      <c r="N158" s="205"/>
      <c r="O158" s="45"/>
    </row>
    <row r="159" spans="1:15" s="44" customFormat="1" ht="17.649999999999999" customHeight="1" x14ac:dyDescent="0.25">
      <c r="A159" s="107">
        <v>176</v>
      </c>
      <c r="B159" s="110" t="s">
        <v>621</v>
      </c>
      <c r="C159" s="176">
        <v>608.95663480917551</v>
      </c>
      <c r="D159" s="176">
        <v>577.73301123626447</v>
      </c>
      <c r="E159" s="176">
        <v>7.8059058973028694</v>
      </c>
      <c r="F159" s="176">
        <f t="shared" si="8"/>
        <v>585.53891713356734</v>
      </c>
      <c r="G159" s="176"/>
      <c r="H159" s="176">
        <v>0</v>
      </c>
      <c r="I159" s="176">
        <v>7.8059058973028677</v>
      </c>
      <c r="J159" s="176">
        <f t="shared" si="9"/>
        <v>7.8059058973028677</v>
      </c>
      <c r="K159" s="176"/>
      <c r="L159" s="176">
        <f t="shared" si="11"/>
        <v>15.611811778305306</v>
      </c>
      <c r="M159" s="176">
        <f t="shared" si="10"/>
        <v>23.417717675608174</v>
      </c>
      <c r="N159" s="204"/>
      <c r="O159" s="45"/>
    </row>
    <row r="160" spans="1:15" s="44" customFormat="1" ht="17.649999999999999" customHeight="1" x14ac:dyDescent="0.25">
      <c r="A160" s="107">
        <v>177</v>
      </c>
      <c r="B160" s="110" t="s">
        <v>622</v>
      </c>
      <c r="C160" s="176">
        <v>20.903902153906056</v>
      </c>
      <c r="D160" s="176">
        <v>20.039630495785079</v>
      </c>
      <c r="E160" s="176">
        <v>0.12176521017213644</v>
      </c>
      <c r="F160" s="176">
        <f t="shared" si="8"/>
        <v>20.161395705957215</v>
      </c>
      <c r="G160" s="176"/>
      <c r="H160" s="176">
        <v>0</v>
      </c>
      <c r="I160" s="176">
        <v>0.18186392729247103</v>
      </c>
      <c r="J160" s="176">
        <f t="shared" si="9"/>
        <v>0.18186392729247103</v>
      </c>
      <c r="K160" s="176"/>
      <c r="L160" s="176">
        <f t="shared" si="11"/>
        <v>0.56064252065637021</v>
      </c>
      <c r="M160" s="176">
        <f t="shared" si="10"/>
        <v>0.74250644794884124</v>
      </c>
      <c r="N160" s="204"/>
      <c r="O160" s="45"/>
    </row>
    <row r="161" spans="1:15" s="44" customFormat="1" ht="17.649999999999999" customHeight="1" x14ac:dyDescent="0.25">
      <c r="A161" s="107">
        <v>181</v>
      </c>
      <c r="B161" s="110" t="s">
        <v>623</v>
      </c>
      <c r="C161" s="176">
        <v>10907.2021207625</v>
      </c>
      <c r="D161" s="176">
        <v>7795.5260444684609</v>
      </c>
      <c r="E161" s="176">
        <v>462.19364211320004</v>
      </c>
      <c r="F161" s="176">
        <f t="shared" si="8"/>
        <v>8257.7196865816604</v>
      </c>
      <c r="G161" s="176"/>
      <c r="H161" s="176">
        <v>0</v>
      </c>
      <c r="I161" s="176">
        <v>462.19364211320004</v>
      </c>
      <c r="J161" s="176">
        <f t="shared" si="9"/>
        <v>462.19364211320004</v>
      </c>
      <c r="K161" s="176"/>
      <c r="L161" s="176">
        <f t="shared" si="11"/>
        <v>2187.2887920676399</v>
      </c>
      <c r="M161" s="176">
        <f t="shared" si="10"/>
        <v>2649.4824341808398</v>
      </c>
      <c r="N161" s="204"/>
      <c r="O161" s="45"/>
    </row>
    <row r="162" spans="1:15" s="44" customFormat="1" ht="17.649999999999999" customHeight="1" x14ac:dyDescent="0.25">
      <c r="A162" s="107">
        <v>182</v>
      </c>
      <c r="B162" s="110" t="s">
        <v>624</v>
      </c>
      <c r="C162" s="176">
        <v>540.65789999999993</v>
      </c>
      <c r="D162" s="176">
        <v>540.65790000000004</v>
      </c>
      <c r="E162" s="176">
        <v>0</v>
      </c>
      <c r="F162" s="176">
        <f t="shared" si="8"/>
        <v>540.65790000000004</v>
      </c>
      <c r="G162" s="176"/>
      <c r="H162" s="176">
        <v>0</v>
      </c>
      <c r="I162" s="176">
        <v>0</v>
      </c>
      <c r="J162" s="176">
        <f t="shared" si="9"/>
        <v>0</v>
      </c>
      <c r="K162" s="176"/>
      <c r="L162" s="176">
        <f t="shared" si="11"/>
        <v>-1.1368683772161603E-13</v>
      </c>
      <c r="M162" s="176">
        <f t="shared" si="10"/>
        <v>-1.1368683772161603E-13</v>
      </c>
      <c r="N162" s="204"/>
      <c r="O162" s="45"/>
    </row>
    <row r="163" spans="1:15" s="44" customFormat="1" ht="17.649999999999999" customHeight="1" x14ac:dyDescent="0.25">
      <c r="A163" s="107">
        <v>183</v>
      </c>
      <c r="B163" s="110" t="s">
        <v>625</v>
      </c>
      <c r="C163" s="176">
        <v>97.386110000000002</v>
      </c>
      <c r="D163" s="176">
        <v>97.386110000000002</v>
      </c>
      <c r="E163" s="176">
        <v>0</v>
      </c>
      <c r="F163" s="176">
        <f t="shared" si="8"/>
        <v>97.386110000000002</v>
      </c>
      <c r="G163" s="176"/>
      <c r="H163" s="176">
        <v>0</v>
      </c>
      <c r="I163" s="176">
        <v>0</v>
      </c>
      <c r="J163" s="176">
        <f t="shared" si="9"/>
        <v>0</v>
      </c>
      <c r="K163" s="176"/>
      <c r="L163" s="176">
        <f t="shared" si="11"/>
        <v>0</v>
      </c>
      <c r="M163" s="176">
        <f t="shared" si="10"/>
        <v>0</v>
      </c>
      <c r="N163" s="204"/>
      <c r="O163" s="45"/>
    </row>
    <row r="164" spans="1:15" s="44" customFormat="1" ht="17.649999999999999" customHeight="1" x14ac:dyDescent="0.25">
      <c r="A164" s="107">
        <v>185</v>
      </c>
      <c r="B164" s="110" t="s">
        <v>626</v>
      </c>
      <c r="C164" s="176">
        <v>392.60032169819033</v>
      </c>
      <c r="D164" s="176">
        <v>375.26263725736885</v>
      </c>
      <c r="E164" s="176">
        <v>1.8250194030820228</v>
      </c>
      <c r="F164" s="176">
        <f t="shared" si="8"/>
        <v>377.08765666045088</v>
      </c>
      <c r="G164" s="176"/>
      <c r="H164" s="176">
        <v>0</v>
      </c>
      <c r="I164" s="176">
        <v>3.6500388380332685</v>
      </c>
      <c r="J164" s="176">
        <f t="shared" si="9"/>
        <v>3.6500388380332685</v>
      </c>
      <c r="K164" s="176"/>
      <c r="L164" s="176">
        <f t="shared" si="11"/>
        <v>11.862626199706185</v>
      </c>
      <c r="M164" s="176">
        <f t="shared" si="10"/>
        <v>15.512665037739453</v>
      </c>
      <c r="N164" s="204"/>
      <c r="O164" s="45"/>
    </row>
    <row r="165" spans="1:15" s="44" customFormat="1" ht="17.649999999999999" customHeight="1" x14ac:dyDescent="0.25">
      <c r="A165" s="107">
        <v>189</v>
      </c>
      <c r="B165" s="110" t="s">
        <v>627</v>
      </c>
      <c r="C165" s="176">
        <v>271.5133776008214</v>
      </c>
      <c r="D165" s="176">
        <v>226.11010355921547</v>
      </c>
      <c r="E165" s="176">
        <v>6.3967607244945439</v>
      </c>
      <c r="F165" s="176">
        <f t="shared" si="8"/>
        <v>232.50686428371003</v>
      </c>
      <c r="G165" s="176"/>
      <c r="H165" s="176">
        <v>0</v>
      </c>
      <c r="I165" s="176">
        <v>9.5539601998969577</v>
      </c>
      <c r="J165" s="176">
        <f t="shared" si="9"/>
        <v>9.5539601998969577</v>
      </c>
      <c r="K165" s="176"/>
      <c r="L165" s="176">
        <f t="shared" si="11"/>
        <v>29.452553117214414</v>
      </c>
      <c r="M165" s="176">
        <f t="shared" si="10"/>
        <v>39.00651331711137</v>
      </c>
      <c r="N165" s="204"/>
      <c r="O165" s="45"/>
    </row>
    <row r="166" spans="1:15" s="44" customFormat="1" ht="17.649999999999999" customHeight="1" x14ac:dyDescent="0.25">
      <c r="A166" s="107">
        <v>190</v>
      </c>
      <c r="B166" s="110" t="s">
        <v>628</v>
      </c>
      <c r="C166" s="176">
        <v>833.94567529371795</v>
      </c>
      <c r="D166" s="176">
        <v>701.75307401965358</v>
      </c>
      <c r="E166" s="176">
        <v>12.614800151803463</v>
      </c>
      <c r="F166" s="176">
        <f t="shared" si="8"/>
        <v>714.36787417145706</v>
      </c>
      <c r="G166" s="176"/>
      <c r="H166" s="176">
        <v>0</v>
      </c>
      <c r="I166" s="176">
        <v>15.410055967987201</v>
      </c>
      <c r="J166" s="176">
        <f t="shared" si="9"/>
        <v>15.410055967987201</v>
      </c>
      <c r="K166" s="176"/>
      <c r="L166" s="176">
        <f t="shared" si="11"/>
        <v>104.16774515427369</v>
      </c>
      <c r="M166" s="176">
        <f t="shared" si="10"/>
        <v>119.57780112226089</v>
      </c>
      <c r="N166" s="204"/>
      <c r="O166" s="45"/>
    </row>
    <row r="167" spans="1:15" s="44" customFormat="1" ht="17.649999999999999" customHeight="1" x14ac:dyDescent="0.25">
      <c r="A167" s="107">
        <v>191</v>
      </c>
      <c r="B167" s="110" t="s">
        <v>629</v>
      </c>
      <c r="C167" s="176">
        <v>92.630998894160001</v>
      </c>
      <c r="D167" s="176">
        <v>85.909579218050638</v>
      </c>
      <c r="E167" s="176">
        <v>3.3607068629269734</v>
      </c>
      <c r="F167" s="176">
        <f t="shared" si="8"/>
        <v>89.270286080977613</v>
      </c>
      <c r="G167" s="176"/>
      <c r="H167" s="176">
        <v>0</v>
      </c>
      <c r="I167" s="176">
        <v>3.360712813182364</v>
      </c>
      <c r="J167" s="176">
        <f t="shared" si="9"/>
        <v>3.360712813182364</v>
      </c>
      <c r="K167" s="176"/>
      <c r="L167" s="176">
        <f t="shared" si="11"/>
        <v>2.4424906541753444E-14</v>
      </c>
      <c r="M167" s="176">
        <f t="shared" si="10"/>
        <v>3.3607128131823885</v>
      </c>
      <c r="N167" s="204"/>
      <c r="O167" s="45"/>
    </row>
    <row r="168" spans="1:15" s="44" customFormat="1" ht="17.649999999999999" customHeight="1" x14ac:dyDescent="0.25">
      <c r="A168" s="107">
        <v>192</v>
      </c>
      <c r="B168" s="110" t="s">
        <v>630</v>
      </c>
      <c r="C168" s="176">
        <v>654.15843429966344</v>
      </c>
      <c r="D168" s="176">
        <v>616.70992652045732</v>
      </c>
      <c r="E168" s="176">
        <v>6.2588474700470966</v>
      </c>
      <c r="F168" s="176">
        <f t="shared" si="8"/>
        <v>622.96877399050436</v>
      </c>
      <c r="G168" s="176"/>
      <c r="H168" s="176">
        <v>0</v>
      </c>
      <c r="I168" s="176">
        <v>9.5686980508784831</v>
      </c>
      <c r="J168" s="176">
        <f t="shared" si="9"/>
        <v>9.5686980508784831</v>
      </c>
      <c r="K168" s="176"/>
      <c r="L168" s="176">
        <f t="shared" si="11"/>
        <v>21.620962258280599</v>
      </c>
      <c r="M168" s="176">
        <f t="shared" si="10"/>
        <v>31.18966030915908</v>
      </c>
      <c r="N168" s="204"/>
      <c r="O168" s="45"/>
    </row>
    <row r="169" spans="1:15" s="44" customFormat="1" ht="17.649999999999999" customHeight="1" x14ac:dyDescent="0.25">
      <c r="A169" s="107">
        <v>193</v>
      </c>
      <c r="B169" s="110" t="s">
        <v>631</v>
      </c>
      <c r="C169" s="176">
        <v>64.415485802334317</v>
      </c>
      <c r="D169" s="176">
        <v>64.415485802334317</v>
      </c>
      <c r="E169" s="176">
        <v>0</v>
      </c>
      <c r="F169" s="176">
        <f t="shared" si="8"/>
        <v>64.415485802334317</v>
      </c>
      <c r="G169" s="176"/>
      <c r="H169" s="176">
        <v>0</v>
      </c>
      <c r="I169" s="176">
        <v>0</v>
      </c>
      <c r="J169" s="176">
        <f t="shared" si="9"/>
        <v>0</v>
      </c>
      <c r="K169" s="176"/>
      <c r="L169" s="176">
        <f t="shared" si="11"/>
        <v>0</v>
      </c>
      <c r="M169" s="176">
        <f t="shared" si="10"/>
        <v>0</v>
      </c>
      <c r="N169" s="204"/>
      <c r="O169" s="45"/>
    </row>
    <row r="170" spans="1:15" s="44" customFormat="1" ht="17.649999999999999" customHeight="1" x14ac:dyDescent="0.25">
      <c r="A170" s="107">
        <v>194</v>
      </c>
      <c r="B170" s="110" t="s">
        <v>632</v>
      </c>
      <c r="C170" s="176">
        <v>663.57735667982161</v>
      </c>
      <c r="D170" s="176">
        <v>638.69161502141947</v>
      </c>
      <c r="E170" s="176">
        <v>3.1751692194835202</v>
      </c>
      <c r="F170" s="176">
        <f t="shared" si="8"/>
        <v>641.86678424090303</v>
      </c>
      <c r="G170" s="176"/>
      <c r="H170" s="176">
        <v>0</v>
      </c>
      <c r="I170" s="176">
        <v>5.2375151995127611</v>
      </c>
      <c r="J170" s="176">
        <f t="shared" si="9"/>
        <v>5.2375151995127611</v>
      </c>
      <c r="K170" s="176"/>
      <c r="L170" s="176">
        <f t="shared" si="11"/>
        <v>16.473057239405815</v>
      </c>
      <c r="M170" s="176">
        <f t="shared" si="10"/>
        <v>21.710572438918575</v>
      </c>
      <c r="N170" s="204"/>
      <c r="O170" s="45"/>
    </row>
    <row r="171" spans="1:15" s="33" customFormat="1" ht="17.649999999999999" customHeight="1" x14ac:dyDescent="0.25">
      <c r="A171" s="107">
        <v>195</v>
      </c>
      <c r="B171" s="110" t="s">
        <v>633</v>
      </c>
      <c r="C171" s="176">
        <v>1637.2291052435362</v>
      </c>
      <c r="D171" s="176">
        <v>1520.5136879750396</v>
      </c>
      <c r="E171" s="176">
        <v>15.819448727752016</v>
      </c>
      <c r="F171" s="176">
        <f t="shared" si="8"/>
        <v>1536.3331367027915</v>
      </c>
      <c r="G171" s="176"/>
      <c r="H171" s="176">
        <v>0</v>
      </c>
      <c r="I171" s="176">
        <v>24.561565274847716</v>
      </c>
      <c r="J171" s="176">
        <f t="shared" si="9"/>
        <v>24.561565274847716</v>
      </c>
      <c r="K171" s="176"/>
      <c r="L171" s="176">
        <f t="shared" si="11"/>
        <v>76.334403265896952</v>
      </c>
      <c r="M171" s="176">
        <f t="shared" si="10"/>
        <v>100.89596854074466</v>
      </c>
      <c r="N171" s="205"/>
      <c r="O171" s="45"/>
    </row>
    <row r="172" spans="1:15" s="44" customFormat="1" ht="17.649999999999999" customHeight="1" x14ac:dyDescent="0.25">
      <c r="A172" s="107">
        <v>197</v>
      </c>
      <c r="B172" s="110" t="s">
        <v>634</v>
      </c>
      <c r="C172" s="176">
        <v>269.32199667068522</v>
      </c>
      <c r="D172" s="176">
        <v>244.42700445433377</v>
      </c>
      <c r="E172" s="176">
        <v>3.5073970228510296</v>
      </c>
      <c r="F172" s="176">
        <f t="shared" si="8"/>
        <v>247.93440147718479</v>
      </c>
      <c r="G172" s="176"/>
      <c r="H172" s="176">
        <v>0</v>
      </c>
      <c r="I172" s="176">
        <v>5.2385157588211033</v>
      </c>
      <c r="J172" s="176">
        <f t="shared" si="9"/>
        <v>5.2385157588211033</v>
      </c>
      <c r="K172" s="176"/>
      <c r="L172" s="176">
        <f t="shared" si="11"/>
        <v>16.149079434679329</v>
      </c>
      <c r="M172" s="176">
        <f t="shared" si="10"/>
        <v>21.387595193500431</v>
      </c>
      <c r="N172" s="204"/>
      <c r="O172" s="45"/>
    </row>
    <row r="173" spans="1:15" s="33" customFormat="1" ht="17.649999999999999" customHeight="1" x14ac:dyDescent="0.25">
      <c r="A173" s="107">
        <v>198</v>
      </c>
      <c r="B173" s="110" t="s">
        <v>635</v>
      </c>
      <c r="C173" s="176">
        <v>339.75795775308706</v>
      </c>
      <c r="D173" s="176">
        <v>304.66697691087984</v>
      </c>
      <c r="E173" s="176">
        <v>7.6350588278370806</v>
      </c>
      <c r="F173" s="176">
        <f t="shared" si="8"/>
        <v>312.30203573871694</v>
      </c>
      <c r="G173" s="176"/>
      <c r="H173" s="176">
        <v>0</v>
      </c>
      <c r="I173" s="176">
        <v>8.3601013874155807</v>
      </c>
      <c r="J173" s="176">
        <f t="shared" si="9"/>
        <v>8.3601013874155807</v>
      </c>
      <c r="K173" s="176"/>
      <c r="L173" s="176">
        <f t="shared" si="11"/>
        <v>19.095820626954534</v>
      </c>
      <c r="M173" s="176">
        <f t="shared" si="10"/>
        <v>27.455922014370117</v>
      </c>
      <c r="N173" s="204"/>
      <c r="O173" s="45"/>
    </row>
    <row r="174" spans="1:15" s="33" customFormat="1" ht="17.649999999999999" customHeight="1" x14ac:dyDescent="0.25">
      <c r="A174" s="107">
        <v>199</v>
      </c>
      <c r="B174" s="110" t="s">
        <v>636</v>
      </c>
      <c r="C174" s="176">
        <v>262.25887093160725</v>
      </c>
      <c r="D174" s="176">
        <v>242.08362173748361</v>
      </c>
      <c r="E174" s="176">
        <v>6.7472320522144571</v>
      </c>
      <c r="F174" s="176">
        <f t="shared" si="8"/>
        <v>248.83085378969807</v>
      </c>
      <c r="G174" s="176"/>
      <c r="H174" s="176">
        <v>0</v>
      </c>
      <c r="I174" s="176">
        <v>7.3940495342293877</v>
      </c>
      <c r="J174" s="176">
        <f t="shared" si="9"/>
        <v>7.3940495342293877</v>
      </c>
      <c r="K174" s="176"/>
      <c r="L174" s="176">
        <f t="shared" si="11"/>
        <v>6.0339676076797923</v>
      </c>
      <c r="M174" s="176">
        <f t="shared" si="10"/>
        <v>13.42801714190918</v>
      </c>
      <c r="N174" s="205"/>
      <c r="O174" s="45"/>
    </row>
    <row r="175" spans="1:15" s="44" customFormat="1" ht="17.649999999999999" customHeight="1" x14ac:dyDescent="0.25">
      <c r="A175" s="107">
        <v>200</v>
      </c>
      <c r="B175" s="110" t="s">
        <v>637</v>
      </c>
      <c r="C175" s="176">
        <v>1181.0371227619421</v>
      </c>
      <c r="D175" s="176">
        <v>1067.7732878499212</v>
      </c>
      <c r="E175" s="176">
        <v>23.739125619583326</v>
      </c>
      <c r="F175" s="176">
        <f t="shared" si="8"/>
        <v>1091.5124134695045</v>
      </c>
      <c r="G175" s="176"/>
      <c r="H175" s="176">
        <v>0</v>
      </c>
      <c r="I175" s="176">
        <v>26.655921448185079</v>
      </c>
      <c r="J175" s="176">
        <f t="shared" si="9"/>
        <v>26.655921448185079</v>
      </c>
      <c r="K175" s="176"/>
      <c r="L175" s="176">
        <f t="shared" si="11"/>
        <v>62.868787844252509</v>
      </c>
      <c r="M175" s="176">
        <f t="shared" si="10"/>
        <v>89.524709292437592</v>
      </c>
      <c r="N175" s="205"/>
      <c r="O175" s="45"/>
    </row>
    <row r="176" spans="1:15" s="44" customFormat="1" ht="17.649999999999999" customHeight="1" x14ac:dyDescent="0.25">
      <c r="A176" s="107">
        <v>201</v>
      </c>
      <c r="B176" s="110" t="s">
        <v>638</v>
      </c>
      <c r="C176" s="176">
        <v>1496.4786439585296</v>
      </c>
      <c r="D176" s="176">
        <v>1121.9207037784397</v>
      </c>
      <c r="E176" s="176">
        <v>52.770589001597379</v>
      </c>
      <c r="F176" s="176">
        <f t="shared" si="8"/>
        <v>1174.691292780037</v>
      </c>
      <c r="G176" s="176"/>
      <c r="H176" s="176">
        <v>0</v>
      </c>
      <c r="I176" s="176">
        <v>78.816158606085793</v>
      </c>
      <c r="J176" s="176">
        <f t="shared" si="9"/>
        <v>78.816158606085793</v>
      </c>
      <c r="K176" s="176"/>
      <c r="L176" s="176">
        <f t="shared" si="11"/>
        <v>242.97119257240681</v>
      </c>
      <c r="M176" s="176">
        <f t="shared" si="10"/>
        <v>321.7873511784926</v>
      </c>
      <c r="N176" s="204"/>
      <c r="O176" s="45"/>
    </row>
    <row r="177" spans="1:15" s="44" customFormat="1" ht="17.649999999999999" customHeight="1" x14ac:dyDescent="0.25">
      <c r="A177" s="107">
        <v>202</v>
      </c>
      <c r="B177" s="110" t="s">
        <v>639</v>
      </c>
      <c r="C177" s="176">
        <v>2217.9184923580851</v>
      </c>
      <c r="D177" s="176">
        <v>1993.7306923427279</v>
      </c>
      <c r="E177" s="176">
        <v>40.314972852711982</v>
      </c>
      <c r="F177" s="176">
        <f t="shared" si="8"/>
        <v>2034.0456651954398</v>
      </c>
      <c r="G177" s="176"/>
      <c r="H177" s="176">
        <v>0</v>
      </c>
      <c r="I177" s="176">
        <v>52.055420073993268</v>
      </c>
      <c r="J177" s="176">
        <f t="shared" si="9"/>
        <v>52.055420073993268</v>
      </c>
      <c r="K177" s="176"/>
      <c r="L177" s="176">
        <f t="shared" si="11"/>
        <v>131.81740708865203</v>
      </c>
      <c r="M177" s="176">
        <f t="shared" si="10"/>
        <v>183.87282716264531</v>
      </c>
      <c r="N177" s="204"/>
      <c r="O177" s="45"/>
    </row>
    <row r="178" spans="1:15" s="33" customFormat="1" ht="17.649999999999999" customHeight="1" x14ac:dyDescent="0.25">
      <c r="A178" s="107">
        <v>203</v>
      </c>
      <c r="B178" s="110" t="s">
        <v>640</v>
      </c>
      <c r="C178" s="176">
        <v>623.91275681921354</v>
      </c>
      <c r="D178" s="176">
        <v>593.24173041391225</v>
      </c>
      <c r="E178" s="176">
        <v>15.335513031033777</v>
      </c>
      <c r="F178" s="176">
        <f t="shared" si="8"/>
        <v>608.57724344494602</v>
      </c>
      <c r="G178" s="176"/>
      <c r="H178" s="176">
        <v>0</v>
      </c>
      <c r="I178" s="176">
        <v>15.335513374267165</v>
      </c>
      <c r="J178" s="176">
        <f t="shared" si="9"/>
        <v>15.335513374267165</v>
      </c>
      <c r="K178" s="176"/>
      <c r="L178" s="176">
        <f t="shared" si="11"/>
        <v>3.5527136788005009E-13</v>
      </c>
      <c r="M178" s="176">
        <f t="shared" si="10"/>
        <v>15.335513374267521</v>
      </c>
      <c r="N178" s="205"/>
      <c r="O178" s="45"/>
    </row>
    <row r="179" spans="1:15" s="33" customFormat="1" ht="17.649999999999999" customHeight="1" x14ac:dyDescent="0.25">
      <c r="A179" s="107">
        <v>204</v>
      </c>
      <c r="B179" s="110" t="s">
        <v>641</v>
      </c>
      <c r="C179" s="176">
        <v>1801.8285851108153</v>
      </c>
      <c r="D179" s="176">
        <v>1771.4960968713772</v>
      </c>
      <c r="E179" s="176">
        <v>4.2734730755015757</v>
      </c>
      <c r="F179" s="176">
        <f t="shared" si="8"/>
        <v>1775.7695699468788</v>
      </c>
      <c r="G179" s="176"/>
      <c r="H179" s="176">
        <v>0</v>
      </c>
      <c r="I179" s="176">
        <v>6.3826980022040107</v>
      </c>
      <c r="J179" s="176">
        <f t="shared" si="9"/>
        <v>6.3826980022040107</v>
      </c>
      <c r="K179" s="176"/>
      <c r="L179" s="176">
        <f t="shared" si="11"/>
        <v>19.676317161732456</v>
      </c>
      <c r="M179" s="176">
        <f t="shared" si="10"/>
        <v>26.059015163936465</v>
      </c>
      <c r="N179" s="204"/>
      <c r="O179" s="45"/>
    </row>
    <row r="180" spans="1:15" s="44" customFormat="1" ht="17.649999999999999" customHeight="1" x14ac:dyDescent="0.25">
      <c r="A180" s="107">
        <v>205</v>
      </c>
      <c r="B180" s="110" t="s">
        <v>642</v>
      </c>
      <c r="C180" s="176">
        <v>1971.4812951608428</v>
      </c>
      <c r="D180" s="176">
        <v>1920.5958062518819</v>
      </c>
      <c r="E180" s="176">
        <v>7.1691370346237662</v>
      </c>
      <c r="F180" s="176">
        <f t="shared" si="8"/>
        <v>1927.7649432865057</v>
      </c>
      <c r="G180" s="176"/>
      <c r="H180" s="176">
        <v>0</v>
      </c>
      <c r="I180" s="176">
        <v>10.70755235313532</v>
      </c>
      <c r="J180" s="176">
        <f t="shared" si="9"/>
        <v>10.70755235313532</v>
      </c>
      <c r="K180" s="176"/>
      <c r="L180" s="176">
        <f t="shared" si="11"/>
        <v>33.008799521201759</v>
      </c>
      <c r="M180" s="176">
        <f t="shared" si="10"/>
        <v>43.716351874337079</v>
      </c>
      <c r="N180" s="205"/>
      <c r="O180" s="45"/>
    </row>
    <row r="181" spans="1:15" s="44" customFormat="1" ht="13.5" x14ac:dyDescent="0.25">
      <c r="A181" s="107">
        <v>206</v>
      </c>
      <c r="B181" s="110" t="s">
        <v>643</v>
      </c>
      <c r="C181" s="176">
        <v>713.05870825113163</v>
      </c>
      <c r="D181" s="176">
        <v>713.05870825113175</v>
      </c>
      <c r="E181" s="176">
        <v>0</v>
      </c>
      <c r="F181" s="176">
        <f t="shared" si="8"/>
        <v>713.05870825113175</v>
      </c>
      <c r="G181" s="176"/>
      <c r="H181" s="176">
        <v>0</v>
      </c>
      <c r="I181" s="176">
        <v>0</v>
      </c>
      <c r="J181" s="176">
        <f t="shared" si="9"/>
        <v>0</v>
      </c>
      <c r="K181" s="176"/>
      <c r="L181" s="176">
        <f t="shared" si="11"/>
        <v>-1.1368683772161603E-13</v>
      </c>
      <c r="M181" s="176">
        <f t="shared" si="10"/>
        <v>-1.1368683772161603E-13</v>
      </c>
      <c r="N181" s="204"/>
      <c r="O181" s="45"/>
    </row>
    <row r="182" spans="1:15" s="33" customFormat="1" ht="17.649999999999999" customHeight="1" x14ac:dyDescent="0.25">
      <c r="A182" s="107">
        <v>207</v>
      </c>
      <c r="B182" s="110" t="s">
        <v>644</v>
      </c>
      <c r="C182" s="176">
        <v>811.19420849503308</v>
      </c>
      <c r="D182" s="176">
        <v>784.53884661952952</v>
      </c>
      <c r="E182" s="176">
        <v>5.5824022526116925</v>
      </c>
      <c r="F182" s="176">
        <f t="shared" si="8"/>
        <v>790.12124887214122</v>
      </c>
      <c r="G182" s="176"/>
      <c r="H182" s="176">
        <v>0</v>
      </c>
      <c r="I182" s="176">
        <v>7.0821580668814139</v>
      </c>
      <c r="J182" s="176">
        <f t="shared" si="9"/>
        <v>7.0821580668814139</v>
      </c>
      <c r="K182" s="176"/>
      <c r="L182" s="176">
        <f t="shared" si="11"/>
        <v>13.990801556010444</v>
      </c>
      <c r="M182" s="176">
        <f t="shared" si="10"/>
        <v>21.072959622891858</v>
      </c>
      <c r="N182" s="205"/>
      <c r="O182" s="45"/>
    </row>
    <row r="183" spans="1:15" s="44" customFormat="1" ht="17.649999999999999" customHeight="1" x14ac:dyDescent="0.25">
      <c r="A183" s="107">
        <v>208</v>
      </c>
      <c r="B183" s="110" t="s">
        <v>645</v>
      </c>
      <c r="C183" s="176">
        <v>158.91087172334002</v>
      </c>
      <c r="D183" s="176">
        <v>137.72275785095698</v>
      </c>
      <c r="E183" s="176">
        <v>10.594058235395197</v>
      </c>
      <c r="F183" s="176">
        <f t="shared" si="8"/>
        <v>148.31681608635219</v>
      </c>
      <c r="G183" s="176"/>
      <c r="H183" s="176">
        <v>0</v>
      </c>
      <c r="I183" s="176">
        <v>10.594055636987799</v>
      </c>
      <c r="J183" s="176">
        <f t="shared" si="9"/>
        <v>10.594055636987799</v>
      </c>
      <c r="K183" s="176"/>
      <c r="L183" s="176">
        <f t="shared" si="11"/>
        <v>3.3750779948604759E-14</v>
      </c>
      <c r="M183" s="176">
        <f t="shared" si="10"/>
        <v>10.594055636987832</v>
      </c>
      <c r="N183" s="204"/>
      <c r="O183" s="45"/>
    </row>
    <row r="184" spans="1:15" s="44" customFormat="1" ht="17.649999999999999" customHeight="1" x14ac:dyDescent="0.25">
      <c r="A184" s="107">
        <v>210</v>
      </c>
      <c r="B184" s="110" t="s">
        <v>646</v>
      </c>
      <c r="C184" s="176">
        <v>2338.8147206972653</v>
      </c>
      <c r="D184" s="176">
        <v>2260.683178588276</v>
      </c>
      <c r="E184" s="176">
        <v>11.007769539538273</v>
      </c>
      <c r="F184" s="176">
        <f t="shared" si="8"/>
        <v>2271.6909481278144</v>
      </c>
      <c r="G184" s="176"/>
      <c r="H184" s="176">
        <v>0</v>
      </c>
      <c r="I184" s="176">
        <v>16.440788904228484</v>
      </c>
      <c r="J184" s="176">
        <f t="shared" si="9"/>
        <v>16.440788904228484</v>
      </c>
      <c r="K184" s="176"/>
      <c r="L184" s="176">
        <f t="shared" si="11"/>
        <v>50.682983665222437</v>
      </c>
      <c r="M184" s="176">
        <f t="shared" si="10"/>
        <v>67.123772569450921</v>
      </c>
      <c r="N184" s="204"/>
      <c r="O184" s="45"/>
    </row>
    <row r="185" spans="1:15" s="44" customFormat="1" ht="17.649999999999999" customHeight="1" x14ac:dyDescent="0.25">
      <c r="A185" s="107">
        <v>211</v>
      </c>
      <c r="B185" s="110" t="s">
        <v>647</v>
      </c>
      <c r="C185" s="176">
        <v>3086.2630309972574</v>
      </c>
      <c r="D185" s="176">
        <v>2927.9279160101191</v>
      </c>
      <c r="E185" s="176">
        <v>20.923306662127679</v>
      </c>
      <c r="F185" s="176">
        <f t="shared" si="8"/>
        <v>2948.8512226722469</v>
      </c>
      <c r="G185" s="176"/>
      <c r="H185" s="176">
        <v>0</v>
      </c>
      <c r="I185" s="176">
        <v>33.41727050620527</v>
      </c>
      <c r="J185" s="176">
        <f t="shared" si="9"/>
        <v>33.41727050620527</v>
      </c>
      <c r="K185" s="176"/>
      <c r="L185" s="176">
        <f t="shared" si="11"/>
        <v>103.99453781880523</v>
      </c>
      <c r="M185" s="176">
        <f t="shared" si="10"/>
        <v>137.4118083250105</v>
      </c>
      <c r="N185" s="204"/>
      <c r="O185" s="45"/>
    </row>
    <row r="186" spans="1:15" s="33" customFormat="1" ht="17.649999999999999" customHeight="1" x14ac:dyDescent="0.25">
      <c r="A186" s="107">
        <v>212</v>
      </c>
      <c r="B186" s="212" t="s">
        <v>648</v>
      </c>
      <c r="C186" s="176">
        <v>620.96179997579952</v>
      </c>
      <c r="D186" s="176">
        <v>620.96179997579964</v>
      </c>
      <c r="E186" s="176">
        <v>0</v>
      </c>
      <c r="F186" s="176">
        <f t="shared" si="8"/>
        <v>620.96179997579964</v>
      </c>
      <c r="G186" s="176"/>
      <c r="H186" s="176">
        <v>0</v>
      </c>
      <c r="I186" s="176">
        <v>0</v>
      </c>
      <c r="J186" s="176">
        <f>+H186+I186</f>
        <v>0</v>
      </c>
      <c r="K186" s="176"/>
      <c r="L186" s="176">
        <f>SUM(C186-F186-J186)</f>
        <v>-1.1368683772161603E-13</v>
      </c>
      <c r="M186" s="176">
        <f>J186+L186</f>
        <v>-1.1368683772161603E-13</v>
      </c>
      <c r="N186" s="205"/>
      <c r="O186" s="45"/>
    </row>
    <row r="187" spans="1:15" s="44" customFormat="1" ht="17.649999999999999" customHeight="1" x14ac:dyDescent="0.25">
      <c r="A187" s="107">
        <v>213</v>
      </c>
      <c r="B187" s="213" t="s">
        <v>649</v>
      </c>
      <c r="C187" s="176">
        <v>1027.9330771908019</v>
      </c>
      <c r="D187" s="176">
        <v>663.0081827046638</v>
      </c>
      <c r="E187" s="176">
        <v>55.831987197604548</v>
      </c>
      <c r="F187" s="176">
        <f t="shared" si="8"/>
        <v>718.84016990226837</v>
      </c>
      <c r="G187" s="176"/>
      <c r="H187" s="176">
        <v>0</v>
      </c>
      <c r="I187" s="176">
        <v>57.612250319829705</v>
      </c>
      <c r="J187" s="176">
        <f t="shared" si="9"/>
        <v>57.612250319829705</v>
      </c>
      <c r="K187" s="176"/>
      <c r="L187" s="176">
        <f t="shared" si="11"/>
        <v>251.48065696870381</v>
      </c>
      <c r="M187" s="176">
        <f t="shared" si="10"/>
        <v>309.09290728853352</v>
      </c>
      <c r="N187" s="204"/>
      <c r="O187" s="45"/>
    </row>
    <row r="188" spans="1:15" s="44" customFormat="1" ht="17.649999999999999" customHeight="1" x14ac:dyDescent="0.25">
      <c r="A188" s="107">
        <v>214</v>
      </c>
      <c r="B188" s="213" t="s">
        <v>650</v>
      </c>
      <c r="C188" s="176">
        <v>2027.7694614053401</v>
      </c>
      <c r="D188" s="176">
        <v>1693.9594102066264</v>
      </c>
      <c r="E188" s="176">
        <v>38.355813172136166</v>
      </c>
      <c r="F188" s="176">
        <f t="shared" si="8"/>
        <v>1732.3152233787625</v>
      </c>
      <c r="G188" s="176"/>
      <c r="H188" s="176">
        <v>0</v>
      </c>
      <c r="I188" s="176">
        <v>67.32233814854915</v>
      </c>
      <c r="J188" s="176">
        <f t="shared" si="9"/>
        <v>67.32233814854915</v>
      </c>
      <c r="K188" s="176"/>
      <c r="L188" s="176">
        <f t="shared" si="11"/>
        <v>228.13189987802838</v>
      </c>
      <c r="M188" s="176">
        <f t="shared" si="10"/>
        <v>295.45423802657751</v>
      </c>
      <c r="N188" s="204"/>
      <c r="O188" s="45"/>
    </row>
    <row r="189" spans="1:15" s="44" customFormat="1" ht="17.649999999999999" customHeight="1" x14ac:dyDescent="0.25">
      <c r="A189" s="107">
        <v>215</v>
      </c>
      <c r="B189" s="110" t="s">
        <v>651</v>
      </c>
      <c r="C189" s="176">
        <v>1051.0280397522979</v>
      </c>
      <c r="D189" s="176">
        <v>824.09216684712339</v>
      </c>
      <c r="E189" s="176">
        <v>33.950061979443241</v>
      </c>
      <c r="F189" s="176">
        <f t="shared" si="8"/>
        <v>858.04222882656666</v>
      </c>
      <c r="G189" s="176"/>
      <c r="H189" s="176">
        <v>0</v>
      </c>
      <c r="I189" s="176">
        <v>42.539372362747024</v>
      </c>
      <c r="J189" s="176">
        <f t="shared" si="9"/>
        <v>42.539372362747024</v>
      </c>
      <c r="K189" s="176"/>
      <c r="L189" s="176">
        <f t="shared" si="11"/>
        <v>150.44643856298421</v>
      </c>
      <c r="M189" s="176">
        <f t="shared" si="10"/>
        <v>192.98581092573124</v>
      </c>
      <c r="N189" s="204"/>
      <c r="O189" s="45"/>
    </row>
    <row r="190" spans="1:15" s="44" customFormat="1" ht="17.649999999999999" customHeight="1" x14ac:dyDescent="0.25">
      <c r="A190" s="107">
        <v>216</v>
      </c>
      <c r="B190" s="212" t="s">
        <v>652</v>
      </c>
      <c r="C190" s="176">
        <v>2547.7741878291936</v>
      </c>
      <c r="D190" s="176">
        <v>1723.1961454756402</v>
      </c>
      <c r="E190" s="176">
        <v>233.02880219456256</v>
      </c>
      <c r="F190" s="176">
        <f t="shared" si="8"/>
        <v>1956.2249476702027</v>
      </c>
      <c r="G190" s="176"/>
      <c r="H190" s="176">
        <v>0</v>
      </c>
      <c r="I190" s="176">
        <v>234.52500798344451</v>
      </c>
      <c r="J190" s="176">
        <f t="shared" si="9"/>
        <v>234.52500798344451</v>
      </c>
      <c r="K190" s="176"/>
      <c r="L190" s="176">
        <f t="shared" si="11"/>
        <v>357.02423217554633</v>
      </c>
      <c r="M190" s="176">
        <f t="shared" si="10"/>
        <v>591.54924015899087</v>
      </c>
      <c r="N190" s="204"/>
      <c r="O190" s="45"/>
    </row>
    <row r="191" spans="1:15" s="44" customFormat="1" ht="17.649999999999999" customHeight="1" x14ac:dyDescent="0.25">
      <c r="A191" s="107">
        <v>217</v>
      </c>
      <c r="B191" s="110" t="s">
        <v>653</v>
      </c>
      <c r="C191" s="176">
        <v>2684.585929833042</v>
      </c>
      <c r="D191" s="176">
        <v>1672.3868580828662</v>
      </c>
      <c r="E191" s="176">
        <v>121.21622389546324</v>
      </c>
      <c r="F191" s="176">
        <f t="shared" si="8"/>
        <v>1793.6030819783293</v>
      </c>
      <c r="G191" s="176"/>
      <c r="H191" s="176">
        <v>0</v>
      </c>
      <c r="I191" s="176">
        <v>139.20707556232406</v>
      </c>
      <c r="J191" s="176">
        <f t="shared" si="9"/>
        <v>139.20707556232406</v>
      </c>
      <c r="K191" s="176"/>
      <c r="L191" s="176">
        <f t="shared" si="11"/>
        <v>751.77577229238864</v>
      </c>
      <c r="M191" s="176">
        <f t="shared" si="10"/>
        <v>890.98284785471265</v>
      </c>
      <c r="N191" s="204"/>
      <c r="O191" s="45"/>
    </row>
    <row r="192" spans="1:15" s="44" customFormat="1" ht="17.649999999999999" customHeight="1" x14ac:dyDescent="0.25">
      <c r="A192" s="218">
        <v>218</v>
      </c>
      <c r="B192" s="110" t="s">
        <v>654</v>
      </c>
      <c r="C192" s="176">
        <v>662.78615617557148</v>
      </c>
      <c r="D192" s="176">
        <v>656.0556810800656</v>
      </c>
      <c r="E192" s="176">
        <v>0.94824084944939269</v>
      </c>
      <c r="F192" s="176">
        <f t="shared" si="8"/>
        <v>657.00392192951495</v>
      </c>
      <c r="G192" s="176"/>
      <c r="H192" s="176">
        <v>0</v>
      </c>
      <c r="I192" s="176">
        <v>1.4162567140566802</v>
      </c>
      <c r="J192" s="176">
        <f t="shared" si="9"/>
        <v>1.4162567140566802</v>
      </c>
      <c r="K192" s="176"/>
      <c r="L192" s="176">
        <f t="shared" si="11"/>
        <v>4.3659775319998522</v>
      </c>
      <c r="M192" s="176">
        <f t="shared" si="10"/>
        <v>5.7822342460565324</v>
      </c>
      <c r="N192" s="204"/>
      <c r="O192" s="45"/>
    </row>
    <row r="193" spans="1:15" s="33" customFormat="1" ht="17.649999999999999" customHeight="1" x14ac:dyDescent="0.25">
      <c r="A193" s="107">
        <v>219</v>
      </c>
      <c r="B193" s="110" t="s">
        <v>655</v>
      </c>
      <c r="C193" s="176">
        <v>719.89316564830278</v>
      </c>
      <c r="D193" s="176">
        <v>571.07325094908344</v>
      </c>
      <c r="E193" s="176">
        <v>20.966888453827178</v>
      </c>
      <c r="F193" s="176">
        <f t="shared" si="8"/>
        <v>592.04013940291065</v>
      </c>
      <c r="G193" s="176"/>
      <c r="H193" s="176">
        <v>0</v>
      </c>
      <c r="I193" s="176">
        <v>31.315352706547579</v>
      </c>
      <c r="J193" s="176">
        <f t="shared" si="9"/>
        <v>31.315352706547579</v>
      </c>
      <c r="K193" s="176"/>
      <c r="L193" s="176">
        <f t="shared" si="11"/>
        <v>96.537673538844558</v>
      </c>
      <c r="M193" s="176">
        <f t="shared" si="10"/>
        <v>127.85302624539213</v>
      </c>
      <c r="N193" s="205"/>
      <c r="O193" s="45"/>
    </row>
    <row r="194" spans="1:15" s="44" customFormat="1" ht="17.649999999999999" customHeight="1" x14ac:dyDescent="0.25">
      <c r="A194" s="107">
        <v>222</v>
      </c>
      <c r="B194" s="212" t="s">
        <v>656</v>
      </c>
      <c r="C194" s="176">
        <v>17755.712548850177</v>
      </c>
      <c r="D194" s="176">
        <v>13905.757955753728</v>
      </c>
      <c r="E194" s="176">
        <v>775.63579845183176</v>
      </c>
      <c r="F194" s="176">
        <f t="shared" si="8"/>
        <v>14681.393754205561</v>
      </c>
      <c r="G194" s="176"/>
      <c r="H194" s="176">
        <v>0</v>
      </c>
      <c r="I194" s="176">
        <v>510.17887362723627</v>
      </c>
      <c r="J194" s="176">
        <f t="shared" si="9"/>
        <v>510.17887362723627</v>
      </c>
      <c r="K194" s="176"/>
      <c r="L194" s="176">
        <f t="shared" si="11"/>
        <v>2564.1399210173795</v>
      </c>
      <c r="M194" s="176">
        <f t="shared" si="10"/>
        <v>3074.318794644616</v>
      </c>
      <c r="N194" s="204"/>
      <c r="O194" s="45"/>
    </row>
    <row r="195" spans="1:15" s="44" customFormat="1" ht="17.649999999999999" customHeight="1" x14ac:dyDescent="0.25">
      <c r="A195" s="218">
        <v>223</v>
      </c>
      <c r="B195" s="110" t="s">
        <v>657</v>
      </c>
      <c r="C195" s="176">
        <v>73.288455792421743</v>
      </c>
      <c r="D195" s="176">
        <v>73.288455792421757</v>
      </c>
      <c r="E195" s="176">
        <v>0</v>
      </c>
      <c r="F195" s="176">
        <f t="shared" si="8"/>
        <v>73.288455792421757</v>
      </c>
      <c r="G195" s="176"/>
      <c r="H195" s="176">
        <v>0</v>
      </c>
      <c r="I195" s="176">
        <v>0</v>
      </c>
      <c r="J195" s="176">
        <f t="shared" si="9"/>
        <v>0</v>
      </c>
      <c r="K195" s="176"/>
      <c r="L195" s="176">
        <f t="shared" si="11"/>
        <v>-1.4210854715202004E-14</v>
      </c>
      <c r="M195" s="176">
        <f t="shared" si="10"/>
        <v>-1.4210854715202004E-14</v>
      </c>
      <c r="N195" s="204"/>
      <c r="O195" s="45"/>
    </row>
    <row r="196" spans="1:15" s="44" customFormat="1" ht="17.649999999999999" customHeight="1" x14ac:dyDescent="0.25">
      <c r="A196" s="218">
        <v>225</v>
      </c>
      <c r="B196" s="110" t="s">
        <v>658</v>
      </c>
      <c r="C196" s="176">
        <v>20.965700588411842</v>
      </c>
      <c r="D196" s="176">
        <v>20.965700588411845</v>
      </c>
      <c r="E196" s="176">
        <v>0</v>
      </c>
      <c r="F196" s="176">
        <f t="shared" si="8"/>
        <v>20.965700588411845</v>
      </c>
      <c r="G196" s="176"/>
      <c r="H196" s="176">
        <v>0</v>
      </c>
      <c r="I196" s="176">
        <v>0</v>
      </c>
      <c r="J196" s="176">
        <f t="shared" si="9"/>
        <v>0</v>
      </c>
      <c r="K196" s="176"/>
      <c r="L196" s="176">
        <f t="shared" si="11"/>
        <v>-3.5527136788005009E-15</v>
      </c>
      <c r="M196" s="176">
        <f t="shared" si="10"/>
        <v>-3.5527136788005009E-15</v>
      </c>
      <c r="N196" s="204"/>
      <c r="O196" s="45"/>
    </row>
    <row r="197" spans="1:15" s="44" customFormat="1" ht="17.649999999999999" customHeight="1" x14ac:dyDescent="0.25">
      <c r="A197" s="218">
        <v>226</v>
      </c>
      <c r="B197" s="110" t="s">
        <v>659</v>
      </c>
      <c r="C197" s="176">
        <v>427.95738</v>
      </c>
      <c r="D197" s="176">
        <v>278.17229700000001</v>
      </c>
      <c r="E197" s="176">
        <v>42.795738</v>
      </c>
      <c r="F197" s="176">
        <f t="shared" si="8"/>
        <v>320.96803499999999</v>
      </c>
      <c r="G197" s="176"/>
      <c r="H197" s="176">
        <v>0</v>
      </c>
      <c r="I197" s="176">
        <v>42.795738</v>
      </c>
      <c r="J197" s="176">
        <f t="shared" si="9"/>
        <v>42.795738</v>
      </c>
      <c r="K197" s="176"/>
      <c r="L197" s="176">
        <f t="shared" si="11"/>
        <v>64.193607000000014</v>
      </c>
      <c r="M197" s="176">
        <f t="shared" si="10"/>
        <v>106.98934500000001</v>
      </c>
      <c r="N197" s="204"/>
      <c r="O197" s="45"/>
    </row>
    <row r="198" spans="1:15" s="44" customFormat="1" ht="17.649999999999999" customHeight="1" x14ac:dyDescent="0.25">
      <c r="A198" s="218">
        <v>227</v>
      </c>
      <c r="B198" s="110" t="s">
        <v>660</v>
      </c>
      <c r="C198" s="176">
        <v>1794.7573637146579</v>
      </c>
      <c r="D198" s="176">
        <v>1688.8447273961249</v>
      </c>
      <c r="E198" s="176">
        <v>11.148698553974942</v>
      </c>
      <c r="F198" s="176">
        <f t="shared" si="8"/>
        <v>1699.9934259500999</v>
      </c>
      <c r="G198" s="176"/>
      <c r="H198" s="176">
        <v>0</v>
      </c>
      <c r="I198" s="176">
        <v>22.297397123884501</v>
      </c>
      <c r="J198" s="176">
        <f t="shared" si="9"/>
        <v>22.297397123884501</v>
      </c>
      <c r="K198" s="176"/>
      <c r="L198" s="176">
        <f t="shared" si="11"/>
        <v>72.466540640673514</v>
      </c>
      <c r="M198" s="176">
        <f t="shared" si="10"/>
        <v>94.763937764558023</v>
      </c>
      <c r="N198" s="204"/>
      <c r="O198" s="45"/>
    </row>
    <row r="199" spans="1:15" ht="17.649999999999999" customHeight="1" x14ac:dyDescent="0.25">
      <c r="A199" s="218">
        <v>228</v>
      </c>
      <c r="B199" s="110" t="s">
        <v>661</v>
      </c>
      <c r="C199" s="176">
        <v>330.05872259797928</v>
      </c>
      <c r="D199" s="176">
        <v>309.29339508141936</v>
      </c>
      <c r="E199" s="176">
        <v>2.241132289375324</v>
      </c>
      <c r="F199" s="176">
        <f t="shared" si="8"/>
        <v>311.53452737079471</v>
      </c>
      <c r="G199" s="176"/>
      <c r="H199" s="176">
        <v>0</v>
      </c>
      <c r="I199" s="176">
        <v>4.3867320042924822</v>
      </c>
      <c r="J199" s="176">
        <f t="shared" si="9"/>
        <v>4.3867320042924822</v>
      </c>
      <c r="K199" s="176"/>
      <c r="L199" s="176">
        <f t="shared" si="11"/>
        <v>14.137463222892094</v>
      </c>
      <c r="M199" s="176">
        <f t="shared" si="10"/>
        <v>18.524195227184578</v>
      </c>
      <c r="N199" s="205"/>
      <c r="O199" s="45"/>
    </row>
    <row r="200" spans="1:15" s="44" customFormat="1" ht="17.649999999999999" customHeight="1" x14ac:dyDescent="0.25">
      <c r="A200" s="107">
        <v>229</v>
      </c>
      <c r="B200" s="212" t="s">
        <v>662</v>
      </c>
      <c r="C200" s="176">
        <v>1757.6175921825095</v>
      </c>
      <c r="D200" s="176">
        <v>1379.0256455837559</v>
      </c>
      <c r="E200" s="176">
        <v>51.067730004708721</v>
      </c>
      <c r="F200" s="176">
        <f t="shared" si="8"/>
        <v>1430.0933755884646</v>
      </c>
      <c r="G200" s="176"/>
      <c r="H200" s="176">
        <v>0</v>
      </c>
      <c r="I200" s="176">
        <v>79.671504961613607</v>
      </c>
      <c r="J200" s="176">
        <f t="shared" si="9"/>
        <v>79.671504961613607</v>
      </c>
      <c r="K200" s="176"/>
      <c r="L200" s="176">
        <f t="shared" si="11"/>
        <v>247.85271163243129</v>
      </c>
      <c r="M200" s="176">
        <f t="shared" si="10"/>
        <v>327.5242165940449</v>
      </c>
      <c r="N200" s="204"/>
      <c r="O200" s="45"/>
    </row>
    <row r="201" spans="1:15" s="44" customFormat="1" ht="17.649999999999999" customHeight="1" x14ac:dyDescent="0.25">
      <c r="A201" s="107">
        <v>231</v>
      </c>
      <c r="B201" s="212" t="s">
        <v>663</v>
      </c>
      <c r="C201" s="176">
        <v>108.62201071796824</v>
      </c>
      <c r="D201" s="176">
        <v>99.640056324712674</v>
      </c>
      <c r="E201" s="176">
        <v>1.2654464994285715</v>
      </c>
      <c r="F201" s="176">
        <f t="shared" si="8"/>
        <v>100.90550282414125</v>
      </c>
      <c r="G201" s="176"/>
      <c r="H201" s="176">
        <v>0</v>
      </c>
      <c r="I201" s="176">
        <v>1.8900230820079365</v>
      </c>
      <c r="J201" s="176">
        <f t="shared" si="9"/>
        <v>1.8900230820079365</v>
      </c>
      <c r="K201" s="176"/>
      <c r="L201" s="176">
        <f t="shared" si="11"/>
        <v>5.8264848118190491</v>
      </c>
      <c r="M201" s="176">
        <f t="shared" si="10"/>
        <v>7.7165078938269858</v>
      </c>
      <c r="N201" s="204"/>
      <c r="O201" s="45"/>
    </row>
    <row r="202" spans="1:15" s="44" customFormat="1" ht="17.649999999999999" customHeight="1" x14ac:dyDescent="0.25">
      <c r="A202" s="107">
        <v>233</v>
      </c>
      <c r="B202" s="110" t="s">
        <v>664</v>
      </c>
      <c r="C202" s="176">
        <v>145.13105694116348</v>
      </c>
      <c r="D202" s="176">
        <v>133.13016978881114</v>
      </c>
      <c r="E202" s="176">
        <v>1.6907768732301587</v>
      </c>
      <c r="F202" s="176">
        <f t="shared" si="8"/>
        <v>134.82094666204131</v>
      </c>
      <c r="G202" s="176"/>
      <c r="H202" s="176">
        <v>0</v>
      </c>
      <c r="I202" s="176">
        <v>2.5252804012222225</v>
      </c>
      <c r="J202" s="176">
        <f t="shared" si="9"/>
        <v>2.5252804012222225</v>
      </c>
      <c r="K202" s="176"/>
      <c r="L202" s="176">
        <f t="shared" si="11"/>
        <v>7.7848298778999485</v>
      </c>
      <c r="M202" s="176">
        <f t="shared" si="10"/>
        <v>10.310110279122171</v>
      </c>
      <c r="N202" s="204"/>
      <c r="O202" s="45"/>
    </row>
    <row r="203" spans="1:15" s="44" customFormat="1" ht="17.649999999999999" customHeight="1" x14ac:dyDescent="0.25">
      <c r="A203" s="107">
        <v>234</v>
      </c>
      <c r="B203" s="110" t="s">
        <v>665</v>
      </c>
      <c r="C203" s="176">
        <v>605.90318515029935</v>
      </c>
      <c r="D203" s="176">
        <v>118.55557621436628</v>
      </c>
      <c r="E203" s="176">
        <v>26.303429198306688</v>
      </c>
      <c r="F203" s="176">
        <f t="shared" si="8"/>
        <v>144.85900541267296</v>
      </c>
      <c r="G203" s="176"/>
      <c r="H203" s="176">
        <v>0</v>
      </c>
      <c r="I203" s="176">
        <v>30.994834212015267</v>
      </c>
      <c r="J203" s="176">
        <f t="shared" si="9"/>
        <v>30.994834212015267</v>
      </c>
      <c r="K203" s="176"/>
      <c r="L203" s="176">
        <f t="shared" si="11"/>
        <v>430.0493455256111</v>
      </c>
      <c r="M203" s="176">
        <f t="shared" si="10"/>
        <v>461.04417973762639</v>
      </c>
      <c r="N203" s="204"/>
      <c r="O203" s="45"/>
    </row>
    <row r="204" spans="1:15" ht="17.649999999999999" customHeight="1" x14ac:dyDescent="0.25">
      <c r="A204" s="107">
        <v>235</v>
      </c>
      <c r="B204" s="110" t="s">
        <v>666</v>
      </c>
      <c r="C204" s="176">
        <v>1655.9853543757592</v>
      </c>
      <c r="D204" s="176">
        <v>968.85421230547252</v>
      </c>
      <c r="E204" s="176">
        <v>96.80829370117317</v>
      </c>
      <c r="F204" s="176">
        <f t="shared" si="8"/>
        <v>1065.6625060066458</v>
      </c>
      <c r="G204" s="176"/>
      <c r="H204" s="176">
        <v>0</v>
      </c>
      <c r="I204" s="176">
        <v>144.58921119249553</v>
      </c>
      <c r="J204" s="176">
        <f t="shared" si="9"/>
        <v>144.58921119249553</v>
      </c>
      <c r="K204" s="176"/>
      <c r="L204" s="176">
        <f t="shared" si="11"/>
        <v>445.73363717661789</v>
      </c>
      <c r="M204" s="176">
        <f t="shared" si="10"/>
        <v>590.32284836911344</v>
      </c>
      <c r="N204" s="204"/>
      <c r="O204" s="45"/>
    </row>
    <row r="205" spans="1:15" s="33" customFormat="1" ht="17.649999999999999" customHeight="1" x14ac:dyDescent="0.25">
      <c r="A205" s="107">
        <v>236</v>
      </c>
      <c r="B205" s="110" t="s">
        <v>667</v>
      </c>
      <c r="C205" s="176">
        <v>1555.1228220329001</v>
      </c>
      <c r="D205" s="176">
        <v>1475.8590966152535</v>
      </c>
      <c r="E205" s="176">
        <v>19.815931346261593</v>
      </c>
      <c r="F205" s="176">
        <f t="shared" si="8"/>
        <v>1495.6750279615151</v>
      </c>
      <c r="G205" s="176"/>
      <c r="H205" s="176">
        <v>0</v>
      </c>
      <c r="I205" s="176">
        <v>19.815931346261593</v>
      </c>
      <c r="J205" s="176">
        <f t="shared" si="9"/>
        <v>19.815931346261593</v>
      </c>
      <c r="K205" s="176"/>
      <c r="L205" s="176">
        <f t="shared" si="11"/>
        <v>39.63186272512344</v>
      </c>
      <c r="M205" s="176">
        <f t="shared" si="10"/>
        <v>59.447794071385033</v>
      </c>
      <c r="N205" s="204"/>
      <c r="O205" s="45"/>
    </row>
    <row r="206" spans="1:15" s="33" customFormat="1" ht="17.649999999999999" customHeight="1" x14ac:dyDescent="0.25">
      <c r="A206" s="107">
        <v>237</v>
      </c>
      <c r="B206" s="212" t="s">
        <v>668</v>
      </c>
      <c r="C206" s="176">
        <v>195.14078522879731</v>
      </c>
      <c r="D206" s="176">
        <v>127.92077939655043</v>
      </c>
      <c r="E206" s="176">
        <v>19.514078533495095</v>
      </c>
      <c r="F206" s="176">
        <f t="shared" si="8"/>
        <v>147.43485793004552</v>
      </c>
      <c r="G206" s="176"/>
      <c r="H206" s="176">
        <v>0</v>
      </c>
      <c r="I206" s="176">
        <v>22.406668646133518</v>
      </c>
      <c r="J206" s="176">
        <f t="shared" si="9"/>
        <v>22.406668646133518</v>
      </c>
      <c r="K206" s="176"/>
      <c r="L206" s="176">
        <f t="shared" si="11"/>
        <v>25.299258652618271</v>
      </c>
      <c r="M206" s="176">
        <f t="shared" si="10"/>
        <v>47.705927298751789</v>
      </c>
      <c r="N206" s="206"/>
      <c r="O206" s="45"/>
    </row>
    <row r="207" spans="1:15" s="33" customFormat="1" ht="17.649999999999999" customHeight="1" x14ac:dyDescent="0.25">
      <c r="A207" s="107">
        <v>242</v>
      </c>
      <c r="B207" s="212" t="s">
        <v>669</v>
      </c>
      <c r="C207" s="176">
        <v>410.45878582113477</v>
      </c>
      <c r="D207" s="176">
        <v>266.53311013249913</v>
      </c>
      <c r="E207" s="176">
        <v>5.6289768814344603</v>
      </c>
      <c r="F207" s="176">
        <f t="shared" si="8"/>
        <v>272.16208701393361</v>
      </c>
      <c r="G207" s="176"/>
      <c r="H207" s="176">
        <v>0</v>
      </c>
      <c r="I207" s="176">
        <v>5.6289768814344603</v>
      </c>
      <c r="J207" s="176">
        <f t="shared" si="9"/>
        <v>5.6289768814344603</v>
      </c>
      <c r="K207" s="176"/>
      <c r="L207" s="176">
        <f t="shared" si="11"/>
        <v>132.6677219257667</v>
      </c>
      <c r="M207" s="176">
        <f t="shared" si="10"/>
        <v>138.29669880720115</v>
      </c>
      <c r="N207" s="206"/>
      <c r="O207" s="45"/>
    </row>
    <row r="208" spans="1:15" s="33" customFormat="1" ht="17.649999999999999" customHeight="1" x14ac:dyDescent="0.25">
      <c r="A208" s="107">
        <v>243</v>
      </c>
      <c r="B208" s="212" t="s">
        <v>670</v>
      </c>
      <c r="C208" s="176">
        <v>1440.1173515936741</v>
      </c>
      <c r="D208" s="176">
        <v>1070.6394894933869</v>
      </c>
      <c r="E208" s="176">
        <v>81.748471649614103</v>
      </c>
      <c r="F208" s="176">
        <f t="shared" ref="F208:F251" si="12">+D208+E208</f>
        <v>1152.3879611430011</v>
      </c>
      <c r="G208" s="176"/>
      <c r="H208" s="176">
        <v>0</v>
      </c>
      <c r="I208" s="176">
        <v>97.868208292465766</v>
      </c>
      <c r="J208" s="176">
        <f t="shared" si="9"/>
        <v>97.868208292465766</v>
      </c>
      <c r="K208" s="176"/>
      <c r="L208" s="176">
        <f t="shared" si="11"/>
        <v>189.86118215820724</v>
      </c>
      <c r="M208" s="176">
        <f t="shared" si="10"/>
        <v>287.72939045067301</v>
      </c>
      <c r="N208" s="206"/>
      <c r="O208" s="45"/>
    </row>
    <row r="209" spans="1:19" s="33" customFormat="1" ht="17.649999999999999" customHeight="1" x14ac:dyDescent="0.25">
      <c r="A209" s="107">
        <v>244</v>
      </c>
      <c r="B209" s="213" t="s">
        <v>671</v>
      </c>
      <c r="C209" s="176">
        <v>1156.6640161455477</v>
      </c>
      <c r="D209" s="176">
        <v>922.30093238953168</v>
      </c>
      <c r="E209" s="176">
        <v>41.733014040546443</v>
      </c>
      <c r="F209" s="176">
        <f t="shared" si="12"/>
        <v>964.03394643007812</v>
      </c>
      <c r="G209" s="176"/>
      <c r="H209" s="176">
        <v>0</v>
      </c>
      <c r="I209" s="176">
        <v>55.310066025510046</v>
      </c>
      <c r="J209" s="176">
        <f t="shared" si="9"/>
        <v>55.310066025510046</v>
      </c>
      <c r="K209" s="176"/>
      <c r="L209" s="176">
        <f t="shared" si="11"/>
        <v>137.32000368995958</v>
      </c>
      <c r="M209" s="176">
        <f t="shared" si="10"/>
        <v>192.63006971546963</v>
      </c>
      <c r="N209" s="205"/>
      <c r="O209" s="45"/>
    </row>
    <row r="210" spans="1:19" s="33" customFormat="1" ht="17.649999999999999" customHeight="1" x14ac:dyDescent="0.25">
      <c r="A210" s="107">
        <v>247</v>
      </c>
      <c r="B210" s="110" t="s">
        <v>672</v>
      </c>
      <c r="C210" s="176">
        <v>320.59212657384626</v>
      </c>
      <c r="D210" s="176">
        <v>267.34976877029652</v>
      </c>
      <c r="E210" s="176">
        <v>8.7187265816561546</v>
      </c>
      <c r="F210" s="176">
        <f t="shared" si="12"/>
        <v>276.06849535195266</v>
      </c>
      <c r="G210" s="176"/>
      <c r="H210" s="176">
        <v>0</v>
      </c>
      <c r="I210" s="176">
        <v>11.655910534753504</v>
      </c>
      <c r="J210" s="176">
        <f t="shared" si="9"/>
        <v>11.655910534753504</v>
      </c>
      <c r="K210" s="176"/>
      <c r="L210" s="176">
        <f t="shared" si="11"/>
        <v>32.867720687140093</v>
      </c>
      <c r="M210" s="176">
        <f t="shared" si="10"/>
        <v>44.523631221893595</v>
      </c>
      <c r="N210" s="205"/>
      <c r="O210" s="45"/>
    </row>
    <row r="211" spans="1:19" s="33" customFormat="1" ht="17.649999999999999" customHeight="1" x14ac:dyDescent="0.25">
      <c r="A211" s="107">
        <v>248</v>
      </c>
      <c r="B211" s="110" t="s">
        <v>673</v>
      </c>
      <c r="C211" s="176">
        <v>1051.1448330634744</v>
      </c>
      <c r="D211" s="176">
        <v>942.76423241378995</v>
      </c>
      <c r="E211" s="176">
        <v>17.159838881627618</v>
      </c>
      <c r="F211" s="176">
        <f t="shared" si="12"/>
        <v>959.92407129541755</v>
      </c>
      <c r="G211" s="176"/>
      <c r="H211" s="176">
        <v>0</v>
      </c>
      <c r="I211" s="176">
        <v>23.61624895717431</v>
      </c>
      <c r="J211" s="176">
        <f t="shared" ref="J211:J249" si="13">+H211+I211</f>
        <v>23.61624895717431</v>
      </c>
      <c r="K211" s="176"/>
      <c r="L211" s="176">
        <f t="shared" si="11"/>
        <v>67.604512810882525</v>
      </c>
      <c r="M211" s="176">
        <f t="shared" ref="M211:M249" si="14">J211+L211</f>
        <v>91.220761768056832</v>
      </c>
      <c r="N211" s="206"/>
      <c r="O211" s="45"/>
    </row>
    <row r="212" spans="1:19" s="48" customFormat="1" ht="17.649999999999999" customHeight="1" x14ac:dyDescent="0.25">
      <c r="A212" s="107">
        <v>250</v>
      </c>
      <c r="B212" s="110" t="s">
        <v>674</v>
      </c>
      <c r="C212" s="176">
        <v>758.29934161076949</v>
      </c>
      <c r="D212" s="176">
        <v>710.13811909321407</v>
      </c>
      <c r="E212" s="176">
        <v>6.7853216207672409</v>
      </c>
      <c r="F212" s="176">
        <f t="shared" si="12"/>
        <v>716.92344071398134</v>
      </c>
      <c r="G212" s="176"/>
      <c r="H212" s="176">
        <v>0</v>
      </c>
      <c r="I212" s="176">
        <v>10.134300052930724</v>
      </c>
      <c r="J212" s="176">
        <f t="shared" si="13"/>
        <v>10.134300052930724</v>
      </c>
      <c r="K212" s="176"/>
      <c r="L212" s="176">
        <f t="shared" si="11"/>
        <v>31.241600843857427</v>
      </c>
      <c r="M212" s="176">
        <f t="shared" si="14"/>
        <v>41.375900896788153</v>
      </c>
      <c r="N212" s="205"/>
      <c r="O212" s="45"/>
      <c r="P212" s="47"/>
      <c r="Q212" s="47"/>
      <c r="R212" s="47"/>
      <c r="S212" s="47"/>
    </row>
    <row r="213" spans="1:19" s="33" customFormat="1" ht="17.649999999999999" customHeight="1" x14ac:dyDescent="0.25">
      <c r="A213" s="107">
        <v>251</v>
      </c>
      <c r="B213" s="213" t="s">
        <v>675</v>
      </c>
      <c r="C213" s="176">
        <v>434.14889256373289</v>
      </c>
      <c r="D213" s="176">
        <v>288.78069451749627</v>
      </c>
      <c r="E213" s="176">
        <v>14.526954330679468</v>
      </c>
      <c r="F213" s="176">
        <f t="shared" si="12"/>
        <v>303.30764884817575</v>
      </c>
      <c r="G213" s="176"/>
      <c r="H213" s="176">
        <v>0</v>
      </c>
      <c r="I213" s="176">
        <v>20.37998155440215</v>
      </c>
      <c r="J213" s="176">
        <f t="shared" si="13"/>
        <v>20.37998155440215</v>
      </c>
      <c r="K213" s="176"/>
      <c r="L213" s="176">
        <f t="shared" ref="L213:L249" si="15">SUM(C213-F213-J213)</f>
        <v>110.46126216115499</v>
      </c>
      <c r="M213" s="176">
        <f t="shared" si="14"/>
        <v>130.84124371555714</v>
      </c>
      <c r="N213" s="205"/>
      <c r="O213" s="45"/>
    </row>
    <row r="214" spans="1:19" s="33" customFormat="1" ht="17.649999999999999" customHeight="1" x14ac:dyDescent="0.25">
      <c r="A214" s="107">
        <v>252</v>
      </c>
      <c r="B214" s="110" t="s">
        <v>676</v>
      </c>
      <c r="C214" s="176">
        <v>133.98187710387103</v>
      </c>
      <c r="D214" s="176">
        <v>133.98187710387106</v>
      </c>
      <c r="E214" s="176">
        <v>0</v>
      </c>
      <c r="F214" s="176">
        <f t="shared" si="12"/>
        <v>133.98187710387106</v>
      </c>
      <c r="G214" s="176"/>
      <c r="H214" s="176">
        <v>0</v>
      </c>
      <c r="I214" s="176">
        <v>0</v>
      </c>
      <c r="J214" s="176">
        <f t="shared" si="13"/>
        <v>0</v>
      </c>
      <c r="K214" s="176"/>
      <c r="L214" s="176">
        <f t="shared" si="15"/>
        <v>-2.8421709430404007E-14</v>
      </c>
      <c r="M214" s="176">
        <f t="shared" si="14"/>
        <v>-2.8421709430404007E-14</v>
      </c>
      <c r="N214" s="205"/>
      <c r="O214" s="45"/>
    </row>
    <row r="215" spans="1:19" s="33" customFormat="1" ht="17.649999999999999" customHeight="1" x14ac:dyDescent="0.25">
      <c r="A215" s="107">
        <v>253</v>
      </c>
      <c r="B215" s="110" t="s">
        <v>677</v>
      </c>
      <c r="C215" s="176">
        <v>558.29793201246696</v>
      </c>
      <c r="D215" s="176">
        <v>351.04690724042155</v>
      </c>
      <c r="E215" s="176">
        <v>44.349919460012828</v>
      </c>
      <c r="F215" s="176">
        <f t="shared" si="12"/>
        <v>395.39682670043436</v>
      </c>
      <c r="G215" s="176"/>
      <c r="H215" s="176">
        <v>0</v>
      </c>
      <c r="I215" s="176">
        <v>47.988947214049979</v>
      </c>
      <c r="J215" s="176">
        <f t="shared" si="13"/>
        <v>47.988947214049979</v>
      </c>
      <c r="K215" s="176"/>
      <c r="L215" s="176">
        <f t="shared" si="15"/>
        <v>114.91215809798263</v>
      </c>
      <c r="M215" s="176">
        <f t="shared" si="14"/>
        <v>162.9011053120326</v>
      </c>
      <c r="N215" s="205"/>
      <c r="O215" s="45"/>
    </row>
    <row r="216" spans="1:19" s="33" customFormat="1" ht="17.649999999999999" customHeight="1" x14ac:dyDescent="0.25">
      <c r="A216" s="107">
        <v>259</v>
      </c>
      <c r="B216" s="213" t="s">
        <v>678</v>
      </c>
      <c r="C216" s="176">
        <v>566.77908570624493</v>
      </c>
      <c r="D216" s="176">
        <v>270.54323447644816</v>
      </c>
      <c r="E216" s="176">
        <v>29.352294706768856</v>
      </c>
      <c r="F216" s="176">
        <f t="shared" si="12"/>
        <v>299.89552918321704</v>
      </c>
      <c r="G216" s="176"/>
      <c r="H216" s="176">
        <v>0</v>
      </c>
      <c r="I216" s="176">
        <v>34.063234723146792</v>
      </c>
      <c r="J216" s="176">
        <f t="shared" si="13"/>
        <v>34.063234723146792</v>
      </c>
      <c r="K216" s="176"/>
      <c r="L216" s="176">
        <f t="shared" si="15"/>
        <v>232.8203217998811</v>
      </c>
      <c r="M216" s="176">
        <f t="shared" si="14"/>
        <v>266.88355652302789</v>
      </c>
      <c r="N216" s="205"/>
      <c r="O216" s="45"/>
    </row>
    <row r="217" spans="1:19" s="33" customFormat="1" ht="17.649999999999999" customHeight="1" x14ac:dyDescent="0.25">
      <c r="A217" s="107">
        <v>260</v>
      </c>
      <c r="B217" s="213" t="s">
        <v>679</v>
      </c>
      <c r="C217" s="176">
        <v>177.55495560048243</v>
      </c>
      <c r="D217" s="176">
        <v>37.599444308327399</v>
      </c>
      <c r="E217" s="176">
        <v>5.9130017872107778</v>
      </c>
      <c r="F217" s="176">
        <f t="shared" si="12"/>
        <v>43.512446095538181</v>
      </c>
      <c r="G217" s="176"/>
      <c r="H217" s="176">
        <v>0</v>
      </c>
      <c r="I217" s="176">
        <v>5.9754005477776788</v>
      </c>
      <c r="J217" s="176">
        <f t="shared" si="13"/>
        <v>5.9754005477776788</v>
      </c>
      <c r="K217" s="176"/>
      <c r="L217" s="176">
        <f t="shared" si="15"/>
        <v>128.06710895716657</v>
      </c>
      <c r="M217" s="176">
        <f t="shared" si="14"/>
        <v>134.04250950494423</v>
      </c>
      <c r="N217" s="205"/>
      <c r="O217" s="45"/>
    </row>
    <row r="218" spans="1:19" s="33" customFormat="1" ht="17.649999999999999" customHeight="1" x14ac:dyDescent="0.25">
      <c r="A218" s="107">
        <v>261</v>
      </c>
      <c r="B218" s="212" t="s">
        <v>680</v>
      </c>
      <c r="C218" s="176">
        <v>6661.9000073802781</v>
      </c>
      <c r="D218" s="176">
        <v>4374.2131922872686</v>
      </c>
      <c r="E218" s="176">
        <v>281.9418352139474</v>
      </c>
      <c r="F218" s="176">
        <f t="shared" si="12"/>
        <v>4656.155027501216</v>
      </c>
      <c r="G218" s="176"/>
      <c r="H218" s="176">
        <v>0</v>
      </c>
      <c r="I218" s="176">
        <v>450.38895583608422</v>
      </c>
      <c r="J218" s="176">
        <f>+H218+I218</f>
        <v>450.38895583608422</v>
      </c>
      <c r="K218" s="176"/>
      <c r="L218" s="176">
        <f>SUM(C218-F218-J218)</f>
        <v>1555.3560240429779</v>
      </c>
      <c r="M218" s="176">
        <f>J218+L218</f>
        <v>2005.7449798790622</v>
      </c>
      <c r="N218" s="205"/>
      <c r="O218" s="45"/>
    </row>
    <row r="219" spans="1:19" s="33" customFormat="1" ht="17.649999999999999" customHeight="1" x14ac:dyDescent="0.25">
      <c r="A219" s="107">
        <v>262</v>
      </c>
      <c r="B219" s="110" t="s">
        <v>681</v>
      </c>
      <c r="C219" s="176">
        <v>636.83431004866156</v>
      </c>
      <c r="D219" s="176">
        <v>501.96855689065148</v>
      </c>
      <c r="E219" s="176">
        <v>20.019797448216874</v>
      </c>
      <c r="F219" s="176">
        <f t="shared" si="12"/>
        <v>521.98835433886836</v>
      </c>
      <c r="G219" s="176"/>
      <c r="H219" s="176">
        <v>0</v>
      </c>
      <c r="I219" s="176">
        <v>28.844088467083733</v>
      </c>
      <c r="J219" s="176">
        <f t="shared" si="13"/>
        <v>28.844088467083733</v>
      </c>
      <c r="K219" s="176"/>
      <c r="L219" s="176">
        <f t="shared" si="15"/>
        <v>86.001867242709466</v>
      </c>
      <c r="M219" s="176">
        <f t="shared" si="14"/>
        <v>114.8459557097932</v>
      </c>
      <c r="N219" s="205"/>
      <c r="O219" s="45"/>
    </row>
    <row r="220" spans="1:19" s="33" customFormat="1" ht="17.649999999999999" customHeight="1" x14ac:dyDescent="0.25">
      <c r="A220" s="107">
        <v>267</v>
      </c>
      <c r="B220" s="110" t="s">
        <v>682</v>
      </c>
      <c r="C220" s="176">
        <v>403.57958923422507</v>
      </c>
      <c r="D220" s="176">
        <v>316.03808276229717</v>
      </c>
      <c r="E220" s="176">
        <v>9.2148954046790621</v>
      </c>
      <c r="F220" s="176">
        <f t="shared" si="12"/>
        <v>325.25297816697622</v>
      </c>
      <c r="G220" s="176"/>
      <c r="H220" s="176">
        <v>0</v>
      </c>
      <c r="I220" s="176">
        <v>18.429790857161958</v>
      </c>
      <c r="J220" s="176">
        <f t="shared" si="13"/>
        <v>18.429790857161958</v>
      </c>
      <c r="K220" s="176"/>
      <c r="L220" s="176">
        <f t="shared" si="15"/>
        <v>59.896820210086887</v>
      </c>
      <c r="M220" s="176">
        <f t="shared" si="14"/>
        <v>78.326611067248848</v>
      </c>
      <c r="N220" s="205"/>
      <c r="O220" s="45"/>
    </row>
    <row r="221" spans="1:19" s="33" customFormat="1" ht="17.649999999999999" customHeight="1" x14ac:dyDescent="0.25">
      <c r="A221" s="107">
        <v>269</v>
      </c>
      <c r="B221" s="110" t="s">
        <v>683</v>
      </c>
      <c r="C221" s="176">
        <v>48.784737354067005</v>
      </c>
      <c r="D221" s="176">
        <v>38.191140824139943</v>
      </c>
      <c r="E221" s="176">
        <v>1.1151154300734958</v>
      </c>
      <c r="F221" s="176">
        <f t="shared" si="12"/>
        <v>39.306256254213437</v>
      </c>
      <c r="G221" s="176"/>
      <c r="H221" s="176">
        <v>0</v>
      </c>
      <c r="I221" s="176">
        <v>2.2302308442123797</v>
      </c>
      <c r="J221" s="176">
        <f t="shared" si="13"/>
        <v>2.2302308442123797</v>
      </c>
      <c r="K221" s="176"/>
      <c r="L221" s="176">
        <f t="shared" si="15"/>
        <v>7.2482502556411879</v>
      </c>
      <c r="M221" s="176">
        <f t="shared" si="14"/>
        <v>9.4784810998535676</v>
      </c>
      <c r="N221" s="205"/>
      <c r="O221" s="45"/>
    </row>
    <row r="222" spans="1:19" s="33" customFormat="1" ht="17.649999999999999" customHeight="1" x14ac:dyDescent="0.25">
      <c r="A222" s="107">
        <v>273</v>
      </c>
      <c r="B222" s="110" t="s">
        <v>684</v>
      </c>
      <c r="C222" s="176">
        <v>762.39935817424384</v>
      </c>
      <c r="D222" s="176">
        <v>311.84450543602696</v>
      </c>
      <c r="E222" s="176">
        <v>46.464872388602522</v>
      </c>
      <c r="F222" s="176">
        <f t="shared" si="12"/>
        <v>358.30937782462951</v>
      </c>
      <c r="G222" s="176"/>
      <c r="H222" s="176">
        <v>0</v>
      </c>
      <c r="I222" s="176">
        <v>58.999109673682327</v>
      </c>
      <c r="J222" s="176">
        <f>+H222+I222</f>
        <v>58.999109673682327</v>
      </c>
      <c r="K222" s="176"/>
      <c r="L222" s="176">
        <f>SUM(C222-F222-J222)</f>
        <v>345.09087067593202</v>
      </c>
      <c r="M222" s="176">
        <f>J222+L222</f>
        <v>404.08998034961434</v>
      </c>
      <c r="N222" s="205"/>
      <c r="O222" s="45"/>
    </row>
    <row r="223" spans="1:19" s="33" customFormat="1" ht="17.649999999999999" customHeight="1" x14ac:dyDescent="0.25">
      <c r="A223" s="117">
        <v>275</v>
      </c>
      <c r="B223" s="110" t="s">
        <v>685</v>
      </c>
      <c r="C223" s="176">
        <v>1181.1556</v>
      </c>
      <c r="D223" s="176">
        <v>922.74093488852725</v>
      </c>
      <c r="E223" s="176">
        <v>27.201543688396505</v>
      </c>
      <c r="F223" s="176">
        <f t="shared" si="12"/>
        <v>949.9424785769238</v>
      </c>
      <c r="G223" s="176"/>
      <c r="H223" s="176">
        <v>0</v>
      </c>
      <c r="I223" s="176">
        <v>54.403087392727628</v>
      </c>
      <c r="J223" s="176">
        <f t="shared" si="13"/>
        <v>54.403087392727628</v>
      </c>
      <c r="K223" s="176"/>
      <c r="L223" s="176">
        <f t="shared" si="15"/>
        <v>176.81003403034862</v>
      </c>
      <c r="M223" s="176">
        <f t="shared" si="14"/>
        <v>231.21312142307625</v>
      </c>
      <c r="N223" s="205"/>
      <c r="O223" s="45"/>
    </row>
    <row r="224" spans="1:19" s="33" customFormat="1" ht="17.649999999999999" customHeight="1" x14ac:dyDescent="0.25">
      <c r="A224" s="117">
        <v>281</v>
      </c>
      <c r="B224" s="110" t="s">
        <v>686</v>
      </c>
      <c r="C224" s="176">
        <v>1459.9796016460889</v>
      </c>
      <c r="D224" s="176">
        <v>433.99576620676379</v>
      </c>
      <c r="E224" s="176">
        <v>122.63328944988355</v>
      </c>
      <c r="F224" s="176">
        <f t="shared" si="12"/>
        <v>556.62905565664732</v>
      </c>
      <c r="G224" s="176"/>
      <c r="H224" s="176">
        <v>0</v>
      </c>
      <c r="I224" s="176">
        <v>152.13581442215414</v>
      </c>
      <c r="J224" s="176">
        <f t="shared" si="13"/>
        <v>152.13581442215414</v>
      </c>
      <c r="K224" s="176"/>
      <c r="L224" s="176">
        <f t="shared" ref="L224" si="16">SUM(C224-F224-J224)</f>
        <v>751.21473156728746</v>
      </c>
      <c r="M224" s="176">
        <f t="shared" si="14"/>
        <v>903.35054598944157</v>
      </c>
      <c r="N224" s="205"/>
      <c r="O224" s="45"/>
    </row>
    <row r="225" spans="1:15" s="33" customFormat="1" ht="17.649999999999999" customHeight="1" x14ac:dyDescent="0.25">
      <c r="A225" s="117">
        <v>283</v>
      </c>
      <c r="B225" s="110" t="s">
        <v>687</v>
      </c>
      <c r="C225" s="176">
        <v>351.74276312120855</v>
      </c>
      <c r="D225" s="176">
        <v>123.10996708322628</v>
      </c>
      <c r="E225" s="176">
        <v>35.174276309493223</v>
      </c>
      <c r="F225" s="176">
        <f t="shared" si="12"/>
        <v>158.2842433927195</v>
      </c>
      <c r="G225" s="176"/>
      <c r="H225" s="176">
        <v>0</v>
      </c>
      <c r="I225" s="176">
        <v>35.17427630949323</v>
      </c>
      <c r="J225" s="176">
        <f t="shared" si="13"/>
        <v>35.17427630949323</v>
      </c>
      <c r="K225" s="176"/>
      <c r="L225" s="176">
        <f t="shared" si="15"/>
        <v>158.28424341899583</v>
      </c>
      <c r="M225" s="176">
        <f t="shared" si="14"/>
        <v>193.45851972848905</v>
      </c>
      <c r="N225" s="205"/>
      <c r="O225" s="45"/>
    </row>
    <row r="226" spans="1:15" s="33" customFormat="1" ht="17.649999999999999" customHeight="1" x14ac:dyDescent="0.25">
      <c r="A226" s="107">
        <v>286</v>
      </c>
      <c r="B226" s="212" t="s">
        <v>688</v>
      </c>
      <c r="C226" s="176">
        <v>1808.9850846688614</v>
      </c>
      <c r="D226" s="176">
        <v>1175.8403050177581</v>
      </c>
      <c r="E226" s="176">
        <v>180.89850846427044</v>
      </c>
      <c r="F226" s="176">
        <f t="shared" si="12"/>
        <v>1356.7388134820285</v>
      </c>
      <c r="G226" s="176"/>
      <c r="H226" s="176">
        <v>0</v>
      </c>
      <c r="I226" s="176">
        <v>180.89850846427044</v>
      </c>
      <c r="J226" s="176">
        <f t="shared" si="13"/>
        <v>180.89850846427044</v>
      </c>
      <c r="K226" s="176"/>
      <c r="L226" s="176">
        <f t="shared" si="15"/>
        <v>271.34776272256249</v>
      </c>
      <c r="M226" s="176">
        <f t="shared" si="14"/>
        <v>452.24627118683293</v>
      </c>
      <c r="N226" s="205"/>
      <c r="O226" s="45"/>
    </row>
    <row r="227" spans="1:15" s="33" customFormat="1" ht="17.649999999999999" customHeight="1" x14ac:dyDescent="0.25">
      <c r="A227" s="107">
        <v>288</v>
      </c>
      <c r="B227" s="212" t="s">
        <v>689</v>
      </c>
      <c r="C227" s="176">
        <v>425.95637428925409</v>
      </c>
      <c r="D227" s="176">
        <v>175.79041329685327</v>
      </c>
      <c r="E227" s="176">
        <v>35.311700600007441</v>
      </c>
      <c r="F227" s="176">
        <f t="shared" si="12"/>
        <v>211.10211389686071</v>
      </c>
      <c r="G227" s="176"/>
      <c r="H227" s="176">
        <v>0</v>
      </c>
      <c r="I227" s="176">
        <v>35.366096477351626</v>
      </c>
      <c r="J227" s="176">
        <f t="shared" si="13"/>
        <v>35.366096477351626</v>
      </c>
      <c r="K227" s="176"/>
      <c r="L227" s="176">
        <f t="shared" si="15"/>
        <v>179.48816391504175</v>
      </c>
      <c r="M227" s="176">
        <f t="shared" si="14"/>
        <v>214.85426039239337</v>
      </c>
      <c r="N227" s="205"/>
      <c r="O227" s="45"/>
    </row>
    <row r="228" spans="1:15" s="33" customFormat="1" ht="17.649999999999999" customHeight="1" x14ac:dyDescent="0.25">
      <c r="A228" s="107">
        <v>292</v>
      </c>
      <c r="B228" s="212" t="s">
        <v>690</v>
      </c>
      <c r="C228" s="176">
        <v>1037.7255029601065</v>
      </c>
      <c r="D228" s="176">
        <v>404.89588507590128</v>
      </c>
      <c r="E228" s="176">
        <v>71.317639815618278</v>
      </c>
      <c r="F228" s="176">
        <f t="shared" si="12"/>
        <v>476.21352489151957</v>
      </c>
      <c r="G228" s="176"/>
      <c r="H228" s="176">
        <v>0</v>
      </c>
      <c r="I228" s="176">
        <v>94.327593633426602</v>
      </c>
      <c r="J228" s="176">
        <f t="shared" si="13"/>
        <v>94.327593633426602</v>
      </c>
      <c r="K228" s="176"/>
      <c r="L228" s="176">
        <f t="shared" si="15"/>
        <v>467.18438443516033</v>
      </c>
      <c r="M228" s="176">
        <f t="shared" si="14"/>
        <v>561.51197806858693</v>
      </c>
      <c r="N228" s="205"/>
      <c r="O228" s="45"/>
    </row>
    <row r="229" spans="1:15" s="33" customFormat="1" ht="17.649999999999999" customHeight="1" x14ac:dyDescent="0.25">
      <c r="A229" s="117">
        <v>293</v>
      </c>
      <c r="B229" s="110" t="s">
        <v>691</v>
      </c>
      <c r="C229" s="176">
        <v>1187.1749573294228</v>
      </c>
      <c r="D229" s="176">
        <v>932.54181709855447</v>
      </c>
      <c r="E229" s="176">
        <v>26.803488465482392</v>
      </c>
      <c r="F229" s="176">
        <f t="shared" si="12"/>
        <v>959.34530556403683</v>
      </c>
      <c r="G229" s="176"/>
      <c r="H229" s="176">
        <v>0</v>
      </c>
      <c r="I229" s="176">
        <v>53.606976883160925</v>
      </c>
      <c r="J229" s="176">
        <f t="shared" si="13"/>
        <v>53.606976883160925</v>
      </c>
      <c r="K229" s="176"/>
      <c r="L229" s="176">
        <f t="shared" si="15"/>
        <v>174.22267488222502</v>
      </c>
      <c r="M229" s="176">
        <f t="shared" si="14"/>
        <v>227.82965176538596</v>
      </c>
      <c r="N229" s="205"/>
      <c r="O229" s="45"/>
    </row>
    <row r="230" spans="1:15" ht="17.649999999999999" customHeight="1" x14ac:dyDescent="0.25">
      <c r="A230" s="107">
        <v>294</v>
      </c>
      <c r="B230" s="212" t="s">
        <v>692</v>
      </c>
      <c r="C230" s="176">
        <v>884.49385336221599</v>
      </c>
      <c r="D230" s="176">
        <v>700.66927943838346</v>
      </c>
      <c r="E230" s="176">
        <v>21.260936808190493</v>
      </c>
      <c r="F230" s="176">
        <f t="shared" si="12"/>
        <v>721.93021624657399</v>
      </c>
      <c r="G230" s="176"/>
      <c r="H230" s="176">
        <v>0</v>
      </c>
      <c r="I230" s="176">
        <v>38.936274684105719</v>
      </c>
      <c r="J230" s="176">
        <f t="shared" si="13"/>
        <v>38.936274684105719</v>
      </c>
      <c r="K230" s="176"/>
      <c r="L230" s="176">
        <f t="shared" si="15"/>
        <v>123.62736243153628</v>
      </c>
      <c r="M230" s="176">
        <f t="shared" si="14"/>
        <v>162.563637115642</v>
      </c>
      <c r="N230" s="206"/>
      <c r="O230" s="45"/>
    </row>
    <row r="231" spans="1:15" ht="17.649999999999999" customHeight="1" x14ac:dyDescent="0.25">
      <c r="A231" s="117">
        <v>295</v>
      </c>
      <c r="B231" s="110" t="s">
        <v>693</v>
      </c>
      <c r="C231" s="176">
        <v>339.42738447703402</v>
      </c>
      <c r="D231" s="176">
        <v>257.39602174608819</v>
      </c>
      <c r="E231" s="176">
        <v>9.4629140966821943</v>
      </c>
      <c r="F231" s="176">
        <f t="shared" si="12"/>
        <v>266.85893584277039</v>
      </c>
      <c r="G231" s="176"/>
      <c r="H231" s="176">
        <v>0</v>
      </c>
      <c r="I231" s="176">
        <v>17.267393489613831</v>
      </c>
      <c r="J231" s="176">
        <f t="shared" si="13"/>
        <v>17.267393489613831</v>
      </c>
      <c r="K231" s="176"/>
      <c r="L231" s="176">
        <f t="shared" si="15"/>
        <v>55.301055144649801</v>
      </c>
      <c r="M231" s="176">
        <f t="shared" si="14"/>
        <v>72.568448634263632</v>
      </c>
      <c r="N231" s="206"/>
      <c r="O231" s="45"/>
    </row>
    <row r="232" spans="1:15" s="33" customFormat="1" ht="17.649999999999999" customHeight="1" x14ac:dyDescent="0.25">
      <c r="A232" s="117">
        <v>300</v>
      </c>
      <c r="B232" s="110" t="s">
        <v>694</v>
      </c>
      <c r="C232" s="176">
        <v>435.14065024540577</v>
      </c>
      <c r="D232" s="176">
        <v>152.29922760752066</v>
      </c>
      <c r="E232" s="176">
        <v>43.514065030720189</v>
      </c>
      <c r="F232" s="176">
        <f t="shared" si="12"/>
        <v>195.81329263824085</v>
      </c>
      <c r="G232" s="176"/>
      <c r="H232" s="176">
        <v>0</v>
      </c>
      <c r="I232" s="176">
        <v>43.514065030720189</v>
      </c>
      <c r="J232" s="176">
        <f t="shared" si="13"/>
        <v>43.514065030720189</v>
      </c>
      <c r="K232" s="176"/>
      <c r="L232" s="176">
        <f t="shared" si="15"/>
        <v>195.81329257644472</v>
      </c>
      <c r="M232" s="176">
        <f t="shared" si="14"/>
        <v>239.32735760716491</v>
      </c>
      <c r="N232" s="205"/>
      <c r="O232" s="45"/>
    </row>
    <row r="233" spans="1:15" s="33" customFormat="1" ht="17.649999999999999" customHeight="1" x14ac:dyDescent="0.25">
      <c r="A233" s="107">
        <v>305</v>
      </c>
      <c r="B233" s="213" t="s">
        <v>695</v>
      </c>
      <c r="C233" s="176">
        <v>136.5137432244764</v>
      </c>
      <c r="D233" s="176">
        <v>107.04797144073871</v>
      </c>
      <c r="E233" s="176">
        <v>3.1016601684725953</v>
      </c>
      <c r="F233" s="176">
        <f t="shared" si="12"/>
        <v>110.1496316092113</v>
      </c>
      <c r="G233" s="176"/>
      <c r="H233" s="176">
        <v>0</v>
      </c>
      <c r="I233" s="176">
        <v>6.2033203847490253</v>
      </c>
      <c r="J233" s="176">
        <f t="shared" si="13"/>
        <v>6.2033203847490253</v>
      </c>
      <c r="K233" s="176"/>
      <c r="L233" s="176">
        <f t="shared" si="15"/>
        <v>20.160791230516075</v>
      </c>
      <c r="M233" s="176">
        <f t="shared" si="14"/>
        <v>26.364111615265102</v>
      </c>
      <c r="N233" s="205"/>
      <c r="O233" s="45"/>
    </row>
    <row r="234" spans="1:15" s="33" customFormat="1" ht="18.75" customHeight="1" x14ac:dyDescent="0.25">
      <c r="A234" s="107">
        <v>306</v>
      </c>
      <c r="B234" s="213" t="s">
        <v>696</v>
      </c>
      <c r="C234" s="176">
        <v>1197.8565881915122</v>
      </c>
      <c r="D234" s="176">
        <v>558.72413836501062</v>
      </c>
      <c r="E234" s="176">
        <v>85.18551247084261</v>
      </c>
      <c r="F234" s="176">
        <f t="shared" si="12"/>
        <v>643.9096508358532</v>
      </c>
      <c r="G234" s="176"/>
      <c r="H234" s="176">
        <v>0</v>
      </c>
      <c r="I234" s="176">
        <v>86.035181313973993</v>
      </c>
      <c r="J234" s="176">
        <f t="shared" si="13"/>
        <v>86.035181313973993</v>
      </c>
      <c r="K234" s="176"/>
      <c r="L234" s="176">
        <f t="shared" si="15"/>
        <v>467.91175604168495</v>
      </c>
      <c r="M234" s="176">
        <f t="shared" si="14"/>
        <v>553.94693735565897</v>
      </c>
      <c r="N234" s="205"/>
      <c r="O234" s="45"/>
    </row>
    <row r="235" spans="1:15" s="33" customFormat="1" ht="17.649999999999999" customHeight="1" x14ac:dyDescent="0.25">
      <c r="A235" s="107">
        <v>307</v>
      </c>
      <c r="B235" s="213" t="s">
        <v>697</v>
      </c>
      <c r="C235" s="176">
        <v>1341.7691194455849</v>
      </c>
      <c r="D235" s="176">
        <v>522.09243016929088</v>
      </c>
      <c r="E235" s="176">
        <v>94.793470517124888</v>
      </c>
      <c r="F235" s="176">
        <f t="shared" si="12"/>
        <v>616.88590068641577</v>
      </c>
      <c r="G235" s="176"/>
      <c r="H235" s="176">
        <v>0</v>
      </c>
      <c r="I235" s="176">
        <v>113.29465138431431</v>
      </c>
      <c r="J235" s="176">
        <f t="shared" si="13"/>
        <v>113.29465138431431</v>
      </c>
      <c r="K235" s="176"/>
      <c r="L235" s="176">
        <f t="shared" si="15"/>
        <v>611.58856737485485</v>
      </c>
      <c r="M235" s="176">
        <f t="shared" si="14"/>
        <v>724.88321875916915</v>
      </c>
      <c r="N235" s="205"/>
      <c r="O235" s="45"/>
    </row>
    <row r="236" spans="1:15" ht="17.649999999999999" customHeight="1" x14ac:dyDescent="0.25">
      <c r="A236" s="107">
        <v>308</v>
      </c>
      <c r="B236" s="213" t="s">
        <v>698</v>
      </c>
      <c r="C236" s="176">
        <v>877.44784574926598</v>
      </c>
      <c r="D236" s="176">
        <v>583.59714923702245</v>
      </c>
      <c r="E236" s="176">
        <v>89.50119938613463</v>
      </c>
      <c r="F236" s="176">
        <f t="shared" si="12"/>
        <v>673.09834862315711</v>
      </c>
      <c r="G236" s="176"/>
      <c r="H236" s="176">
        <v>0</v>
      </c>
      <c r="I236" s="176">
        <v>95.568923497593133</v>
      </c>
      <c r="J236" s="176">
        <f t="shared" si="13"/>
        <v>95.568923497593133</v>
      </c>
      <c r="K236" s="176"/>
      <c r="L236" s="176">
        <f t="shared" si="15"/>
        <v>108.78057362851574</v>
      </c>
      <c r="M236" s="176">
        <f t="shared" si="14"/>
        <v>204.34949712610887</v>
      </c>
      <c r="N236" s="206"/>
      <c r="O236" s="45"/>
    </row>
    <row r="237" spans="1:15" ht="17.649999999999999" customHeight="1" x14ac:dyDescent="0.25">
      <c r="A237" s="107">
        <v>309</v>
      </c>
      <c r="B237" s="212" t="s">
        <v>699</v>
      </c>
      <c r="C237" s="176">
        <v>820.99242838117902</v>
      </c>
      <c r="D237" s="176">
        <v>162.92161571108321</v>
      </c>
      <c r="E237" s="176">
        <v>45.74942478194788</v>
      </c>
      <c r="F237" s="176">
        <f t="shared" si="12"/>
        <v>208.67104049303109</v>
      </c>
      <c r="G237" s="176"/>
      <c r="H237" s="176">
        <v>0</v>
      </c>
      <c r="I237" s="176">
        <v>54.139206764837994</v>
      </c>
      <c r="J237" s="176">
        <f t="shared" si="13"/>
        <v>54.139206764837994</v>
      </c>
      <c r="K237" s="176"/>
      <c r="L237" s="176">
        <f t="shared" si="15"/>
        <v>558.18218112330987</v>
      </c>
      <c r="M237" s="176">
        <f t="shared" si="14"/>
        <v>612.32138788814791</v>
      </c>
      <c r="N237" s="205"/>
      <c r="O237" s="45"/>
    </row>
    <row r="238" spans="1:15" ht="21.75" customHeight="1" x14ac:dyDescent="0.25">
      <c r="A238" s="107">
        <v>312</v>
      </c>
      <c r="B238" s="213" t="s">
        <v>700</v>
      </c>
      <c r="C238" s="176">
        <v>447.91459452910055</v>
      </c>
      <c r="D238" s="176">
        <v>127.98963060330755</v>
      </c>
      <c r="E238" s="176">
        <v>30.450334214636637</v>
      </c>
      <c r="F238" s="176">
        <f t="shared" si="12"/>
        <v>158.43996481794417</v>
      </c>
      <c r="G238" s="176"/>
      <c r="H238" s="176">
        <v>0</v>
      </c>
      <c r="I238" s="176">
        <v>36.343947301036415</v>
      </c>
      <c r="J238" s="176">
        <f t="shared" si="13"/>
        <v>36.343947301036415</v>
      </c>
      <c r="K238" s="176"/>
      <c r="L238" s="176">
        <f t="shared" si="15"/>
        <v>253.13068241011993</v>
      </c>
      <c r="M238" s="176">
        <f t="shared" si="14"/>
        <v>289.47462971115635</v>
      </c>
      <c r="N238" s="206"/>
      <c r="O238" s="45"/>
    </row>
    <row r="239" spans="1:15" ht="17.649999999999999" customHeight="1" x14ac:dyDescent="0.25">
      <c r="A239" s="107">
        <v>314</v>
      </c>
      <c r="B239" s="213" t="s">
        <v>701</v>
      </c>
      <c r="C239" s="176">
        <v>1620.364812578729</v>
      </c>
      <c r="D239" s="176">
        <v>284.98240714752905</v>
      </c>
      <c r="E239" s="176">
        <v>59.325341322215721</v>
      </c>
      <c r="F239" s="176">
        <f t="shared" si="12"/>
        <v>344.30774846974475</v>
      </c>
      <c r="G239" s="176"/>
      <c r="H239" s="176">
        <v>0</v>
      </c>
      <c r="I239" s="176">
        <v>63.407847097086645</v>
      </c>
      <c r="J239" s="176">
        <f t="shared" si="13"/>
        <v>63.407847097086645</v>
      </c>
      <c r="K239" s="176"/>
      <c r="L239" s="176">
        <f t="shared" si="15"/>
        <v>1212.6492170118977</v>
      </c>
      <c r="M239" s="176">
        <f t="shared" si="14"/>
        <v>1276.0570641089844</v>
      </c>
      <c r="N239" s="205"/>
      <c r="O239" s="45"/>
    </row>
    <row r="240" spans="1:15" ht="17.649999999999999" customHeight="1" x14ac:dyDescent="0.25">
      <c r="A240" s="107">
        <v>316</v>
      </c>
      <c r="B240" s="213" t="s">
        <v>702</v>
      </c>
      <c r="C240" s="176">
        <v>302.29749522643692</v>
      </c>
      <c r="D240" s="176">
        <v>112.17898071128077</v>
      </c>
      <c r="E240" s="176">
        <v>20.598248936187655</v>
      </c>
      <c r="F240" s="176">
        <f t="shared" si="12"/>
        <v>132.77722964746843</v>
      </c>
      <c r="G240" s="176"/>
      <c r="H240" s="176">
        <v>0</v>
      </c>
      <c r="I240" s="176">
        <v>26.614324475625583</v>
      </c>
      <c r="J240" s="176">
        <f t="shared" si="13"/>
        <v>26.614324475625583</v>
      </c>
      <c r="K240" s="176"/>
      <c r="L240" s="176">
        <f t="shared" si="15"/>
        <v>142.90594110334291</v>
      </c>
      <c r="M240" s="176">
        <f t="shared" si="14"/>
        <v>169.52026557896849</v>
      </c>
      <c r="N240" s="206"/>
      <c r="O240" s="45"/>
    </row>
    <row r="241" spans="1:15" ht="17.649999999999999" customHeight="1" x14ac:dyDescent="0.25">
      <c r="A241" s="107">
        <v>317</v>
      </c>
      <c r="B241" s="213" t="s">
        <v>703</v>
      </c>
      <c r="C241" s="176">
        <v>1135.9248712804708</v>
      </c>
      <c r="D241" s="176">
        <v>495.70843412092051</v>
      </c>
      <c r="E241" s="176">
        <v>79.988067757434237</v>
      </c>
      <c r="F241" s="176">
        <f t="shared" si="12"/>
        <v>575.69650187835475</v>
      </c>
      <c r="G241" s="176"/>
      <c r="H241" s="176">
        <v>0</v>
      </c>
      <c r="I241" s="176">
        <v>86.010934441588446</v>
      </c>
      <c r="J241" s="176">
        <f t="shared" si="13"/>
        <v>86.010934441588446</v>
      </c>
      <c r="K241" s="176"/>
      <c r="L241" s="176">
        <f t="shared" si="15"/>
        <v>474.21743496052761</v>
      </c>
      <c r="M241" s="176">
        <f t="shared" si="14"/>
        <v>560.22836940211607</v>
      </c>
      <c r="N241" s="206"/>
      <c r="O241" s="45"/>
    </row>
    <row r="242" spans="1:15" ht="17.649999999999999" customHeight="1" x14ac:dyDescent="0.25">
      <c r="A242" s="107">
        <v>318</v>
      </c>
      <c r="B242" s="213" t="s">
        <v>704</v>
      </c>
      <c r="C242" s="176">
        <v>254.59723733331722</v>
      </c>
      <c r="D242" s="176">
        <v>171.3312191795801</v>
      </c>
      <c r="E242" s="176">
        <v>26.358649104550782</v>
      </c>
      <c r="F242" s="176">
        <f t="shared" si="12"/>
        <v>197.68986828413088</v>
      </c>
      <c r="G242" s="176"/>
      <c r="H242" s="176">
        <v>0</v>
      </c>
      <c r="I242" s="176">
        <v>26.358649104550786</v>
      </c>
      <c r="J242" s="176">
        <f t="shared" si="13"/>
        <v>26.358649104550786</v>
      </c>
      <c r="K242" s="176"/>
      <c r="L242" s="176">
        <f t="shared" si="15"/>
        <v>30.548719944635558</v>
      </c>
      <c r="M242" s="176">
        <f t="shared" si="14"/>
        <v>56.907369049186343</v>
      </c>
      <c r="N242" s="206"/>
      <c r="O242" s="45"/>
    </row>
    <row r="243" spans="1:15" ht="17.649999999999999" customHeight="1" x14ac:dyDescent="0.25">
      <c r="A243" s="107">
        <v>319</v>
      </c>
      <c r="B243" s="213" t="s">
        <v>705</v>
      </c>
      <c r="C243" s="176">
        <v>762.39076593590767</v>
      </c>
      <c r="D243" s="176">
        <v>419.3149212696764</v>
      </c>
      <c r="E243" s="176">
        <v>76.239076594486605</v>
      </c>
      <c r="F243" s="176">
        <f t="shared" si="12"/>
        <v>495.55399786416302</v>
      </c>
      <c r="G243" s="176"/>
      <c r="H243" s="176">
        <v>0</v>
      </c>
      <c r="I243" s="176">
        <v>114.35861489172991</v>
      </c>
      <c r="J243" s="176">
        <f t="shared" si="13"/>
        <v>114.35861489172991</v>
      </c>
      <c r="K243" s="176"/>
      <c r="L243" s="176">
        <f t="shared" si="15"/>
        <v>152.47815318001471</v>
      </c>
      <c r="M243" s="176">
        <f t="shared" si="14"/>
        <v>266.83676807174464</v>
      </c>
      <c r="N243" s="206"/>
      <c r="O243" s="45"/>
    </row>
    <row r="244" spans="1:15" ht="17.649999999999999" customHeight="1" x14ac:dyDescent="0.25">
      <c r="A244" s="107">
        <v>320</v>
      </c>
      <c r="B244" s="213" t="s">
        <v>706</v>
      </c>
      <c r="C244" s="176">
        <v>1024.8170133259246</v>
      </c>
      <c r="D244" s="176">
        <v>376.56215058378893</v>
      </c>
      <c r="E244" s="176">
        <v>64.634324864372786</v>
      </c>
      <c r="F244" s="176">
        <f t="shared" si="12"/>
        <v>441.19647544816172</v>
      </c>
      <c r="G244" s="176"/>
      <c r="H244" s="176">
        <v>0</v>
      </c>
      <c r="I244" s="176">
        <v>77.514863118763699</v>
      </c>
      <c r="J244" s="176">
        <f t="shared" si="13"/>
        <v>77.514863118763699</v>
      </c>
      <c r="K244" s="176"/>
      <c r="L244" s="176">
        <f t="shared" si="15"/>
        <v>506.10567475899921</v>
      </c>
      <c r="M244" s="176">
        <f t="shared" si="14"/>
        <v>583.6205378777629</v>
      </c>
      <c r="N244" s="206"/>
      <c r="O244" s="45"/>
    </row>
    <row r="245" spans="1:15" ht="13.5" x14ac:dyDescent="0.25">
      <c r="A245" s="107">
        <v>322</v>
      </c>
      <c r="B245" s="213" t="s">
        <v>707</v>
      </c>
      <c r="C245" s="176">
        <v>7490.8346686783061</v>
      </c>
      <c r="D245" s="176">
        <v>1986.7955198117106</v>
      </c>
      <c r="E245" s="176">
        <v>355.29196551523529</v>
      </c>
      <c r="F245" s="176">
        <f t="shared" si="12"/>
        <v>2342.0874853269461</v>
      </c>
      <c r="G245" s="176"/>
      <c r="H245" s="176">
        <v>0</v>
      </c>
      <c r="I245" s="176">
        <v>356.68669255633051</v>
      </c>
      <c r="J245" s="176">
        <f t="shared" si="13"/>
        <v>356.68669255633051</v>
      </c>
      <c r="K245" s="176"/>
      <c r="L245" s="176">
        <f t="shared" si="15"/>
        <v>4792.0604907950292</v>
      </c>
      <c r="M245" s="176">
        <f t="shared" si="14"/>
        <v>5148.74718335136</v>
      </c>
      <c r="N245" s="206"/>
      <c r="O245" s="45"/>
    </row>
    <row r="246" spans="1:15" ht="17.649999999999999" customHeight="1" x14ac:dyDescent="0.25">
      <c r="A246" s="107">
        <v>327</v>
      </c>
      <c r="B246" s="213" t="s">
        <v>708</v>
      </c>
      <c r="C246" s="176">
        <v>888.12653004501999</v>
      </c>
      <c r="D246" s="176">
        <v>0.67605860612000002</v>
      </c>
      <c r="E246" s="176">
        <v>0.67605860612000002</v>
      </c>
      <c r="F246" s="176">
        <f t="shared" si="12"/>
        <v>1.35211721224</v>
      </c>
      <c r="G246" s="176"/>
      <c r="H246" s="176">
        <v>0</v>
      </c>
      <c r="I246" s="176">
        <v>55.592415337240006</v>
      </c>
      <c r="J246" s="176">
        <f>+H246+I246</f>
        <v>55.592415337240006</v>
      </c>
      <c r="K246" s="176"/>
      <c r="L246" s="176">
        <f>SUM(C246-F246-J246)</f>
        <v>831.18199749553992</v>
      </c>
      <c r="M246" s="176">
        <f>J246+L246</f>
        <v>886.77441283277994</v>
      </c>
      <c r="N246" s="206"/>
      <c r="O246" s="45"/>
    </row>
    <row r="247" spans="1:15" ht="13.5" x14ac:dyDescent="0.25">
      <c r="A247" s="107">
        <v>328</v>
      </c>
      <c r="B247" s="212" t="s">
        <v>709</v>
      </c>
      <c r="C247" s="176">
        <v>76.697606511669761</v>
      </c>
      <c r="D247" s="176">
        <v>10.373249161152396</v>
      </c>
      <c r="E247" s="176">
        <v>2.6124496620700239</v>
      </c>
      <c r="F247" s="176">
        <f t="shared" si="12"/>
        <v>12.985698823222419</v>
      </c>
      <c r="G247" s="176"/>
      <c r="H247" s="176">
        <v>0</v>
      </c>
      <c r="I247" s="176">
        <v>2.6542105709957977</v>
      </c>
      <c r="J247" s="176">
        <f t="shared" si="13"/>
        <v>2.6542105709957977</v>
      </c>
      <c r="K247" s="176"/>
      <c r="L247" s="176">
        <f t="shared" si="15"/>
        <v>61.057697117451539</v>
      </c>
      <c r="M247" s="176">
        <f t="shared" si="14"/>
        <v>63.71190768844734</v>
      </c>
      <c r="N247" s="206"/>
      <c r="O247" s="45"/>
    </row>
    <row r="248" spans="1:15" ht="14.25" customHeight="1" x14ac:dyDescent="0.25">
      <c r="A248" s="107">
        <v>336</v>
      </c>
      <c r="B248" s="107" t="s">
        <v>710</v>
      </c>
      <c r="C248" s="176">
        <v>1080.3149774623</v>
      </c>
      <c r="D248" s="176">
        <v>236.88522891739481</v>
      </c>
      <c r="E248" s="176">
        <v>67.451275172246753</v>
      </c>
      <c r="F248" s="176">
        <f t="shared" si="12"/>
        <v>304.33650408964155</v>
      </c>
      <c r="G248" s="176"/>
      <c r="H248" s="176">
        <v>0</v>
      </c>
      <c r="I248" s="176">
        <v>76.335350890910519</v>
      </c>
      <c r="J248" s="176">
        <f>+H248+I248</f>
        <v>76.335350890910519</v>
      </c>
      <c r="K248" s="176"/>
      <c r="L248" s="176">
        <f>SUM(C248-F248-J248)</f>
        <v>699.64312248174804</v>
      </c>
      <c r="M248" s="176">
        <f>J248+L248</f>
        <v>775.97847337265853</v>
      </c>
      <c r="N248" s="206"/>
      <c r="O248" s="45"/>
    </row>
    <row r="249" spans="1:15" ht="13.5" x14ac:dyDescent="0.25">
      <c r="A249" s="107">
        <v>339</v>
      </c>
      <c r="B249" s="213" t="s">
        <v>711</v>
      </c>
      <c r="C249" s="176">
        <v>9250.2107704509399</v>
      </c>
      <c r="D249" s="176">
        <v>2036.65168672199</v>
      </c>
      <c r="E249" s="176">
        <v>490.3360902593472</v>
      </c>
      <c r="F249" s="176">
        <f t="shared" si="12"/>
        <v>2526.9877769813374</v>
      </c>
      <c r="G249" s="176"/>
      <c r="H249" s="176">
        <v>0</v>
      </c>
      <c r="I249" s="176">
        <v>531.25890830506376</v>
      </c>
      <c r="J249" s="176">
        <f t="shared" si="13"/>
        <v>531.25890830506376</v>
      </c>
      <c r="K249" s="176"/>
      <c r="L249" s="176">
        <f t="shared" si="15"/>
        <v>6191.964085164539</v>
      </c>
      <c r="M249" s="176">
        <f t="shared" si="14"/>
        <v>6723.2229934696024</v>
      </c>
      <c r="N249" s="206"/>
      <c r="O249" s="45"/>
    </row>
    <row r="250" spans="1:15" ht="20.25" customHeight="1" x14ac:dyDescent="0.25">
      <c r="A250" s="107">
        <v>348</v>
      </c>
      <c r="B250" s="213" t="s">
        <v>712</v>
      </c>
      <c r="C250" s="176">
        <v>98.386606497220001</v>
      </c>
      <c r="D250" s="176">
        <v>9.7889201060000026</v>
      </c>
      <c r="E250" s="176">
        <v>3.2795534878600012</v>
      </c>
      <c r="F250" s="176">
        <f t="shared" si="12"/>
        <v>13.068473593860004</v>
      </c>
      <c r="G250" s="176"/>
      <c r="H250" s="176">
        <v>0</v>
      </c>
      <c r="I250" s="176">
        <v>3.3044218898400013</v>
      </c>
      <c r="J250" s="176">
        <f>+H250+I250</f>
        <v>3.3044218898400013</v>
      </c>
      <c r="K250" s="176"/>
      <c r="L250" s="176">
        <f>SUM(C250-F250-J250)</f>
        <v>82.013711013519995</v>
      </c>
      <c r="M250" s="176">
        <f>J250+L250</f>
        <v>85.318132903359995</v>
      </c>
      <c r="N250" s="206"/>
      <c r="O250" s="45"/>
    </row>
    <row r="251" spans="1:15" ht="16.5" customHeight="1" x14ac:dyDescent="0.25">
      <c r="A251" s="107">
        <v>350</v>
      </c>
      <c r="B251" s="213" t="s">
        <v>713</v>
      </c>
      <c r="C251" s="176">
        <v>1275.8225421988259</v>
      </c>
      <c r="D251" s="176">
        <v>171.09235002591308</v>
      </c>
      <c r="E251" s="176">
        <v>43.152997417797742</v>
      </c>
      <c r="F251" s="176">
        <f t="shared" si="12"/>
        <v>214.24534744371081</v>
      </c>
      <c r="G251" s="176"/>
      <c r="H251" s="176">
        <v>0</v>
      </c>
      <c r="I251" s="176">
        <v>43.81562232499774</v>
      </c>
      <c r="J251" s="176">
        <f>+H251+I251</f>
        <v>43.81562232499774</v>
      </c>
      <c r="K251" s="176"/>
      <c r="L251" s="176">
        <f>SUM(C251-F251-J251)</f>
        <v>1017.7615724301172</v>
      </c>
      <c r="M251" s="176">
        <f>J251+L251</f>
        <v>1061.577194755115</v>
      </c>
      <c r="N251" s="206"/>
      <c r="O251" s="45"/>
    </row>
    <row r="252" spans="1:15" s="33" customFormat="1" ht="17.649999999999999" customHeight="1" x14ac:dyDescent="0.25">
      <c r="A252" s="219">
        <f>COUNT(A253:A273)</f>
        <v>21</v>
      </c>
      <c r="B252" s="108" t="s">
        <v>714</v>
      </c>
      <c r="C252" s="216">
        <f>SUM(C253:C274)</f>
        <v>55632.372043035059</v>
      </c>
      <c r="D252" s="216">
        <f>SUM(D253:D274)</f>
        <v>16210.260823119987</v>
      </c>
      <c r="E252" s="216">
        <f>SUM(E253:E274)</f>
        <v>2987.6587235311395</v>
      </c>
      <c r="F252" s="216">
        <f>SUM(F253:F274)</f>
        <v>19197.919546651123</v>
      </c>
      <c r="G252" s="216"/>
      <c r="H252" s="216">
        <f>SUM(H253:H274)</f>
        <v>0</v>
      </c>
      <c r="I252" s="216">
        <f>SUM(I253:I274)</f>
        <v>3618.4667603078251</v>
      </c>
      <c r="J252" s="216">
        <f>SUM(J253:J274)</f>
        <v>3618.4667603078251</v>
      </c>
      <c r="K252" s="216">
        <f>SUM(K253:K273)</f>
        <v>0</v>
      </c>
      <c r="L252" s="216">
        <f>SUM(L253:L274)</f>
        <v>32815.985736076102</v>
      </c>
      <c r="M252" s="216">
        <f>SUM(M253:M274)</f>
        <v>36434.452496383914</v>
      </c>
      <c r="N252" s="207"/>
      <c r="O252" s="45"/>
    </row>
    <row r="253" spans="1:15" s="33" customFormat="1" ht="17.649999999999999" customHeight="1" x14ac:dyDescent="0.25">
      <c r="A253" s="107">
        <v>188</v>
      </c>
      <c r="B253" s="110" t="s">
        <v>33</v>
      </c>
      <c r="C253" s="176">
        <v>3022.7431607064691</v>
      </c>
      <c r="D253" s="176">
        <v>2870.3884982532604</v>
      </c>
      <c r="E253" s="176">
        <v>20.661953451657027</v>
      </c>
      <c r="F253" s="176">
        <f t="shared" ref="F253:F274" si="17">+D253+E253</f>
        <v>2891.0504517049176</v>
      </c>
      <c r="G253" s="176"/>
      <c r="H253" s="176">
        <v>0</v>
      </c>
      <c r="I253" s="176">
        <v>26.920360285385513</v>
      </c>
      <c r="J253" s="176">
        <f t="shared" ref="J253:J272" si="18">+H253+I253</f>
        <v>26.920360285385513</v>
      </c>
      <c r="K253" s="176"/>
      <c r="L253" s="176">
        <f t="shared" ref="L253:L272" si="19">SUM(C253-F253-J253)</f>
        <v>104.77234871616601</v>
      </c>
      <c r="M253" s="176">
        <f t="shared" ref="M253:M274" si="20">J253+L253</f>
        <v>131.69270900155152</v>
      </c>
      <c r="N253" s="205"/>
      <c r="O253" s="49"/>
    </row>
    <row r="254" spans="1:15" s="33" customFormat="1" ht="17.649999999999999" customHeight="1" x14ac:dyDescent="0.25">
      <c r="A254" s="107">
        <v>209</v>
      </c>
      <c r="B254" s="213" t="s">
        <v>715</v>
      </c>
      <c r="C254" s="176">
        <v>894.61823376004406</v>
      </c>
      <c r="D254" s="176">
        <v>723.7858003964684</v>
      </c>
      <c r="E254" s="176">
        <v>24.539615752384428</v>
      </c>
      <c r="F254" s="176">
        <f t="shared" si="17"/>
        <v>748.32541614885281</v>
      </c>
      <c r="G254" s="176"/>
      <c r="H254" s="176">
        <v>0</v>
      </c>
      <c r="I254" s="176">
        <v>29.348832192784812</v>
      </c>
      <c r="J254" s="176">
        <f t="shared" si="18"/>
        <v>29.348832192784812</v>
      </c>
      <c r="K254" s="176"/>
      <c r="L254" s="176">
        <f t="shared" si="19"/>
        <v>116.94398541840644</v>
      </c>
      <c r="M254" s="176">
        <f t="shared" si="20"/>
        <v>146.29281761119125</v>
      </c>
      <c r="N254" s="205"/>
      <c r="O254" s="49"/>
    </row>
    <row r="255" spans="1:15" s="33" customFormat="1" ht="17.649999999999999" customHeight="1" x14ac:dyDescent="0.25">
      <c r="A255" s="107">
        <v>245</v>
      </c>
      <c r="B255" s="213" t="s">
        <v>716</v>
      </c>
      <c r="C255" s="176">
        <v>677.61843050938216</v>
      </c>
      <c r="D255" s="176">
        <v>560.31354597450081</v>
      </c>
      <c r="E255" s="176">
        <v>23.651551347868175</v>
      </c>
      <c r="F255" s="176">
        <f t="shared" si="17"/>
        <v>583.96509732236893</v>
      </c>
      <c r="G255" s="176"/>
      <c r="H255" s="176">
        <v>0</v>
      </c>
      <c r="I255" s="176">
        <v>33.880939849039393</v>
      </c>
      <c r="J255" s="176">
        <f t="shared" si="18"/>
        <v>33.880939849039393</v>
      </c>
      <c r="K255" s="176"/>
      <c r="L255" s="176">
        <f t="shared" si="19"/>
        <v>59.772393337973838</v>
      </c>
      <c r="M255" s="176">
        <f t="shared" si="20"/>
        <v>93.653333187013232</v>
      </c>
      <c r="N255" s="206"/>
      <c r="O255" s="49"/>
    </row>
    <row r="256" spans="1:15" s="33" customFormat="1" ht="17.649999999999999" customHeight="1" x14ac:dyDescent="0.25">
      <c r="A256" s="107">
        <v>249</v>
      </c>
      <c r="B256" s="213" t="s">
        <v>717</v>
      </c>
      <c r="C256" s="176">
        <v>751.50274267178747</v>
      </c>
      <c r="D256" s="176">
        <v>510.44131979174517</v>
      </c>
      <c r="E256" s="176">
        <v>35.067448146507374</v>
      </c>
      <c r="F256" s="176">
        <f t="shared" si="17"/>
        <v>545.5087679382525</v>
      </c>
      <c r="G256" s="176"/>
      <c r="H256" s="176">
        <v>0</v>
      </c>
      <c r="I256" s="176">
        <v>53.18228469143294</v>
      </c>
      <c r="J256" s="176">
        <f t="shared" si="18"/>
        <v>53.18228469143294</v>
      </c>
      <c r="K256" s="176"/>
      <c r="L256" s="176">
        <f t="shared" si="19"/>
        <v>152.81169004210204</v>
      </c>
      <c r="M256" s="176">
        <f t="shared" si="20"/>
        <v>205.99397473353497</v>
      </c>
      <c r="N256" s="205"/>
      <c r="O256" s="49"/>
    </row>
    <row r="257" spans="1:15" s="33" customFormat="1" ht="17.649999999999999" customHeight="1" x14ac:dyDescent="0.25">
      <c r="A257" s="107">
        <v>264</v>
      </c>
      <c r="B257" s="212" t="s">
        <v>40</v>
      </c>
      <c r="C257" s="176">
        <v>10231.161377104088</v>
      </c>
      <c r="D257" s="176">
        <v>4180.1728015940089</v>
      </c>
      <c r="E257" s="176">
        <v>798.4643603636116</v>
      </c>
      <c r="F257" s="176">
        <f t="shared" si="17"/>
        <v>4978.6371619576203</v>
      </c>
      <c r="G257" s="176"/>
      <c r="H257" s="176">
        <v>0</v>
      </c>
      <c r="I257" s="176">
        <v>823.72724811877492</v>
      </c>
      <c r="J257" s="176">
        <f t="shared" si="18"/>
        <v>823.72724811877492</v>
      </c>
      <c r="K257" s="176"/>
      <c r="L257" s="176">
        <f t="shared" si="19"/>
        <v>4428.7969670276934</v>
      </c>
      <c r="M257" s="176">
        <f t="shared" si="20"/>
        <v>5252.5242151464681</v>
      </c>
      <c r="N257" s="205"/>
      <c r="O257" s="49"/>
    </row>
    <row r="258" spans="1:15" ht="17.649999999999999" customHeight="1" x14ac:dyDescent="0.25">
      <c r="A258" s="107">
        <v>266</v>
      </c>
      <c r="B258" s="212" t="s">
        <v>41</v>
      </c>
      <c r="C258" s="176">
        <v>533.31546961035826</v>
      </c>
      <c r="D258" s="176">
        <v>163.5916224042644</v>
      </c>
      <c r="E258" s="176">
        <v>46.509037111709816</v>
      </c>
      <c r="F258" s="176">
        <f t="shared" si="17"/>
        <v>210.1006595159742</v>
      </c>
      <c r="G258" s="176"/>
      <c r="H258" s="176">
        <v>0</v>
      </c>
      <c r="I258" s="176">
        <v>46.509037111709823</v>
      </c>
      <c r="J258" s="176">
        <f t="shared" si="18"/>
        <v>46.509037111709823</v>
      </c>
      <c r="K258" s="176"/>
      <c r="L258" s="176">
        <f t="shared" si="19"/>
        <v>276.70577298267426</v>
      </c>
      <c r="M258" s="176">
        <f t="shared" si="20"/>
        <v>323.21481009438406</v>
      </c>
      <c r="N258" s="205"/>
      <c r="O258" s="49"/>
    </row>
    <row r="259" spans="1:15" ht="17.649999999999999" customHeight="1" x14ac:dyDescent="0.25">
      <c r="A259" s="107">
        <v>274</v>
      </c>
      <c r="B259" s="212" t="s">
        <v>718</v>
      </c>
      <c r="C259" s="176">
        <v>1733.9930840281693</v>
      </c>
      <c r="D259" s="176">
        <v>1045.3618748600766</v>
      </c>
      <c r="E259" s="176">
        <v>97.397003166023822</v>
      </c>
      <c r="F259" s="176">
        <f t="shared" si="17"/>
        <v>1142.7588780261003</v>
      </c>
      <c r="G259" s="176"/>
      <c r="H259" s="176">
        <v>0</v>
      </c>
      <c r="I259" s="176">
        <v>116.6881614992483</v>
      </c>
      <c r="J259" s="176">
        <f t="shared" si="18"/>
        <v>116.6881614992483</v>
      </c>
      <c r="K259" s="176"/>
      <c r="L259" s="176">
        <f t="shared" si="19"/>
        <v>474.54604450282068</v>
      </c>
      <c r="M259" s="176">
        <f t="shared" si="20"/>
        <v>591.23420600206896</v>
      </c>
      <c r="N259" s="205"/>
      <c r="O259" s="49"/>
    </row>
    <row r="260" spans="1:15" ht="17.649999999999999" customHeight="1" x14ac:dyDescent="0.25">
      <c r="A260" s="107">
        <v>278</v>
      </c>
      <c r="B260" s="212" t="s">
        <v>44</v>
      </c>
      <c r="C260" s="176">
        <v>3621.308</v>
      </c>
      <c r="D260" s="176">
        <v>709.17281593338021</v>
      </c>
      <c r="E260" s="176">
        <v>181.06539983078002</v>
      </c>
      <c r="F260" s="176">
        <f t="shared" si="17"/>
        <v>890.23821576416026</v>
      </c>
      <c r="G260" s="176"/>
      <c r="H260" s="176">
        <v>0</v>
      </c>
      <c r="I260" s="176">
        <v>181.06539983078002</v>
      </c>
      <c r="J260" s="176">
        <f t="shared" si="18"/>
        <v>181.06539983078002</v>
      </c>
      <c r="K260" s="176"/>
      <c r="L260" s="176">
        <f t="shared" si="19"/>
        <v>2550.0043844050597</v>
      </c>
      <c r="M260" s="176">
        <f t="shared" si="20"/>
        <v>2731.0697842358395</v>
      </c>
      <c r="N260" s="205"/>
      <c r="O260" s="49"/>
    </row>
    <row r="261" spans="1:15" ht="17.649999999999999" customHeight="1" x14ac:dyDescent="0.25">
      <c r="A261" s="107">
        <v>280</v>
      </c>
      <c r="B261" s="212" t="s">
        <v>719</v>
      </c>
      <c r="C261" s="176">
        <v>417.87823855819767</v>
      </c>
      <c r="D261" s="176">
        <v>163.10148740439683</v>
      </c>
      <c r="E261" s="176">
        <v>27.754474374102994</v>
      </c>
      <c r="F261" s="176">
        <f t="shared" si="17"/>
        <v>190.85596177849982</v>
      </c>
      <c r="G261" s="176"/>
      <c r="H261" s="176">
        <v>0</v>
      </c>
      <c r="I261" s="176">
        <v>28.595766445797228</v>
      </c>
      <c r="J261" s="176">
        <f t="shared" si="18"/>
        <v>28.595766445797228</v>
      </c>
      <c r="K261" s="176"/>
      <c r="L261" s="176">
        <f t="shared" si="19"/>
        <v>198.42651033390061</v>
      </c>
      <c r="M261" s="176">
        <f t="shared" si="20"/>
        <v>227.02227677969785</v>
      </c>
      <c r="N261" s="205"/>
      <c r="O261" s="49"/>
    </row>
    <row r="262" spans="1:15" ht="17.649999999999999" customHeight="1" x14ac:dyDescent="0.25">
      <c r="A262" s="107">
        <v>282</v>
      </c>
      <c r="B262" s="212" t="s">
        <v>84</v>
      </c>
      <c r="C262" s="176">
        <v>270.21518196758103</v>
      </c>
      <c r="D262" s="176">
        <v>53.593640574332674</v>
      </c>
      <c r="E262" s="176">
        <v>12.705056874758371</v>
      </c>
      <c r="F262" s="176">
        <f t="shared" si="17"/>
        <v>66.298697449091051</v>
      </c>
      <c r="G262" s="176"/>
      <c r="H262" s="176">
        <v>0</v>
      </c>
      <c r="I262" s="176">
        <v>12.705056874758371</v>
      </c>
      <c r="J262" s="176">
        <f t="shared" si="18"/>
        <v>12.705056874758371</v>
      </c>
      <c r="K262" s="176"/>
      <c r="L262" s="176">
        <f t="shared" si="19"/>
        <v>191.21142764373161</v>
      </c>
      <c r="M262" s="176">
        <f t="shared" si="20"/>
        <v>203.91648451848999</v>
      </c>
      <c r="N262" s="205"/>
      <c r="O262" s="49"/>
    </row>
    <row r="263" spans="1:15" ht="17.649999999999999" customHeight="1" x14ac:dyDescent="0.25">
      <c r="A263" s="107">
        <v>284</v>
      </c>
      <c r="B263" s="212" t="s">
        <v>83</v>
      </c>
      <c r="C263" s="176">
        <v>727.47678000000008</v>
      </c>
      <c r="D263" s="176">
        <v>421.17076739514005</v>
      </c>
      <c r="E263" s="176">
        <v>76.576503193519997</v>
      </c>
      <c r="F263" s="176">
        <f t="shared" si="17"/>
        <v>497.74727058866006</v>
      </c>
      <c r="G263" s="176"/>
      <c r="H263" s="176">
        <v>0</v>
      </c>
      <c r="I263" s="176">
        <v>76.576503193519997</v>
      </c>
      <c r="J263" s="176">
        <f t="shared" si="18"/>
        <v>76.576503193519997</v>
      </c>
      <c r="K263" s="176"/>
      <c r="L263" s="176">
        <f t="shared" si="19"/>
        <v>153.15300621782001</v>
      </c>
      <c r="M263" s="176">
        <f t="shared" si="20"/>
        <v>229.72950941134002</v>
      </c>
      <c r="N263" s="205"/>
      <c r="O263" s="49"/>
    </row>
    <row r="264" spans="1:15" ht="17.649999999999999" customHeight="1" x14ac:dyDescent="0.25">
      <c r="A264" s="107">
        <v>296</v>
      </c>
      <c r="B264" s="212" t="s">
        <v>49</v>
      </c>
      <c r="C264" s="176">
        <v>8211.5646278282402</v>
      </c>
      <c r="D264" s="176">
        <v>2251.5949150894357</v>
      </c>
      <c r="E264" s="176">
        <v>644.01888673266194</v>
      </c>
      <c r="F264" s="176">
        <f t="shared" si="17"/>
        <v>2895.6138018220977</v>
      </c>
      <c r="G264" s="176"/>
      <c r="H264" s="176">
        <v>0</v>
      </c>
      <c r="I264" s="176">
        <v>644.01888673266194</v>
      </c>
      <c r="J264" s="176">
        <f t="shared" si="18"/>
        <v>644.01888673266194</v>
      </c>
      <c r="K264" s="176"/>
      <c r="L264" s="176">
        <f t="shared" si="19"/>
        <v>4671.9319392734815</v>
      </c>
      <c r="M264" s="176">
        <f t="shared" si="20"/>
        <v>5315.950826006143</v>
      </c>
      <c r="N264" s="205"/>
      <c r="O264" s="49"/>
    </row>
    <row r="265" spans="1:15" ht="17.649999999999999" customHeight="1" x14ac:dyDescent="0.25">
      <c r="A265" s="107">
        <v>297</v>
      </c>
      <c r="B265" s="212" t="s">
        <v>720</v>
      </c>
      <c r="C265" s="176">
        <v>1602.3019829602474</v>
      </c>
      <c r="D265" s="176">
        <v>327.05342360776217</v>
      </c>
      <c r="E265" s="176">
        <v>71.813813935792083</v>
      </c>
      <c r="F265" s="176">
        <f t="shared" si="17"/>
        <v>398.86723754355427</v>
      </c>
      <c r="G265" s="176"/>
      <c r="H265" s="176">
        <v>0</v>
      </c>
      <c r="I265" s="176">
        <v>77.67279349323907</v>
      </c>
      <c r="J265" s="176">
        <f t="shared" si="18"/>
        <v>77.67279349323907</v>
      </c>
      <c r="K265" s="176"/>
      <c r="L265" s="176">
        <f t="shared" si="19"/>
        <v>1125.761951923454</v>
      </c>
      <c r="M265" s="176">
        <f t="shared" si="20"/>
        <v>1203.4347454166932</v>
      </c>
      <c r="N265" s="205"/>
      <c r="O265" s="49"/>
    </row>
    <row r="266" spans="1:15" ht="17.649999999999999" customHeight="1" x14ac:dyDescent="0.25">
      <c r="A266" s="107">
        <v>298</v>
      </c>
      <c r="B266" s="212" t="s">
        <v>51</v>
      </c>
      <c r="C266" s="176">
        <v>7031.46191873304</v>
      </c>
      <c r="D266" s="176">
        <v>0</v>
      </c>
      <c r="E266" s="176">
        <v>234.38206389008002</v>
      </c>
      <c r="F266" s="176">
        <f t="shared" si="17"/>
        <v>234.38206389008002</v>
      </c>
      <c r="G266" s="176"/>
      <c r="H266" s="176">
        <v>0</v>
      </c>
      <c r="I266" s="176">
        <v>703.1461918394599</v>
      </c>
      <c r="J266" s="176">
        <f>H266+I266</f>
        <v>703.1461918394599</v>
      </c>
      <c r="K266" s="176"/>
      <c r="L266" s="176">
        <f>SUM(C266-F266-J266)</f>
        <v>6093.9336630035004</v>
      </c>
      <c r="M266" s="176">
        <f>SUM(J266+L266)</f>
        <v>6797.0798548429602</v>
      </c>
      <c r="N266" s="205"/>
      <c r="O266" s="49"/>
    </row>
    <row r="267" spans="1:15" ht="17.649999999999999" customHeight="1" x14ac:dyDescent="0.25">
      <c r="A267" s="107">
        <v>310</v>
      </c>
      <c r="B267" s="213" t="s">
        <v>79</v>
      </c>
      <c r="C267" s="176">
        <v>583.27372081783562</v>
      </c>
      <c r="D267" s="176">
        <v>129.82565239110653</v>
      </c>
      <c r="E267" s="176">
        <v>32.206874859026989</v>
      </c>
      <c r="F267" s="176">
        <f t="shared" si="17"/>
        <v>162.03252725013351</v>
      </c>
      <c r="G267" s="176"/>
      <c r="H267" s="176">
        <v>0</v>
      </c>
      <c r="I267" s="176">
        <v>35.920898718568743</v>
      </c>
      <c r="J267" s="176">
        <f t="shared" si="18"/>
        <v>35.920898718568743</v>
      </c>
      <c r="K267" s="176"/>
      <c r="L267" s="176">
        <f t="shared" si="19"/>
        <v>385.32029484913335</v>
      </c>
      <c r="M267" s="176">
        <f t="shared" si="20"/>
        <v>421.24119356770211</v>
      </c>
      <c r="N267" s="205"/>
      <c r="O267" s="49"/>
    </row>
    <row r="268" spans="1:15" ht="17.649999999999999" customHeight="1" x14ac:dyDescent="0.25">
      <c r="A268" s="107">
        <v>311</v>
      </c>
      <c r="B268" s="213" t="s">
        <v>721</v>
      </c>
      <c r="C268" s="176">
        <v>5452.3085777347414</v>
      </c>
      <c r="D268" s="176">
        <v>881.30091622721147</v>
      </c>
      <c r="E268" s="176">
        <v>271.5015756107357</v>
      </c>
      <c r="F268" s="176">
        <f t="shared" si="17"/>
        <v>1152.8024918379472</v>
      </c>
      <c r="G268" s="176"/>
      <c r="H268" s="176">
        <v>0</v>
      </c>
      <c r="I268" s="176">
        <v>271.5015756107357</v>
      </c>
      <c r="J268" s="176">
        <f t="shared" si="18"/>
        <v>271.5015756107357</v>
      </c>
      <c r="K268" s="176"/>
      <c r="L268" s="176">
        <f t="shared" si="19"/>
        <v>4028.0045102860586</v>
      </c>
      <c r="M268" s="176">
        <f t="shared" si="20"/>
        <v>4299.5060858967945</v>
      </c>
      <c r="N268" s="205"/>
      <c r="O268" s="49"/>
    </row>
    <row r="269" spans="1:15" ht="17.649999999999999" customHeight="1" x14ac:dyDescent="0.25">
      <c r="A269" s="107">
        <v>313</v>
      </c>
      <c r="B269" s="220" t="s">
        <v>722</v>
      </c>
      <c r="C269" s="176">
        <v>6762.1281491839591</v>
      </c>
      <c r="D269" s="176">
        <v>676.21281478301989</v>
      </c>
      <c r="E269" s="176">
        <v>225.40427159433995</v>
      </c>
      <c r="F269" s="176">
        <f t="shared" si="17"/>
        <v>901.61708637735978</v>
      </c>
      <c r="G269" s="176"/>
      <c r="H269" s="176">
        <v>0</v>
      </c>
      <c r="I269" s="176">
        <v>225.40427159433995</v>
      </c>
      <c r="J269" s="176">
        <f t="shared" si="18"/>
        <v>225.40427159433995</v>
      </c>
      <c r="K269" s="176"/>
      <c r="L269" s="176">
        <f t="shared" si="19"/>
        <v>5635.1067912122598</v>
      </c>
      <c r="M269" s="176">
        <f t="shared" si="20"/>
        <v>5860.5110628065995</v>
      </c>
      <c r="N269" s="206"/>
      <c r="O269" s="49"/>
    </row>
    <row r="270" spans="1:15" ht="17.649999999999999" customHeight="1" x14ac:dyDescent="0.25">
      <c r="A270" s="107">
        <v>321</v>
      </c>
      <c r="B270" s="213" t="s">
        <v>723</v>
      </c>
      <c r="C270" s="176">
        <v>531.41626660864142</v>
      </c>
      <c r="D270" s="176">
        <v>144.0345110387793</v>
      </c>
      <c r="E270" s="176">
        <v>36.341204066337582</v>
      </c>
      <c r="F270" s="176">
        <f t="shared" si="17"/>
        <v>180.37571510511688</v>
      </c>
      <c r="G270" s="176"/>
      <c r="H270" s="176">
        <v>0</v>
      </c>
      <c r="I270" s="176">
        <v>37.430905702027317</v>
      </c>
      <c r="J270" s="176">
        <f t="shared" si="18"/>
        <v>37.430905702027317</v>
      </c>
      <c r="K270" s="176"/>
      <c r="L270" s="176">
        <f t="shared" si="19"/>
        <v>313.60964580149721</v>
      </c>
      <c r="M270" s="176">
        <f t="shared" si="20"/>
        <v>351.04055150352451</v>
      </c>
      <c r="N270" s="206"/>
      <c r="O270" s="49"/>
    </row>
    <row r="271" spans="1:15" ht="17.649999999999999" customHeight="1" x14ac:dyDescent="0.25">
      <c r="A271" s="107">
        <v>337</v>
      </c>
      <c r="B271" s="213" t="s">
        <v>724</v>
      </c>
      <c r="C271" s="176">
        <v>1276.8071183700877</v>
      </c>
      <c r="D271" s="176">
        <v>286.02442158120044</v>
      </c>
      <c r="E271" s="176">
        <v>86.550510754847025</v>
      </c>
      <c r="F271" s="176">
        <f t="shared" si="17"/>
        <v>372.57493233604748</v>
      </c>
      <c r="G271" s="176"/>
      <c r="H271" s="176">
        <v>0</v>
      </c>
      <c r="I271" s="176">
        <v>86.550510754847025</v>
      </c>
      <c r="J271" s="176">
        <f t="shared" si="18"/>
        <v>86.550510754847025</v>
      </c>
      <c r="K271" s="176"/>
      <c r="L271" s="176">
        <f t="shared" si="19"/>
        <v>817.6816752791932</v>
      </c>
      <c r="M271" s="176">
        <f t="shared" si="20"/>
        <v>904.23218603404018</v>
      </c>
      <c r="N271" s="206"/>
      <c r="O271" s="49"/>
    </row>
    <row r="272" spans="1:15" ht="17.649999999999999" customHeight="1" x14ac:dyDescent="0.25">
      <c r="A272" s="107">
        <v>338</v>
      </c>
      <c r="B272" s="213" t="s">
        <v>2</v>
      </c>
      <c r="C272" s="176">
        <v>783.14544062341997</v>
      </c>
      <c r="D272" s="176">
        <v>98.865487750611663</v>
      </c>
      <c r="E272" s="176">
        <v>27.931001390390154</v>
      </c>
      <c r="F272" s="176">
        <f t="shared" si="17"/>
        <v>126.79648914100181</v>
      </c>
      <c r="G272" s="176"/>
      <c r="H272" s="176">
        <v>0</v>
      </c>
      <c r="I272" s="176">
        <v>59.407333531290156</v>
      </c>
      <c r="J272" s="176">
        <f t="shared" si="18"/>
        <v>59.407333531290156</v>
      </c>
      <c r="K272" s="176"/>
      <c r="L272" s="176">
        <f t="shared" si="19"/>
        <v>596.94161795112802</v>
      </c>
      <c r="M272" s="176">
        <f t="shared" si="20"/>
        <v>656.34895148241822</v>
      </c>
      <c r="N272" s="206"/>
      <c r="O272" s="49"/>
    </row>
    <row r="273" spans="1:25" ht="17.649999999999999" customHeight="1" x14ac:dyDescent="0.25">
      <c r="A273" s="107">
        <v>349</v>
      </c>
      <c r="B273" s="213" t="s">
        <v>3</v>
      </c>
      <c r="C273" s="176">
        <v>393.36229333327844</v>
      </c>
      <c r="D273" s="176">
        <v>14.254506069283394</v>
      </c>
      <c r="E273" s="176">
        <v>13.116117084003923</v>
      </c>
      <c r="F273" s="176">
        <f t="shared" si="17"/>
        <v>27.370623153287319</v>
      </c>
      <c r="G273" s="176"/>
      <c r="H273" s="176">
        <v>0</v>
      </c>
      <c r="I273" s="176">
        <v>31.844302829903928</v>
      </c>
      <c r="J273" s="176">
        <f>+H273+I273</f>
        <v>31.844302829903928</v>
      </c>
      <c r="K273" s="176"/>
      <c r="L273" s="176">
        <f>SUM(C273-F273-J273)</f>
        <v>334.14736735008717</v>
      </c>
      <c r="M273" s="176">
        <f t="shared" si="20"/>
        <v>365.9916701799911</v>
      </c>
      <c r="N273" s="206"/>
      <c r="O273" s="49"/>
    </row>
    <row r="274" spans="1:25" ht="17.649999999999999" customHeight="1" thickBot="1" x14ac:dyDescent="0.3">
      <c r="A274" s="221">
        <v>352</v>
      </c>
      <c r="B274" s="222" t="s">
        <v>725</v>
      </c>
      <c r="C274" s="179">
        <v>122.77124792548001</v>
      </c>
      <c r="D274" s="179">
        <v>0</v>
      </c>
      <c r="E274" s="179">
        <v>0</v>
      </c>
      <c r="F274" s="179">
        <f t="shared" si="17"/>
        <v>0</v>
      </c>
      <c r="G274" s="179"/>
      <c r="H274" s="179">
        <v>0</v>
      </c>
      <c r="I274" s="179">
        <v>16.369499407520003</v>
      </c>
      <c r="J274" s="179">
        <f>+H274+I274</f>
        <v>16.369499407520003</v>
      </c>
      <c r="K274" s="179"/>
      <c r="L274" s="179">
        <f>SUM(C274-F274-J274)</f>
        <v>106.40174851796002</v>
      </c>
      <c r="M274" s="179">
        <f t="shared" si="20"/>
        <v>122.77124792548003</v>
      </c>
      <c r="N274" s="206"/>
      <c r="O274" s="49"/>
    </row>
    <row r="275" spans="1:25" ht="15" customHeight="1" x14ac:dyDescent="0.25">
      <c r="A275" s="163" t="s">
        <v>920</v>
      </c>
      <c r="B275" s="208"/>
      <c r="C275" s="167"/>
      <c r="D275" s="167"/>
      <c r="E275" s="167"/>
      <c r="F275" s="164"/>
      <c r="G275" s="167"/>
      <c r="H275" s="167"/>
      <c r="I275" s="167"/>
      <c r="J275" s="167"/>
      <c r="K275" s="167"/>
      <c r="L275" s="196"/>
      <c r="M275" s="196"/>
    </row>
    <row r="276" spans="1:25" s="43" customFormat="1" ht="13.9" customHeight="1" x14ac:dyDescent="0.25">
      <c r="A276" s="163" t="s">
        <v>726</v>
      </c>
      <c r="B276" s="209"/>
      <c r="C276" s="160"/>
      <c r="D276" s="160"/>
      <c r="E276" s="160"/>
      <c r="F276" s="160"/>
      <c r="G276" s="167"/>
      <c r="H276" s="160"/>
      <c r="I276" s="160"/>
      <c r="J276" s="167"/>
      <c r="K276" s="160"/>
      <c r="L276" s="160"/>
      <c r="M276" s="160"/>
      <c r="N276" s="42"/>
      <c r="O276" s="42"/>
    </row>
    <row r="277" spans="1:25" s="43" customFormat="1" ht="13.9" customHeight="1" x14ac:dyDescent="0.25">
      <c r="A277" s="163" t="s">
        <v>727</v>
      </c>
      <c r="B277" s="163"/>
      <c r="C277" s="160"/>
      <c r="D277" s="160"/>
      <c r="E277" s="160"/>
      <c r="F277" s="160"/>
      <c r="G277" s="167"/>
      <c r="H277" s="160"/>
      <c r="I277" s="167"/>
      <c r="J277" s="167"/>
      <c r="K277" s="160"/>
      <c r="L277" s="160"/>
      <c r="M277" s="160"/>
      <c r="N277" s="42"/>
      <c r="O277" s="42"/>
      <c r="P277" s="42"/>
      <c r="Q277" s="42"/>
      <c r="R277" s="42"/>
      <c r="S277" s="42"/>
      <c r="T277" s="42"/>
      <c r="U277" s="42"/>
      <c r="V277" s="42"/>
      <c r="W277" s="42"/>
      <c r="X277" s="42"/>
      <c r="Y277" s="42"/>
    </row>
    <row r="278" spans="1:25" ht="13.9" customHeight="1" x14ac:dyDescent="0.25">
      <c r="A278" s="163" t="s">
        <v>82</v>
      </c>
      <c r="B278" s="163"/>
      <c r="C278" s="199"/>
      <c r="D278" s="199"/>
      <c r="E278" s="199"/>
      <c r="F278" s="199"/>
      <c r="G278" s="167"/>
      <c r="H278" s="199"/>
      <c r="I278" s="199"/>
      <c r="J278" s="199"/>
      <c r="K278" s="199"/>
      <c r="L278" s="199"/>
      <c r="M278" s="199"/>
      <c r="O278" s="43"/>
      <c r="P278" s="43"/>
      <c r="Q278" s="43"/>
      <c r="R278" s="43"/>
      <c r="S278" s="43"/>
      <c r="T278" s="43"/>
      <c r="U278" s="43"/>
      <c r="V278" s="43"/>
      <c r="W278" s="43"/>
      <c r="X278" s="43"/>
      <c r="Y278" s="43"/>
    </row>
    <row r="279" spans="1:25" ht="13.9" customHeight="1" x14ac:dyDescent="0.25">
      <c r="A279" s="163"/>
      <c r="B279" s="163"/>
      <c r="C279" s="160"/>
      <c r="D279" s="160"/>
      <c r="E279" s="160"/>
      <c r="F279" s="160"/>
      <c r="G279" s="160"/>
      <c r="H279" s="160"/>
      <c r="I279" s="160"/>
      <c r="J279" s="160"/>
      <c r="K279" s="160"/>
      <c r="L279" s="160"/>
      <c r="M279" s="160"/>
      <c r="N279" s="43"/>
      <c r="O279" s="43"/>
    </row>
    <row r="280" spans="1:25" ht="13.9" customHeight="1" x14ac:dyDescent="0.25">
      <c r="A280" s="163"/>
      <c r="B280" s="163"/>
      <c r="C280" s="200"/>
      <c r="D280" s="200"/>
      <c r="E280" s="200"/>
      <c r="F280" s="200"/>
      <c r="G280" s="200"/>
      <c r="H280" s="200"/>
      <c r="I280" s="200"/>
      <c r="J280" s="200"/>
      <c r="K280" s="200"/>
      <c r="L280" s="200"/>
      <c r="M280" s="200"/>
    </row>
    <row r="281" spans="1:25" ht="15" customHeight="1" x14ac:dyDescent="0.25">
      <c r="A281" s="163"/>
      <c r="B281" s="163"/>
      <c r="C281" s="201"/>
      <c r="D281" s="201"/>
      <c r="E281" s="201"/>
      <c r="F281" s="201"/>
      <c r="G281" s="201"/>
      <c r="H281" s="201"/>
      <c r="I281" s="201"/>
      <c r="J281" s="201"/>
      <c r="K281" s="201"/>
      <c r="L281" s="201"/>
      <c r="M281" s="201"/>
    </row>
    <row r="282" spans="1:25" ht="15" customHeight="1" x14ac:dyDescent="0.25">
      <c r="A282" s="163"/>
      <c r="B282" s="163"/>
      <c r="C282" s="160"/>
      <c r="D282" s="160"/>
      <c r="E282" s="160"/>
      <c r="F282" s="160"/>
      <c r="G282" s="160"/>
      <c r="H282" s="160"/>
      <c r="I282" s="160"/>
      <c r="J282" s="160"/>
      <c r="K282" s="160"/>
      <c r="L282" s="160"/>
      <c r="M282" s="160"/>
    </row>
    <row r="283" spans="1:25" ht="15" customHeight="1" x14ac:dyDescent="0.25">
      <c r="A283" s="163"/>
      <c r="B283" s="163"/>
      <c r="C283" s="200"/>
      <c r="D283" s="200"/>
      <c r="E283" s="200"/>
      <c r="F283" s="200"/>
      <c r="G283" s="200"/>
      <c r="H283" s="200"/>
      <c r="I283" s="200"/>
      <c r="J283" s="200"/>
      <c r="K283" s="200"/>
      <c r="L283" s="200"/>
      <c r="M283" s="200"/>
    </row>
    <row r="284" spans="1:25" ht="15" customHeight="1" x14ac:dyDescent="0.25">
      <c r="A284" s="163"/>
      <c r="B284" s="163"/>
      <c r="C284" s="200"/>
      <c r="D284" s="200"/>
      <c r="E284" s="200"/>
      <c r="F284" s="200"/>
      <c r="G284" s="200"/>
      <c r="H284" s="200"/>
      <c r="I284" s="200"/>
      <c r="J284" s="200"/>
      <c r="K284" s="200"/>
      <c r="L284" s="200"/>
      <c r="M284" s="200"/>
    </row>
    <row r="285" spans="1:25" ht="15" customHeight="1" x14ac:dyDescent="0.25">
      <c r="A285" s="163"/>
      <c r="B285" s="163"/>
      <c r="C285" s="202"/>
      <c r="D285" s="202"/>
      <c r="E285" s="202"/>
      <c r="F285" s="202"/>
      <c r="G285" s="202"/>
      <c r="H285" s="202"/>
      <c r="I285" s="202"/>
      <c r="J285" s="202"/>
      <c r="K285" s="202"/>
      <c r="L285" s="202"/>
      <c r="M285" s="202"/>
    </row>
    <row r="286" spans="1:25" ht="15" customHeight="1" x14ac:dyDescent="0.25">
      <c r="A286" s="163"/>
      <c r="B286" s="163"/>
      <c r="C286" s="160"/>
      <c r="D286" s="160"/>
      <c r="E286" s="160"/>
      <c r="F286" s="160"/>
      <c r="G286" s="160"/>
      <c r="H286" s="160"/>
      <c r="I286" s="160"/>
      <c r="J286" s="160"/>
      <c r="K286" s="160"/>
      <c r="L286" s="160"/>
      <c r="M286" s="160"/>
    </row>
    <row r="287" spans="1:25" ht="15" customHeight="1" x14ac:dyDescent="0.25">
      <c r="A287" s="163"/>
      <c r="B287" s="163"/>
      <c r="C287" s="160"/>
      <c r="D287" s="160"/>
      <c r="E287" s="160"/>
      <c r="F287" s="160"/>
      <c r="G287" s="160"/>
      <c r="H287" s="160"/>
      <c r="I287" s="160"/>
      <c r="J287" s="160"/>
      <c r="K287" s="160"/>
      <c r="L287" s="160"/>
      <c r="M287" s="160"/>
    </row>
    <row r="288" spans="1:25" ht="15" customHeight="1" x14ac:dyDescent="0.25">
      <c r="A288" s="210"/>
      <c r="B288" s="210"/>
      <c r="C288" s="200"/>
      <c r="D288" s="200"/>
      <c r="E288" s="200"/>
      <c r="F288" s="200"/>
      <c r="G288" s="200"/>
      <c r="H288" s="200"/>
      <c r="I288" s="200"/>
      <c r="J288" s="200"/>
      <c r="K288" s="200"/>
      <c r="L288" s="200"/>
      <c r="M288" s="200"/>
    </row>
    <row r="289" spans="1:13" ht="15" customHeight="1" x14ac:dyDescent="0.25">
      <c r="A289" s="210"/>
      <c r="B289" s="210"/>
      <c r="C289" s="200"/>
      <c r="D289" s="200"/>
      <c r="E289" s="200"/>
      <c r="F289" s="200"/>
      <c r="G289" s="200"/>
      <c r="H289" s="200"/>
      <c r="I289" s="200"/>
      <c r="J289" s="200"/>
      <c r="K289" s="200"/>
      <c r="L289" s="200"/>
      <c r="M289" s="200"/>
    </row>
    <row r="290" spans="1:13" ht="13.5" x14ac:dyDescent="0.25">
      <c r="A290" s="210"/>
      <c r="B290" s="210"/>
      <c r="C290" s="200"/>
      <c r="D290" s="200"/>
      <c r="E290" s="200"/>
      <c r="F290" s="200"/>
      <c r="G290" s="200"/>
      <c r="H290" s="200"/>
      <c r="I290" s="200"/>
      <c r="J290" s="200"/>
      <c r="K290" s="200"/>
      <c r="L290" s="200"/>
      <c r="M290" s="200"/>
    </row>
    <row r="291" spans="1:13" ht="13.5" x14ac:dyDescent="0.25">
      <c r="A291" s="163"/>
      <c r="B291" s="163"/>
      <c r="C291" s="160"/>
      <c r="D291" s="160"/>
      <c r="E291" s="160"/>
      <c r="F291" s="160"/>
      <c r="G291" s="160"/>
      <c r="H291" s="160"/>
      <c r="I291" s="160"/>
      <c r="J291" s="160"/>
      <c r="K291" s="160"/>
      <c r="L291" s="160"/>
      <c r="M291" s="160"/>
    </row>
    <row r="292" spans="1:13" ht="13.5" x14ac:dyDescent="0.25">
      <c r="A292" s="163"/>
      <c r="B292" s="163"/>
      <c r="C292" s="160"/>
      <c r="D292" s="160"/>
      <c r="E292" s="160"/>
      <c r="F292" s="160"/>
      <c r="G292" s="160"/>
      <c r="H292" s="160"/>
      <c r="I292" s="160"/>
      <c r="J292" s="160"/>
      <c r="K292" s="160"/>
      <c r="L292" s="160"/>
      <c r="M292" s="160"/>
    </row>
    <row r="293" spans="1:13" ht="13.5" x14ac:dyDescent="0.25">
      <c r="A293" s="163"/>
      <c r="B293" s="163"/>
      <c r="C293" s="160"/>
      <c r="D293" s="160"/>
      <c r="E293" s="160"/>
      <c r="F293" s="160"/>
      <c r="G293" s="160"/>
      <c r="H293" s="160"/>
      <c r="I293" s="160"/>
      <c r="J293" s="160"/>
      <c r="K293" s="160"/>
      <c r="L293" s="160"/>
      <c r="M293" s="160"/>
    </row>
    <row r="294" spans="1:13" ht="13.5" x14ac:dyDescent="0.25">
      <c r="A294" s="160"/>
      <c r="B294" s="160"/>
      <c r="C294" s="160"/>
      <c r="D294" s="160"/>
      <c r="E294" s="160"/>
      <c r="F294" s="160"/>
      <c r="G294" s="160"/>
      <c r="H294" s="160"/>
      <c r="I294" s="160"/>
      <c r="J294" s="160"/>
      <c r="K294" s="160"/>
      <c r="L294" s="160"/>
      <c r="M294" s="160"/>
    </row>
    <row r="295" spans="1:13" ht="13.5" x14ac:dyDescent="0.25">
      <c r="A295" s="160"/>
      <c r="B295" s="160"/>
      <c r="C295" s="160"/>
      <c r="D295" s="160"/>
      <c r="E295" s="160"/>
      <c r="F295" s="160"/>
      <c r="G295" s="160"/>
      <c r="H295" s="160"/>
      <c r="I295" s="160"/>
      <c r="J295" s="160"/>
      <c r="K295" s="160"/>
      <c r="L295" s="160"/>
      <c r="M295" s="160"/>
    </row>
    <row r="296" spans="1:13" ht="13.5" x14ac:dyDescent="0.25">
      <c r="A296" s="160"/>
      <c r="B296" s="160"/>
      <c r="C296" s="160"/>
      <c r="D296" s="160"/>
      <c r="E296" s="160"/>
      <c r="F296" s="160"/>
      <c r="G296" s="160"/>
      <c r="H296" s="160"/>
      <c r="I296" s="160"/>
      <c r="J296" s="160"/>
      <c r="K296" s="160"/>
      <c r="L296" s="160"/>
      <c r="M296" s="160"/>
    </row>
    <row r="297" spans="1:13" ht="13.5" x14ac:dyDescent="0.25">
      <c r="A297" s="160"/>
      <c r="B297" s="160"/>
      <c r="C297" s="160"/>
      <c r="D297" s="160"/>
      <c r="E297" s="160"/>
      <c r="F297" s="160"/>
      <c r="G297" s="160"/>
      <c r="H297" s="160"/>
      <c r="I297" s="160"/>
      <c r="J297" s="160"/>
      <c r="K297" s="160"/>
      <c r="L297" s="160"/>
      <c r="M297" s="160"/>
    </row>
    <row r="298" spans="1:13" ht="13.5" x14ac:dyDescent="0.25">
      <c r="A298" s="160"/>
      <c r="B298" s="160"/>
      <c r="C298" s="160"/>
      <c r="D298" s="160"/>
      <c r="E298" s="160"/>
      <c r="F298" s="160"/>
      <c r="G298" s="160"/>
      <c r="H298" s="160"/>
      <c r="I298" s="160"/>
      <c r="J298" s="160"/>
      <c r="K298" s="160"/>
      <c r="L298" s="160"/>
      <c r="M298" s="160"/>
    </row>
    <row r="299" spans="1:13" ht="13.5" x14ac:dyDescent="0.25">
      <c r="A299" s="160"/>
      <c r="B299" s="160"/>
      <c r="C299" s="160"/>
      <c r="D299" s="160"/>
      <c r="E299" s="160"/>
      <c r="F299" s="160"/>
      <c r="G299" s="160"/>
      <c r="H299" s="160"/>
      <c r="I299" s="160"/>
      <c r="J299" s="160"/>
      <c r="K299" s="160"/>
      <c r="L299" s="160"/>
      <c r="M299" s="160"/>
    </row>
    <row r="300" spans="1:13" ht="13.5" x14ac:dyDescent="0.25">
      <c r="A300" s="160"/>
      <c r="B300" s="160"/>
      <c r="C300" s="160"/>
      <c r="D300" s="160"/>
      <c r="E300" s="160"/>
      <c r="F300" s="160"/>
      <c r="G300" s="160"/>
      <c r="H300" s="160"/>
      <c r="I300" s="160"/>
      <c r="J300" s="160"/>
      <c r="K300" s="160"/>
      <c r="L300" s="160"/>
      <c r="M300" s="160"/>
    </row>
    <row r="301" spans="1:13" ht="13.5" x14ac:dyDescent="0.25">
      <c r="A301" s="160"/>
      <c r="B301" s="160"/>
      <c r="C301" s="160"/>
      <c r="D301" s="160"/>
      <c r="E301" s="160"/>
      <c r="F301" s="160"/>
      <c r="G301" s="160"/>
      <c r="H301" s="160"/>
      <c r="I301" s="160"/>
      <c r="J301" s="160"/>
      <c r="K301" s="160"/>
      <c r="L301" s="160"/>
      <c r="M301" s="160"/>
    </row>
    <row r="302" spans="1:13" ht="13.5" x14ac:dyDescent="0.25">
      <c r="A302" s="160"/>
      <c r="B302" s="160"/>
      <c r="C302" s="160"/>
      <c r="D302" s="160"/>
      <c r="E302" s="160"/>
      <c r="F302" s="160"/>
      <c r="G302" s="160"/>
      <c r="H302" s="160"/>
      <c r="I302" s="160"/>
      <c r="J302" s="160"/>
      <c r="K302" s="160"/>
      <c r="L302" s="160"/>
      <c r="M302" s="160"/>
    </row>
    <row r="303" spans="1:13" ht="13.5" x14ac:dyDescent="0.25">
      <c r="A303" s="160"/>
      <c r="B303" s="160"/>
      <c r="C303" s="160"/>
      <c r="D303" s="160"/>
      <c r="E303" s="160"/>
      <c r="F303" s="160"/>
      <c r="G303" s="160"/>
      <c r="H303" s="160"/>
      <c r="I303" s="160"/>
      <c r="J303" s="160"/>
      <c r="K303" s="160"/>
      <c r="L303" s="160"/>
      <c r="M303" s="160"/>
    </row>
    <row r="304" spans="1:13" ht="13.5" x14ac:dyDescent="0.25">
      <c r="A304" s="160"/>
      <c r="B304" s="160"/>
      <c r="C304" s="160"/>
      <c r="D304" s="160"/>
      <c r="E304" s="160"/>
      <c r="F304" s="160"/>
      <c r="G304" s="160"/>
      <c r="H304" s="160"/>
      <c r="I304" s="160"/>
      <c r="J304" s="160"/>
      <c r="K304" s="160"/>
      <c r="L304" s="160"/>
      <c r="M304" s="160"/>
    </row>
    <row r="305" spans="1:13" ht="13.5" x14ac:dyDescent="0.25">
      <c r="A305" s="160"/>
      <c r="B305" s="160"/>
      <c r="C305" s="160"/>
      <c r="D305" s="160"/>
      <c r="E305" s="160"/>
      <c r="F305" s="160"/>
      <c r="G305" s="160"/>
      <c r="H305" s="160"/>
      <c r="I305" s="160"/>
      <c r="J305" s="160"/>
      <c r="K305" s="160"/>
      <c r="L305" s="160"/>
      <c r="M305" s="160"/>
    </row>
    <row r="306" spans="1:13" ht="13.5" x14ac:dyDescent="0.25">
      <c r="A306" s="160"/>
      <c r="B306" s="160"/>
      <c r="C306" s="160"/>
      <c r="D306" s="160"/>
      <c r="E306" s="160"/>
      <c r="F306" s="160"/>
      <c r="G306" s="160"/>
      <c r="H306" s="160"/>
      <c r="I306" s="160"/>
      <c r="J306" s="160"/>
      <c r="K306" s="160"/>
      <c r="L306" s="160"/>
      <c r="M306" s="160"/>
    </row>
    <row r="307" spans="1:13" ht="13.5" x14ac:dyDescent="0.25">
      <c r="A307" s="160"/>
      <c r="B307" s="160"/>
      <c r="C307" s="160"/>
      <c r="D307" s="160"/>
      <c r="E307" s="160"/>
      <c r="F307" s="160"/>
      <c r="G307" s="160"/>
      <c r="H307" s="160"/>
      <c r="I307" s="160"/>
      <c r="J307" s="160"/>
      <c r="K307" s="160"/>
      <c r="L307" s="160"/>
      <c r="M307" s="160"/>
    </row>
    <row r="308" spans="1:13" ht="13.5" x14ac:dyDescent="0.25">
      <c r="A308" s="160"/>
      <c r="B308" s="160"/>
      <c r="C308" s="160"/>
      <c r="D308" s="160"/>
      <c r="E308" s="160"/>
      <c r="F308" s="160"/>
      <c r="G308" s="160"/>
      <c r="H308" s="160"/>
      <c r="I308" s="160"/>
      <c r="J308" s="160"/>
      <c r="K308" s="160"/>
      <c r="L308" s="160"/>
      <c r="M308" s="160"/>
    </row>
    <row r="309" spans="1:13" ht="13.5" x14ac:dyDescent="0.25">
      <c r="A309" s="160"/>
      <c r="B309" s="160"/>
      <c r="C309" s="160"/>
      <c r="D309" s="160"/>
      <c r="E309" s="160"/>
      <c r="F309" s="160"/>
      <c r="G309" s="160"/>
      <c r="H309" s="160"/>
      <c r="I309" s="160"/>
      <c r="J309" s="160"/>
      <c r="K309" s="160"/>
      <c r="L309" s="160"/>
      <c r="M309" s="160"/>
    </row>
    <row r="310" spans="1:13" ht="13.5" x14ac:dyDescent="0.25">
      <c r="A310" s="160"/>
      <c r="B310" s="160"/>
      <c r="C310" s="160"/>
      <c r="D310" s="160"/>
      <c r="E310" s="160"/>
      <c r="F310" s="160"/>
      <c r="G310" s="160"/>
      <c r="H310" s="160"/>
      <c r="I310" s="160"/>
      <c r="J310" s="160"/>
      <c r="K310" s="160"/>
      <c r="L310" s="160"/>
      <c r="M310" s="160"/>
    </row>
    <row r="311" spans="1:13" ht="13.5" x14ac:dyDescent="0.25">
      <c r="A311" s="160"/>
      <c r="B311" s="160"/>
      <c r="C311" s="160"/>
      <c r="D311" s="160"/>
      <c r="E311" s="160"/>
      <c r="F311" s="160"/>
      <c r="G311" s="160"/>
      <c r="H311" s="160"/>
      <c r="I311" s="160"/>
      <c r="J311" s="160"/>
      <c r="K311" s="160"/>
      <c r="L311" s="160"/>
      <c r="M311" s="160"/>
    </row>
    <row r="312" spans="1:13" ht="13.5" x14ac:dyDescent="0.25">
      <c r="A312" s="160"/>
      <c r="B312" s="160"/>
      <c r="C312" s="160"/>
      <c r="D312" s="160"/>
      <c r="E312" s="160"/>
      <c r="F312" s="160"/>
      <c r="G312" s="160"/>
      <c r="H312" s="160"/>
      <c r="I312" s="160"/>
      <c r="J312" s="160"/>
      <c r="K312" s="160"/>
      <c r="L312" s="160"/>
      <c r="M312" s="160"/>
    </row>
    <row r="313" spans="1:13" ht="13.5" x14ac:dyDescent="0.25">
      <c r="A313" s="160"/>
      <c r="B313" s="160"/>
      <c r="C313" s="160"/>
      <c r="D313" s="160"/>
      <c r="E313" s="160"/>
      <c r="F313" s="160"/>
      <c r="G313" s="160"/>
      <c r="H313" s="160"/>
      <c r="I313" s="160"/>
      <c r="J313" s="160"/>
      <c r="K313" s="160"/>
      <c r="L313" s="160"/>
      <c r="M313" s="160"/>
    </row>
    <row r="314" spans="1:13" ht="13.5" x14ac:dyDescent="0.25">
      <c r="A314" s="160"/>
      <c r="B314" s="160"/>
      <c r="C314" s="160"/>
      <c r="D314" s="160"/>
      <c r="E314" s="160"/>
      <c r="F314" s="160"/>
      <c r="G314" s="160"/>
      <c r="H314" s="160"/>
      <c r="I314" s="160"/>
      <c r="J314" s="160"/>
      <c r="K314" s="160"/>
      <c r="L314" s="160"/>
      <c r="M314" s="160"/>
    </row>
    <row r="315" spans="1:13" ht="13.5" x14ac:dyDescent="0.25">
      <c r="A315" s="160"/>
      <c r="B315" s="160"/>
      <c r="C315" s="160"/>
      <c r="D315" s="160"/>
      <c r="E315" s="160"/>
      <c r="F315" s="160"/>
      <c r="G315" s="160"/>
      <c r="H315" s="160"/>
      <c r="I315" s="160"/>
      <c r="J315" s="160"/>
      <c r="K315" s="160"/>
      <c r="L315" s="160"/>
      <c r="M315" s="160"/>
    </row>
    <row r="316" spans="1:13" ht="13.5" x14ac:dyDescent="0.25">
      <c r="A316" s="160"/>
      <c r="B316" s="160"/>
      <c r="C316" s="160"/>
      <c r="D316" s="160"/>
      <c r="E316" s="160"/>
      <c r="F316" s="160"/>
      <c r="G316" s="160"/>
      <c r="H316" s="160"/>
      <c r="I316" s="160"/>
      <c r="J316" s="160"/>
      <c r="K316" s="160"/>
      <c r="L316" s="160"/>
      <c r="M316" s="160"/>
    </row>
    <row r="317" spans="1:13" ht="13.5" x14ac:dyDescent="0.25">
      <c r="A317" s="160"/>
      <c r="B317" s="160"/>
      <c r="C317" s="160"/>
      <c r="D317" s="160"/>
      <c r="E317" s="160"/>
      <c r="F317" s="160"/>
      <c r="G317" s="160"/>
      <c r="H317" s="160"/>
      <c r="I317" s="160"/>
      <c r="J317" s="160"/>
      <c r="K317" s="160"/>
      <c r="L317" s="160"/>
      <c r="M317" s="160"/>
    </row>
    <row r="318" spans="1:13" ht="13.5" x14ac:dyDescent="0.25">
      <c r="A318" s="160"/>
      <c r="B318" s="160"/>
      <c r="C318" s="160"/>
      <c r="D318" s="160"/>
      <c r="E318" s="160"/>
      <c r="F318" s="160"/>
      <c r="G318" s="160"/>
      <c r="H318" s="160"/>
      <c r="I318" s="160"/>
      <c r="J318" s="160"/>
      <c r="K318" s="160"/>
      <c r="L318" s="160"/>
      <c r="M318" s="160"/>
    </row>
    <row r="319" spans="1:13" ht="13.5" x14ac:dyDescent="0.25">
      <c r="A319" s="160"/>
      <c r="B319" s="160"/>
      <c r="C319" s="160"/>
      <c r="D319" s="160"/>
      <c r="E319" s="160"/>
      <c r="F319" s="160"/>
      <c r="G319" s="160"/>
      <c r="H319" s="160"/>
      <c r="I319" s="160"/>
      <c r="J319" s="160"/>
      <c r="K319" s="160"/>
      <c r="L319" s="160"/>
      <c r="M319" s="160"/>
    </row>
    <row r="320" spans="1:13" ht="13.5" x14ac:dyDescent="0.25">
      <c r="A320" s="160"/>
      <c r="B320" s="160"/>
      <c r="C320" s="160"/>
      <c r="D320" s="160"/>
      <c r="E320" s="160"/>
      <c r="F320" s="160"/>
      <c r="G320" s="160"/>
      <c r="H320" s="160"/>
      <c r="I320" s="160"/>
      <c r="J320" s="160"/>
      <c r="K320" s="160"/>
      <c r="L320" s="160"/>
      <c r="M320" s="160"/>
    </row>
    <row r="321" spans="1:13" ht="13.5" x14ac:dyDescent="0.25">
      <c r="A321" s="160"/>
      <c r="B321" s="160"/>
      <c r="C321" s="160"/>
      <c r="D321" s="160"/>
      <c r="E321" s="160"/>
      <c r="F321" s="160"/>
      <c r="G321" s="160"/>
      <c r="H321" s="160"/>
      <c r="I321" s="160"/>
      <c r="J321" s="160"/>
      <c r="K321" s="160"/>
      <c r="L321" s="160"/>
      <c r="M321" s="160"/>
    </row>
    <row r="322" spans="1:13" ht="13.5" x14ac:dyDescent="0.25">
      <c r="A322" s="160"/>
      <c r="B322" s="160"/>
      <c r="C322" s="160"/>
      <c r="D322" s="160"/>
      <c r="E322" s="160"/>
      <c r="F322" s="160"/>
      <c r="G322" s="160"/>
      <c r="H322" s="160"/>
      <c r="I322" s="160"/>
      <c r="J322" s="160"/>
      <c r="K322" s="160"/>
      <c r="L322" s="160"/>
      <c r="M322" s="160"/>
    </row>
    <row r="323" spans="1:13" ht="13.5" x14ac:dyDescent="0.25">
      <c r="A323" s="160"/>
      <c r="B323" s="160"/>
      <c r="C323" s="160"/>
      <c r="D323" s="160"/>
      <c r="E323" s="160"/>
      <c r="F323" s="160"/>
      <c r="G323" s="160"/>
      <c r="H323" s="160"/>
      <c r="I323" s="160"/>
      <c r="J323" s="160"/>
      <c r="K323" s="160"/>
      <c r="L323" s="160"/>
      <c r="M323" s="160"/>
    </row>
    <row r="324" spans="1:13" ht="13.5" x14ac:dyDescent="0.25">
      <c r="A324" s="160"/>
      <c r="B324" s="160"/>
      <c r="C324" s="160"/>
      <c r="D324" s="160"/>
      <c r="E324" s="160"/>
      <c r="F324" s="160"/>
      <c r="G324" s="160"/>
      <c r="H324" s="160"/>
      <c r="I324" s="160"/>
      <c r="J324" s="160"/>
      <c r="K324" s="160"/>
      <c r="L324" s="160"/>
      <c r="M324" s="160"/>
    </row>
    <row r="325" spans="1:13" ht="13.5" x14ac:dyDescent="0.25">
      <c r="A325" s="160"/>
      <c r="B325" s="160"/>
      <c r="C325" s="160"/>
      <c r="D325" s="160"/>
      <c r="E325" s="160"/>
      <c r="F325" s="160"/>
      <c r="G325" s="160"/>
      <c r="H325" s="160"/>
      <c r="I325" s="160"/>
      <c r="J325" s="160"/>
      <c r="K325" s="160"/>
      <c r="L325" s="160"/>
      <c r="M325" s="160"/>
    </row>
    <row r="326" spans="1:13" ht="13.5" x14ac:dyDescent="0.25">
      <c r="A326" s="160"/>
      <c r="B326" s="160"/>
      <c r="C326" s="160"/>
      <c r="D326" s="160"/>
      <c r="E326" s="160"/>
      <c r="F326" s="160"/>
      <c r="G326" s="160"/>
      <c r="H326" s="160"/>
      <c r="I326" s="160"/>
      <c r="J326" s="160"/>
      <c r="K326" s="160"/>
      <c r="L326" s="160"/>
      <c r="M326" s="160"/>
    </row>
    <row r="327" spans="1:13" ht="13.5" x14ac:dyDescent="0.25">
      <c r="A327" s="160"/>
      <c r="B327" s="160"/>
      <c r="C327" s="160"/>
      <c r="D327" s="160"/>
      <c r="E327" s="160"/>
      <c r="F327" s="160"/>
      <c r="G327" s="160"/>
      <c r="H327" s="160"/>
      <c r="I327" s="160"/>
      <c r="J327" s="160"/>
      <c r="K327" s="160"/>
      <c r="L327" s="160"/>
      <c r="M327" s="160"/>
    </row>
    <row r="328" spans="1:13" ht="13.5" x14ac:dyDescent="0.25">
      <c r="A328" s="160"/>
      <c r="B328" s="160"/>
      <c r="C328" s="160"/>
      <c r="D328" s="160"/>
      <c r="E328" s="160"/>
      <c r="F328" s="160"/>
      <c r="G328" s="160"/>
      <c r="H328" s="160"/>
      <c r="I328" s="160"/>
      <c r="J328" s="160"/>
      <c r="K328" s="160"/>
      <c r="L328" s="160"/>
      <c r="M328" s="160"/>
    </row>
    <row r="329" spans="1:13" ht="13.5" x14ac:dyDescent="0.25">
      <c r="A329" s="160"/>
      <c r="B329" s="160"/>
      <c r="C329" s="160"/>
      <c r="D329" s="160"/>
      <c r="E329" s="160"/>
      <c r="F329" s="160"/>
      <c r="G329" s="160"/>
      <c r="H329" s="160"/>
      <c r="I329" s="160"/>
      <c r="J329" s="160"/>
      <c r="K329" s="160"/>
      <c r="L329" s="160"/>
      <c r="M329" s="160"/>
    </row>
    <row r="330" spans="1:13" ht="13.5" x14ac:dyDescent="0.25">
      <c r="A330" s="160"/>
      <c r="B330" s="160"/>
      <c r="C330" s="160"/>
      <c r="D330" s="160"/>
      <c r="E330" s="160"/>
      <c r="F330" s="160"/>
      <c r="G330" s="160"/>
      <c r="H330" s="160"/>
      <c r="I330" s="160"/>
      <c r="J330" s="160"/>
      <c r="K330" s="160"/>
      <c r="L330" s="160"/>
      <c r="M330" s="160"/>
    </row>
    <row r="331" spans="1:13" ht="13.5" x14ac:dyDescent="0.25">
      <c r="A331" s="160"/>
      <c r="B331" s="160"/>
      <c r="C331" s="160"/>
      <c r="D331" s="160"/>
      <c r="E331" s="160"/>
      <c r="F331" s="160"/>
      <c r="G331" s="160"/>
      <c r="H331" s="160"/>
      <c r="I331" s="160"/>
      <c r="J331" s="160"/>
      <c r="K331" s="160"/>
      <c r="L331" s="160"/>
      <c r="M331" s="160"/>
    </row>
    <row r="332" spans="1:13" ht="13.5" x14ac:dyDescent="0.25">
      <c r="A332" s="160"/>
      <c r="B332" s="160"/>
      <c r="C332" s="160"/>
      <c r="D332" s="160"/>
      <c r="E332" s="160"/>
      <c r="F332" s="160"/>
      <c r="G332" s="160"/>
      <c r="H332" s="160"/>
      <c r="I332" s="160"/>
      <c r="J332" s="160"/>
      <c r="K332" s="160"/>
      <c r="L332" s="160"/>
      <c r="M332" s="160"/>
    </row>
    <row r="333" spans="1:13" ht="13.5" x14ac:dyDescent="0.25">
      <c r="A333" s="160"/>
      <c r="B333" s="160"/>
      <c r="C333" s="160"/>
      <c r="D333" s="160"/>
      <c r="E333" s="160"/>
      <c r="F333" s="160"/>
      <c r="G333" s="160"/>
      <c r="H333" s="160"/>
      <c r="I333" s="160"/>
      <c r="J333" s="160"/>
      <c r="K333" s="160"/>
      <c r="L333" s="160"/>
      <c r="M333" s="160"/>
    </row>
    <row r="334" spans="1:13" ht="13.5" x14ac:dyDescent="0.25">
      <c r="A334" s="160"/>
      <c r="B334" s="160"/>
      <c r="C334" s="160"/>
      <c r="D334" s="160"/>
      <c r="E334" s="160"/>
      <c r="F334" s="160"/>
      <c r="G334" s="160"/>
      <c r="H334" s="160"/>
      <c r="I334" s="160"/>
      <c r="J334" s="160"/>
      <c r="K334" s="160"/>
      <c r="L334" s="160"/>
      <c r="M334" s="160"/>
    </row>
    <row r="335" spans="1:13" ht="13.5" x14ac:dyDescent="0.25">
      <c r="A335" s="160"/>
      <c r="B335" s="160"/>
      <c r="C335" s="160"/>
      <c r="D335" s="160"/>
      <c r="E335" s="160"/>
      <c r="F335" s="160"/>
      <c r="G335" s="160"/>
      <c r="H335" s="160"/>
      <c r="I335" s="160"/>
      <c r="J335" s="160"/>
      <c r="K335" s="160"/>
      <c r="L335" s="160"/>
      <c r="M335" s="160"/>
    </row>
    <row r="336" spans="1:13" ht="13.5" x14ac:dyDescent="0.25">
      <c r="A336" s="160"/>
      <c r="B336" s="160"/>
      <c r="C336" s="160"/>
      <c r="D336" s="160"/>
      <c r="E336" s="160"/>
      <c r="F336" s="160"/>
      <c r="G336" s="160"/>
      <c r="H336" s="160"/>
      <c r="I336" s="160"/>
      <c r="J336" s="160"/>
      <c r="K336" s="160"/>
      <c r="L336" s="160"/>
      <c r="M336" s="160"/>
    </row>
    <row r="337" spans="1:13" ht="13.5" x14ac:dyDescent="0.25">
      <c r="A337" s="160"/>
      <c r="B337" s="160"/>
      <c r="C337" s="160"/>
      <c r="D337" s="160"/>
      <c r="E337" s="160"/>
      <c r="F337" s="160"/>
      <c r="G337" s="160"/>
      <c r="H337" s="160"/>
      <c r="I337" s="160"/>
      <c r="J337" s="160"/>
      <c r="K337" s="160"/>
      <c r="L337" s="160"/>
      <c r="M337" s="160"/>
    </row>
    <row r="338" spans="1:13" ht="13.5" x14ac:dyDescent="0.25">
      <c r="A338" s="160"/>
      <c r="B338" s="160"/>
      <c r="C338" s="160"/>
      <c r="D338" s="160"/>
      <c r="E338" s="160"/>
      <c r="F338" s="160"/>
      <c r="G338" s="160"/>
      <c r="H338" s="160"/>
      <c r="I338" s="160"/>
      <c r="J338" s="160"/>
      <c r="K338" s="160"/>
      <c r="L338" s="160"/>
      <c r="M338" s="160"/>
    </row>
    <row r="339" spans="1:13" ht="13.5" x14ac:dyDescent="0.25">
      <c r="A339" s="160"/>
      <c r="B339" s="160"/>
      <c r="C339" s="160"/>
      <c r="D339" s="160"/>
      <c r="E339" s="160"/>
      <c r="F339" s="160"/>
      <c r="G339" s="160"/>
      <c r="H339" s="160"/>
      <c r="I339" s="160"/>
      <c r="J339" s="160"/>
      <c r="K339" s="160"/>
      <c r="L339" s="160"/>
      <c r="M339" s="160"/>
    </row>
    <row r="340" spans="1:13" ht="13.5" x14ac:dyDescent="0.25">
      <c r="A340" s="160"/>
      <c r="B340" s="160"/>
      <c r="C340" s="160"/>
      <c r="D340" s="160"/>
      <c r="E340" s="160"/>
      <c r="F340" s="160"/>
      <c r="G340" s="160"/>
      <c r="H340" s="160"/>
      <c r="I340" s="160"/>
      <c r="J340" s="160"/>
      <c r="K340" s="160"/>
      <c r="L340" s="160"/>
      <c r="M340" s="160"/>
    </row>
    <row r="341" spans="1:13" ht="13.5" x14ac:dyDescent="0.25">
      <c r="A341" s="160"/>
      <c r="B341" s="160"/>
      <c r="C341" s="160"/>
      <c r="D341" s="160"/>
      <c r="E341" s="160"/>
      <c r="F341" s="160"/>
      <c r="G341" s="160"/>
      <c r="H341" s="160"/>
      <c r="I341" s="160"/>
      <c r="J341" s="160"/>
      <c r="K341" s="160"/>
      <c r="L341" s="160"/>
      <c r="M341" s="160"/>
    </row>
    <row r="342" spans="1:13" ht="13.5" x14ac:dyDescent="0.25">
      <c r="A342" s="160"/>
      <c r="B342" s="160"/>
      <c r="C342" s="160"/>
      <c r="D342" s="160"/>
      <c r="E342" s="160"/>
      <c r="F342" s="160"/>
      <c r="G342" s="160"/>
      <c r="H342" s="160"/>
      <c r="I342" s="160"/>
      <c r="J342" s="160"/>
      <c r="K342" s="160"/>
      <c r="L342" s="160"/>
      <c r="M342" s="160"/>
    </row>
    <row r="343" spans="1:13" ht="13.5" x14ac:dyDescent="0.25">
      <c r="A343" s="160"/>
      <c r="B343" s="160"/>
      <c r="C343" s="160"/>
      <c r="D343" s="160"/>
      <c r="E343" s="160"/>
      <c r="F343" s="160"/>
      <c r="G343" s="160"/>
      <c r="H343" s="160"/>
      <c r="I343" s="160"/>
      <c r="J343" s="160"/>
      <c r="K343" s="160"/>
      <c r="L343" s="160"/>
      <c r="M343" s="160"/>
    </row>
    <row r="344" spans="1:13" ht="13.5" x14ac:dyDescent="0.25">
      <c r="A344" s="160"/>
      <c r="B344" s="160"/>
      <c r="C344" s="160"/>
      <c r="D344" s="160"/>
      <c r="E344" s="160"/>
      <c r="F344" s="160"/>
      <c r="G344" s="160"/>
      <c r="H344" s="160"/>
      <c r="I344" s="160"/>
      <c r="J344" s="160"/>
      <c r="K344" s="160"/>
      <c r="L344" s="160"/>
      <c r="M344" s="160"/>
    </row>
    <row r="345" spans="1:13" ht="13.5" x14ac:dyDescent="0.25">
      <c r="A345" s="160"/>
      <c r="B345" s="160"/>
      <c r="C345" s="160"/>
      <c r="D345" s="160"/>
      <c r="E345" s="160"/>
      <c r="F345" s="160"/>
      <c r="G345" s="160"/>
      <c r="H345" s="160"/>
      <c r="I345" s="160"/>
      <c r="J345" s="160"/>
      <c r="K345" s="160"/>
      <c r="L345" s="160"/>
      <c r="M345" s="160"/>
    </row>
    <row r="346" spans="1:13" ht="13.5" x14ac:dyDescent="0.25">
      <c r="A346" s="160"/>
      <c r="B346" s="160"/>
      <c r="C346" s="160"/>
      <c r="D346" s="160"/>
      <c r="E346" s="160"/>
      <c r="F346" s="160"/>
      <c r="G346" s="160"/>
      <c r="H346" s="160"/>
      <c r="I346" s="160"/>
      <c r="J346" s="160"/>
      <c r="K346" s="160"/>
      <c r="L346" s="160"/>
      <c r="M346" s="160"/>
    </row>
    <row r="347" spans="1:13" ht="13.5" x14ac:dyDescent="0.25">
      <c r="A347" s="160"/>
      <c r="B347" s="160"/>
      <c r="C347" s="160"/>
      <c r="D347" s="160"/>
      <c r="E347" s="160"/>
      <c r="F347" s="160"/>
      <c r="G347" s="160"/>
      <c r="H347" s="160"/>
      <c r="I347" s="160"/>
      <c r="J347" s="160"/>
      <c r="K347" s="160"/>
      <c r="L347" s="160"/>
      <c r="M347" s="160"/>
    </row>
    <row r="348" spans="1:13" ht="13.5" x14ac:dyDescent="0.25">
      <c r="A348" s="160"/>
      <c r="B348" s="160"/>
      <c r="C348" s="160"/>
      <c r="D348" s="160"/>
      <c r="E348" s="160"/>
      <c r="F348" s="160"/>
      <c r="G348" s="160"/>
      <c r="H348" s="160"/>
      <c r="I348" s="160"/>
      <c r="J348" s="160"/>
      <c r="K348" s="160"/>
      <c r="L348" s="160"/>
      <c r="M348" s="160"/>
    </row>
    <row r="349" spans="1:13" ht="13.5" x14ac:dyDescent="0.25">
      <c r="A349" s="160"/>
      <c r="B349" s="160"/>
      <c r="C349" s="160"/>
      <c r="D349" s="160"/>
      <c r="E349" s="160"/>
      <c r="F349" s="160"/>
      <c r="G349" s="160"/>
      <c r="H349" s="160"/>
      <c r="I349" s="160"/>
      <c r="J349" s="160"/>
      <c r="K349" s="160"/>
      <c r="L349" s="160"/>
      <c r="M349" s="160"/>
    </row>
    <row r="350" spans="1:13" ht="13.5" x14ac:dyDescent="0.25">
      <c r="A350" s="160"/>
      <c r="B350" s="160"/>
      <c r="C350" s="160"/>
      <c r="D350" s="160"/>
      <c r="E350" s="160"/>
      <c r="F350" s="160"/>
      <c r="G350" s="160"/>
      <c r="H350" s="160"/>
      <c r="I350" s="160"/>
      <c r="J350" s="160"/>
      <c r="K350" s="160"/>
      <c r="L350" s="160"/>
      <c r="M350" s="160"/>
    </row>
    <row r="351" spans="1:13" ht="13.5" x14ac:dyDescent="0.25">
      <c r="A351" s="160"/>
      <c r="B351" s="160"/>
      <c r="C351" s="160"/>
      <c r="D351" s="160"/>
      <c r="E351" s="160"/>
      <c r="F351" s="160"/>
      <c r="G351" s="160"/>
      <c r="H351" s="160"/>
      <c r="I351" s="160"/>
      <c r="J351" s="160"/>
      <c r="K351" s="160"/>
      <c r="L351" s="160"/>
      <c r="M351" s="160"/>
    </row>
    <row r="352" spans="1:13" ht="13.5" x14ac:dyDescent="0.25">
      <c r="A352" s="160"/>
      <c r="B352" s="160"/>
      <c r="C352" s="160"/>
      <c r="D352" s="160"/>
      <c r="E352" s="160"/>
      <c r="F352" s="160"/>
      <c r="G352" s="160"/>
      <c r="H352" s="160"/>
      <c r="I352" s="160"/>
      <c r="J352" s="160"/>
      <c r="K352" s="160"/>
      <c r="L352" s="160"/>
      <c r="M352" s="160"/>
    </row>
    <row r="353" spans="1:13" ht="13.5" x14ac:dyDescent="0.25">
      <c r="A353" s="160"/>
      <c r="B353" s="160"/>
      <c r="C353" s="160"/>
      <c r="D353" s="160"/>
      <c r="E353" s="160"/>
      <c r="F353" s="160"/>
      <c r="G353" s="160"/>
      <c r="H353" s="160"/>
      <c r="I353" s="160"/>
      <c r="J353" s="160"/>
      <c r="K353" s="160"/>
      <c r="L353" s="160"/>
      <c r="M353" s="160"/>
    </row>
    <row r="354" spans="1:13" ht="13.5" x14ac:dyDescent="0.25">
      <c r="A354" s="160"/>
      <c r="B354" s="160"/>
      <c r="C354" s="160"/>
      <c r="D354" s="160"/>
      <c r="E354" s="160"/>
      <c r="F354" s="160"/>
      <c r="G354" s="160"/>
      <c r="H354" s="160"/>
      <c r="I354" s="160"/>
      <c r="J354" s="160"/>
      <c r="K354" s="160"/>
      <c r="L354" s="160"/>
      <c r="M354" s="160"/>
    </row>
    <row r="355" spans="1:13" ht="13.5" x14ac:dyDescent="0.25">
      <c r="A355" s="160"/>
      <c r="B355" s="160"/>
      <c r="C355" s="160"/>
      <c r="D355" s="160"/>
      <c r="E355" s="160"/>
      <c r="F355" s="160"/>
      <c r="G355" s="160"/>
      <c r="H355" s="160"/>
      <c r="I355" s="160"/>
      <c r="J355" s="160"/>
      <c r="K355" s="160"/>
      <c r="L355" s="160"/>
      <c r="M355" s="160"/>
    </row>
    <row r="356" spans="1:13" ht="13.5" x14ac:dyDescent="0.25">
      <c r="A356" s="160"/>
      <c r="B356" s="160"/>
      <c r="C356" s="160"/>
      <c r="D356" s="160"/>
      <c r="E356" s="160"/>
      <c r="F356" s="160"/>
      <c r="G356" s="160"/>
      <c r="H356" s="160"/>
      <c r="I356" s="160"/>
      <c r="J356" s="160"/>
      <c r="K356" s="160"/>
      <c r="L356" s="160"/>
      <c r="M356" s="160"/>
    </row>
    <row r="360" spans="1:13" x14ac:dyDescent="0.25">
      <c r="A360" s="51"/>
    </row>
  </sheetData>
  <mergeCells count="11">
    <mergeCell ref="L9:M9"/>
    <mergeCell ref="A1:B1"/>
    <mergeCell ref="A2:M2"/>
    <mergeCell ref="A3:F3"/>
    <mergeCell ref="G3:L3"/>
    <mergeCell ref="A9:A11"/>
    <mergeCell ref="B9:B11"/>
    <mergeCell ref="C9:C10"/>
    <mergeCell ref="D9:F9"/>
    <mergeCell ref="G9:G10"/>
    <mergeCell ref="H9:J9"/>
  </mergeCells>
  <printOptions horizontalCentered="1"/>
  <pageMargins left="0.23622047244094491" right="0.23622047244094491" top="0.74803149606299213" bottom="0.74803149606299213" header="0.31496062992125984" footer="0.31496062992125984"/>
  <pageSetup scale="60" fitToHeight="4" orientation="landscape" r:id="rId1"/>
  <headerFooter>
    <oddHeader xml:space="preserve">&amp;L
</oddHeader>
  </headerFooter>
  <ignoredErrors>
    <ignoredError sqref="C11:M11" numberStoredAsText="1"/>
    <ignoredError sqref="F252:M252 J266:M266"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1"/>
  <sheetViews>
    <sheetView showGridLines="0" zoomScale="90" zoomScaleNormal="90" zoomScaleSheetLayoutView="70" workbookViewId="0">
      <selection activeCell="R15" sqref="R15"/>
    </sheetView>
  </sheetViews>
  <sheetFormatPr baseColWidth="10" defaultColWidth="15.7109375" defaultRowHeight="11.25" x14ac:dyDescent="0.25"/>
  <cols>
    <col min="1" max="1" width="6.140625" style="33" customWidth="1"/>
    <col min="2" max="2" width="5.28515625" style="20" customWidth="1"/>
    <col min="3" max="3" width="55.42578125" style="55" customWidth="1"/>
    <col min="4" max="5" width="15.7109375" style="33" customWidth="1"/>
    <col min="6" max="6" width="12.85546875" style="33" bestFit="1" customWidth="1"/>
    <col min="7" max="8" width="15.7109375" style="33" customWidth="1"/>
    <col min="9" max="9" width="13.28515625" style="33" customWidth="1"/>
    <col min="10" max="10" width="0.85546875" style="33" customWidth="1"/>
    <col min="11" max="11" width="16.7109375" style="33" customWidth="1"/>
    <col min="12" max="12" width="18.28515625" style="33" customWidth="1"/>
    <col min="13" max="13" width="14.85546875" style="33" hidden="1" customWidth="1"/>
    <col min="14" max="236" width="11.42578125" style="33" customWidth="1"/>
    <col min="237" max="237" width="4.28515625" style="33" customWidth="1"/>
    <col min="238" max="238" width="4.85546875" style="33" customWidth="1"/>
    <col min="239" max="239" width="46.42578125" style="33" customWidth="1"/>
    <col min="240" max="251" width="12.85546875" style="33" customWidth="1"/>
    <col min="252" max="252" width="6.140625" style="33" customWidth="1"/>
    <col min="253" max="253" width="5.28515625" style="33" customWidth="1"/>
    <col min="254" max="254" width="67.7109375" style="33" customWidth="1"/>
    <col min="255" max="16384" width="15.7109375" style="33"/>
  </cols>
  <sheetData>
    <row r="1" spans="1:17" s="150" customFormat="1" ht="45" customHeight="1" x14ac:dyDescent="0.2">
      <c r="A1" s="312" t="s">
        <v>91</v>
      </c>
      <c r="B1" s="312"/>
      <c r="C1" s="312"/>
      <c r="D1" s="189" t="s">
        <v>93</v>
      </c>
      <c r="E1" s="189"/>
      <c r="F1" s="223"/>
      <c r="G1" s="223"/>
      <c r="H1" s="223"/>
      <c r="I1" s="223"/>
      <c r="J1" s="223"/>
      <c r="K1" s="223"/>
      <c r="L1" s="223"/>
      <c r="M1" s="223"/>
      <c r="N1" s="223"/>
    </row>
    <row r="2" spans="1:17" s="1" customFormat="1" ht="36" customHeight="1" thickBot="1" x14ac:dyDescent="0.45">
      <c r="A2" s="319" t="s">
        <v>92</v>
      </c>
      <c r="B2" s="319"/>
      <c r="C2" s="319"/>
      <c r="D2" s="319"/>
      <c r="E2" s="319"/>
      <c r="F2" s="319"/>
      <c r="G2" s="319"/>
      <c r="H2" s="319"/>
      <c r="I2" s="319"/>
      <c r="J2" s="319"/>
      <c r="K2" s="319"/>
      <c r="L2" s="319"/>
      <c r="M2" s="224"/>
      <c r="O2" s="225"/>
      <c r="P2" s="225"/>
    </row>
    <row r="3" spans="1:17" customFormat="1" ht="4.5" customHeight="1" x14ac:dyDescent="0.4">
      <c r="A3" s="310"/>
      <c r="B3" s="310"/>
      <c r="C3" s="310"/>
      <c r="D3" s="310"/>
      <c r="E3" s="310"/>
      <c r="F3" s="310"/>
      <c r="G3" s="310"/>
      <c r="H3" s="310"/>
      <c r="I3" s="310"/>
      <c r="J3" s="310"/>
      <c r="K3" s="310"/>
      <c r="L3" s="310"/>
      <c r="M3" s="311"/>
      <c r="N3" s="311"/>
      <c r="O3" s="311"/>
      <c r="P3" s="311"/>
    </row>
    <row r="4" spans="1:17" s="52" customFormat="1" ht="33.75" customHeight="1" x14ac:dyDescent="0.25">
      <c r="A4" s="333" t="s">
        <v>928</v>
      </c>
      <c r="B4" s="333"/>
      <c r="C4" s="333"/>
      <c r="D4" s="333"/>
      <c r="E4" s="333"/>
      <c r="F4" s="333"/>
      <c r="G4" s="333"/>
      <c r="H4" s="333"/>
      <c r="I4" s="333"/>
      <c r="J4" s="333"/>
      <c r="K4" s="333"/>
      <c r="L4" s="333"/>
    </row>
    <row r="5" spans="1:17" s="52" customFormat="1" ht="17.649999999999999" customHeight="1" x14ac:dyDescent="0.25">
      <c r="A5" s="156" t="s">
        <v>461</v>
      </c>
      <c r="B5" s="230"/>
      <c r="C5" s="231"/>
      <c r="D5" s="155"/>
      <c r="E5" s="155"/>
      <c r="F5" s="155"/>
      <c r="G5" s="155"/>
      <c r="H5" s="155"/>
      <c r="I5" s="155"/>
      <c r="J5" s="155"/>
      <c r="K5" s="155"/>
      <c r="L5" s="155"/>
    </row>
    <row r="6" spans="1:17" s="52" customFormat="1" ht="17.649999999999999" customHeight="1" x14ac:dyDescent="0.25">
      <c r="A6" s="156" t="s">
        <v>8</v>
      </c>
      <c r="B6" s="232"/>
      <c r="C6" s="233"/>
      <c r="D6" s="234"/>
      <c r="E6" s="234"/>
      <c r="F6" s="234"/>
      <c r="G6" s="234"/>
      <c r="H6" s="234"/>
      <c r="I6" s="234"/>
      <c r="J6" s="234"/>
      <c r="K6" s="234"/>
      <c r="L6" s="234"/>
    </row>
    <row r="7" spans="1:17" s="52" customFormat="1" ht="17.649999999999999" customHeight="1" x14ac:dyDescent="0.25">
      <c r="A7" s="156" t="s">
        <v>927</v>
      </c>
      <c r="B7" s="232"/>
      <c r="C7" s="233"/>
      <c r="D7" s="234"/>
      <c r="E7" s="234"/>
      <c r="F7" s="234"/>
      <c r="G7" s="234"/>
      <c r="H7" s="234"/>
      <c r="I7" s="234"/>
      <c r="J7" s="234"/>
      <c r="K7" s="234"/>
      <c r="L7" s="234"/>
    </row>
    <row r="8" spans="1:17" s="52" customFormat="1" ht="26.25" customHeight="1" x14ac:dyDescent="0.25">
      <c r="A8" s="235" t="s">
        <v>896</v>
      </c>
      <c r="B8" s="232"/>
      <c r="C8" s="233"/>
      <c r="D8" s="234"/>
      <c r="E8" s="234"/>
      <c r="F8" s="234"/>
      <c r="G8" s="234"/>
      <c r="H8" s="234"/>
      <c r="I8" s="234"/>
      <c r="J8" s="234"/>
      <c r="K8" s="234"/>
      <c r="L8" s="234"/>
    </row>
    <row r="9" spans="1:17" s="31" customFormat="1" ht="30" customHeight="1" x14ac:dyDescent="0.25">
      <c r="A9" s="305" t="s">
        <v>413</v>
      </c>
      <c r="B9" s="304" t="s">
        <v>463</v>
      </c>
      <c r="C9" s="304"/>
      <c r="D9" s="306" t="s">
        <v>728</v>
      </c>
      <c r="E9" s="306"/>
      <c r="F9" s="306"/>
      <c r="G9" s="301" t="s">
        <v>729</v>
      </c>
      <c r="H9" s="306" t="s">
        <v>730</v>
      </c>
      <c r="I9" s="306"/>
      <c r="J9" s="86"/>
      <c r="K9" s="306" t="s">
        <v>731</v>
      </c>
      <c r="L9" s="306"/>
      <c r="M9" s="39">
        <v>16.922000000000001</v>
      </c>
    </row>
    <row r="10" spans="1:17" s="31" customFormat="1" ht="49.9" customHeight="1" x14ac:dyDescent="0.25">
      <c r="A10" s="305"/>
      <c r="B10" s="304"/>
      <c r="C10" s="304"/>
      <c r="D10" s="86" t="s">
        <v>732</v>
      </c>
      <c r="E10" s="86" t="s">
        <v>733</v>
      </c>
      <c r="F10" s="86" t="s">
        <v>104</v>
      </c>
      <c r="G10" s="301"/>
      <c r="H10" s="86" t="s">
        <v>734</v>
      </c>
      <c r="I10" s="86" t="s">
        <v>735</v>
      </c>
      <c r="J10" s="86"/>
      <c r="K10" s="86" t="s">
        <v>736</v>
      </c>
      <c r="L10" s="86" t="s">
        <v>737</v>
      </c>
    </row>
    <row r="11" spans="1:17" s="44" customFormat="1" ht="17.100000000000001" customHeight="1" thickBot="1" x14ac:dyDescent="0.3">
      <c r="A11" s="327"/>
      <c r="B11" s="300"/>
      <c r="C11" s="300"/>
      <c r="D11" s="193" t="s">
        <v>112</v>
      </c>
      <c r="E11" s="193" t="s">
        <v>113</v>
      </c>
      <c r="F11" s="90" t="s">
        <v>738</v>
      </c>
      <c r="G11" s="193" t="s">
        <v>115</v>
      </c>
      <c r="H11" s="90" t="s">
        <v>739</v>
      </c>
      <c r="I11" s="90" t="s">
        <v>740</v>
      </c>
      <c r="J11" s="236"/>
      <c r="K11" s="193" t="s">
        <v>118</v>
      </c>
      <c r="L11" s="193" t="s">
        <v>119</v>
      </c>
    </row>
    <row r="12" spans="1:17" s="44" customFormat="1" ht="5.25" customHeight="1" thickBot="1" x14ac:dyDescent="0.3">
      <c r="A12" s="191"/>
      <c r="B12" s="81"/>
      <c r="C12" s="81"/>
      <c r="D12" s="192"/>
      <c r="E12" s="192"/>
      <c r="F12" s="81"/>
      <c r="G12" s="192"/>
      <c r="H12" s="81"/>
      <c r="I12" s="81"/>
      <c r="J12" s="226"/>
      <c r="K12" s="192"/>
      <c r="L12" s="192"/>
      <c r="M12" s="227"/>
      <c r="N12" s="228"/>
      <c r="O12" s="229"/>
      <c r="P12" s="229"/>
      <c r="Q12" s="229"/>
    </row>
    <row r="13" spans="1:17" s="31" customFormat="1" ht="22.5" customHeight="1" x14ac:dyDescent="0.25">
      <c r="A13" s="329" t="s">
        <v>87</v>
      </c>
      <c r="B13" s="329"/>
      <c r="C13" s="329"/>
      <c r="D13" s="246">
        <f>+D14+D278</f>
        <v>681416.54789026501</v>
      </c>
      <c r="E13" s="246">
        <f>+E14+E278</f>
        <v>678476.64208915597</v>
      </c>
      <c r="F13" s="246">
        <f>E13/D13*100-100</f>
        <v>-0.43144032973827962</v>
      </c>
      <c r="G13" s="246">
        <f>+G14+G278</f>
        <v>591811.89458387415</v>
      </c>
      <c r="H13" s="246">
        <f>+H14+H278</f>
        <v>308306.71576480666</v>
      </c>
      <c r="I13" s="247">
        <f t="shared" ref="I13:I77" si="0">+H13/E13*100</f>
        <v>45.441021346803161</v>
      </c>
      <c r="J13" s="247"/>
      <c r="K13" s="246">
        <f>+K14+K278</f>
        <v>26695.260910249999</v>
      </c>
      <c r="L13" s="246">
        <f>+L14+L278</f>
        <v>281611.45485455665</v>
      </c>
    </row>
    <row r="14" spans="1:17" s="31" customFormat="1" ht="20.25" customHeight="1" x14ac:dyDescent="0.25">
      <c r="A14" s="330" t="s">
        <v>741</v>
      </c>
      <c r="B14" s="330"/>
      <c r="C14" s="330"/>
      <c r="D14" s="248">
        <f>SUM(D15:D277)</f>
        <v>453368.11199317302</v>
      </c>
      <c r="E14" s="248">
        <f>SUM(E15:E277)</f>
        <v>450428.20619337849</v>
      </c>
      <c r="F14" s="248">
        <f>E14/D14*100-100</f>
        <v>-0.64845888407758423</v>
      </c>
      <c r="G14" s="248">
        <f>SUM(G15:G277)</f>
        <v>408296.28543762321</v>
      </c>
      <c r="H14" s="248">
        <f>SUM(H15:H277)</f>
        <v>124791.10662020669</v>
      </c>
      <c r="I14" s="249">
        <f t="shared" si="0"/>
        <v>27.704993804635581</v>
      </c>
      <c r="J14" s="249"/>
      <c r="K14" s="248">
        <f>SUM(K15:K277)</f>
        <v>26695.260910249999</v>
      </c>
      <c r="L14" s="248">
        <f>SUM(L15:L277)</f>
        <v>98095.845709956673</v>
      </c>
    </row>
    <row r="15" spans="1:17" s="31" customFormat="1" ht="17.649999999999999" customHeight="1" x14ac:dyDescent="0.25">
      <c r="A15" s="110">
        <v>1</v>
      </c>
      <c r="B15" s="117" t="s">
        <v>124</v>
      </c>
      <c r="C15" s="244" t="s">
        <v>125</v>
      </c>
      <c r="D15" s="176">
        <v>1748.6517920000001</v>
      </c>
      <c r="E15" s="176">
        <v>1748.6517920000001</v>
      </c>
      <c r="F15" s="250">
        <f>E15/D15*100-100</f>
        <v>0</v>
      </c>
      <c r="G15" s="176">
        <v>1748.6517920000001</v>
      </c>
      <c r="H15" s="176">
        <f>+K15+L15</f>
        <v>0</v>
      </c>
      <c r="I15" s="176">
        <f t="shared" si="0"/>
        <v>0</v>
      </c>
      <c r="J15" s="250"/>
      <c r="K15" s="176">
        <v>0</v>
      </c>
      <c r="L15" s="176">
        <v>0</v>
      </c>
    </row>
    <row r="16" spans="1:17" s="31" customFormat="1" ht="17.649999999999999" customHeight="1" x14ac:dyDescent="0.25">
      <c r="A16" s="110">
        <v>2</v>
      </c>
      <c r="B16" s="117" t="s">
        <v>126</v>
      </c>
      <c r="C16" s="244" t="s">
        <v>127</v>
      </c>
      <c r="D16" s="176">
        <v>4693.5868601427273</v>
      </c>
      <c r="E16" s="176">
        <v>4693.5868597300005</v>
      </c>
      <c r="F16" s="250">
        <f t="shared" ref="F16:F79" si="1">E16/D16*100-100</f>
        <v>-8.7934211023821263E-9</v>
      </c>
      <c r="G16" s="176">
        <v>4693.5869104960002</v>
      </c>
      <c r="H16" s="176">
        <f t="shared" ref="H16:H79" si="2">+K16+L16</f>
        <v>-1.9238086679251865E-12</v>
      </c>
      <c r="I16" s="176">
        <f t="shared" si="0"/>
        <v>-4.0988027396085179E-14</v>
      </c>
      <c r="J16" s="250"/>
      <c r="K16" s="176">
        <v>0</v>
      </c>
      <c r="L16" s="176">
        <v>-1.9238086679251865E-12</v>
      </c>
    </row>
    <row r="17" spans="1:12" s="31" customFormat="1" ht="17.649999999999999" customHeight="1" x14ac:dyDescent="0.25">
      <c r="A17" s="110">
        <v>3</v>
      </c>
      <c r="B17" s="117" t="s">
        <v>128</v>
      </c>
      <c r="C17" s="244" t="s">
        <v>129</v>
      </c>
      <c r="D17" s="176">
        <v>464.79428994273098</v>
      </c>
      <c r="E17" s="176">
        <v>464.79428953000001</v>
      </c>
      <c r="F17" s="250">
        <f t="shared" si="1"/>
        <v>-8.879862889443757E-8</v>
      </c>
      <c r="G17" s="176">
        <v>464.79428953000001</v>
      </c>
      <c r="H17" s="176">
        <f t="shared" si="2"/>
        <v>-1.2023804174532416E-13</v>
      </c>
      <c r="I17" s="176">
        <f t="shared" si="0"/>
        <v>-2.586908756278156E-14</v>
      </c>
      <c r="J17" s="250"/>
      <c r="K17" s="176">
        <v>0</v>
      </c>
      <c r="L17" s="176">
        <v>-1.2023804174532416E-13</v>
      </c>
    </row>
    <row r="18" spans="1:12" s="31" customFormat="1" ht="17.649999999999999" customHeight="1" x14ac:dyDescent="0.25">
      <c r="A18" s="110">
        <v>4</v>
      </c>
      <c r="B18" s="117" t="s">
        <v>126</v>
      </c>
      <c r="C18" s="244" t="s">
        <v>130</v>
      </c>
      <c r="D18" s="176">
        <v>5602.6525391347277</v>
      </c>
      <c r="E18" s="176">
        <v>5602.652539050574</v>
      </c>
      <c r="F18" s="250">
        <f t="shared" si="1"/>
        <v>-1.502030499977991E-9</v>
      </c>
      <c r="G18" s="176">
        <v>5602.6525387220008</v>
      </c>
      <c r="H18" s="176">
        <f t="shared" si="2"/>
        <v>9.6190433396259326E-13</v>
      </c>
      <c r="I18" s="176">
        <f t="shared" si="0"/>
        <v>1.7168730833441933E-14</v>
      </c>
      <c r="J18" s="250"/>
      <c r="K18" s="176">
        <v>0</v>
      </c>
      <c r="L18" s="176">
        <v>9.6190433396259326E-13</v>
      </c>
    </row>
    <row r="19" spans="1:12" s="31" customFormat="1" ht="17.649999999999999" customHeight="1" x14ac:dyDescent="0.25">
      <c r="A19" s="110">
        <v>5</v>
      </c>
      <c r="B19" s="117" t="s">
        <v>131</v>
      </c>
      <c r="C19" s="244" t="s">
        <v>132</v>
      </c>
      <c r="D19" s="176">
        <v>1036.8389124787309</v>
      </c>
      <c r="E19" s="176">
        <v>1036.8389122302906</v>
      </c>
      <c r="F19" s="250">
        <f t="shared" si="1"/>
        <v>-2.3961320039234124E-8</v>
      </c>
      <c r="G19" s="176">
        <v>1036.8389120660001</v>
      </c>
      <c r="H19" s="176">
        <f t="shared" si="2"/>
        <v>1.2023804174532416E-13</v>
      </c>
      <c r="I19" s="176">
        <f t="shared" si="0"/>
        <v>1.1596598114425154E-14</v>
      </c>
      <c r="J19" s="250"/>
      <c r="K19" s="176">
        <v>0</v>
      </c>
      <c r="L19" s="176">
        <v>1.2023804174532416E-13</v>
      </c>
    </row>
    <row r="20" spans="1:12" s="31" customFormat="1" ht="17.649999999999999" customHeight="1" x14ac:dyDescent="0.25">
      <c r="A20" s="110">
        <v>6</v>
      </c>
      <c r="B20" s="117" t="s">
        <v>126</v>
      </c>
      <c r="C20" s="244" t="s">
        <v>133</v>
      </c>
      <c r="D20" s="176">
        <v>5209.4945579200003</v>
      </c>
      <c r="E20" s="176">
        <v>5209.4945579200003</v>
      </c>
      <c r="F20" s="250">
        <f t="shared" si="1"/>
        <v>0</v>
      </c>
      <c r="G20" s="176">
        <v>5209.4945579200003</v>
      </c>
      <c r="H20" s="176">
        <f t="shared" si="2"/>
        <v>0</v>
      </c>
      <c r="I20" s="176">
        <f t="shared" si="0"/>
        <v>0</v>
      </c>
      <c r="J20" s="250"/>
      <c r="K20" s="176">
        <v>0</v>
      </c>
      <c r="L20" s="176">
        <v>0</v>
      </c>
    </row>
    <row r="21" spans="1:12" s="31" customFormat="1" ht="17.649999999999999" customHeight="1" x14ac:dyDescent="0.25">
      <c r="A21" s="110">
        <v>7</v>
      </c>
      <c r="B21" s="117" t="s">
        <v>134</v>
      </c>
      <c r="C21" s="244" t="s">
        <v>135</v>
      </c>
      <c r="D21" s="176">
        <v>11866.042386722727</v>
      </c>
      <c r="E21" s="176">
        <v>11866.04238631</v>
      </c>
      <c r="F21" s="250">
        <f t="shared" si="1"/>
        <v>-3.478220378383412E-9</v>
      </c>
      <c r="G21" s="176">
        <v>11866.04238631</v>
      </c>
      <c r="H21" s="176">
        <f t="shared" si="2"/>
        <v>0</v>
      </c>
      <c r="I21" s="176">
        <f t="shared" si="0"/>
        <v>0</v>
      </c>
      <c r="J21" s="250"/>
      <c r="K21" s="176">
        <v>0</v>
      </c>
      <c r="L21" s="176">
        <v>0</v>
      </c>
    </row>
    <row r="22" spans="1:12" s="31" customFormat="1" ht="17.649999999999999" customHeight="1" x14ac:dyDescent="0.25">
      <c r="A22" s="110">
        <v>9</v>
      </c>
      <c r="B22" s="117" t="s">
        <v>136</v>
      </c>
      <c r="C22" s="244" t="s">
        <v>137</v>
      </c>
      <c r="D22" s="176">
        <v>1692.5202154187275</v>
      </c>
      <c r="E22" s="176">
        <v>1692.520215170279</v>
      </c>
      <c r="F22" s="250">
        <f t="shared" si="1"/>
        <v>-1.4679201854050916E-8</v>
      </c>
      <c r="G22" s="176">
        <v>1692.5202150060002</v>
      </c>
      <c r="H22" s="176">
        <f t="shared" si="2"/>
        <v>0</v>
      </c>
      <c r="I22" s="176">
        <f t="shared" si="0"/>
        <v>0</v>
      </c>
      <c r="J22" s="250"/>
      <c r="K22" s="176">
        <v>0</v>
      </c>
      <c r="L22" s="176">
        <v>0</v>
      </c>
    </row>
    <row r="23" spans="1:12" s="31" customFormat="1" ht="17.649999999999999" customHeight="1" x14ac:dyDescent="0.25">
      <c r="A23" s="110">
        <v>10</v>
      </c>
      <c r="B23" s="117" t="s">
        <v>136</v>
      </c>
      <c r="C23" s="244" t="s">
        <v>138</v>
      </c>
      <c r="D23" s="176">
        <v>2245.005729984</v>
      </c>
      <c r="E23" s="176">
        <v>2245.0057298197044</v>
      </c>
      <c r="F23" s="250">
        <f t="shared" si="1"/>
        <v>-7.3182775395252975E-9</v>
      </c>
      <c r="G23" s="176">
        <v>2245.005729984</v>
      </c>
      <c r="H23" s="176">
        <f t="shared" si="2"/>
        <v>0</v>
      </c>
      <c r="I23" s="176">
        <f t="shared" si="0"/>
        <v>0</v>
      </c>
      <c r="J23" s="250"/>
      <c r="K23" s="176">
        <v>0</v>
      </c>
      <c r="L23" s="176">
        <v>0</v>
      </c>
    </row>
    <row r="24" spans="1:12" s="31" customFormat="1" ht="17.649999999999999" customHeight="1" x14ac:dyDescent="0.25">
      <c r="A24" s="117">
        <v>11</v>
      </c>
      <c r="B24" s="117" t="s">
        <v>136</v>
      </c>
      <c r="C24" s="244" t="s">
        <v>139</v>
      </c>
      <c r="D24" s="176">
        <v>1800.6623209027275</v>
      </c>
      <c r="E24" s="176">
        <v>1800.66232049</v>
      </c>
      <c r="F24" s="250">
        <f t="shared" si="1"/>
        <v>-2.2920872311260609E-8</v>
      </c>
      <c r="G24" s="176">
        <v>1800.66232049</v>
      </c>
      <c r="H24" s="176">
        <f t="shared" si="2"/>
        <v>0</v>
      </c>
      <c r="I24" s="176">
        <f t="shared" si="0"/>
        <v>0</v>
      </c>
      <c r="J24" s="250"/>
      <c r="K24" s="176">
        <v>0</v>
      </c>
      <c r="L24" s="176">
        <v>0</v>
      </c>
    </row>
    <row r="25" spans="1:12" s="31" customFormat="1" ht="17.649999999999999" customHeight="1" x14ac:dyDescent="0.25">
      <c r="A25" s="117">
        <v>12</v>
      </c>
      <c r="B25" s="117" t="s">
        <v>140</v>
      </c>
      <c r="C25" s="244" t="s">
        <v>141</v>
      </c>
      <c r="D25" s="176">
        <v>2964.3630974759999</v>
      </c>
      <c r="E25" s="176">
        <v>2964.3630976402787</v>
      </c>
      <c r="F25" s="250">
        <f t="shared" si="1"/>
        <v>5.5417928024326102E-9</v>
      </c>
      <c r="G25" s="176">
        <v>2964.3630974759999</v>
      </c>
      <c r="H25" s="176">
        <f t="shared" si="2"/>
        <v>4.8095216698129663E-13</v>
      </c>
      <c r="I25" s="176">
        <f t="shared" si="0"/>
        <v>1.6224468836633031E-14</v>
      </c>
      <c r="J25" s="250"/>
      <c r="K25" s="176">
        <v>0</v>
      </c>
      <c r="L25" s="176">
        <v>4.8095216698129663E-13</v>
      </c>
    </row>
    <row r="26" spans="1:12" s="31" customFormat="1" ht="17.649999999999999" customHeight="1" x14ac:dyDescent="0.25">
      <c r="A26" s="117">
        <v>13</v>
      </c>
      <c r="B26" s="117" t="s">
        <v>140</v>
      </c>
      <c r="C26" s="244" t="s">
        <v>142</v>
      </c>
      <c r="D26" s="176">
        <v>857.21621451073088</v>
      </c>
      <c r="E26" s="176">
        <v>857.2162137694171</v>
      </c>
      <c r="F26" s="250">
        <f t="shared" si="1"/>
        <v>-8.6479204242095875E-8</v>
      </c>
      <c r="G26" s="176">
        <v>857.21621409800002</v>
      </c>
      <c r="H26" s="176">
        <f t="shared" si="2"/>
        <v>0</v>
      </c>
      <c r="I26" s="176">
        <f t="shared" si="0"/>
        <v>0</v>
      </c>
      <c r="J26" s="250"/>
      <c r="K26" s="176">
        <v>0</v>
      </c>
      <c r="L26" s="176">
        <v>0</v>
      </c>
    </row>
    <row r="27" spans="1:12" s="31" customFormat="1" ht="17.649999999999999" customHeight="1" x14ac:dyDescent="0.25">
      <c r="A27" s="117">
        <v>14</v>
      </c>
      <c r="B27" s="117" t="s">
        <v>140</v>
      </c>
      <c r="C27" s="244" t="s">
        <v>143</v>
      </c>
      <c r="D27" s="176">
        <v>571.2879895627309</v>
      </c>
      <c r="E27" s="176">
        <v>571.28798915000004</v>
      </c>
      <c r="F27" s="250">
        <f t="shared" si="1"/>
        <v>-7.2245683213623124E-8</v>
      </c>
      <c r="G27" s="176">
        <v>571.28798915000004</v>
      </c>
      <c r="H27" s="176">
        <f t="shared" si="2"/>
        <v>0</v>
      </c>
      <c r="I27" s="176">
        <f t="shared" si="0"/>
        <v>0</v>
      </c>
      <c r="J27" s="250"/>
      <c r="K27" s="176">
        <v>0</v>
      </c>
      <c r="L27" s="176">
        <v>0</v>
      </c>
    </row>
    <row r="28" spans="1:12" s="31" customFormat="1" ht="17.649999999999999" customHeight="1" x14ac:dyDescent="0.25">
      <c r="A28" s="117">
        <v>15</v>
      </c>
      <c r="B28" s="117" t="s">
        <v>140</v>
      </c>
      <c r="C28" s="244" t="s">
        <v>144</v>
      </c>
      <c r="D28" s="176">
        <v>1063.523095412</v>
      </c>
      <c r="E28" s="176">
        <v>1063.5230957405813</v>
      </c>
      <c r="F28" s="250">
        <f t="shared" si="1"/>
        <v>3.0895549230081087E-8</v>
      </c>
      <c r="G28" s="176">
        <v>1063.523095412</v>
      </c>
      <c r="H28" s="176">
        <f t="shared" si="2"/>
        <v>0</v>
      </c>
      <c r="I28" s="176">
        <f t="shared" si="0"/>
        <v>0</v>
      </c>
      <c r="J28" s="250"/>
      <c r="K28" s="176">
        <v>0</v>
      </c>
      <c r="L28" s="176">
        <v>0</v>
      </c>
    </row>
    <row r="29" spans="1:12" s="31" customFormat="1" ht="17.649999999999999" customHeight="1" x14ac:dyDescent="0.25">
      <c r="A29" s="117">
        <v>16</v>
      </c>
      <c r="B29" s="117" t="s">
        <v>140</v>
      </c>
      <c r="C29" s="244" t="s">
        <v>145</v>
      </c>
      <c r="D29" s="176">
        <v>1227.030380922731</v>
      </c>
      <c r="E29" s="176">
        <v>1227.03038051</v>
      </c>
      <c r="F29" s="250">
        <f t="shared" si="1"/>
        <v>-3.363656730925868E-8</v>
      </c>
      <c r="G29" s="176">
        <v>1227.03038051</v>
      </c>
      <c r="H29" s="176">
        <f t="shared" si="2"/>
        <v>2.4047608349064832E-13</v>
      </c>
      <c r="I29" s="176">
        <f t="shared" si="0"/>
        <v>1.959821755926674E-14</v>
      </c>
      <c r="J29" s="250"/>
      <c r="K29" s="176">
        <v>0</v>
      </c>
      <c r="L29" s="176">
        <v>2.4047608349064832E-13</v>
      </c>
    </row>
    <row r="30" spans="1:12" s="31" customFormat="1" ht="17.649999999999999" customHeight="1" x14ac:dyDescent="0.25">
      <c r="A30" s="117">
        <v>17</v>
      </c>
      <c r="B30" s="117" t="s">
        <v>136</v>
      </c>
      <c r="C30" s="244" t="s">
        <v>146</v>
      </c>
      <c r="D30" s="176">
        <v>753.77216388673094</v>
      </c>
      <c r="E30" s="176">
        <v>753.77216330970771</v>
      </c>
      <c r="F30" s="250">
        <f t="shared" si="1"/>
        <v>-7.6551415872927464E-8</v>
      </c>
      <c r="G30" s="176">
        <v>753.77216347400008</v>
      </c>
      <c r="H30" s="176">
        <f t="shared" si="2"/>
        <v>0</v>
      </c>
      <c r="I30" s="176">
        <f t="shared" si="0"/>
        <v>0</v>
      </c>
      <c r="J30" s="250"/>
      <c r="K30" s="176">
        <v>0</v>
      </c>
      <c r="L30" s="176">
        <v>0</v>
      </c>
    </row>
    <row r="31" spans="1:12" s="31" customFormat="1" ht="17.649999999999999" customHeight="1" x14ac:dyDescent="0.25">
      <c r="A31" s="117">
        <v>18</v>
      </c>
      <c r="B31" s="117" t="s">
        <v>136</v>
      </c>
      <c r="C31" s="244" t="s">
        <v>147</v>
      </c>
      <c r="D31" s="176">
        <v>696.45295016673094</v>
      </c>
      <c r="E31" s="176">
        <v>696.45294958970783</v>
      </c>
      <c r="F31" s="250">
        <f t="shared" si="1"/>
        <v>-8.2851698834929266E-8</v>
      </c>
      <c r="G31" s="176">
        <v>696.45294975400009</v>
      </c>
      <c r="H31" s="176">
        <f t="shared" si="2"/>
        <v>1.2023804174532416E-13</v>
      </c>
      <c r="I31" s="176">
        <f t="shared" si="0"/>
        <v>1.7264345253496079E-14</v>
      </c>
      <c r="J31" s="250"/>
      <c r="K31" s="176">
        <v>0</v>
      </c>
      <c r="L31" s="176">
        <v>1.2023804174532416E-13</v>
      </c>
    </row>
    <row r="32" spans="1:12" s="31" customFormat="1" ht="17.649999999999999" customHeight="1" x14ac:dyDescent="0.25">
      <c r="A32" s="117">
        <v>19</v>
      </c>
      <c r="B32" s="117" t="s">
        <v>136</v>
      </c>
      <c r="C32" s="244" t="s">
        <v>148</v>
      </c>
      <c r="D32" s="176">
        <v>468.39283743999999</v>
      </c>
      <c r="E32" s="176">
        <v>468.39283743999999</v>
      </c>
      <c r="F32" s="250">
        <f t="shared" si="1"/>
        <v>0</v>
      </c>
      <c r="G32" s="176">
        <v>468.39283743999999</v>
      </c>
      <c r="H32" s="176">
        <f t="shared" si="2"/>
        <v>0</v>
      </c>
      <c r="I32" s="176">
        <f t="shared" si="0"/>
        <v>0</v>
      </c>
      <c r="J32" s="250"/>
      <c r="K32" s="176">
        <v>0</v>
      </c>
      <c r="L32" s="176">
        <v>0</v>
      </c>
    </row>
    <row r="33" spans="1:12" s="31" customFormat="1" ht="17.649999999999999" customHeight="1" x14ac:dyDescent="0.25">
      <c r="A33" s="117">
        <v>20</v>
      </c>
      <c r="B33" s="117" t="s">
        <v>136</v>
      </c>
      <c r="C33" s="244" t="s">
        <v>149</v>
      </c>
      <c r="D33" s="176">
        <v>477.54577802000006</v>
      </c>
      <c r="E33" s="176">
        <v>477.54577802000006</v>
      </c>
      <c r="F33" s="250">
        <f t="shared" si="1"/>
        <v>0</v>
      </c>
      <c r="G33" s="176">
        <v>477.54577802000006</v>
      </c>
      <c r="H33" s="176">
        <f t="shared" si="2"/>
        <v>-6.0119020872662079E-14</v>
      </c>
      <c r="I33" s="176">
        <f t="shared" si="0"/>
        <v>-1.2589163937733366E-14</v>
      </c>
      <c r="J33" s="250"/>
      <c r="K33" s="176">
        <v>0</v>
      </c>
      <c r="L33" s="176">
        <v>-6.0119020872662079E-14</v>
      </c>
    </row>
    <row r="34" spans="1:12" s="31" customFormat="1" ht="17.649999999999999" customHeight="1" x14ac:dyDescent="0.25">
      <c r="A34" s="117">
        <v>21</v>
      </c>
      <c r="B34" s="117" t="s">
        <v>140</v>
      </c>
      <c r="C34" s="244" t="s">
        <v>150</v>
      </c>
      <c r="D34" s="176">
        <v>617.29152957073097</v>
      </c>
      <c r="E34" s="176">
        <v>617.29152882941696</v>
      </c>
      <c r="F34" s="250">
        <f t="shared" si="1"/>
        <v>-1.2009138572466327E-7</v>
      </c>
      <c r="G34" s="176">
        <v>617.291529158</v>
      </c>
      <c r="H34" s="176">
        <f t="shared" si="2"/>
        <v>1.2023804174532416E-13</v>
      </c>
      <c r="I34" s="176">
        <f t="shared" si="0"/>
        <v>1.9478323633135564E-14</v>
      </c>
      <c r="J34" s="250"/>
      <c r="K34" s="176">
        <v>0</v>
      </c>
      <c r="L34" s="176">
        <v>1.2023804174532416E-13</v>
      </c>
    </row>
    <row r="35" spans="1:12" s="31" customFormat="1" ht="17.649999999999999" customHeight="1" x14ac:dyDescent="0.25">
      <c r="A35" s="117">
        <v>22</v>
      </c>
      <c r="B35" s="117" t="s">
        <v>140</v>
      </c>
      <c r="C35" s="244" t="s">
        <v>151</v>
      </c>
      <c r="D35" s="176">
        <v>761.30385799999999</v>
      </c>
      <c r="E35" s="176">
        <v>761.30385799999999</v>
      </c>
      <c r="F35" s="250">
        <f t="shared" si="1"/>
        <v>0</v>
      </c>
      <c r="G35" s="176">
        <v>761.30385799999999</v>
      </c>
      <c r="H35" s="176">
        <f t="shared" si="2"/>
        <v>0</v>
      </c>
      <c r="I35" s="176">
        <f t="shared" si="0"/>
        <v>0</v>
      </c>
      <c r="J35" s="250"/>
      <c r="K35" s="176">
        <v>0</v>
      </c>
      <c r="L35" s="176">
        <v>0</v>
      </c>
    </row>
    <row r="36" spans="1:12" s="31" customFormat="1" ht="17.649999999999999" customHeight="1" x14ac:dyDescent="0.25">
      <c r="A36" s="117">
        <v>23</v>
      </c>
      <c r="B36" s="117" t="s">
        <v>140</v>
      </c>
      <c r="C36" s="244" t="s">
        <v>152</v>
      </c>
      <c r="D36" s="176">
        <v>411.86912694</v>
      </c>
      <c r="E36" s="176">
        <v>411.86912694</v>
      </c>
      <c r="F36" s="250">
        <f t="shared" si="1"/>
        <v>0</v>
      </c>
      <c r="G36" s="176">
        <v>411.86912694</v>
      </c>
      <c r="H36" s="176">
        <f t="shared" si="2"/>
        <v>6.0119020872662079E-14</v>
      </c>
      <c r="I36" s="176">
        <f t="shared" si="0"/>
        <v>1.4596632022244302E-14</v>
      </c>
      <c r="J36" s="250"/>
      <c r="K36" s="176">
        <v>0</v>
      </c>
      <c r="L36" s="176">
        <v>6.0119020872662079E-14</v>
      </c>
    </row>
    <row r="37" spans="1:12" s="31" customFormat="1" ht="17.649999999999999" customHeight="1" x14ac:dyDescent="0.25">
      <c r="A37" s="117">
        <v>24</v>
      </c>
      <c r="B37" s="117" t="s">
        <v>140</v>
      </c>
      <c r="C37" s="244" t="s">
        <v>153</v>
      </c>
      <c r="D37" s="176">
        <v>746.77752287473095</v>
      </c>
      <c r="E37" s="176">
        <v>746.7775227905812</v>
      </c>
      <c r="F37" s="250">
        <f t="shared" si="1"/>
        <v>-1.1268383559581707E-8</v>
      </c>
      <c r="G37" s="176">
        <v>746.77752246200009</v>
      </c>
      <c r="H37" s="176">
        <f t="shared" si="2"/>
        <v>0</v>
      </c>
      <c r="I37" s="176">
        <f t="shared" si="0"/>
        <v>0</v>
      </c>
      <c r="J37" s="250"/>
      <c r="K37" s="176">
        <v>0</v>
      </c>
      <c r="L37" s="176">
        <v>0</v>
      </c>
    </row>
    <row r="38" spans="1:12" s="31" customFormat="1" ht="17.649999999999999" customHeight="1" x14ac:dyDescent="0.25">
      <c r="A38" s="117">
        <v>25</v>
      </c>
      <c r="B38" s="117" t="s">
        <v>124</v>
      </c>
      <c r="C38" s="244" t="s">
        <v>154</v>
      </c>
      <c r="D38" s="176">
        <v>2223.9105113667279</v>
      </c>
      <c r="E38" s="176">
        <v>2223.9105107897044</v>
      </c>
      <c r="F38" s="250">
        <f t="shared" si="1"/>
        <v>-2.5946349069272401E-8</v>
      </c>
      <c r="G38" s="176">
        <v>2223.9105109540001</v>
      </c>
      <c r="H38" s="176">
        <f t="shared" si="2"/>
        <v>0</v>
      </c>
      <c r="I38" s="176">
        <f t="shared" si="0"/>
        <v>0</v>
      </c>
      <c r="J38" s="250"/>
      <c r="K38" s="176">
        <v>0</v>
      </c>
      <c r="L38" s="176">
        <v>0</v>
      </c>
    </row>
    <row r="39" spans="1:12" s="31" customFormat="1" ht="17.649999999999999" customHeight="1" x14ac:dyDescent="0.25">
      <c r="A39" s="117">
        <v>26</v>
      </c>
      <c r="B39" s="117" t="s">
        <v>155</v>
      </c>
      <c r="C39" s="244" t="s">
        <v>156</v>
      </c>
      <c r="D39" s="176">
        <v>1942.9128834027276</v>
      </c>
      <c r="E39" s="176">
        <v>1942.9128829900001</v>
      </c>
      <c r="F39" s="250">
        <f t="shared" si="1"/>
        <v>-2.1242712477942405E-8</v>
      </c>
      <c r="G39" s="176">
        <v>1942.9128829900001</v>
      </c>
      <c r="H39" s="176">
        <f t="shared" si="2"/>
        <v>2.4047608349064832E-13</v>
      </c>
      <c r="I39" s="176">
        <f t="shared" si="0"/>
        <v>1.2377090377854374E-14</v>
      </c>
      <c r="J39" s="250"/>
      <c r="K39" s="176">
        <v>0</v>
      </c>
      <c r="L39" s="176">
        <v>2.4047608349064832E-13</v>
      </c>
    </row>
    <row r="40" spans="1:12" s="31" customFormat="1" ht="17.649999999999999" customHeight="1" x14ac:dyDescent="0.25">
      <c r="A40" s="117">
        <v>27</v>
      </c>
      <c r="B40" s="117" t="s">
        <v>136</v>
      </c>
      <c r="C40" s="244" t="s">
        <v>157</v>
      </c>
      <c r="D40" s="176">
        <v>2063.4122282079998</v>
      </c>
      <c r="E40" s="176">
        <v>2063.4122278794084</v>
      </c>
      <c r="F40" s="250">
        <f t="shared" si="1"/>
        <v>-1.5924655372145935E-8</v>
      </c>
      <c r="G40" s="176">
        <v>2063.4122282079998</v>
      </c>
      <c r="H40" s="176">
        <f t="shared" si="2"/>
        <v>2.4047608349064832E-13</v>
      </c>
      <c r="I40" s="176">
        <f t="shared" si="0"/>
        <v>1.1654291868658171E-14</v>
      </c>
      <c r="J40" s="250"/>
      <c r="K40" s="176">
        <v>0</v>
      </c>
      <c r="L40" s="176">
        <v>2.4047608349064832E-13</v>
      </c>
    </row>
    <row r="41" spans="1:12" s="31" customFormat="1" ht="17.649999999999999" customHeight="1" x14ac:dyDescent="0.25">
      <c r="A41" s="117">
        <v>28</v>
      </c>
      <c r="B41" s="117" t="s">
        <v>136</v>
      </c>
      <c r="C41" s="244" t="s">
        <v>158</v>
      </c>
      <c r="D41" s="176">
        <v>5647.9205813347271</v>
      </c>
      <c r="E41" s="176">
        <v>5647.9205812505743</v>
      </c>
      <c r="F41" s="250">
        <f t="shared" si="1"/>
        <v>-1.4899796951794997E-9</v>
      </c>
      <c r="G41" s="176">
        <v>5647.9205809220002</v>
      </c>
      <c r="H41" s="176">
        <f t="shared" si="2"/>
        <v>-9.6190433396259326E-13</v>
      </c>
      <c r="I41" s="176">
        <f t="shared" si="0"/>
        <v>-1.7031123581231491E-14</v>
      </c>
      <c r="J41" s="250"/>
      <c r="K41" s="176">
        <v>0</v>
      </c>
      <c r="L41" s="176">
        <v>-9.6190433396259326E-13</v>
      </c>
    </row>
    <row r="42" spans="1:12" s="31" customFormat="1" ht="17.649999999999999" customHeight="1" x14ac:dyDescent="0.25">
      <c r="A42" s="117">
        <v>29</v>
      </c>
      <c r="B42" s="117" t="s">
        <v>136</v>
      </c>
      <c r="C42" s="244" t="s">
        <v>159</v>
      </c>
      <c r="D42" s="176">
        <v>755.16491217473094</v>
      </c>
      <c r="E42" s="176">
        <v>755.16491209058131</v>
      </c>
      <c r="F42" s="250">
        <f t="shared" si="1"/>
        <v>-1.1143214351250208E-8</v>
      </c>
      <c r="G42" s="176">
        <v>755.16491176200009</v>
      </c>
      <c r="H42" s="176">
        <f t="shared" si="2"/>
        <v>-2.4047608349064832E-13</v>
      </c>
      <c r="I42" s="176">
        <f t="shared" si="0"/>
        <v>-3.1844181269614316E-14</v>
      </c>
      <c r="J42" s="250"/>
      <c r="K42" s="176">
        <v>0</v>
      </c>
      <c r="L42" s="176">
        <v>-2.4047608349064832E-13</v>
      </c>
    </row>
    <row r="43" spans="1:12" s="31" customFormat="1" ht="17.649999999999999" customHeight="1" x14ac:dyDescent="0.25">
      <c r="A43" s="117">
        <v>30</v>
      </c>
      <c r="B43" s="117" t="s">
        <v>136</v>
      </c>
      <c r="C43" s="244" t="s">
        <v>160</v>
      </c>
      <c r="D43" s="176">
        <v>2228.4715657147276</v>
      </c>
      <c r="E43" s="176">
        <v>2228.4715656305743</v>
      </c>
      <c r="F43" s="250">
        <f t="shared" si="1"/>
        <v>-3.7762788451800589E-9</v>
      </c>
      <c r="G43" s="176">
        <v>2228.4715653019998</v>
      </c>
      <c r="H43" s="176">
        <f t="shared" si="2"/>
        <v>0</v>
      </c>
      <c r="I43" s="176">
        <f t="shared" si="0"/>
        <v>0</v>
      </c>
      <c r="J43" s="250"/>
      <c r="K43" s="176">
        <v>0</v>
      </c>
      <c r="L43" s="176">
        <v>0</v>
      </c>
    </row>
    <row r="44" spans="1:12" s="31" customFormat="1" ht="17.649999999999999" customHeight="1" x14ac:dyDescent="0.25">
      <c r="A44" s="117">
        <v>31</v>
      </c>
      <c r="B44" s="117" t="s">
        <v>136</v>
      </c>
      <c r="C44" s="244" t="s">
        <v>161</v>
      </c>
      <c r="D44" s="176">
        <v>4662.5418604747274</v>
      </c>
      <c r="E44" s="176">
        <v>4662.5418603905746</v>
      </c>
      <c r="F44" s="250">
        <f t="shared" si="1"/>
        <v>-1.8048638139589457E-9</v>
      </c>
      <c r="G44" s="176">
        <v>4662.5418431399994</v>
      </c>
      <c r="H44" s="176">
        <f t="shared" si="2"/>
        <v>0</v>
      </c>
      <c r="I44" s="176">
        <f t="shared" si="0"/>
        <v>0</v>
      </c>
      <c r="J44" s="250"/>
      <c r="K44" s="176">
        <v>0</v>
      </c>
      <c r="L44" s="176">
        <v>0</v>
      </c>
    </row>
    <row r="45" spans="1:12" s="31" customFormat="1" ht="17.649999999999999" customHeight="1" x14ac:dyDescent="0.25">
      <c r="A45" s="117">
        <v>32</v>
      </c>
      <c r="B45" s="117" t="s">
        <v>140</v>
      </c>
      <c r="C45" s="244" t="s">
        <v>162</v>
      </c>
      <c r="D45" s="176">
        <v>1088.083635858731</v>
      </c>
      <c r="E45" s="176">
        <v>1088.0836356102907</v>
      </c>
      <c r="F45" s="250">
        <f t="shared" si="1"/>
        <v>-2.2832836066299933E-8</v>
      </c>
      <c r="G45" s="176">
        <v>1088.08366929</v>
      </c>
      <c r="H45" s="176">
        <f t="shared" si="2"/>
        <v>0</v>
      </c>
      <c r="I45" s="176">
        <f t="shared" si="0"/>
        <v>0</v>
      </c>
      <c r="J45" s="250"/>
      <c r="K45" s="176">
        <v>0</v>
      </c>
      <c r="L45" s="176">
        <v>0</v>
      </c>
    </row>
    <row r="46" spans="1:12" s="31" customFormat="1" ht="17.649999999999999" customHeight="1" x14ac:dyDescent="0.25">
      <c r="A46" s="117">
        <v>33</v>
      </c>
      <c r="B46" s="117" t="s">
        <v>140</v>
      </c>
      <c r="C46" s="244" t="s">
        <v>163</v>
      </c>
      <c r="D46" s="176">
        <v>1313.034787566731</v>
      </c>
      <c r="E46" s="176">
        <v>1313.0347869897078</v>
      </c>
      <c r="F46" s="250">
        <f t="shared" si="1"/>
        <v>-4.3945775018983113E-8</v>
      </c>
      <c r="G46" s="176">
        <v>1313.034787154</v>
      </c>
      <c r="H46" s="176">
        <f t="shared" si="2"/>
        <v>0</v>
      </c>
      <c r="I46" s="176">
        <f t="shared" si="0"/>
        <v>0</v>
      </c>
      <c r="J46" s="250"/>
      <c r="K46" s="176">
        <v>0</v>
      </c>
      <c r="L46" s="176">
        <v>0</v>
      </c>
    </row>
    <row r="47" spans="1:12" s="31" customFormat="1" ht="17.649999999999999" customHeight="1" x14ac:dyDescent="0.25">
      <c r="A47" s="117">
        <v>34</v>
      </c>
      <c r="B47" s="117" t="s">
        <v>140</v>
      </c>
      <c r="C47" s="244" t="s">
        <v>164</v>
      </c>
      <c r="D47" s="176">
        <v>1226.758918198731</v>
      </c>
      <c r="E47" s="176">
        <v>1226.7589179502907</v>
      </c>
      <c r="F47" s="250">
        <f t="shared" si="1"/>
        <v>-2.0251761156941939E-8</v>
      </c>
      <c r="G47" s="176">
        <v>1226.758900864</v>
      </c>
      <c r="H47" s="176">
        <f t="shared" si="2"/>
        <v>-2.4047608349064832E-13</v>
      </c>
      <c r="I47" s="176">
        <f t="shared" si="0"/>
        <v>-1.9602554338259363E-14</v>
      </c>
      <c r="J47" s="250"/>
      <c r="K47" s="176">
        <v>0</v>
      </c>
      <c r="L47" s="176">
        <v>-2.4047608349064832E-13</v>
      </c>
    </row>
    <row r="48" spans="1:12" s="31" customFormat="1" ht="17.649999999999999" customHeight="1" x14ac:dyDescent="0.25">
      <c r="A48" s="117">
        <v>35</v>
      </c>
      <c r="B48" s="117" t="s">
        <v>140</v>
      </c>
      <c r="C48" s="244" t="s">
        <v>165</v>
      </c>
      <c r="D48" s="176">
        <v>685.298085808</v>
      </c>
      <c r="E48" s="176">
        <v>685.29808547941695</v>
      </c>
      <c r="F48" s="250">
        <f t="shared" si="1"/>
        <v>-4.7947452230800991E-8</v>
      </c>
      <c r="G48" s="176">
        <v>685.298085808</v>
      </c>
      <c r="H48" s="176">
        <f t="shared" si="2"/>
        <v>0</v>
      </c>
      <c r="I48" s="176">
        <f t="shared" si="0"/>
        <v>0</v>
      </c>
      <c r="J48" s="250"/>
      <c r="K48" s="176">
        <v>0</v>
      </c>
      <c r="L48" s="176">
        <v>0</v>
      </c>
    </row>
    <row r="49" spans="1:12" s="31" customFormat="1" ht="17.649999999999999" customHeight="1" x14ac:dyDescent="0.25">
      <c r="A49" s="117">
        <v>36</v>
      </c>
      <c r="B49" s="117" t="s">
        <v>140</v>
      </c>
      <c r="C49" s="244" t="s">
        <v>166</v>
      </c>
      <c r="D49" s="176">
        <v>145.33156837473163</v>
      </c>
      <c r="E49" s="176">
        <v>145.33156829058245</v>
      </c>
      <c r="F49" s="250">
        <f t="shared" si="1"/>
        <v>-5.790151647033781E-8</v>
      </c>
      <c r="G49" s="176">
        <v>145.33156796200001</v>
      </c>
      <c r="H49" s="176">
        <f t="shared" si="2"/>
        <v>3.0059510436331039E-14</v>
      </c>
      <c r="I49" s="176">
        <f t="shared" si="0"/>
        <v>2.0683400578344209E-14</v>
      </c>
      <c r="J49" s="250"/>
      <c r="K49" s="176">
        <v>0</v>
      </c>
      <c r="L49" s="176">
        <v>3.0059510436331039E-14</v>
      </c>
    </row>
    <row r="50" spans="1:12" s="31" customFormat="1" ht="17.649999999999999" customHeight="1" x14ac:dyDescent="0.25">
      <c r="A50" s="117">
        <v>37</v>
      </c>
      <c r="B50" s="117" t="s">
        <v>140</v>
      </c>
      <c r="C50" s="244" t="s">
        <v>167</v>
      </c>
      <c r="D50" s="176">
        <v>2930.4632722107276</v>
      </c>
      <c r="E50" s="176">
        <v>2930.4632714694085</v>
      </c>
      <c r="F50" s="250">
        <f t="shared" si="1"/>
        <v>-2.529699827391596E-8</v>
      </c>
      <c r="G50" s="176">
        <v>2930.4632379540003</v>
      </c>
      <c r="H50" s="176">
        <f t="shared" si="2"/>
        <v>0</v>
      </c>
      <c r="I50" s="176">
        <f t="shared" si="0"/>
        <v>0</v>
      </c>
      <c r="J50" s="250"/>
      <c r="K50" s="176">
        <v>0</v>
      </c>
      <c r="L50" s="176">
        <v>0</v>
      </c>
    </row>
    <row r="51" spans="1:12" s="31" customFormat="1" ht="17.649999999999999" customHeight="1" x14ac:dyDescent="0.25">
      <c r="A51" s="117">
        <v>38</v>
      </c>
      <c r="B51" s="117" t="s">
        <v>126</v>
      </c>
      <c r="C51" s="244" t="s">
        <v>168</v>
      </c>
      <c r="D51" s="176">
        <v>1926.0359801200002</v>
      </c>
      <c r="E51" s="176">
        <v>1926.0359801200002</v>
      </c>
      <c r="F51" s="250">
        <f t="shared" si="1"/>
        <v>0</v>
      </c>
      <c r="G51" s="176">
        <v>1926.0359801200002</v>
      </c>
      <c r="H51" s="176">
        <f t="shared" si="2"/>
        <v>2.4047608349064832E-13</v>
      </c>
      <c r="I51" s="176">
        <f t="shared" si="0"/>
        <v>1.2485544713223147E-14</v>
      </c>
      <c r="J51" s="250"/>
      <c r="K51" s="176">
        <v>0</v>
      </c>
      <c r="L51" s="176">
        <v>2.4047608349064832E-13</v>
      </c>
    </row>
    <row r="52" spans="1:12" s="31" customFormat="1" ht="17.649999999999999" customHeight="1" x14ac:dyDescent="0.25">
      <c r="A52" s="117">
        <v>39</v>
      </c>
      <c r="B52" s="117" t="s">
        <v>136</v>
      </c>
      <c r="C52" s="244" t="s">
        <v>169</v>
      </c>
      <c r="D52" s="176">
        <v>1111.31055266</v>
      </c>
      <c r="E52" s="176">
        <v>1111.31055266</v>
      </c>
      <c r="F52" s="250">
        <f t="shared" si="1"/>
        <v>0</v>
      </c>
      <c r="G52" s="176">
        <v>1111.31055266</v>
      </c>
      <c r="H52" s="176">
        <f t="shared" si="2"/>
        <v>0</v>
      </c>
      <c r="I52" s="176">
        <f t="shared" si="0"/>
        <v>0</v>
      </c>
      <c r="J52" s="250"/>
      <c r="K52" s="176">
        <v>0</v>
      </c>
      <c r="L52" s="176">
        <v>0</v>
      </c>
    </row>
    <row r="53" spans="1:12" s="31" customFormat="1" ht="17.649999999999999" customHeight="1" x14ac:dyDescent="0.25">
      <c r="A53" s="117">
        <v>40</v>
      </c>
      <c r="B53" s="117" t="s">
        <v>136</v>
      </c>
      <c r="C53" s="244" t="s">
        <v>170</v>
      </c>
      <c r="D53" s="176">
        <v>250.48976642</v>
      </c>
      <c r="E53" s="176">
        <v>250.48976642</v>
      </c>
      <c r="F53" s="250">
        <f t="shared" si="1"/>
        <v>0</v>
      </c>
      <c r="G53" s="176">
        <v>250.48976642</v>
      </c>
      <c r="H53" s="176">
        <f t="shared" si="2"/>
        <v>-3.0059510436331039E-14</v>
      </c>
      <c r="I53" s="176">
        <f t="shared" si="0"/>
        <v>-1.2000294808822568E-14</v>
      </c>
      <c r="J53" s="250"/>
      <c r="K53" s="176">
        <v>0</v>
      </c>
      <c r="L53" s="176">
        <v>-3.0059510436331039E-14</v>
      </c>
    </row>
    <row r="54" spans="1:12" s="31" customFormat="1" ht="17.649999999999999" customHeight="1" x14ac:dyDescent="0.25">
      <c r="A54" s="117">
        <v>41</v>
      </c>
      <c r="B54" s="117" t="s">
        <v>136</v>
      </c>
      <c r="C54" s="244" t="s">
        <v>171</v>
      </c>
      <c r="D54" s="176">
        <v>4184.8855644599998</v>
      </c>
      <c r="E54" s="176">
        <v>4184.8855644599998</v>
      </c>
      <c r="F54" s="250">
        <f t="shared" si="1"/>
        <v>0</v>
      </c>
      <c r="G54" s="176">
        <v>4184.8855644599998</v>
      </c>
      <c r="H54" s="176">
        <f t="shared" si="2"/>
        <v>4.8095216698129663E-13</v>
      </c>
      <c r="I54" s="176">
        <f t="shared" si="0"/>
        <v>1.149260020550542E-14</v>
      </c>
      <c r="J54" s="250"/>
      <c r="K54" s="176">
        <v>0</v>
      </c>
      <c r="L54" s="176">
        <v>4.8095216698129663E-13</v>
      </c>
    </row>
    <row r="55" spans="1:12" s="31" customFormat="1" ht="17.649999999999999" customHeight="1" x14ac:dyDescent="0.25">
      <c r="A55" s="117">
        <v>42</v>
      </c>
      <c r="B55" s="117" t="s">
        <v>136</v>
      </c>
      <c r="C55" s="244" t="s">
        <v>172</v>
      </c>
      <c r="D55" s="176">
        <v>1817.3813749440001</v>
      </c>
      <c r="E55" s="176">
        <v>1817.3813747797042</v>
      </c>
      <c r="F55" s="250">
        <f t="shared" si="1"/>
        <v>-9.0402636487851851E-9</v>
      </c>
      <c r="G55" s="176">
        <v>1817.3813749440001</v>
      </c>
      <c r="H55" s="176">
        <f t="shared" si="2"/>
        <v>4.8095216698129663E-13</v>
      </c>
      <c r="I55" s="176">
        <f t="shared" si="0"/>
        <v>2.6464019806497453E-14</v>
      </c>
      <c r="J55" s="250"/>
      <c r="K55" s="176">
        <v>0</v>
      </c>
      <c r="L55" s="176">
        <v>4.8095216698129663E-13</v>
      </c>
    </row>
    <row r="56" spans="1:12" s="31" customFormat="1" ht="17.649999999999999" customHeight="1" x14ac:dyDescent="0.25">
      <c r="A56" s="117">
        <v>43</v>
      </c>
      <c r="B56" s="117" t="s">
        <v>136</v>
      </c>
      <c r="C56" s="244" t="s">
        <v>173</v>
      </c>
      <c r="D56" s="176">
        <v>740.33343872</v>
      </c>
      <c r="E56" s="176">
        <v>740.33343872</v>
      </c>
      <c r="F56" s="250">
        <f t="shared" si="1"/>
        <v>0</v>
      </c>
      <c r="G56" s="176">
        <v>740.33343872</v>
      </c>
      <c r="H56" s="176">
        <f t="shared" si="2"/>
        <v>-2.4047608349064832E-13</v>
      </c>
      <c r="I56" s="176">
        <f t="shared" si="0"/>
        <v>-3.2482131822442006E-14</v>
      </c>
      <c r="J56" s="250"/>
      <c r="K56" s="176">
        <v>0</v>
      </c>
      <c r="L56" s="176">
        <v>-2.4047608349064832E-13</v>
      </c>
    </row>
    <row r="57" spans="1:12" s="31" customFormat="1" ht="17.649999999999999" customHeight="1" x14ac:dyDescent="0.25">
      <c r="A57" s="117">
        <v>44</v>
      </c>
      <c r="B57" s="117" t="s">
        <v>140</v>
      </c>
      <c r="C57" s="244" t="s">
        <v>174</v>
      </c>
      <c r="D57" s="176">
        <v>372.23323400000004</v>
      </c>
      <c r="E57" s="176">
        <v>372.23323400000004</v>
      </c>
      <c r="F57" s="250">
        <f t="shared" si="1"/>
        <v>0</v>
      </c>
      <c r="G57" s="176">
        <v>372.23323400000004</v>
      </c>
      <c r="H57" s="176">
        <f t="shared" si="2"/>
        <v>0</v>
      </c>
      <c r="I57" s="176">
        <f t="shared" si="0"/>
        <v>0</v>
      </c>
      <c r="J57" s="250"/>
      <c r="K57" s="176">
        <v>0</v>
      </c>
      <c r="L57" s="176">
        <v>0</v>
      </c>
    </row>
    <row r="58" spans="1:12" s="31" customFormat="1" ht="17.649999999999999" customHeight="1" x14ac:dyDescent="0.25">
      <c r="A58" s="117">
        <v>45</v>
      </c>
      <c r="B58" s="117" t="s">
        <v>140</v>
      </c>
      <c r="C58" s="244" t="s">
        <v>175</v>
      </c>
      <c r="D58" s="176">
        <v>969.52162232000001</v>
      </c>
      <c r="E58" s="176">
        <v>969.52162232000001</v>
      </c>
      <c r="F58" s="250">
        <f t="shared" si="1"/>
        <v>0</v>
      </c>
      <c r="G58" s="176">
        <v>969.52162232000001</v>
      </c>
      <c r="H58" s="176">
        <f t="shared" si="2"/>
        <v>1.2023804174532416E-13</v>
      </c>
      <c r="I58" s="176">
        <f t="shared" si="0"/>
        <v>1.240179063336438E-14</v>
      </c>
      <c r="J58" s="250"/>
      <c r="K58" s="176">
        <v>0</v>
      </c>
      <c r="L58" s="176">
        <v>1.2023804174532416E-13</v>
      </c>
    </row>
    <row r="59" spans="1:12" s="31" customFormat="1" ht="17.649999999999999" customHeight="1" x14ac:dyDescent="0.25">
      <c r="A59" s="117">
        <v>46</v>
      </c>
      <c r="B59" s="117" t="s">
        <v>140</v>
      </c>
      <c r="C59" s="244" t="s">
        <v>176</v>
      </c>
      <c r="D59" s="176">
        <v>362.15838286000002</v>
      </c>
      <c r="E59" s="176">
        <v>362.15838286000002</v>
      </c>
      <c r="F59" s="250">
        <f t="shared" si="1"/>
        <v>0</v>
      </c>
      <c r="G59" s="176">
        <v>362.15838286000002</v>
      </c>
      <c r="H59" s="176">
        <f t="shared" si="2"/>
        <v>0</v>
      </c>
      <c r="I59" s="176">
        <f t="shared" si="0"/>
        <v>0</v>
      </c>
      <c r="J59" s="250"/>
      <c r="K59" s="176">
        <v>0</v>
      </c>
      <c r="L59" s="176">
        <v>0</v>
      </c>
    </row>
    <row r="60" spans="1:12" s="31" customFormat="1" ht="17.649999999999999" customHeight="1" x14ac:dyDescent="0.25">
      <c r="A60" s="117">
        <v>47</v>
      </c>
      <c r="B60" s="117" t="s">
        <v>140</v>
      </c>
      <c r="C60" s="244" t="s">
        <v>177</v>
      </c>
      <c r="D60" s="176">
        <v>758.09074248399997</v>
      </c>
      <c r="E60" s="176">
        <v>758.09074231970772</v>
      </c>
      <c r="F60" s="250">
        <f t="shared" si="1"/>
        <v>-2.167183765777736E-8</v>
      </c>
      <c r="G60" s="176">
        <v>758.09070864000012</v>
      </c>
      <c r="H60" s="176">
        <f t="shared" si="2"/>
        <v>2.4047608349064832E-13</v>
      </c>
      <c r="I60" s="176">
        <f t="shared" si="0"/>
        <v>3.1721279533741218E-14</v>
      </c>
      <c r="J60" s="250"/>
      <c r="K60" s="176">
        <v>0</v>
      </c>
      <c r="L60" s="176">
        <v>2.4047608349064832E-13</v>
      </c>
    </row>
    <row r="61" spans="1:12" s="31" customFormat="1" ht="17.649999999999999" customHeight="1" x14ac:dyDescent="0.25">
      <c r="A61" s="117">
        <v>48</v>
      </c>
      <c r="B61" s="117" t="s">
        <v>128</v>
      </c>
      <c r="C61" s="244" t="s">
        <v>178</v>
      </c>
      <c r="D61" s="176">
        <v>947.66361029600012</v>
      </c>
      <c r="E61" s="176">
        <v>947.66361046029067</v>
      </c>
      <c r="F61" s="250">
        <f t="shared" si="1"/>
        <v>1.7336375890408817E-8</v>
      </c>
      <c r="G61" s="176">
        <v>947.66354260799994</v>
      </c>
      <c r="H61" s="176">
        <f t="shared" si="2"/>
        <v>-1.2023804174532416E-13</v>
      </c>
      <c r="I61" s="176">
        <f t="shared" si="0"/>
        <v>-1.268783990628523E-14</v>
      </c>
      <c r="J61" s="250"/>
      <c r="K61" s="176">
        <v>0</v>
      </c>
      <c r="L61" s="176">
        <v>-1.2023804174532416E-13</v>
      </c>
    </row>
    <row r="62" spans="1:12" s="31" customFormat="1" ht="17.649999999999999" customHeight="1" x14ac:dyDescent="0.25">
      <c r="A62" s="117">
        <v>49</v>
      </c>
      <c r="B62" s="117" t="s">
        <v>136</v>
      </c>
      <c r="C62" s="244" t="s">
        <v>179</v>
      </c>
      <c r="D62" s="176">
        <v>2146.6568770507274</v>
      </c>
      <c r="E62" s="176">
        <v>2146.6568763094087</v>
      </c>
      <c r="F62" s="250">
        <f t="shared" si="1"/>
        <v>-3.4533627513155807E-8</v>
      </c>
      <c r="G62" s="176">
        <v>2146.6568766380001</v>
      </c>
      <c r="H62" s="176">
        <f t="shared" si="2"/>
        <v>0</v>
      </c>
      <c r="I62" s="176">
        <f t="shared" si="0"/>
        <v>0</v>
      </c>
      <c r="J62" s="250"/>
      <c r="K62" s="176">
        <v>0</v>
      </c>
      <c r="L62" s="176">
        <v>0</v>
      </c>
    </row>
    <row r="63" spans="1:12" s="31" customFormat="1" ht="17.649999999999999" customHeight="1" x14ac:dyDescent="0.25">
      <c r="A63" s="117">
        <v>50</v>
      </c>
      <c r="B63" s="117" t="s">
        <v>136</v>
      </c>
      <c r="C63" s="244" t="s">
        <v>180</v>
      </c>
      <c r="D63" s="176">
        <v>2580.1357025867278</v>
      </c>
      <c r="E63" s="176">
        <v>2580.1357020097043</v>
      </c>
      <c r="F63" s="250">
        <f t="shared" si="1"/>
        <v>-2.236407681266428E-8</v>
      </c>
      <c r="G63" s="176">
        <v>2580.135702174</v>
      </c>
      <c r="H63" s="176">
        <f t="shared" si="2"/>
        <v>0</v>
      </c>
      <c r="I63" s="176">
        <f t="shared" si="0"/>
        <v>0</v>
      </c>
      <c r="J63" s="250"/>
      <c r="K63" s="176">
        <v>0</v>
      </c>
      <c r="L63" s="176">
        <v>0</v>
      </c>
    </row>
    <row r="64" spans="1:12" s="31" customFormat="1" ht="17.649999999999999" customHeight="1" x14ac:dyDescent="0.25">
      <c r="A64" s="117">
        <v>51</v>
      </c>
      <c r="B64" s="117" t="s">
        <v>136</v>
      </c>
      <c r="C64" s="244" t="s">
        <v>181</v>
      </c>
      <c r="D64" s="176">
        <v>484.380776884</v>
      </c>
      <c r="E64" s="176">
        <v>484.38077671970768</v>
      </c>
      <c r="F64" s="250">
        <f t="shared" si="1"/>
        <v>-3.3918013286893256E-8</v>
      </c>
      <c r="G64" s="176">
        <v>484.380776884</v>
      </c>
      <c r="H64" s="176">
        <f t="shared" si="2"/>
        <v>6.0119020872662079E-14</v>
      </c>
      <c r="I64" s="176">
        <f t="shared" si="0"/>
        <v>1.2411520803900651E-14</v>
      </c>
      <c r="J64" s="250"/>
      <c r="K64" s="176">
        <v>0</v>
      </c>
      <c r="L64" s="176">
        <v>6.0119020872662079E-14</v>
      </c>
    </row>
    <row r="65" spans="1:12" s="31" customFormat="1" ht="17.649999999999999" customHeight="1" x14ac:dyDescent="0.25">
      <c r="A65" s="117">
        <v>52</v>
      </c>
      <c r="B65" s="117" t="s">
        <v>136</v>
      </c>
      <c r="C65" s="244" t="s">
        <v>182</v>
      </c>
      <c r="D65" s="176">
        <v>465.62783381873095</v>
      </c>
      <c r="E65" s="176">
        <v>465.62783357029065</v>
      </c>
      <c r="F65" s="250">
        <f t="shared" si="1"/>
        <v>-5.3355989848569152E-8</v>
      </c>
      <c r="G65" s="176">
        <v>465.62783340600004</v>
      </c>
      <c r="H65" s="176">
        <f t="shared" si="2"/>
        <v>0</v>
      </c>
      <c r="I65" s="176">
        <f t="shared" si="0"/>
        <v>0</v>
      </c>
      <c r="J65" s="250"/>
      <c r="K65" s="176">
        <v>0</v>
      </c>
      <c r="L65" s="176">
        <v>0</v>
      </c>
    </row>
    <row r="66" spans="1:12" s="31" customFormat="1" ht="17.649999999999999" customHeight="1" x14ac:dyDescent="0.25">
      <c r="A66" s="117">
        <v>53</v>
      </c>
      <c r="B66" s="117" t="s">
        <v>136</v>
      </c>
      <c r="C66" s="244" t="s">
        <v>183</v>
      </c>
      <c r="D66" s="176">
        <v>282.07879187873101</v>
      </c>
      <c r="E66" s="176">
        <v>282.07879163029065</v>
      </c>
      <c r="F66" s="250">
        <f t="shared" si="1"/>
        <v>-8.8074813220373471E-8</v>
      </c>
      <c r="G66" s="176">
        <v>282.07879146600004</v>
      </c>
      <c r="H66" s="176">
        <f t="shared" si="2"/>
        <v>-6.0119020872662079E-14</v>
      </c>
      <c r="I66" s="176">
        <f t="shared" si="0"/>
        <v>-2.1312846855731595E-14</v>
      </c>
      <c r="J66" s="250"/>
      <c r="K66" s="176">
        <v>0</v>
      </c>
      <c r="L66" s="176">
        <v>-6.0119020872662079E-14</v>
      </c>
    </row>
    <row r="67" spans="1:12" s="31" customFormat="1" ht="17.649999999999999" customHeight="1" x14ac:dyDescent="0.25">
      <c r="A67" s="117">
        <v>54</v>
      </c>
      <c r="B67" s="117" t="s">
        <v>136</v>
      </c>
      <c r="C67" s="244" t="s">
        <v>184</v>
      </c>
      <c r="D67" s="176">
        <v>439.77941113073098</v>
      </c>
      <c r="E67" s="176">
        <v>439.77941038941708</v>
      </c>
      <c r="F67" s="250">
        <f t="shared" si="1"/>
        <v>-1.6856493800787575E-7</v>
      </c>
      <c r="G67" s="176">
        <v>439.77941071800001</v>
      </c>
      <c r="H67" s="176">
        <f t="shared" si="2"/>
        <v>-1.2023804174532416E-13</v>
      </c>
      <c r="I67" s="176">
        <f t="shared" si="0"/>
        <v>-2.7340534573652603E-14</v>
      </c>
      <c r="J67" s="250"/>
      <c r="K67" s="176">
        <v>0</v>
      </c>
      <c r="L67" s="176">
        <v>-1.2023804174532416E-13</v>
      </c>
    </row>
    <row r="68" spans="1:12" s="31" customFormat="1" ht="17.649999999999999" customHeight="1" x14ac:dyDescent="0.25">
      <c r="A68" s="117">
        <v>55</v>
      </c>
      <c r="B68" s="117" t="s">
        <v>136</v>
      </c>
      <c r="C68" s="244" t="s">
        <v>185</v>
      </c>
      <c r="D68" s="176">
        <v>358.388093572</v>
      </c>
      <c r="E68" s="176">
        <v>358.38809390058128</v>
      </c>
      <c r="F68" s="250">
        <f t="shared" si="1"/>
        <v>9.1683077130255697E-8</v>
      </c>
      <c r="G68" s="176">
        <v>358.388093572</v>
      </c>
      <c r="H68" s="176">
        <f t="shared" si="2"/>
        <v>0</v>
      </c>
      <c r="I68" s="176">
        <f t="shared" si="0"/>
        <v>0</v>
      </c>
      <c r="J68" s="250"/>
      <c r="K68" s="176">
        <v>0</v>
      </c>
      <c r="L68" s="176">
        <v>0</v>
      </c>
    </row>
    <row r="69" spans="1:12" s="31" customFormat="1" ht="17.649999999999999" customHeight="1" x14ac:dyDescent="0.25">
      <c r="A69" s="117">
        <v>57</v>
      </c>
      <c r="B69" s="117" t="s">
        <v>136</v>
      </c>
      <c r="C69" s="244" t="s">
        <v>186</v>
      </c>
      <c r="D69" s="176">
        <v>232.82314806673097</v>
      </c>
      <c r="E69" s="176">
        <v>232.82314748970771</v>
      </c>
      <c r="F69" s="250">
        <f t="shared" si="1"/>
        <v>-2.4783759045021725E-7</v>
      </c>
      <c r="G69" s="176">
        <v>232.823147654</v>
      </c>
      <c r="H69" s="176">
        <f t="shared" si="2"/>
        <v>-6.0119020872662079E-14</v>
      </c>
      <c r="I69" s="176">
        <f t="shared" si="0"/>
        <v>-2.5821754203077994E-14</v>
      </c>
      <c r="J69" s="250"/>
      <c r="K69" s="176">
        <v>0</v>
      </c>
      <c r="L69" s="176">
        <v>-6.0119020872662079E-14</v>
      </c>
    </row>
    <row r="70" spans="1:12" s="31" customFormat="1" ht="17.649999999999999" customHeight="1" x14ac:dyDescent="0.25">
      <c r="A70" s="117">
        <v>58</v>
      </c>
      <c r="B70" s="117" t="s">
        <v>140</v>
      </c>
      <c r="C70" s="244" t="s">
        <v>187</v>
      </c>
      <c r="D70" s="176">
        <v>1319.5837707867311</v>
      </c>
      <c r="E70" s="176">
        <v>1319.5837702097076</v>
      </c>
      <c r="F70" s="250">
        <f t="shared" si="1"/>
        <v>-4.3727681031668908E-8</v>
      </c>
      <c r="G70" s="176">
        <v>1319.5837703740001</v>
      </c>
      <c r="H70" s="176">
        <f t="shared" si="2"/>
        <v>0</v>
      </c>
      <c r="I70" s="176">
        <f t="shared" si="0"/>
        <v>0</v>
      </c>
      <c r="J70" s="250"/>
      <c r="K70" s="176">
        <v>0</v>
      </c>
      <c r="L70" s="176">
        <v>0</v>
      </c>
    </row>
    <row r="71" spans="1:12" s="31" customFormat="1" ht="17.649999999999999" customHeight="1" x14ac:dyDescent="0.25">
      <c r="A71" s="117">
        <v>59</v>
      </c>
      <c r="B71" s="117" t="s">
        <v>140</v>
      </c>
      <c r="C71" s="244" t="s">
        <v>188</v>
      </c>
      <c r="D71" s="176">
        <v>512.61176681873098</v>
      </c>
      <c r="E71" s="176">
        <v>512.61176657029057</v>
      </c>
      <c r="F71" s="250">
        <f t="shared" si="1"/>
        <v>-4.8465608415426686E-8</v>
      </c>
      <c r="G71" s="176">
        <v>512.61176640600002</v>
      </c>
      <c r="H71" s="176">
        <f t="shared" si="2"/>
        <v>1.2023804174532416E-13</v>
      </c>
      <c r="I71" s="176">
        <f t="shared" si="0"/>
        <v>2.3455966012991787E-14</v>
      </c>
      <c r="J71" s="250"/>
      <c r="K71" s="176">
        <v>0</v>
      </c>
      <c r="L71" s="176">
        <v>1.2023804174532416E-13</v>
      </c>
    </row>
    <row r="72" spans="1:12" s="31" customFormat="1" ht="17.649999999999999" customHeight="1" x14ac:dyDescent="0.25">
      <c r="A72" s="117">
        <v>60</v>
      </c>
      <c r="B72" s="117" t="s">
        <v>189</v>
      </c>
      <c r="C72" s="244" t="s">
        <v>190</v>
      </c>
      <c r="D72" s="176">
        <v>1918.2849595520001</v>
      </c>
      <c r="E72" s="176">
        <v>1918.2849598805747</v>
      </c>
      <c r="F72" s="250">
        <f t="shared" si="1"/>
        <v>1.7128570561908418E-8</v>
      </c>
      <c r="G72" s="176">
        <v>1916.7824213280001</v>
      </c>
      <c r="H72" s="176">
        <f t="shared" si="2"/>
        <v>-4.8095216698129663E-13</v>
      </c>
      <c r="I72" s="176">
        <f t="shared" si="0"/>
        <v>-2.5071987584745436E-14</v>
      </c>
      <c r="J72" s="250"/>
      <c r="K72" s="176">
        <v>0</v>
      </c>
      <c r="L72" s="176">
        <v>-4.8095216698129663E-13</v>
      </c>
    </row>
    <row r="73" spans="1:12" s="31" customFormat="1" ht="17.649999999999999" customHeight="1" x14ac:dyDescent="0.25">
      <c r="A73" s="117">
        <v>61</v>
      </c>
      <c r="B73" s="117" t="s">
        <v>126</v>
      </c>
      <c r="C73" s="244" t="s">
        <v>191</v>
      </c>
      <c r="D73" s="176">
        <v>1302.785504450731</v>
      </c>
      <c r="E73" s="176">
        <v>1302.7855037094171</v>
      </c>
      <c r="F73" s="250">
        <f t="shared" si="1"/>
        <v>-5.6902223377619521E-8</v>
      </c>
      <c r="G73" s="176">
        <v>1302.785504038</v>
      </c>
      <c r="H73" s="176">
        <f t="shared" si="2"/>
        <v>4.8095216698129663E-13</v>
      </c>
      <c r="I73" s="176">
        <f t="shared" si="0"/>
        <v>3.6917218192241399E-14</v>
      </c>
      <c r="J73" s="250"/>
      <c r="K73" s="176">
        <v>0</v>
      </c>
      <c r="L73" s="176">
        <v>4.8095216698129663E-13</v>
      </c>
    </row>
    <row r="74" spans="1:12" s="31" customFormat="1" ht="17.649999999999999" customHeight="1" x14ac:dyDescent="0.25">
      <c r="A74" s="117">
        <v>62</v>
      </c>
      <c r="B74" s="117" t="s">
        <v>192</v>
      </c>
      <c r="C74" s="244" t="s">
        <v>193</v>
      </c>
      <c r="D74" s="176">
        <v>10728.988124710728</v>
      </c>
      <c r="E74" s="176">
        <v>10728.98812396941</v>
      </c>
      <c r="F74" s="250">
        <f t="shared" si="1"/>
        <v>-6.9094880927877966E-9</v>
      </c>
      <c r="G74" s="176">
        <v>10728.988124298001</v>
      </c>
      <c r="H74" s="176">
        <f t="shared" si="2"/>
        <v>17.333661476694854</v>
      </c>
      <c r="I74" s="176">
        <f t="shared" si="0"/>
        <v>0.16155914496698975</v>
      </c>
      <c r="J74" s="250"/>
      <c r="K74" s="176">
        <v>0</v>
      </c>
      <c r="L74" s="176">
        <v>17.333661476694854</v>
      </c>
    </row>
    <row r="75" spans="1:12" s="31" customFormat="1" ht="17.649999999999999" customHeight="1" x14ac:dyDescent="0.25">
      <c r="A75" s="117">
        <v>63</v>
      </c>
      <c r="B75" s="117" t="s">
        <v>155</v>
      </c>
      <c r="C75" s="244" t="s">
        <v>195</v>
      </c>
      <c r="D75" s="176">
        <v>14104.221680374727</v>
      </c>
      <c r="E75" s="176">
        <v>14104.221680290575</v>
      </c>
      <c r="F75" s="250">
        <f t="shared" si="1"/>
        <v>-5.9664273521775613E-10</v>
      </c>
      <c r="G75" s="176">
        <v>14104.221459976001</v>
      </c>
      <c r="H75" s="176">
        <f t="shared" si="2"/>
        <v>6149.9951822229941</v>
      </c>
      <c r="I75" s="176">
        <f t="shared" si="0"/>
        <v>43.603931656980961</v>
      </c>
      <c r="J75" s="250"/>
      <c r="K75" s="176">
        <v>0</v>
      </c>
      <c r="L75" s="176">
        <v>6149.9951822229941</v>
      </c>
    </row>
    <row r="76" spans="1:12" s="31" customFormat="1" ht="17.649999999999999" customHeight="1" x14ac:dyDescent="0.25">
      <c r="A76" s="117">
        <v>64</v>
      </c>
      <c r="B76" s="117" t="s">
        <v>136</v>
      </c>
      <c r="C76" s="244" t="s">
        <v>196</v>
      </c>
      <c r="D76" s="176">
        <v>113.26615477199999</v>
      </c>
      <c r="E76" s="176">
        <v>113.26615510058242</v>
      </c>
      <c r="F76" s="250">
        <f t="shared" si="1"/>
        <v>2.9009763125031895E-7</v>
      </c>
      <c r="G76" s="176">
        <v>113.26615477199999</v>
      </c>
      <c r="H76" s="176">
        <f t="shared" si="2"/>
        <v>1.502975521816552E-14</v>
      </c>
      <c r="I76" s="176">
        <f t="shared" si="0"/>
        <v>1.3269414155374853E-14</v>
      </c>
      <c r="J76" s="250"/>
      <c r="K76" s="176">
        <v>0</v>
      </c>
      <c r="L76" s="176">
        <v>1.502975521816552E-14</v>
      </c>
    </row>
    <row r="77" spans="1:12" s="31" customFormat="1" ht="17.649999999999999" customHeight="1" x14ac:dyDescent="0.25">
      <c r="A77" s="117">
        <v>65</v>
      </c>
      <c r="B77" s="117" t="s">
        <v>136</v>
      </c>
      <c r="C77" s="244" t="s">
        <v>197</v>
      </c>
      <c r="D77" s="176">
        <v>1156.0352129307312</v>
      </c>
      <c r="E77" s="176">
        <v>1156.0352121894173</v>
      </c>
      <c r="F77" s="250">
        <f t="shared" si="1"/>
        <v>-6.4125543985937838E-8</v>
      </c>
      <c r="G77" s="176">
        <v>1156.035212518</v>
      </c>
      <c r="H77" s="176">
        <f t="shared" si="2"/>
        <v>-2.4047608349064832E-13</v>
      </c>
      <c r="I77" s="176">
        <f t="shared" si="0"/>
        <v>-2.0801795737277779E-14</v>
      </c>
      <c r="J77" s="250"/>
      <c r="K77" s="176">
        <v>0</v>
      </c>
      <c r="L77" s="176">
        <v>-2.4047608349064832E-13</v>
      </c>
    </row>
    <row r="78" spans="1:12" s="31" customFormat="1" ht="17.649999999999999" customHeight="1" x14ac:dyDescent="0.25">
      <c r="A78" s="117">
        <v>66</v>
      </c>
      <c r="B78" s="117" t="s">
        <v>136</v>
      </c>
      <c r="C78" s="244" t="s">
        <v>198</v>
      </c>
      <c r="D78" s="176">
        <v>1268.6861679799999</v>
      </c>
      <c r="E78" s="176">
        <v>1268.6861679799999</v>
      </c>
      <c r="F78" s="250">
        <f t="shared" si="1"/>
        <v>0</v>
      </c>
      <c r="G78" s="176">
        <v>1268.6861679799999</v>
      </c>
      <c r="H78" s="176">
        <f t="shared" si="2"/>
        <v>0</v>
      </c>
      <c r="I78" s="176">
        <f t="shared" ref="I78:I141" si="3">+H78/E78*100</f>
        <v>0</v>
      </c>
      <c r="J78" s="250"/>
      <c r="K78" s="176">
        <v>0</v>
      </c>
      <c r="L78" s="176">
        <v>0</v>
      </c>
    </row>
    <row r="79" spans="1:12" s="31" customFormat="1" ht="17.649999999999999" customHeight="1" x14ac:dyDescent="0.25">
      <c r="A79" s="117">
        <v>67</v>
      </c>
      <c r="B79" s="117" t="s">
        <v>136</v>
      </c>
      <c r="C79" s="244" t="s">
        <v>199</v>
      </c>
      <c r="D79" s="176">
        <v>346.09703578000006</v>
      </c>
      <c r="E79" s="176">
        <v>346.09703578000006</v>
      </c>
      <c r="F79" s="250">
        <f t="shared" si="1"/>
        <v>0</v>
      </c>
      <c r="G79" s="176">
        <v>346.09703578000006</v>
      </c>
      <c r="H79" s="176">
        <f t="shared" si="2"/>
        <v>-6.0119020872662079E-14</v>
      </c>
      <c r="I79" s="176">
        <f t="shared" si="3"/>
        <v>-1.7370567978766889E-14</v>
      </c>
      <c r="J79" s="250"/>
      <c r="K79" s="176">
        <v>0</v>
      </c>
      <c r="L79" s="176">
        <v>-6.0119020872662079E-14</v>
      </c>
    </row>
    <row r="80" spans="1:12" s="31" customFormat="1" ht="17.649999999999999" customHeight="1" x14ac:dyDescent="0.25">
      <c r="A80" s="117">
        <v>68</v>
      </c>
      <c r="B80" s="117" t="s">
        <v>136</v>
      </c>
      <c r="C80" s="244" t="s">
        <v>200</v>
      </c>
      <c r="D80" s="176">
        <v>1570.9523981987311</v>
      </c>
      <c r="E80" s="176">
        <v>1570.9523979502908</v>
      </c>
      <c r="F80" s="250">
        <f t="shared" ref="F80:F143" si="4">E80/D80*100-100</f>
        <v>-1.5814620724086126E-8</v>
      </c>
      <c r="G80" s="176">
        <v>1570.9523977860001</v>
      </c>
      <c r="H80" s="176">
        <f t="shared" ref="H80:H143" si="5">+K80+L80</f>
        <v>118.28146277177804</v>
      </c>
      <c r="I80" s="176">
        <f t="shared" si="3"/>
        <v>7.5292836960627501</v>
      </c>
      <c r="J80" s="250"/>
      <c r="K80" s="176">
        <v>0</v>
      </c>
      <c r="L80" s="176">
        <v>118.28146277177804</v>
      </c>
    </row>
    <row r="81" spans="1:12" s="31" customFormat="1" ht="17.649999999999999" customHeight="1" x14ac:dyDescent="0.25">
      <c r="A81" s="117">
        <v>69</v>
      </c>
      <c r="B81" s="117" t="s">
        <v>136</v>
      </c>
      <c r="C81" s="244" t="s">
        <v>201</v>
      </c>
      <c r="D81" s="176">
        <v>561.98880905873091</v>
      </c>
      <c r="E81" s="176">
        <v>561.98880881029061</v>
      </c>
      <c r="F81" s="250">
        <f t="shared" si="4"/>
        <v>-4.4207340010871121E-8</v>
      </c>
      <c r="G81" s="176">
        <v>561.98880864600005</v>
      </c>
      <c r="H81" s="176">
        <f t="shared" si="5"/>
        <v>0</v>
      </c>
      <c r="I81" s="176">
        <f t="shared" si="3"/>
        <v>0</v>
      </c>
      <c r="J81" s="250"/>
      <c r="K81" s="176">
        <v>0</v>
      </c>
      <c r="L81" s="176">
        <v>0</v>
      </c>
    </row>
    <row r="82" spans="1:12" s="31" customFormat="1" ht="17.649999999999999" customHeight="1" x14ac:dyDescent="0.25">
      <c r="A82" s="117">
        <v>70</v>
      </c>
      <c r="B82" s="117" t="s">
        <v>136</v>
      </c>
      <c r="C82" s="244" t="s">
        <v>202</v>
      </c>
      <c r="D82" s="176">
        <v>628.009822838731</v>
      </c>
      <c r="E82" s="176">
        <v>628.0098225902907</v>
      </c>
      <c r="F82" s="250">
        <f t="shared" si="4"/>
        <v>-3.9559949982503895E-8</v>
      </c>
      <c r="G82" s="176">
        <v>628.00982242599991</v>
      </c>
      <c r="H82" s="176">
        <f t="shared" si="5"/>
        <v>1.2023804174532416E-13</v>
      </c>
      <c r="I82" s="176">
        <f t="shared" si="3"/>
        <v>1.9145885529208773E-14</v>
      </c>
      <c r="J82" s="250"/>
      <c r="K82" s="176">
        <v>0</v>
      </c>
      <c r="L82" s="176">
        <v>1.2023804174532416E-13</v>
      </c>
    </row>
    <row r="83" spans="1:12" s="31" customFormat="1" ht="17.649999999999999" customHeight="1" x14ac:dyDescent="0.25">
      <c r="A83" s="117">
        <v>71</v>
      </c>
      <c r="B83" s="117" t="s">
        <v>203</v>
      </c>
      <c r="C83" s="244" t="s">
        <v>204</v>
      </c>
      <c r="D83" s="176">
        <v>229.72127777873098</v>
      </c>
      <c r="E83" s="176">
        <v>229.72127753029065</v>
      </c>
      <c r="F83" s="250">
        <f t="shared" si="4"/>
        <v>-1.081485834220075E-7</v>
      </c>
      <c r="G83" s="176">
        <v>229.72127736600001</v>
      </c>
      <c r="H83" s="176">
        <f t="shared" si="5"/>
        <v>-6.0119020872662079E-14</v>
      </c>
      <c r="I83" s="176">
        <f t="shared" si="3"/>
        <v>-2.6170419004715351E-14</v>
      </c>
      <c r="J83" s="250"/>
      <c r="K83" s="176">
        <v>0</v>
      </c>
      <c r="L83" s="176">
        <v>-6.0119020872662079E-14</v>
      </c>
    </row>
    <row r="84" spans="1:12" s="31" customFormat="1" ht="17.649999999999999" customHeight="1" x14ac:dyDescent="0.25">
      <c r="A84" s="117">
        <v>72</v>
      </c>
      <c r="B84" s="117" t="s">
        <v>205</v>
      </c>
      <c r="C84" s="244" t="s">
        <v>206</v>
      </c>
      <c r="D84" s="176">
        <v>523.029288458731</v>
      </c>
      <c r="E84" s="176">
        <v>523.02928821029059</v>
      </c>
      <c r="F84" s="250">
        <f t="shared" si="4"/>
        <v>-4.7500293476332445E-8</v>
      </c>
      <c r="G84" s="176">
        <v>523.02935573399998</v>
      </c>
      <c r="H84" s="176">
        <f t="shared" si="5"/>
        <v>0</v>
      </c>
      <c r="I84" s="176">
        <f t="shared" si="3"/>
        <v>0</v>
      </c>
      <c r="J84" s="250"/>
      <c r="K84" s="176">
        <v>0</v>
      </c>
      <c r="L84" s="176">
        <v>0</v>
      </c>
    </row>
    <row r="85" spans="1:12" s="31" customFormat="1" ht="17.649999999999999" customHeight="1" x14ac:dyDescent="0.25">
      <c r="A85" s="117">
        <v>73</v>
      </c>
      <c r="B85" s="117" t="s">
        <v>205</v>
      </c>
      <c r="C85" s="244" t="s">
        <v>207</v>
      </c>
      <c r="D85" s="176">
        <v>716.51381194673104</v>
      </c>
      <c r="E85" s="176">
        <v>716.5138113697077</v>
      </c>
      <c r="F85" s="250">
        <f t="shared" si="4"/>
        <v>-8.0532061019766843E-8</v>
      </c>
      <c r="G85" s="176">
        <v>716.51381153399996</v>
      </c>
      <c r="H85" s="176">
        <f t="shared" si="5"/>
        <v>1.2023804174532416E-13</v>
      </c>
      <c r="I85" s="176">
        <f t="shared" si="3"/>
        <v>1.6780980329670658E-14</v>
      </c>
      <c r="J85" s="250"/>
      <c r="K85" s="176">
        <v>0</v>
      </c>
      <c r="L85" s="176">
        <v>1.2023804174532416E-13</v>
      </c>
    </row>
    <row r="86" spans="1:12" s="31" customFormat="1" ht="17.649999999999999" customHeight="1" x14ac:dyDescent="0.25">
      <c r="A86" s="117">
        <v>74</v>
      </c>
      <c r="B86" s="117" t="s">
        <v>205</v>
      </c>
      <c r="C86" s="244" t="s">
        <v>208</v>
      </c>
      <c r="D86" s="176">
        <v>107.42143134800001</v>
      </c>
      <c r="E86" s="176">
        <v>107.42143101941741</v>
      </c>
      <c r="F86" s="250">
        <f t="shared" si="4"/>
        <v>-3.058817981127504E-7</v>
      </c>
      <c r="G86" s="176">
        <v>107.42143134800001</v>
      </c>
      <c r="H86" s="176">
        <f t="shared" si="5"/>
        <v>1.502975521816552E-14</v>
      </c>
      <c r="I86" s="176">
        <f t="shared" si="3"/>
        <v>1.3991393593936345E-14</v>
      </c>
      <c r="J86" s="250"/>
      <c r="K86" s="176">
        <v>0</v>
      </c>
      <c r="L86" s="176">
        <v>1.502975521816552E-14</v>
      </c>
    </row>
    <row r="87" spans="1:12" s="31" customFormat="1" ht="17.649999999999999" customHeight="1" x14ac:dyDescent="0.25">
      <c r="A87" s="117">
        <v>75</v>
      </c>
      <c r="B87" s="117" t="s">
        <v>205</v>
      </c>
      <c r="C87" s="244" t="s">
        <v>209</v>
      </c>
      <c r="D87" s="176">
        <v>195.53496222799998</v>
      </c>
      <c r="E87" s="176">
        <v>195.53496189941708</v>
      </c>
      <c r="F87" s="250">
        <f t="shared" si="4"/>
        <v>-1.6804304436845996E-7</v>
      </c>
      <c r="G87" s="176">
        <v>195.53496222799998</v>
      </c>
      <c r="H87" s="176">
        <f t="shared" si="5"/>
        <v>0</v>
      </c>
      <c r="I87" s="176">
        <f t="shared" si="3"/>
        <v>0</v>
      </c>
      <c r="J87" s="250"/>
      <c r="K87" s="176">
        <v>0</v>
      </c>
      <c r="L87" s="176">
        <v>0</v>
      </c>
    </row>
    <row r="88" spans="1:12" s="31" customFormat="1" ht="17.649999999999999" customHeight="1" x14ac:dyDescent="0.25">
      <c r="A88" s="117">
        <v>76</v>
      </c>
      <c r="B88" s="117" t="s">
        <v>205</v>
      </c>
      <c r="C88" s="244" t="s">
        <v>210</v>
      </c>
      <c r="D88" s="176">
        <v>317.55826933473094</v>
      </c>
      <c r="E88" s="176">
        <v>317.5582692505813</v>
      </c>
      <c r="F88" s="250">
        <f t="shared" si="4"/>
        <v>-2.6498952365727746E-8</v>
      </c>
      <c r="G88" s="176">
        <v>317.55826892200002</v>
      </c>
      <c r="H88" s="176">
        <f t="shared" si="5"/>
        <v>0</v>
      </c>
      <c r="I88" s="176">
        <f t="shared" si="3"/>
        <v>0</v>
      </c>
      <c r="J88" s="250"/>
      <c r="K88" s="176">
        <v>0</v>
      </c>
      <c r="L88" s="176">
        <v>0</v>
      </c>
    </row>
    <row r="89" spans="1:12" s="31" customFormat="1" ht="17.649999999999999" customHeight="1" x14ac:dyDescent="0.25">
      <c r="A89" s="117">
        <v>77</v>
      </c>
      <c r="B89" s="117" t="s">
        <v>205</v>
      </c>
      <c r="C89" s="244" t="s">
        <v>211</v>
      </c>
      <c r="D89" s="176">
        <v>243.73812532800002</v>
      </c>
      <c r="E89" s="176">
        <v>243.73812499941707</v>
      </c>
      <c r="F89" s="250">
        <f t="shared" si="4"/>
        <v>-1.3480982374858286E-7</v>
      </c>
      <c r="G89" s="176">
        <v>243.73812532800002</v>
      </c>
      <c r="H89" s="176">
        <f t="shared" si="5"/>
        <v>0</v>
      </c>
      <c r="I89" s="176">
        <f t="shared" si="3"/>
        <v>0</v>
      </c>
      <c r="J89" s="250"/>
      <c r="K89" s="176">
        <v>0</v>
      </c>
      <c r="L89" s="176">
        <v>0</v>
      </c>
    </row>
    <row r="90" spans="1:12" s="31" customFormat="1" ht="17.649999999999999" customHeight="1" x14ac:dyDescent="0.25">
      <c r="A90" s="117">
        <v>78</v>
      </c>
      <c r="B90" s="117" t="s">
        <v>205</v>
      </c>
      <c r="C90" s="244" t="s">
        <v>212</v>
      </c>
      <c r="D90" s="176">
        <v>4.1737097680000002</v>
      </c>
      <c r="E90" s="176">
        <v>4.1737094394174719</v>
      </c>
      <c r="F90" s="250">
        <f t="shared" si="4"/>
        <v>-7.872673151609888E-6</v>
      </c>
      <c r="G90" s="176">
        <v>4.1737097680000002</v>
      </c>
      <c r="H90" s="176">
        <f t="shared" si="5"/>
        <v>0</v>
      </c>
      <c r="I90" s="176">
        <f t="shared" si="3"/>
        <v>0</v>
      </c>
      <c r="J90" s="250"/>
      <c r="K90" s="176">
        <v>0</v>
      </c>
      <c r="L90" s="176">
        <v>0</v>
      </c>
    </row>
    <row r="91" spans="1:12" s="31" customFormat="1" ht="17.649999999999999" customHeight="1" x14ac:dyDescent="0.25">
      <c r="A91" s="117">
        <v>79</v>
      </c>
      <c r="B91" s="117" t="s">
        <v>205</v>
      </c>
      <c r="C91" s="244" t="s">
        <v>214</v>
      </c>
      <c r="D91" s="176">
        <v>2155.6529672000001</v>
      </c>
      <c r="E91" s="176">
        <v>2155.6529672000001</v>
      </c>
      <c r="F91" s="250">
        <f t="shared" si="4"/>
        <v>0</v>
      </c>
      <c r="G91" s="176">
        <v>2155.6529672000001</v>
      </c>
      <c r="H91" s="176">
        <f t="shared" si="5"/>
        <v>2.4047608349064832E-13</v>
      </c>
      <c r="I91" s="176">
        <f t="shared" si="3"/>
        <v>1.1155602833558371E-14</v>
      </c>
      <c r="J91" s="250"/>
      <c r="K91" s="176">
        <v>0</v>
      </c>
      <c r="L91" s="176">
        <v>2.4047608349064832E-13</v>
      </c>
    </row>
    <row r="92" spans="1:12" s="31" customFormat="1" ht="17.649999999999999" customHeight="1" x14ac:dyDescent="0.25">
      <c r="A92" s="117">
        <v>80</v>
      </c>
      <c r="B92" s="117" t="s">
        <v>205</v>
      </c>
      <c r="C92" s="244" t="s">
        <v>215</v>
      </c>
      <c r="D92" s="176">
        <v>499.02978000000002</v>
      </c>
      <c r="E92" s="176">
        <v>499.02978000000002</v>
      </c>
      <c r="F92" s="250">
        <f t="shared" si="4"/>
        <v>0</v>
      </c>
      <c r="G92" s="176">
        <v>499.02978000000002</v>
      </c>
      <c r="H92" s="176">
        <f t="shared" si="5"/>
        <v>-6.0119020872662079E-14</v>
      </c>
      <c r="I92" s="176">
        <f t="shared" si="3"/>
        <v>-1.2047181006444561E-14</v>
      </c>
      <c r="J92" s="250"/>
      <c r="K92" s="176">
        <v>0</v>
      </c>
      <c r="L92" s="176">
        <v>-6.0119020872662079E-14</v>
      </c>
    </row>
    <row r="93" spans="1:12" s="31" customFormat="1" ht="17.649999999999999" customHeight="1" x14ac:dyDescent="0.25">
      <c r="A93" s="117">
        <v>82</v>
      </c>
      <c r="B93" s="117" t="s">
        <v>205</v>
      </c>
      <c r="C93" s="244" t="s">
        <v>216</v>
      </c>
      <c r="D93" s="176">
        <v>10.153166156000001</v>
      </c>
      <c r="E93" s="176">
        <v>10.153166320291248</v>
      </c>
      <c r="F93" s="250">
        <f t="shared" si="4"/>
        <v>1.6181282376237505E-6</v>
      </c>
      <c r="G93" s="176">
        <v>10.153166156000001</v>
      </c>
      <c r="H93" s="176">
        <f t="shared" si="5"/>
        <v>1.87871940227069E-15</v>
      </c>
      <c r="I93" s="176">
        <f t="shared" si="3"/>
        <v>1.8503778456933601E-14</v>
      </c>
      <c r="J93" s="250"/>
      <c r="K93" s="176">
        <v>0</v>
      </c>
      <c r="L93" s="176">
        <v>1.87871940227069E-15</v>
      </c>
    </row>
    <row r="94" spans="1:12" s="31" customFormat="1" ht="17.649999999999999" customHeight="1" x14ac:dyDescent="0.25">
      <c r="A94" s="220">
        <v>83</v>
      </c>
      <c r="B94" s="220" t="s">
        <v>205</v>
      </c>
      <c r="C94" s="244" t="s">
        <v>217</v>
      </c>
      <c r="D94" s="176">
        <v>15.488605068000002</v>
      </c>
      <c r="E94" s="176">
        <v>15.488604739417472</v>
      </c>
      <c r="F94" s="250">
        <f t="shared" si="4"/>
        <v>-2.1214468830521582E-6</v>
      </c>
      <c r="G94" s="176">
        <v>15.488605068000002</v>
      </c>
      <c r="H94" s="176">
        <f t="shared" si="5"/>
        <v>3.7574388045413799E-15</v>
      </c>
      <c r="I94" s="176">
        <f t="shared" si="3"/>
        <v>2.4259375636198834E-14</v>
      </c>
      <c r="J94" s="250"/>
      <c r="K94" s="176">
        <v>0</v>
      </c>
      <c r="L94" s="176">
        <v>3.7574388045413799E-15</v>
      </c>
    </row>
    <row r="95" spans="1:12" s="31" customFormat="1" ht="17.649999999999999" customHeight="1" x14ac:dyDescent="0.25">
      <c r="A95" s="220">
        <v>84</v>
      </c>
      <c r="B95" s="220" t="s">
        <v>205</v>
      </c>
      <c r="C95" s="244" t="s">
        <v>218</v>
      </c>
      <c r="D95" s="176">
        <v>228.599298</v>
      </c>
      <c r="E95" s="176">
        <v>228.599298</v>
      </c>
      <c r="F95" s="250">
        <f t="shared" si="4"/>
        <v>0</v>
      </c>
      <c r="G95" s="176">
        <v>228.599298</v>
      </c>
      <c r="H95" s="176">
        <f t="shared" si="5"/>
        <v>0</v>
      </c>
      <c r="I95" s="176">
        <f t="shared" si="3"/>
        <v>0</v>
      </c>
      <c r="J95" s="250"/>
      <c r="K95" s="176">
        <v>0</v>
      </c>
      <c r="L95" s="176">
        <v>0</v>
      </c>
    </row>
    <row r="96" spans="1:12" s="31" customFormat="1" ht="17.649999999999999" customHeight="1" x14ac:dyDescent="0.25">
      <c r="A96" s="220">
        <v>87</v>
      </c>
      <c r="B96" s="220" t="s">
        <v>205</v>
      </c>
      <c r="C96" s="244" t="s">
        <v>219</v>
      </c>
      <c r="D96" s="176">
        <v>832.56290765999995</v>
      </c>
      <c r="E96" s="176">
        <v>832.56290765999995</v>
      </c>
      <c r="F96" s="250">
        <f t="shared" si="4"/>
        <v>0</v>
      </c>
      <c r="G96" s="176">
        <v>832.56290765999995</v>
      </c>
      <c r="H96" s="176">
        <f t="shared" si="5"/>
        <v>-2.4047608349064832E-13</v>
      </c>
      <c r="I96" s="176">
        <f t="shared" si="3"/>
        <v>-2.8883833435064984E-14</v>
      </c>
      <c r="J96" s="250"/>
      <c r="K96" s="176">
        <v>0</v>
      </c>
      <c r="L96" s="176">
        <v>-2.4047608349064832E-13</v>
      </c>
    </row>
    <row r="97" spans="1:12" s="31" customFormat="1" ht="17.649999999999999" customHeight="1" x14ac:dyDescent="0.25">
      <c r="A97" s="220">
        <v>90</v>
      </c>
      <c r="B97" s="220" t="s">
        <v>205</v>
      </c>
      <c r="C97" s="244" t="s">
        <v>220</v>
      </c>
      <c r="D97" s="176">
        <v>227.43168</v>
      </c>
      <c r="E97" s="176">
        <v>227.43168</v>
      </c>
      <c r="F97" s="250">
        <f t="shared" si="4"/>
        <v>0</v>
      </c>
      <c r="G97" s="176">
        <v>227.43168</v>
      </c>
      <c r="H97" s="176">
        <f t="shared" si="5"/>
        <v>-3.0059510436331039E-14</v>
      </c>
      <c r="I97" s="176">
        <f t="shared" si="3"/>
        <v>-1.3216940769347102E-14</v>
      </c>
      <c r="J97" s="250"/>
      <c r="K97" s="176">
        <v>0</v>
      </c>
      <c r="L97" s="176">
        <v>-3.0059510436331039E-14</v>
      </c>
    </row>
    <row r="98" spans="1:12" s="31" customFormat="1" ht="17.649999999999999" customHeight="1" x14ac:dyDescent="0.25">
      <c r="A98" s="117">
        <v>91</v>
      </c>
      <c r="B98" s="117" t="s">
        <v>205</v>
      </c>
      <c r="C98" s="244" t="s">
        <v>221</v>
      </c>
      <c r="D98" s="176">
        <v>194.86595137073098</v>
      </c>
      <c r="E98" s="176">
        <v>194.86595062941706</v>
      </c>
      <c r="F98" s="250">
        <f t="shared" si="4"/>
        <v>-3.8042250594116922E-7</v>
      </c>
      <c r="G98" s="176">
        <v>194.86595095800001</v>
      </c>
      <c r="H98" s="176">
        <f t="shared" si="5"/>
        <v>-3.0059510436331039E-14</v>
      </c>
      <c r="I98" s="176">
        <f t="shared" si="3"/>
        <v>-1.5425737713150407E-14</v>
      </c>
      <c r="J98" s="251"/>
      <c r="K98" s="176">
        <v>0</v>
      </c>
      <c r="L98" s="176">
        <v>-3.0059510436331039E-14</v>
      </c>
    </row>
    <row r="99" spans="1:12" s="31" customFormat="1" ht="17.649999999999999" customHeight="1" x14ac:dyDescent="0.25">
      <c r="A99" s="220">
        <v>92</v>
      </c>
      <c r="B99" s="220" t="s">
        <v>205</v>
      </c>
      <c r="C99" s="244" t="s">
        <v>222</v>
      </c>
      <c r="D99" s="176">
        <v>547.4350256240001</v>
      </c>
      <c r="E99" s="176">
        <v>547.43502545970773</v>
      </c>
      <c r="F99" s="250">
        <f t="shared" si="4"/>
        <v>-3.0011307217137073E-8</v>
      </c>
      <c r="G99" s="176">
        <v>547.4350256240001</v>
      </c>
      <c r="H99" s="176">
        <f t="shared" si="5"/>
        <v>1.2023804174532416E-13</v>
      </c>
      <c r="I99" s="176">
        <f t="shared" si="3"/>
        <v>2.1963892727608076E-14</v>
      </c>
      <c r="J99" s="250"/>
      <c r="K99" s="176">
        <v>0</v>
      </c>
      <c r="L99" s="176">
        <v>1.2023804174532416E-13</v>
      </c>
    </row>
    <row r="100" spans="1:12" s="31" customFormat="1" ht="17.649999999999999" customHeight="1" x14ac:dyDescent="0.25">
      <c r="A100" s="220">
        <v>93</v>
      </c>
      <c r="B100" s="220" t="s">
        <v>205</v>
      </c>
      <c r="C100" s="244" t="s">
        <v>223</v>
      </c>
      <c r="D100" s="176">
        <v>293.91613700673093</v>
      </c>
      <c r="E100" s="176">
        <v>293.91613642970771</v>
      </c>
      <c r="F100" s="250">
        <f t="shared" si="4"/>
        <v>-1.9632240366718179E-7</v>
      </c>
      <c r="G100" s="176">
        <v>293.91613659400002</v>
      </c>
      <c r="H100" s="176">
        <f t="shared" si="5"/>
        <v>0</v>
      </c>
      <c r="I100" s="176">
        <f t="shared" si="3"/>
        <v>0</v>
      </c>
      <c r="J100" s="250"/>
      <c r="K100" s="176">
        <v>0</v>
      </c>
      <c r="L100" s="176">
        <v>0</v>
      </c>
    </row>
    <row r="101" spans="1:12" s="31" customFormat="1" ht="17.649999999999999" customHeight="1" x14ac:dyDescent="0.25">
      <c r="A101" s="220">
        <v>94</v>
      </c>
      <c r="B101" s="220" t="s">
        <v>205</v>
      </c>
      <c r="C101" s="244" t="s">
        <v>224</v>
      </c>
      <c r="D101" s="176">
        <v>97.978380000000001</v>
      </c>
      <c r="E101" s="176">
        <v>97.978380000000001</v>
      </c>
      <c r="F101" s="250">
        <f t="shared" si="4"/>
        <v>0</v>
      </c>
      <c r="G101" s="176">
        <v>97.978380000000001</v>
      </c>
      <c r="H101" s="176">
        <f t="shared" si="5"/>
        <v>0</v>
      </c>
      <c r="I101" s="176">
        <f t="shared" si="3"/>
        <v>0</v>
      </c>
      <c r="J101" s="250"/>
      <c r="K101" s="176">
        <v>0</v>
      </c>
      <c r="L101" s="176">
        <v>0</v>
      </c>
    </row>
    <row r="102" spans="1:12" s="31" customFormat="1" ht="17.649999999999999" customHeight="1" x14ac:dyDescent="0.25">
      <c r="A102" s="220">
        <v>95</v>
      </c>
      <c r="B102" s="220" t="s">
        <v>140</v>
      </c>
      <c r="C102" s="244" t="s">
        <v>225</v>
      </c>
      <c r="D102" s="176">
        <v>130.36522658000001</v>
      </c>
      <c r="E102" s="176">
        <v>130.36522658000001</v>
      </c>
      <c r="F102" s="250">
        <f t="shared" si="4"/>
        <v>0</v>
      </c>
      <c r="G102" s="176">
        <v>130.36522658000001</v>
      </c>
      <c r="H102" s="176">
        <f t="shared" si="5"/>
        <v>3.0059510436331039E-14</v>
      </c>
      <c r="I102" s="176">
        <f t="shared" si="3"/>
        <v>2.3057920601154098E-14</v>
      </c>
      <c r="J102" s="250"/>
      <c r="K102" s="176">
        <v>0</v>
      </c>
      <c r="L102" s="176">
        <v>3.0059510436331039E-14</v>
      </c>
    </row>
    <row r="103" spans="1:12" s="31" customFormat="1" ht="17.649999999999999" customHeight="1" x14ac:dyDescent="0.25">
      <c r="A103" s="220">
        <v>98</v>
      </c>
      <c r="B103" s="220" t="s">
        <v>140</v>
      </c>
      <c r="C103" s="244" t="s">
        <v>226</v>
      </c>
      <c r="D103" s="176">
        <v>58.878136048000002</v>
      </c>
      <c r="E103" s="176">
        <v>58.878135719417408</v>
      </c>
      <c r="F103" s="250">
        <f t="shared" si="4"/>
        <v>-5.5807234389249061E-7</v>
      </c>
      <c r="G103" s="176">
        <v>58.878136048000002</v>
      </c>
      <c r="H103" s="176">
        <f t="shared" si="5"/>
        <v>0</v>
      </c>
      <c r="I103" s="176">
        <f t="shared" si="3"/>
        <v>0</v>
      </c>
      <c r="J103" s="250"/>
      <c r="K103" s="176">
        <v>0</v>
      </c>
      <c r="L103" s="176">
        <v>0</v>
      </c>
    </row>
    <row r="104" spans="1:12" s="31" customFormat="1" ht="17.649999999999999" customHeight="1" x14ac:dyDescent="0.25">
      <c r="A104" s="220">
        <v>99</v>
      </c>
      <c r="B104" s="220" t="s">
        <v>140</v>
      </c>
      <c r="C104" s="244" t="s">
        <v>227</v>
      </c>
      <c r="D104" s="176">
        <v>758.35914273873107</v>
      </c>
      <c r="E104" s="176">
        <v>758.35914249029076</v>
      </c>
      <c r="F104" s="250">
        <f t="shared" si="4"/>
        <v>-3.2760240742391034E-8</v>
      </c>
      <c r="G104" s="176">
        <v>758.35914232599998</v>
      </c>
      <c r="H104" s="176">
        <f t="shared" si="5"/>
        <v>-1.2023804174532416E-13</v>
      </c>
      <c r="I104" s="176">
        <f t="shared" si="3"/>
        <v>-1.5855026333629725E-14</v>
      </c>
      <c r="J104" s="250"/>
      <c r="K104" s="176">
        <v>0</v>
      </c>
      <c r="L104" s="176">
        <v>-1.2023804174532416E-13</v>
      </c>
    </row>
    <row r="105" spans="1:12" s="31" customFormat="1" ht="17.649999999999999" customHeight="1" x14ac:dyDescent="0.25">
      <c r="A105" s="220">
        <v>100</v>
      </c>
      <c r="B105" s="220" t="s">
        <v>228</v>
      </c>
      <c r="C105" s="244" t="s">
        <v>229</v>
      </c>
      <c r="D105" s="176">
        <v>1347.3143260027311</v>
      </c>
      <c r="E105" s="176">
        <v>1347.3143255900002</v>
      </c>
      <c r="F105" s="250">
        <f t="shared" si="4"/>
        <v>-3.0633600545115769E-8</v>
      </c>
      <c r="G105" s="176">
        <v>1347.3143255900002</v>
      </c>
      <c r="H105" s="176">
        <f t="shared" si="5"/>
        <v>0</v>
      </c>
      <c r="I105" s="176">
        <f t="shared" si="3"/>
        <v>0</v>
      </c>
      <c r="J105" s="250"/>
      <c r="K105" s="176">
        <v>0</v>
      </c>
      <c r="L105" s="176">
        <v>0</v>
      </c>
    </row>
    <row r="106" spans="1:12" s="31" customFormat="1" ht="17.649999999999999" customHeight="1" x14ac:dyDescent="0.25">
      <c r="A106" s="220">
        <v>101</v>
      </c>
      <c r="B106" s="220" t="s">
        <v>228</v>
      </c>
      <c r="C106" s="244" t="s">
        <v>230</v>
      </c>
      <c r="D106" s="176">
        <v>471.84737954273095</v>
      </c>
      <c r="E106" s="176">
        <v>471.84737913000004</v>
      </c>
      <c r="F106" s="250">
        <f t="shared" si="4"/>
        <v>-8.7471278220618842E-8</v>
      </c>
      <c r="G106" s="176">
        <v>471.84737913000004</v>
      </c>
      <c r="H106" s="176">
        <f t="shared" si="5"/>
        <v>-1.8035706261798625E-13</v>
      </c>
      <c r="I106" s="176">
        <f t="shared" si="3"/>
        <v>-3.8223601654952829E-14</v>
      </c>
      <c r="J106" s="250"/>
      <c r="K106" s="176">
        <v>0</v>
      </c>
      <c r="L106" s="176">
        <v>-1.8035706261798625E-13</v>
      </c>
    </row>
    <row r="107" spans="1:12" s="31" customFormat="1" ht="17.649999999999999" customHeight="1" x14ac:dyDescent="0.25">
      <c r="A107" s="220">
        <v>102</v>
      </c>
      <c r="B107" s="220" t="s">
        <v>228</v>
      </c>
      <c r="C107" s="244" t="s">
        <v>231</v>
      </c>
      <c r="D107" s="176">
        <v>326.416445184</v>
      </c>
      <c r="E107" s="176">
        <v>326.41644501970774</v>
      </c>
      <c r="F107" s="250">
        <f t="shared" si="4"/>
        <v>-5.0332104706285463E-8</v>
      </c>
      <c r="G107" s="176">
        <v>326.416445184</v>
      </c>
      <c r="H107" s="176">
        <f t="shared" si="5"/>
        <v>0</v>
      </c>
      <c r="I107" s="176">
        <f t="shared" si="3"/>
        <v>0</v>
      </c>
      <c r="J107" s="250"/>
      <c r="K107" s="176">
        <v>0</v>
      </c>
      <c r="L107" s="176">
        <v>0</v>
      </c>
    </row>
    <row r="108" spans="1:12" s="31" customFormat="1" ht="17.649999999999999" customHeight="1" x14ac:dyDescent="0.25">
      <c r="A108" s="220">
        <v>103</v>
      </c>
      <c r="B108" s="220" t="s">
        <v>250</v>
      </c>
      <c r="C108" s="244" t="s">
        <v>232</v>
      </c>
      <c r="D108" s="176">
        <v>113.22767414400001</v>
      </c>
      <c r="E108" s="176">
        <v>113.22767397970871</v>
      </c>
      <c r="F108" s="250">
        <f t="shared" si="4"/>
        <v>-1.4509818413444009E-7</v>
      </c>
      <c r="G108" s="176">
        <v>113.22767414400001</v>
      </c>
      <c r="H108" s="176">
        <f t="shared" si="5"/>
        <v>3.0059510436331039E-14</v>
      </c>
      <c r="I108" s="176">
        <f t="shared" si="3"/>
        <v>2.6547847694652754E-14</v>
      </c>
      <c r="J108" s="250"/>
      <c r="K108" s="176">
        <v>0</v>
      </c>
      <c r="L108" s="176">
        <v>3.0059510436331039E-14</v>
      </c>
    </row>
    <row r="109" spans="1:12" s="31" customFormat="1" ht="17.649999999999999" customHeight="1" x14ac:dyDescent="0.25">
      <c r="A109" s="220">
        <v>104</v>
      </c>
      <c r="B109" s="220" t="s">
        <v>228</v>
      </c>
      <c r="C109" s="244" t="s">
        <v>233</v>
      </c>
      <c r="D109" s="176">
        <v>3152.2928729320001</v>
      </c>
      <c r="E109" s="176">
        <v>3152.2928732605747</v>
      </c>
      <c r="F109" s="250">
        <f t="shared" si="4"/>
        <v>1.0423349294796935E-8</v>
      </c>
      <c r="G109" s="176">
        <v>3152.2928729320001</v>
      </c>
      <c r="H109" s="176">
        <f t="shared" si="5"/>
        <v>139.93952566286916</v>
      </c>
      <c r="I109" s="176">
        <f t="shared" si="3"/>
        <v>4.4392932791845157</v>
      </c>
      <c r="J109" s="250"/>
      <c r="K109" s="176">
        <v>0</v>
      </c>
      <c r="L109" s="176">
        <v>139.93952566286916</v>
      </c>
    </row>
    <row r="110" spans="1:12" s="31" customFormat="1" ht="17.649999999999999" customHeight="1" x14ac:dyDescent="0.25">
      <c r="A110" s="220">
        <v>105</v>
      </c>
      <c r="B110" s="220" t="s">
        <v>228</v>
      </c>
      <c r="C110" s="244" t="s">
        <v>234</v>
      </c>
      <c r="D110" s="176">
        <v>1716.8992331587276</v>
      </c>
      <c r="E110" s="176">
        <v>1716.8992329102789</v>
      </c>
      <c r="F110" s="250">
        <f t="shared" si="4"/>
        <v>-1.4470785458797764E-8</v>
      </c>
      <c r="G110" s="176">
        <v>1716.8992327460001</v>
      </c>
      <c r="H110" s="176">
        <f t="shared" si="5"/>
        <v>0</v>
      </c>
      <c r="I110" s="176">
        <f t="shared" si="3"/>
        <v>0</v>
      </c>
      <c r="J110" s="250"/>
      <c r="K110" s="176">
        <v>0</v>
      </c>
      <c r="L110" s="176">
        <v>0</v>
      </c>
    </row>
    <row r="111" spans="1:12" s="31" customFormat="1" ht="17.649999999999999" customHeight="1" x14ac:dyDescent="0.25">
      <c r="A111" s="220">
        <v>106</v>
      </c>
      <c r="B111" s="220" t="s">
        <v>126</v>
      </c>
      <c r="C111" s="244" t="s">
        <v>235</v>
      </c>
      <c r="D111" s="176">
        <v>1260.6257117200003</v>
      </c>
      <c r="E111" s="176">
        <v>1260.6257117200003</v>
      </c>
      <c r="F111" s="250">
        <f t="shared" si="4"/>
        <v>0</v>
      </c>
      <c r="G111" s="176">
        <v>1260.6257117200003</v>
      </c>
      <c r="H111" s="176">
        <f t="shared" si="5"/>
        <v>0</v>
      </c>
      <c r="I111" s="176">
        <f t="shared" si="3"/>
        <v>0</v>
      </c>
      <c r="J111" s="250"/>
      <c r="K111" s="176">
        <v>0</v>
      </c>
      <c r="L111" s="176">
        <v>0</v>
      </c>
    </row>
    <row r="112" spans="1:12" s="31" customFormat="1" ht="17.649999999999999" customHeight="1" x14ac:dyDescent="0.25">
      <c r="A112" s="220">
        <v>107</v>
      </c>
      <c r="B112" s="220" t="s">
        <v>128</v>
      </c>
      <c r="C112" s="244" t="s">
        <v>236</v>
      </c>
      <c r="D112" s="176">
        <v>1023.624082706731</v>
      </c>
      <c r="E112" s="176">
        <v>1023.6240821297077</v>
      </c>
      <c r="F112" s="250">
        <f t="shared" si="4"/>
        <v>-5.6370623724433244E-8</v>
      </c>
      <c r="G112" s="176">
        <v>1023.624082294</v>
      </c>
      <c r="H112" s="176">
        <f t="shared" si="5"/>
        <v>0</v>
      </c>
      <c r="I112" s="176">
        <f t="shared" si="3"/>
        <v>0</v>
      </c>
      <c r="J112" s="250"/>
      <c r="K112" s="176">
        <v>0</v>
      </c>
      <c r="L112" s="176">
        <v>0</v>
      </c>
    </row>
    <row r="113" spans="1:12" s="31" customFormat="1" ht="17.649999999999999" customHeight="1" x14ac:dyDescent="0.25">
      <c r="A113" s="220">
        <v>108</v>
      </c>
      <c r="B113" s="220" t="s">
        <v>742</v>
      </c>
      <c r="C113" s="244" t="s">
        <v>237</v>
      </c>
      <c r="D113" s="176">
        <v>579.77408447599998</v>
      </c>
      <c r="E113" s="176">
        <v>579.77408464029065</v>
      </c>
      <c r="F113" s="250">
        <f t="shared" si="4"/>
        <v>2.8337026947156119E-8</v>
      </c>
      <c r="G113" s="176">
        <v>579.77408447599998</v>
      </c>
      <c r="H113" s="176">
        <f t="shared" si="5"/>
        <v>0</v>
      </c>
      <c r="I113" s="176">
        <f t="shared" si="3"/>
        <v>0</v>
      </c>
      <c r="J113" s="250"/>
      <c r="K113" s="176">
        <v>0</v>
      </c>
      <c r="L113" s="176">
        <v>0</v>
      </c>
    </row>
    <row r="114" spans="1:12" s="31" customFormat="1" ht="17.649999999999999" customHeight="1" x14ac:dyDescent="0.25">
      <c r="A114" s="220">
        <v>110</v>
      </c>
      <c r="B114" s="220" t="s">
        <v>205</v>
      </c>
      <c r="C114" s="244" t="s">
        <v>238</v>
      </c>
      <c r="D114" s="176">
        <v>88.859486484000001</v>
      </c>
      <c r="E114" s="176">
        <v>88.859486319708708</v>
      </c>
      <c r="F114" s="250">
        <f t="shared" si="4"/>
        <v>-1.848888615541E-7</v>
      </c>
      <c r="G114" s="176">
        <v>88.859486484000001</v>
      </c>
      <c r="H114" s="176">
        <f t="shared" si="5"/>
        <v>1.502975521816552E-14</v>
      </c>
      <c r="I114" s="176">
        <f t="shared" si="3"/>
        <v>1.6914069437774791E-14</v>
      </c>
      <c r="J114" s="250"/>
      <c r="K114" s="176">
        <v>0</v>
      </c>
      <c r="L114" s="176">
        <v>1.502975521816552E-14</v>
      </c>
    </row>
    <row r="115" spans="1:12" s="31" customFormat="1" ht="17.649999999999999" customHeight="1" x14ac:dyDescent="0.25">
      <c r="A115" s="220">
        <v>111</v>
      </c>
      <c r="B115" s="220" t="s">
        <v>213</v>
      </c>
      <c r="C115" s="244" t="s">
        <v>239</v>
      </c>
      <c r="D115" s="176">
        <v>532.596039626731</v>
      </c>
      <c r="E115" s="176">
        <v>532.59603904970766</v>
      </c>
      <c r="F115" s="250">
        <f t="shared" si="4"/>
        <v>-1.0834165209416824E-7</v>
      </c>
      <c r="G115" s="176">
        <v>532.59603921400003</v>
      </c>
      <c r="H115" s="176">
        <f t="shared" si="5"/>
        <v>-1.2023804174532416E-13</v>
      </c>
      <c r="I115" s="176">
        <f t="shared" si="3"/>
        <v>-2.2575842276232597E-14</v>
      </c>
      <c r="J115" s="250"/>
      <c r="K115" s="176">
        <v>0</v>
      </c>
      <c r="L115" s="176">
        <v>-1.2023804174532416E-13</v>
      </c>
    </row>
    <row r="116" spans="1:12" s="31" customFormat="1" ht="17.649999999999999" customHeight="1" x14ac:dyDescent="0.25">
      <c r="A116" s="220">
        <v>112</v>
      </c>
      <c r="B116" s="220" t="s">
        <v>213</v>
      </c>
      <c r="C116" s="244" t="s">
        <v>240</v>
      </c>
      <c r="D116" s="176">
        <v>231.65820374273096</v>
      </c>
      <c r="E116" s="176">
        <v>231.65820332999999</v>
      </c>
      <c r="F116" s="250">
        <f t="shared" si="4"/>
        <v>-1.7816375930124195E-7</v>
      </c>
      <c r="G116" s="176">
        <v>231.65820332999999</v>
      </c>
      <c r="H116" s="176">
        <f t="shared" si="5"/>
        <v>0</v>
      </c>
      <c r="I116" s="176">
        <f t="shared" si="3"/>
        <v>0</v>
      </c>
      <c r="J116" s="250"/>
      <c r="K116" s="176">
        <v>0</v>
      </c>
      <c r="L116" s="176">
        <v>0</v>
      </c>
    </row>
    <row r="117" spans="1:12" s="31" customFormat="1" ht="17.649999999999999" customHeight="1" x14ac:dyDescent="0.25">
      <c r="A117" s="220">
        <v>113</v>
      </c>
      <c r="B117" s="220" t="s">
        <v>213</v>
      </c>
      <c r="C117" s="244" t="s">
        <v>241</v>
      </c>
      <c r="D117" s="176">
        <v>606.63369819600007</v>
      </c>
      <c r="E117" s="176">
        <v>606.63369836029062</v>
      </c>
      <c r="F117" s="250">
        <f t="shared" si="4"/>
        <v>2.7082336373496219E-8</v>
      </c>
      <c r="G117" s="176">
        <v>606.63369819600007</v>
      </c>
      <c r="H117" s="176">
        <f t="shared" si="5"/>
        <v>0</v>
      </c>
      <c r="I117" s="176">
        <f t="shared" si="3"/>
        <v>0</v>
      </c>
      <c r="J117" s="250"/>
      <c r="K117" s="176">
        <v>0</v>
      </c>
      <c r="L117" s="176">
        <v>0</v>
      </c>
    </row>
    <row r="118" spans="1:12" s="31" customFormat="1" ht="17.649999999999999" customHeight="1" x14ac:dyDescent="0.25">
      <c r="A118" s="220">
        <v>114</v>
      </c>
      <c r="B118" s="220" t="s">
        <v>205</v>
      </c>
      <c r="C118" s="244" t="s">
        <v>242</v>
      </c>
      <c r="D118" s="176">
        <v>516.96710000000007</v>
      </c>
      <c r="E118" s="176">
        <v>516.96710000000007</v>
      </c>
      <c r="F118" s="250">
        <f t="shared" si="4"/>
        <v>0</v>
      </c>
      <c r="G118" s="176">
        <v>516.96710000000007</v>
      </c>
      <c r="H118" s="176">
        <f t="shared" si="5"/>
        <v>0</v>
      </c>
      <c r="I118" s="176">
        <f t="shared" si="3"/>
        <v>0</v>
      </c>
      <c r="J118" s="250"/>
      <c r="K118" s="176">
        <v>0</v>
      </c>
      <c r="L118" s="176">
        <v>0</v>
      </c>
    </row>
    <row r="119" spans="1:12" s="31" customFormat="1" ht="17.649999999999999" customHeight="1" x14ac:dyDescent="0.25">
      <c r="A119" s="220">
        <v>117</v>
      </c>
      <c r="B119" s="220" t="s">
        <v>205</v>
      </c>
      <c r="C119" s="244" t="s">
        <v>243</v>
      </c>
      <c r="D119" s="176">
        <v>747.95240000000013</v>
      </c>
      <c r="E119" s="176">
        <v>747.95240000000013</v>
      </c>
      <c r="F119" s="250">
        <f t="shared" si="4"/>
        <v>0</v>
      </c>
      <c r="G119" s="176">
        <v>747.95240000000013</v>
      </c>
      <c r="H119" s="176">
        <f t="shared" si="5"/>
        <v>1.2023804174532416E-13</v>
      </c>
      <c r="I119" s="176">
        <f t="shared" si="3"/>
        <v>1.6075627505884616E-14</v>
      </c>
      <c r="J119" s="250"/>
      <c r="K119" s="176">
        <v>0</v>
      </c>
      <c r="L119" s="176">
        <v>1.2023804174532416E-13</v>
      </c>
    </row>
    <row r="120" spans="1:12" s="31" customFormat="1" ht="17.649999999999999" customHeight="1" x14ac:dyDescent="0.25">
      <c r="A120" s="220">
        <v>118</v>
      </c>
      <c r="B120" s="220" t="s">
        <v>205</v>
      </c>
      <c r="C120" s="244" t="s">
        <v>244</v>
      </c>
      <c r="D120" s="176">
        <v>348.99822848273095</v>
      </c>
      <c r="E120" s="176">
        <v>348.99822806999998</v>
      </c>
      <c r="F120" s="250">
        <f t="shared" si="4"/>
        <v>-1.1826162449324329E-7</v>
      </c>
      <c r="G120" s="176">
        <v>348.99822806999998</v>
      </c>
      <c r="H120" s="176">
        <f t="shared" si="5"/>
        <v>-6.0119020872662079E-14</v>
      </c>
      <c r="I120" s="176">
        <f t="shared" si="3"/>
        <v>-1.7226167939340874E-14</v>
      </c>
      <c r="J120" s="250"/>
      <c r="K120" s="176">
        <v>0</v>
      </c>
      <c r="L120" s="176">
        <v>-6.0119020872662079E-14</v>
      </c>
    </row>
    <row r="121" spans="1:12" s="31" customFormat="1" ht="17.649999999999999" customHeight="1" x14ac:dyDescent="0.25">
      <c r="A121" s="220">
        <v>122</v>
      </c>
      <c r="B121" s="220" t="s">
        <v>140</v>
      </c>
      <c r="C121" s="244" t="s">
        <v>245</v>
      </c>
      <c r="D121" s="176">
        <v>182.83664307473097</v>
      </c>
      <c r="E121" s="176">
        <v>182.83664299058125</v>
      </c>
      <c r="F121" s="250">
        <f t="shared" si="4"/>
        <v>-4.6024538846722862E-8</v>
      </c>
      <c r="G121" s="176">
        <v>182.83664266200003</v>
      </c>
      <c r="H121" s="176">
        <f t="shared" si="5"/>
        <v>-6.0119020872662079E-14</v>
      </c>
      <c r="I121" s="176">
        <f t="shared" si="3"/>
        <v>-3.2881275815023078E-14</v>
      </c>
      <c r="J121" s="250"/>
      <c r="K121" s="176">
        <v>0</v>
      </c>
      <c r="L121" s="176">
        <v>-6.0119020872662079E-14</v>
      </c>
    </row>
    <row r="122" spans="1:12" s="31" customFormat="1" ht="17.649999999999999" customHeight="1" x14ac:dyDescent="0.25">
      <c r="A122" s="220">
        <v>123</v>
      </c>
      <c r="B122" s="220" t="s">
        <v>246</v>
      </c>
      <c r="C122" s="244" t="s">
        <v>247</v>
      </c>
      <c r="D122" s="176">
        <v>89.655768116000004</v>
      </c>
      <c r="E122" s="176">
        <v>89.655768280291127</v>
      </c>
      <c r="F122" s="250">
        <f t="shared" si="4"/>
        <v>1.8324656991808297E-7</v>
      </c>
      <c r="G122" s="176">
        <v>89.655768116000004</v>
      </c>
      <c r="H122" s="176">
        <f t="shared" si="5"/>
        <v>-1.502975521816552E-14</v>
      </c>
      <c r="I122" s="176">
        <f t="shared" si="3"/>
        <v>-1.6763846327408566E-14</v>
      </c>
      <c r="J122" s="250"/>
      <c r="K122" s="176">
        <v>0</v>
      </c>
      <c r="L122" s="176">
        <v>-1.502975521816552E-14</v>
      </c>
    </row>
    <row r="123" spans="1:12" s="31" customFormat="1" ht="17.649999999999999" customHeight="1" x14ac:dyDescent="0.25">
      <c r="A123" s="220">
        <v>124</v>
      </c>
      <c r="B123" s="220" t="s">
        <v>246</v>
      </c>
      <c r="C123" s="244" t="s">
        <v>248</v>
      </c>
      <c r="D123" s="176">
        <v>910.44812219473101</v>
      </c>
      <c r="E123" s="176">
        <v>910.44812211058127</v>
      </c>
      <c r="F123" s="250">
        <f t="shared" si="4"/>
        <v>-9.2426688524938072E-9</v>
      </c>
      <c r="G123" s="176">
        <v>910.44812178200004</v>
      </c>
      <c r="H123" s="176">
        <f t="shared" si="5"/>
        <v>-2.4047608349064832E-13</v>
      </c>
      <c r="I123" s="176">
        <f t="shared" si="3"/>
        <v>-2.6412936404677493E-14</v>
      </c>
      <c r="J123" s="250"/>
      <c r="K123" s="176">
        <v>0</v>
      </c>
      <c r="L123" s="176">
        <v>-2.4047608349064832E-13</v>
      </c>
    </row>
    <row r="124" spans="1:12" s="31" customFormat="1" ht="17.649999999999999" customHeight="1" x14ac:dyDescent="0.25">
      <c r="A124" s="220">
        <v>126</v>
      </c>
      <c r="B124" s="220" t="s">
        <v>228</v>
      </c>
      <c r="C124" s="244" t="s">
        <v>249</v>
      </c>
      <c r="D124" s="176">
        <v>1429.649281144</v>
      </c>
      <c r="E124" s="176">
        <v>1429.6492809797078</v>
      </c>
      <c r="F124" s="250">
        <f t="shared" si="4"/>
        <v>-1.1491778195704683E-8</v>
      </c>
      <c r="G124" s="176">
        <v>1429.649281144</v>
      </c>
      <c r="H124" s="176">
        <f t="shared" si="5"/>
        <v>-2.4047608349064832E-13</v>
      </c>
      <c r="I124" s="176">
        <f t="shared" si="3"/>
        <v>-1.6820634731187724E-14</v>
      </c>
      <c r="J124" s="250"/>
      <c r="K124" s="176">
        <v>0</v>
      </c>
      <c r="L124" s="176">
        <v>-2.4047608349064832E-13</v>
      </c>
    </row>
    <row r="125" spans="1:12" s="31" customFormat="1" ht="17.649999999999999" customHeight="1" x14ac:dyDescent="0.25">
      <c r="A125" s="220">
        <v>127</v>
      </c>
      <c r="B125" s="220" t="s">
        <v>250</v>
      </c>
      <c r="C125" s="244" t="s">
        <v>251</v>
      </c>
      <c r="D125" s="176">
        <v>1205.7952677187311</v>
      </c>
      <c r="E125" s="176">
        <v>1205.7952674702906</v>
      </c>
      <c r="F125" s="250">
        <f t="shared" si="4"/>
        <v>-2.0603877715075214E-8</v>
      </c>
      <c r="G125" s="176">
        <v>1205.7952673060001</v>
      </c>
      <c r="H125" s="176">
        <f t="shared" si="5"/>
        <v>-4.8095216698129663E-13</v>
      </c>
      <c r="I125" s="176">
        <f t="shared" si="3"/>
        <v>-3.9886718745406488E-14</v>
      </c>
      <c r="J125" s="250"/>
      <c r="K125" s="176">
        <v>0</v>
      </c>
      <c r="L125" s="176">
        <v>-4.8095216698129663E-13</v>
      </c>
    </row>
    <row r="126" spans="1:12" s="31" customFormat="1" ht="17.649999999999999" customHeight="1" x14ac:dyDescent="0.25">
      <c r="A126" s="220">
        <v>128</v>
      </c>
      <c r="B126" s="220" t="s">
        <v>228</v>
      </c>
      <c r="C126" s="244" t="s">
        <v>252</v>
      </c>
      <c r="D126" s="176">
        <v>1124.4871387119999</v>
      </c>
      <c r="E126" s="176">
        <v>1124.4871390405813</v>
      </c>
      <c r="F126" s="250">
        <f t="shared" si="4"/>
        <v>2.9220558417364373E-8</v>
      </c>
      <c r="G126" s="176">
        <v>1124.4871387119999</v>
      </c>
      <c r="H126" s="176">
        <f t="shared" si="5"/>
        <v>-2.4047608349064832E-13</v>
      </c>
      <c r="I126" s="176">
        <f t="shared" si="3"/>
        <v>-2.1385400965619213E-14</v>
      </c>
      <c r="J126" s="250"/>
      <c r="K126" s="176">
        <v>0</v>
      </c>
      <c r="L126" s="176">
        <v>-2.4047608349064832E-13</v>
      </c>
    </row>
    <row r="127" spans="1:12" s="31" customFormat="1" ht="17.649999999999999" customHeight="1" x14ac:dyDescent="0.25">
      <c r="A127" s="220">
        <v>130</v>
      </c>
      <c r="B127" s="220" t="s">
        <v>228</v>
      </c>
      <c r="C127" s="244" t="s">
        <v>253</v>
      </c>
      <c r="D127" s="176">
        <v>1552.49399864</v>
      </c>
      <c r="E127" s="176">
        <v>1552.49399864</v>
      </c>
      <c r="F127" s="250">
        <f t="shared" si="4"/>
        <v>0</v>
      </c>
      <c r="G127" s="176">
        <v>1552.49399864</v>
      </c>
      <c r="H127" s="176">
        <f t="shared" si="5"/>
        <v>33.078460966649637</v>
      </c>
      <c r="I127" s="176">
        <f t="shared" si="3"/>
        <v>2.1306659475416132</v>
      </c>
      <c r="J127" s="252"/>
      <c r="K127" s="176">
        <v>0</v>
      </c>
      <c r="L127" s="176">
        <v>33.078460966649637</v>
      </c>
    </row>
    <row r="128" spans="1:12" s="31" customFormat="1" ht="17.649999999999999" customHeight="1" x14ac:dyDescent="0.25">
      <c r="A128" s="220">
        <v>132</v>
      </c>
      <c r="B128" s="220" t="s">
        <v>254</v>
      </c>
      <c r="C128" s="244" t="s">
        <v>255</v>
      </c>
      <c r="D128" s="176">
        <v>1847.3408960000002</v>
      </c>
      <c r="E128" s="176">
        <v>1847.3408960000002</v>
      </c>
      <c r="F128" s="250">
        <f t="shared" si="4"/>
        <v>0</v>
      </c>
      <c r="G128" s="176">
        <v>1847.3408960000002</v>
      </c>
      <c r="H128" s="176">
        <f t="shared" si="5"/>
        <v>1.44285650094389E-12</v>
      </c>
      <c r="I128" s="176">
        <f t="shared" si="3"/>
        <v>7.8104507081939783E-14</v>
      </c>
      <c r="J128" s="252"/>
      <c r="K128" s="176">
        <v>0</v>
      </c>
      <c r="L128" s="176">
        <v>1.44285650094389E-12</v>
      </c>
    </row>
    <row r="129" spans="1:12" s="31" customFormat="1" ht="17.649999999999999" customHeight="1" x14ac:dyDescent="0.25">
      <c r="A129" s="220">
        <v>136</v>
      </c>
      <c r="B129" s="220" t="s">
        <v>742</v>
      </c>
      <c r="C129" s="244" t="s">
        <v>256</v>
      </c>
      <c r="D129" s="176">
        <v>115.09857046400001</v>
      </c>
      <c r="E129" s="176">
        <v>115.09857029970871</v>
      </c>
      <c r="F129" s="250">
        <f t="shared" si="4"/>
        <v>-1.4273963699906744E-7</v>
      </c>
      <c r="G129" s="176">
        <v>115.09857046400001</v>
      </c>
      <c r="H129" s="176">
        <f t="shared" si="5"/>
        <v>-3.0059510436331039E-14</v>
      </c>
      <c r="I129" s="176">
        <f t="shared" si="3"/>
        <v>-2.6116319566835764E-14</v>
      </c>
      <c r="J129" s="252"/>
      <c r="K129" s="176">
        <v>0</v>
      </c>
      <c r="L129" s="176">
        <v>-3.0059510436331039E-14</v>
      </c>
    </row>
    <row r="130" spans="1:12" s="31" customFormat="1" ht="17.649999999999999" customHeight="1" x14ac:dyDescent="0.25">
      <c r="A130" s="220">
        <v>138</v>
      </c>
      <c r="B130" s="220" t="s">
        <v>140</v>
      </c>
      <c r="C130" s="244" t="s">
        <v>257</v>
      </c>
      <c r="D130" s="176">
        <v>151.58135329999999</v>
      </c>
      <c r="E130" s="176">
        <v>151.58135329999999</v>
      </c>
      <c r="F130" s="250">
        <f t="shared" si="4"/>
        <v>0</v>
      </c>
      <c r="G130" s="176">
        <v>151.58135329999999</v>
      </c>
      <c r="H130" s="176">
        <f t="shared" si="5"/>
        <v>-6.0119020872662079E-14</v>
      </c>
      <c r="I130" s="176">
        <f t="shared" si="3"/>
        <v>-3.9661224526527621E-14</v>
      </c>
      <c r="J130" s="252"/>
      <c r="K130" s="176">
        <v>0</v>
      </c>
      <c r="L130" s="176">
        <v>-6.0119020872662079E-14</v>
      </c>
    </row>
    <row r="131" spans="1:12" s="31" customFormat="1" ht="17.649999999999999" customHeight="1" x14ac:dyDescent="0.25">
      <c r="A131" s="220">
        <v>139</v>
      </c>
      <c r="B131" s="220" t="s">
        <v>140</v>
      </c>
      <c r="C131" s="244" t="s">
        <v>258</v>
      </c>
      <c r="D131" s="176">
        <v>202.57713755073095</v>
      </c>
      <c r="E131" s="176">
        <v>202.57713680941708</v>
      </c>
      <c r="F131" s="250">
        <f t="shared" si="4"/>
        <v>-3.6594151708868594E-7</v>
      </c>
      <c r="G131" s="176">
        <v>202.57713713799998</v>
      </c>
      <c r="H131" s="176">
        <f t="shared" si="5"/>
        <v>3.0059510436331039E-14</v>
      </c>
      <c r="I131" s="176">
        <f t="shared" si="3"/>
        <v>1.4838550346681411E-14</v>
      </c>
      <c r="J131" s="252"/>
      <c r="K131" s="176">
        <v>0</v>
      </c>
      <c r="L131" s="176">
        <v>3.0059510436331039E-14</v>
      </c>
    </row>
    <row r="132" spans="1:12" s="31" customFormat="1" ht="17.649999999999999" customHeight="1" x14ac:dyDescent="0.25">
      <c r="A132" s="117">
        <v>140</v>
      </c>
      <c r="B132" s="117" t="s">
        <v>140</v>
      </c>
      <c r="C132" s="244" t="s">
        <v>259</v>
      </c>
      <c r="D132" s="176">
        <v>221.29050047073099</v>
      </c>
      <c r="E132" s="176">
        <v>221.29049972941709</v>
      </c>
      <c r="F132" s="250">
        <f t="shared" si="4"/>
        <v>-3.3499580354146019E-7</v>
      </c>
      <c r="G132" s="176">
        <v>221.29050005800002</v>
      </c>
      <c r="H132" s="176">
        <f t="shared" si="5"/>
        <v>13.902921621706058</v>
      </c>
      <c r="I132" s="176">
        <f t="shared" si="3"/>
        <v>6.2826563448073252</v>
      </c>
      <c r="J132" s="252"/>
      <c r="K132" s="176">
        <v>0</v>
      </c>
      <c r="L132" s="176">
        <v>13.902921621706058</v>
      </c>
    </row>
    <row r="133" spans="1:12" s="31" customFormat="1" ht="17.649999999999999" customHeight="1" x14ac:dyDescent="0.25">
      <c r="A133" s="220">
        <v>141</v>
      </c>
      <c r="B133" s="220" t="s">
        <v>140</v>
      </c>
      <c r="C133" s="244" t="s">
        <v>260</v>
      </c>
      <c r="D133" s="176">
        <v>196.71112625073098</v>
      </c>
      <c r="E133" s="176">
        <v>196.71112550941709</v>
      </c>
      <c r="F133" s="250">
        <f t="shared" si="4"/>
        <v>-3.7685407505705371E-7</v>
      </c>
      <c r="G133" s="176">
        <v>196.71112583800002</v>
      </c>
      <c r="H133" s="176">
        <f t="shared" si="5"/>
        <v>0</v>
      </c>
      <c r="I133" s="176">
        <f t="shared" si="3"/>
        <v>0</v>
      </c>
      <c r="J133" s="252"/>
      <c r="K133" s="176">
        <v>0</v>
      </c>
      <c r="L133" s="176">
        <v>0</v>
      </c>
    </row>
    <row r="134" spans="1:12" s="31" customFormat="1" ht="17.649999999999999" customHeight="1" x14ac:dyDescent="0.25">
      <c r="A134" s="220">
        <v>142</v>
      </c>
      <c r="B134" s="220" t="s">
        <v>228</v>
      </c>
      <c r="C134" s="244" t="s">
        <v>261</v>
      </c>
      <c r="D134" s="176">
        <v>705.37219792673091</v>
      </c>
      <c r="E134" s="176">
        <v>705.37219734970779</v>
      </c>
      <c r="F134" s="250">
        <f t="shared" si="4"/>
        <v>-8.1804060414469859E-8</v>
      </c>
      <c r="G134" s="176">
        <v>705.37219751400005</v>
      </c>
      <c r="H134" s="176">
        <f t="shared" si="5"/>
        <v>-2.4047608349064832E-13</v>
      </c>
      <c r="I134" s="176">
        <f t="shared" si="3"/>
        <v>-3.4092084206634194E-14</v>
      </c>
      <c r="J134" s="252"/>
      <c r="K134" s="176">
        <v>0</v>
      </c>
      <c r="L134" s="176">
        <v>-2.4047608349064832E-13</v>
      </c>
    </row>
    <row r="135" spans="1:12" s="31" customFormat="1" ht="17.649999999999999" customHeight="1" x14ac:dyDescent="0.25">
      <c r="A135" s="220">
        <v>143</v>
      </c>
      <c r="B135" s="220" t="s">
        <v>228</v>
      </c>
      <c r="C135" s="244" t="s">
        <v>262</v>
      </c>
      <c r="D135" s="176">
        <v>1362.8728527747312</v>
      </c>
      <c r="E135" s="176">
        <v>1362.8728526905813</v>
      </c>
      <c r="F135" s="250">
        <f t="shared" si="4"/>
        <v>-6.1744458434986882E-9</v>
      </c>
      <c r="G135" s="176">
        <v>1362.872852362</v>
      </c>
      <c r="H135" s="176">
        <f t="shared" si="5"/>
        <v>-4.8095216698129663E-13</v>
      </c>
      <c r="I135" s="176">
        <f t="shared" si="3"/>
        <v>-3.5289584500256332E-14</v>
      </c>
      <c r="J135" s="252"/>
      <c r="K135" s="176">
        <v>0</v>
      </c>
      <c r="L135" s="176">
        <v>-4.8095216698129663E-13</v>
      </c>
    </row>
    <row r="136" spans="1:12" s="31" customFormat="1" ht="17.649999999999999" customHeight="1" x14ac:dyDescent="0.25">
      <c r="A136" s="220">
        <v>144</v>
      </c>
      <c r="B136" s="220" t="s">
        <v>228</v>
      </c>
      <c r="C136" s="244" t="s">
        <v>263</v>
      </c>
      <c r="D136" s="176">
        <v>935.92003038273094</v>
      </c>
      <c r="E136" s="176">
        <v>935.92002996999997</v>
      </c>
      <c r="F136" s="250">
        <f t="shared" si="4"/>
        <v>-4.4098953821958276E-8</v>
      </c>
      <c r="G136" s="176">
        <v>935.92002996999997</v>
      </c>
      <c r="H136" s="176">
        <f t="shared" si="5"/>
        <v>-1.2023804174532416E-13</v>
      </c>
      <c r="I136" s="176">
        <f t="shared" si="3"/>
        <v>-1.2847042257358065E-14</v>
      </c>
      <c r="J136" s="252"/>
      <c r="K136" s="176">
        <v>0</v>
      </c>
      <c r="L136" s="176">
        <v>-1.2023804174532416E-13</v>
      </c>
    </row>
    <row r="137" spans="1:12" s="31" customFormat="1" ht="17.649999999999999" customHeight="1" x14ac:dyDescent="0.25">
      <c r="A137" s="220">
        <v>146</v>
      </c>
      <c r="B137" s="220" t="s">
        <v>155</v>
      </c>
      <c r="C137" s="244" t="s">
        <v>264</v>
      </c>
      <c r="D137" s="176">
        <v>21152.5</v>
      </c>
      <c r="E137" s="176">
        <v>21152.5</v>
      </c>
      <c r="F137" s="250">
        <f t="shared" si="4"/>
        <v>0</v>
      </c>
      <c r="G137" s="176">
        <v>21152.499949233999</v>
      </c>
      <c r="H137" s="176">
        <f t="shared" si="5"/>
        <v>11698.178602374175</v>
      </c>
      <c r="I137" s="176">
        <f t="shared" si="3"/>
        <v>55.304000011224083</v>
      </c>
      <c r="J137" s="252"/>
      <c r="K137" s="176">
        <v>0</v>
      </c>
      <c r="L137" s="176">
        <v>11698.178602374175</v>
      </c>
    </row>
    <row r="138" spans="1:12" s="31" customFormat="1" ht="17.649999999999999" customHeight="1" x14ac:dyDescent="0.25">
      <c r="A138" s="220">
        <v>147</v>
      </c>
      <c r="B138" s="220" t="s">
        <v>192</v>
      </c>
      <c r="C138" s="244" t="s">
        <v>265</v>
      </c>
      <c r="D138" s="176">
        <v>2949.5046000000002</v>
      </c>
      <c r="E138" s="176">
        <v>2949.5046000000002</v>
      </c>
      <c r="F138" s="250">
        <f t="shared" si="4"/>
        <v>0</v>
      </c>
      <c r="G138" s="176">
        <v>2949.5046000000002</v>
      </c>
      <c r="H138" s="176">
        <f t="shared" si="5"/>
        <v>9.6190433396259326E-13</v>
      </c>
      <c r="I138" s="176">
        <f t="shared" si="3"/>
        <v>3.2612403247738387E-14</v>
      </c>
      <c r="J138" s="252"/>
      <c r="K138" s="176">
        <v>0</v>
      </c>
      <c r="L138" s="176">
        <v>9.6190433396259326E-13</v>
      </c>
    </row>
    <row r="139" spans="1:12" s="31" customFormat="1" ht="17.649999999999999" customHeight="1" x14ac:dyDescent="0.25">
      <c r="A139" s="220">
        <v>148</v>
      </c>
      <c r="B139" s="220" t="s">
        <v>266</v>
      </c>
      <c r="C139" s="244" t="s">
        <v>267</v>
      </c>
      <c r="D139" s="176">
        <v>467.44050112400004</v>
      </c>
      <c r="E139" s="176">
        <v>467.44050095970772</v>
      </c>
      <c r="F139" s="250">
        <f t="shared" si="4"/>
        <v>-3.5147223798048799E-8</v>
      </c>
      <c r="G139" s="176">
        <v>467.44050112400004</v>
      </c>
      <c r="H139" s="176">
        <f t="shared" si="5"/>
        <v>6.0119020872662079E-14</v>
      </c>
      <c r="I139" s="176">
        <f t="shared" si="3"/>
        <v>1.2861320478056779E-14</v>
      </c>
      <c r="J139" s="252"/>
      <c r="K139" s="176">
        <v>0</v>
      </c>
      <c r="L139" s="176">
        <v>6.0119020872662079E-14</v>
      </c>
    </row>
    <row r="140" spans="1:12" s="31" customFormat="1" ht="17.649999999999999" customHeight="1" x14ac:dyDescent="0.25">
      <c r="A140" s="220">
        <v>149</v>
      </c>
      <c r="B140" s="220" t="s">
        <v>266</v>
      </c>
      <c r="C140" s="244" t="s">
        <v>268</v>
      </c>
      <c r="D140" s="176">
        <v>757.63631909599997</v>
      </c>
      <c r="E140" s="176">
        <v>757.63631926029075</v>
      </c>
      <c r="F140" s="250">
        <f t="shared" si="4"/>
        <v>2.1684655848730472E-8</v>
      </c>
      <c r="G140" s="176">
        <v>757.63631909599997</v>
      </c>
      <c r="H140" s="176">
        <f t="shared" si="5"/>
        <v>0</v>
      </c>
      <c r="I140" s="176">
        <f t="shared" si="3"/>
        <v>0</v>
      </c>
      <c r="J140" s="252"/>
      <c r="K140" s="176">
        <v>0</v>
      </c>
      <c r="L140" s="176">
        <v>0</v>
      </c>
    </row>
    <row r="141" spans="1:12" s="31" customFormat="1" ht="17.649999999999999" customHeight="1" x14ac:dyDescent="0.25">
      <c r="A141" s="220">
        <v>150</v>
      </c>
      <c r="B141" s="220" t="s">
        <v>266</v>
      </c>
      <c r="C141" s="244" t="s">
        <v>269</v>
      </c>
      <c r="D141" s="176">
        <v>802.22697363600003</v>
      </c>
      <c r="E141" s="176">
        <v>802.22697380029069</v>
      </c>
      <c r="F141" s="250">
        <f t="shared" si="4"/>
        <v>2.0479333784351184E-8</v>
      </c>
      <c r="G141" s="176">
        <v>802.22697363600003</v>
      </c>
      <c r="H141" s="176">
        <f t="shared" si="5"/>
        <v>2.9051862481355304</v>
      </c>
      <c r="I141" s="176">
        <f t="shared" si="3"/>
        <v>0.36214018513652696</v>
      </c>
      <c r="J141" s="252"/>
      <c r="K141" s="176">
        <v>0</v>
      </c>
      <c r="L141" s="176">
        <v>2.9051862481355304</v>
      </c>
    </row>
    <row r="142" spans="1:12" s="31" customFormat="1" ht="17.649999999999999" customHeight="1" x14ac:dyDescent="0.25">
      <c r="A142" s="220">
        <v>151</v>
      </c>
      <c r="B142" s="220" t="s">
        <v>140</v>
      </c>
      <c r="C142" s="244" t="s">
        <v>270</v>
      </c>
      <c r="D142" s="176">
        <v>262.38070393473095</v>
      </c>
      <c r="E142" s="176">
        <v>262.38070385058126</v>
      </c>
      <c r="F142" s="250">
        <f t="shared" si="4"/>
        <v>-3.207159693374706E-8</v>
      </c>
      <c r="G142" s="176">
        <v>262.38070352199998</v>
      </c>
      <c r="H142" s="176">
        <f t="shared" si="5"/>
        <v>7.9723157211171296</v>
      </c>
      <c r="I142" s="176">
        <f t="shared" ref="I142:I205" si="6">+H142/E142*100</f>
        <v>3.038453515871788</v>
      </c>
      <c r="J142" s="252"/>
      <c r="K142" s="176">
        <v>0</v>
      </c>
      <c r="L142" s="176">
        <v>7.9723157211171296</v>
      </c>
    </row>
    <row r="143" spans="1:12" s="31" customFormat="1" ht="17.649999999999999" customHeight="1" x14ac:dyDescent="0.25">
      <c r="A143" s="220">
        <v>152</v>
      </c>
      <c r="B143" s="220" t="s">
        <v>140</v>
      </c>
      <c r="C143" s="244" t="s">
        <v>271</v>
      </c>
      <c r="D143" s="176">
        <v>1027.0122559000001</v>
      </c>
      <c r="E143" s="176">
        <v>1027.0122559000001</v>
      </c>
      <c r="F143" s="250">
        <f t="shared" si="4"/>
        <v>0</v>
      </c>
      <c r="G143" s="176">
        <v>1027.0122559000001</v>
      </c>
      <c r="H143" s="176">
        <f t="shared" si="5"/>
        <v>30.925518453095577</v>
      </c>
      <c r="I143" s="176">
        <f t="shared" si="6"/>
        <v>3.0112122105100552</v>
      </c>
      <c r="J143" s="252"/>
      <c r="K143" s="176">
        <v>0</v>
      </c>
      <c r="L143" s="176">
        <v>30.925518453095577</v>
      </c>
    </row>
    <row r="144" spans="1:12" s="31" customFormat="1" ht="17.649999999999999" customHeight="1" x14ac:dyDescent="0.25">
      <c r="A144" s="220">
        <v>156</v>
      </c>
      <c r="B144" s="220" t="s">
        <v>205</v>
      </c>
      <c r="C144" s="244" t="s">
        <v>272</v>
      </c>
      <c r="D144" s="176">
        <v>285.96533530673094</v>
      </c>
      <c r="E144" s="176">
        <v>285.96533472970771</v>
      </c>
      <c r="F144" s="250">
        <f t="shared" ref="F144:F207" si="7">E144/D144*100-100</f>
        <v>-2.0178082138500031E-7</v>
      </c>
      <c r="G144" s="176">
        <v>285.96533489400002</v>
      </c>
      <c r="H144" s="176">
        <f t="shared" ref="H144:H207" si="8">+K144+L144</f>
        <v>2.4966226750701517</v>
      </c>
      <c r="I144" s="176">
        <f t="shared" si="6"/>
        <v>0.87305081136143325</v>
      </c>
      <c r="J144" s="252"/>
      <c r="K144" s="176">
        <v>0</v>
      </c>
      <c r="L144" s="176">
        <v>2.4966226750701517</v>
      </c>
    </row>
    <row r="145" spans="1:12" s="31" customFormat="1" ht="17.649999999999999" customHeight="1" x14ac:dyDescent="0.25">
      <c r="A145" s="220">
        <v>157</v>
      </c>
      <c r="B145" s="220" t="s">
        <v>205</v>
      </c>
      <c r="C145" s="244" t="s">
        <v>273</v>
      </c>
      <c r="D145" s="176">
        <v>2574.9247757507278</v>
      </c>
      <c r="E145" s="176">
        <v>2574.9247750094082</v>
      </c>
      <c r="F145" s="250">
        <f t="shared" si="7"/>
        <v>-2.8789941097784322E-8</v>
      </c>
      <c r="G145" s="176">
        <v>2574.9247753380005</v>
      </c>
      <c r="H145" s="176">
        <f t="shared" si="8"/>
        <v>44.904463864396959</v>
      </c>
      <c r="I145" s="176">
        <f t="shared" si="6"/>
        <v>1.743913620320535</v>
      </c>
      <c r="J145" s="252"/>
      <c r="K145" s="176">
        <v>0</v>
      </c>
      <c r="L145" s="176">
        <v>44.904463864396959</v>
      </c>
    </row>
    <row r="146" spans="1:12" s="31" customFormat="1" ht="17.649999999999999" customHeight="1" x14ac:dyDescent="0.25">
      <c r="A146" s="220">
        <v>158</v>
      </c>
      <c r="B146" s="220" t="s">
        <v>205</v>
      </c>
      <c r="C146" s="244" t="s">
        <v>274</v>
      </c>
      <c r="D146" s="176">
        <v>223.11657000000002</v>
      </c>
      <c r="E146" s="176">
        <v>223.11657000000002</v>
      </c>
      <c r="F146" s="250">
        <f t="shared" si="7"/>
        <v>0</v>
      </c>
      <c r="G146" s="176">
        <v>223.11657000000002</v>
      </c>
      <c r="H146" s="176">
        <f t="shared" si="8"/>
        <v>6.0119020872662079E-14</v>
      </c>
      <c r="I146" s="176">
        <f t="shared" si="6"/>
        <v>2.6945117017827083E-14</v>
      </c>
      <c r="J146" s="252"/>
      <c r="K146" s="176">
        <v>0</v>
      </c>
      <c r="L146" s="176">
        <v>6.0119020872662079E-14</v>
      </c>
    </row>
    <row r="147" spans="1:12" s="31" customFormat="1" ht="17.649999999999999" customHeight="1" x14ac:dyDescent="0.25">
      <c r="A147" s="220">
        <v>159</v>
      </c>
      <c r="B147" s="220" t="s">
        <v>205</v>
      </c>
      <c r="C147" s="244" t="s">
        <v>275</v>
      </c>
      <c r="D147" s="176">
        <v>76.08555983473164</v>
      </c>
      <c r="E147" s="176">
        <v>76.085559750582433</v>
      </c>
      <c r="F147" s="250">
        <f t="shared" si="7"/>
        <v>-1.105981368709763E-7</v>
      </c>
      <c r="G147" s="176">
        <v>76.085559422000003</v>
      </c>
      <c r="H147" s="176">
        <f t="shared" si="8"/>
        <v>0</v>
      </c>
      <c r="I147" s="176">
        <f t="shared" si="6"/>
        <v>0</v>
      </c>
      <c r="J147" s="252"/>
      <c r="K147" s="176">
        <v>0</v>
      </c>
      <c r="L147" s="176">
        <v>0</v>
      </c>
    </row>
    <row r="148" spans="1:12" s="31" customFormat="1" ht="17.649999999999999" customHeight="1" x14ac:dyDescent="0.25">
      <c r="A148" s="220">
        <v>160</v>
      </c>
      <c r="B148" s="220" t="s">
        <v>205</v>
      </c>
      <c r="C148" s="244" t="s">
        <v>276</v>
      </c>
      <c r="D148" s="176">
        <v>18.36037</v>
      </c>
      <c r="E148" s="176">
        <v>18.36037</v>
      </c>
      <c r="F148" s="250">
        <f t="shared" si="7"/>
        <v>0</v>
      </c>
      <c r="G148" s="176">
        <v>18.36037</v>
      </c>
      <c r="H148" s="176">
        <f t="shared" si="8"/>
        <v>0</v>
      </c>
      <c r="I148" s="176">
        <f t="shared" si="6"/>
        <v>0</v>
      </c>
      <c r="J148" s="252"/>
      <c r="K148" s="176">
        <v>0</v>
      </c>
      <c r="L148" s="176">
        <v>0</v>
      </c>
    </row>
    <row r="149" spans="1:12" s="31" customFormat="1" ht="17.649999999999999" customHeight="1" x14ac:dyDescent="0.25">
      <c r="A149" s="220">
        <v>161</v>
      </c>
      <c r="B149" s="220" t="s">
        <v>213</v>
      </c>
      <c r="C149" s="244" t="s">
        <v>277</v>
      </c>
      <c r="D149" s="176">
        <v>71.495449999999991</v>
      </c>
      <c r="E149" s="176">
        <v>71.495449999999991</v>
      </c>
      <c r="F149" s="250">
        <f t="shared" si="7"/>
        <v>0</v>
      </c>
      <c r="G149" s="176">
        <v>71.495449999999991</v>
      </c>
      <c r="H149" s="176">
        <f t="shared" si="8"/>
        <v>-1.502975521816552E-14</v>
      </c>
      <c r="I149" s="176">
        <f t="shared" si="6"/>
        <v>-2.1021974430772198E-14</v>
      </c>
      <c r="J149" s="252"/>
      <c r="K149" s="176">
        <v>0</v>
      </c>
      <c r="L149" s="176">
        <v>-1.502975521816552E-14</v>
      </c>
    </row>
    <row r="150" spans="1:12" s="31" customFormat="1" ht="17.649999999999999" customHeight="1" x14ac:dyDescent="0.25">
      <c r="A150" s="220">
        <v>162</v>
      </c>
      <c r="B150" s="220" t="s">
        <v>205</v>
      </c>
      <c r="C150" s="244" t="s">
        <v>278</v>
      </c>
      <c r="D150" s="176">
        <v>32.067190000000004</v>
      </c>
      <c r="E150" s="176">
        <v>32.067190000000004</v>
      </c>
      <c r="F150" s="250">
        <f t="shared" si="7"/>
        <v>0</v>
      </c>
      <c r="G150" s="176">
        <v>32.067190000000004</v>
      </c>
      <c r="H150" s="176">
        <f t="shared" si="8"/>
        <v>0</v>
      </c>
      <c r="I150" s="176">
        <f t="shared" si="6"/>
        <v>0</v>
      </c>
      <c r="J150" s="252"/>
      <c r="K150" s="176">
        <v>0</v>
      </c>
      <c r="L150" s="176">
        <v>0</v>
      </c>
    </row>
    <row r="151" spans="1:12" s="31" customFormat="1" ht="17.649999999999999" customHeight="1" x14ac:dyDescent="0.25">
      <c r="A151" s="220">
        <v>163</v>
      </c>
      <c r="B151" s="220" t="s">
        <v>140</v>
      </c>
      <c r="C151" s="244" t="s">
        <v>279</v>
      </c>
      <c r="D151" s="176">
        <v>264.71226744800003</v>
      </c>
      <c r="E151" s="176">
        <v>264.71226711941705</v>
      </c>
      <c r="F151" s="250">
        <f t="shared" si="7"/>
        <v>-1.2412834848873899E-7</v>
      </c>
      <c r="G151" s="176">
        <v>264.71226744800003</v>
      </c>
      <c r="H151" s="176">
        <f t="shared" si="8"/>
        <v>0</v>
      </c>
      <c r="I151" s="176">
        <f t="shared" si="6"/>
        <v>0</v>
      </c>
      <c r="J151" s="252"/>
      <c r="K151" s="176">
        <v>0</v>
      </c>
      <c r="L151" s="176">
        <v>0</v>
      </c>
    </row>
    <row r="152" spans="1:12" s="31" customFormat="1" ht="17.649999999999999" customHeight="1" x14ac:dyDescent="0.25">
      <c r="A152" s="220">
        <v>164</v>
      </c>
      <c r="B152" s="220" t="s">
        <v>140</v>
      </c>
      <c r="C152" s="244" t="s">
        <v>280</v>
      </c>
      <c r="D152" s="176">
        <v>660.64340868800002</v>
      </c>
      <c r="E152" s="176">
        <v>660.64340835941709</v>
      </c>
      <c r="F152" s="250">
        <f t="shared" si="7"/>
        <v>-4.9736797791410936E-8</v>
      </c>
      <c r="G152" s="176">
        <v>660.64340868800002</v>
      </c>
      <c r="H152" s="176">
        <f t="shared" si="8"/>
        <v>10.84535538892437</v>
      </c>
      <c r="I152" s="176">
        <f t="shared" si="6"/>
        <v>1.6416352985125151</v>
      </c>
      <c r="J152" s="252"/>
      <c r="K152" s="176">
        <v>0</v>
      </c>
      <c r="L152" s="176">
        <v>10.84535538892437</v>
      </c>
    </row>
    <row r="153" spans="1:12" s="31" customFormat="1" ht="17.649999999999999" customHeight="1" x14ac:dyDescent="0.25">
      <c r="A153" s="220">
        <v>165</v>
      </c>
      <c r="B153" s="220" t="s">
        <v>742</v>
      </c>
      <c r="C153" s="244" t="s">
        <v>281</v>
      </c>
      <c r="D153" s="176">
        <v>98.644193012000002</v>
      </c>
      <c r="E153" s="176">
        <v>98.644193340582433</v>
      </c>
      <c r="F153" s="250">
        <f t="shared" si="7"/>
        <v>3.3309861180441658E-7</v>
      </c>
      <c r="G153" s="176">
        <v>98.644193012000002</v>
      </c>
      <c r="H153" s="176">
        <f t="shared" si="8"/>
        <v>-3.0059510436331039E-14</v>
      </c>
      <c r="I153" s="176">
        <f t="shared" si="6"/>
        <v>-3.0472660800769596E-14</v>
      </c>
      <c r="J153" s="252"/>
      <c r="K153" s="176">
        <v>0</v>
      </c>
      <c r="L153" s="176">
        <v>-3.0059510436331039E-14</v>
      </c>
    </row>
    <row r="154" spans="1:12" s="31" customFormat="1" ht="17.649999999999999" customHeight="1" x14ac:dyDescent="0.25">
      <c r="A154" s="220">
        <v>166</v>
      </c>
      <c r="B154" s="220" t="s">
        <v>228</v>
      </c>
      <c r="C154" s="244" t="s">
        <v>282</v>
      </c>
      <c r="D154" s="176">
        <v>1026.561911126731</v>
      </c>
      <c r="E154" s="176">
        <v>1026.5619105497076</v>
      </c>
      <c r="F154" s="250">
        <f t="shared" si="7"/>
        <v>-5.6209316312560986E-8</v>
      </c>
      <c r="G154" s="176">
        <v>1026.5619107140001</v>
      </c>
      <c r="H154" s="176">
        <f t="shared" si="8"/>
        <v>12.891307668183996</v>
      </c>
      <c r="I154" s="176">
        <f t="shared" si="6"/>
        <v>1.2557749840222403</v>
      </c>
      <c r="J154" s="252"/>
      <c r="K154" s="176">
        <v>0</v>
      </c>
      <c r="L154" s="176">
        <v>12.891307668183996</v>
      </c>
    </row>
    <row r="155" spans="1:12" s="31" customFormat="1" ht="17.649999999999999" customHeight="1" x14ac:dyDescent="0.25">
      <c r="A155" s="220">
        <v>167</v>
      </c>
      <c r="B155" s="220" t="s">
        <v>126</v>
      </c>
      <c r="C155" s="244" t="s">
        <v>283</v>
      </c>
      <c r="D155" s="176">
        <v>2439.3062158027283</v>
      </c>
      <c r="E155" s="176">
        <v>2439.30621539</v>
      </c>
      <c r="F155" s="250">
        <f t="shared" si="7"/>
        <v>-1.6919898371270392E-8</v>
      </c>
      <c r="G155" s="176">
        <v>2439.30621539</v>
      </c>
      <c r="H155" s="176">
        <f t="shared" si="8"/>
        <v>162.62040841804537</v>
      </c>
      <c r="I155" s="176">
        <f t="shared" si="6"/>
        <v>6.6666664231020034</v>
      </c>
      <c r="J155" s="252"/>
      <c r="K155" s="176">
        <v>0</v>
      </c>
      <c r="L155" s="176">
        <v>162.62040841804537</v>
      </c>
    </row>
    <row r="156" spans="1:12" s="31" customFormat="1" ht="17.649999999999999" customHeight="1" x14ac:dyDescent="0.25">
      <c r="A156" s="220">
        <v>168</v>
      </c>
      <c r="B156" s="220" t="s">
        <v>228</v>
      </c>
      <c r="C156" s="244" t="s">
        <v>284</v>
      </c>
      <c r="D156" s="176">
        <v>554.40276065600005</v>
      </c>
      <c r="E156" s="176">
        <v>554.40276082029061</v>
      </c>
      <c r="F156" s="250">
        <f t="shared" si="7"/>
        <v>2.9633781650773017E-8</v>
      </c>
      <c r="G156" s="176">
        <v>554.40276065600005</v>
      </c>
      <c r="H156" s="176">
        <f t="shared" si="8"/>
        <v>-2.4047608349064832E-13</v>
      </c>
      <c r="I156" s="176">
        <f t="shared" si="6"/>
        <v>-4.3375700931727236E-14</v>
      </c>
      <c r="J156" s="252"/>
      <c r="K156" s="176">
        <v>0</v>
      </c>
      <c r="L156" s="176">
        <v>-2.4047608349064832E-13</v>
      </c>
    </row>
    <row r="157" spans="1:12" s="31" customFormat="1" ht="17.649999999999999" customHeight="1" x14ac:dyDescent="0.25">
      <c r="A157" s="220">
        <v>170</v>
      </c>
      <c r="B157" s="220" t="s">
        <v>136</v>
      </c>
      <c r="C157" s="244" t="s">
        <v>285</v>
      </c>
      <c r="D157" s="176">
        <v>1351.5652339347309</v>
      </c>
      <c r="E157" s="176">
        <v>1351.5652338505815</v>
      </c>
      <c r="F157" s="250">
        <f t="shared" si="7"/>
        <v>-6.2260738786790171E-9</v>
      </c>
      <c r="G157" s="176">
        <v>1351.565233522</v>
      </c>
      <c r="H157" s="176">
        <f t="shared" si="8"/>
        <v>208.12192082655076</v>
      </c>
      <c r="I157" s="176">
        <f t="shared" si="6"/>
        <v>15.398584960166199</v>
      </c>
      <c r="J157" s="252"/>
      <c r="K157" s="176">
        <v>0</v>
      </c>
      <c r="L157" s="176">
        <v>208.12192082655076</v>
      </c>
    </row>
    <row r="158" spans="1:12" s="31" customFormat="1" ht="17.649999999999999" customHeight="1" x14ac:dyDescent="0.25">
      <c r="A158" s="220">
        <v>171</v>
      </c>
      <c r="B158" s="220" t="s">
        <v>126</v>
      </c>
      <c r="C158" s="244" t="s">
        <v>286</v>
      </c>
      <c r="D158" s="176">
        <v>9662.4807495760015</v>
      </c>
      <c r="E158" s="176">
        <v>9662.4807497402799</v>
      </c>
      <c r="F158" s="250">
        <f t="shared" si="7"/>
        <v>1.7001724472720525E-9</v>
      </c>
      <c r="G158" s="176">
        <v>7947.8984263040002</v>
      </c>
      <c r="H158" s="176">
        <f t="shared" si="8"/>
        <v>4379.3208446323661</v>
      </c>
      <c r="I158" s="176">
        <f t="shared" si="6"/>
        <v>45.322945090991034</v>
      </c>
      <c r="J158" s="252"/>
      <c r="K158" s="176">
        <v>1.6921999999999998E-5</v>
      </c>
      <c r="L158" s="176">
        <v>4379.3208277103658</v>
      </c>
    </row>
    <row r="159" spans="1:12" s="31" customFormat="1" ht="17.649999999999999" customHeight="1" x14ac:dyDescent="0.25">
      <c r="A159" s="220">
        <v>176</v>
      </c>
      <c r="B159" s="220" t="s">
        <v>136</v>
      </c>
      <c r="C159" s="244" t="s">
        <v>287</v>
      </c>
      <c r="D159" s="176">
        <v>608.956632314731</v>
      </c>
      <c r="E159" s="176">
        <v>608.95663223058125</v>
      </c>
      <c r="F159" s="250">
        <f t="shared" si="7"/>
        <v>-1.3818677757626574E-8</v>
      </c>
      <c r="G159" s="176">
        <v>608.95663190200003</v>
      </c>
      <c r="H159" s="176">
        <f t="shared" si="8"/>
        <v>23.439503572911057</v>
      </c>
      <c r="I159" s="176">
        <f t="shared" si="6"/>
        <v>3.8491252631658175</v>
      </c>
      <c r="J159" s="252"/>
      <c r="K159" s="176">
        <v>0</v>
      </c>
      <c r="L159" s="176">
        <v>23.439503572911057</v>
      </c>
    </row>
    <row r="160" spans="1:12" s="31" customFormat="1" ht="17.649999999999999" customHeight="1" x14ac:dyDescent="0.25">
      <c r="A160" s="220">
        <v>177</v>
      </c>
      <c r="B160" s="220" t="s">
        <v>136</v>
      </c>
      <c r="C160" s="244" t="s">
        <v>288</v>
      </c>
      <c r="D160" s="176">
        <v>20.903899310731642</v>
      </c>
      <c r="E160" s="176">
        <v>20.903898569417404</v>
      </c>
      <c r="F160" s="250">
        <f t="shared" si="7"/>
        <v>-3.546296440504193E-6</v>
      </c>
      <c r="G160" s="176">
        <v>20.903898898000001</v>
      </c>
      <c r="H160" s="176">
        <f t="shared" si="8"/>
        <v>0.69505165812097514</v>
      </c>
      <c r="I160" s="176">
        <f t="shared" si="6"/>
        <v>3.3249857954144599</v>
      </c>
      <c r="J160" s="252"/>
      <c r="K160" s="176">
        <v>0</v>
      </c>
      <c r="L160" s="176">
        <v>0.69505165812097514</v>
      </c>
    </row>
    <row r="161" spans="1:12" s="31" customFormat="1" ht="17.649999999999999" customHeight="1" x14ac:dyDescent="0.25">
      <c r="A161" s="220">
        <v>181</v>
      </c>
      <c r="B161" s="220" t="s">
        <v>205</v>
      </c>
      <c r="C161" s="244" t="s">
        <v>289</v>
      </c>
      <c r="D161" s="176">
        <v>10907.202116532</v>
      </c>
      <c r="E161" s="176">
        <v>10907.202116860575</v>
      </c>
      <c r="F161" s="250">
        <f t="shared" si="7"/>
        <v>3.0124596150926664E-9</v>
      </c>
      <c r="G161" s="176">
        <v>10907.202116532</v>
      </c>
      <c r="H161" s="176">
        <f t="shared" si="8"/>
        <v>2649.5362562940386</v>
      </c>
      <c r="I161" s="176">
        <f t="shared" si="6"/>
        <v>24.291621516743799</v>
      </c>
      <c r="J161" s="252"/>
      <c r="K161" s="176">
        <v>0</v>
      </c>
      <c r="L161" s="176">
        <v>2649.5362562940386</v>
      </c>
    </row>
    <row r="162" spans="1:12" s="31" customFormat="1" ht="17.649999999999999" customHeight="1" x14ac:dyDescent="0.25">
      <c r="A162" s="220">
        <v>182</v>
      </c>
      <c r="B162" s="220" t="s">
        <v>205</v>
      </c>
      <c r="C162" s="244" t="s">
        <v>290</v>
      </c>
      <c r="D162" s="176">
        <v>540.65790000000004</v>
      </c>
      <c r="E162" s="176">
        <v>540.65790000000004</v>
      </c>
      <c r="F162" s="250">
        <f t="shared" si="7"/>
        <v>0</v>
      </c>
      <c r="G162" s="176">
        <v>540.65790000000004</v>
      </c>
      <c r="H162" s="176">
        <f t="shared" si="8"/>
        <v>-1.8035706261798625E-13</v>
      </c>
      <c r="I162" s="176">
        <f t="shared" si="6"/>
        <v>-3.3358813885450715E-14</v>
      </c>
      <c r="J162" s="252"/>
      <c r="K162" s="176">
        <v>0</v>
      </c>
      <c r="L162" s="176">
        <v>-1.8035706261798625E-13</v>
      </c>
    </row>
    <row r="163" spans="1:12" s="31" customFormat="1" ht="17.649999999999999" customHeight="1" x14ac:dyDescent="0.25">
      <c r="A163" s="220">
        <v>183</v>
      </c>
      <c r="B163" s="220" t="s">
        <v>205</v>
      </c>
      <c r="C163" s="244" t="s">
        <v>291</v>
      </c>
      <c r="D163" s="176">
        <v>97.386110000000002</v>
      </c>
      <c r="E163" s="176">
        <v>97.386110000000002</v>
      </c>
      <c r="F163" s="250">
        <f t="shared" si="7"/>
        <v>0</v>
      </c>
      <c r="G163" s="176">
        <v>97.386110000000002</v>
      </c>
      <c r="H163" s="176">
        <f t="shared" si="8"/>
        <v>0</v>
      </c>
      <c r="I163" s="176">
        <f t="shared" si="6"/>
        <v>0</v>
      </c>
      <c r="J163" s="252"/>
      <c r="K163" s="176">
        <v>0</v>
      </c>
      <c r="L163" s="176">
        <v>0</v>
      </c>
    </row>
    <row r="164" spans="1:12" s="31" customFormat="1" ht="17.649999999999999" customHeight="1" x14ac:dyDescent="0.25">
      <c r="A164" s="220">
        <v>185</v>
      </c>
      <c r="B164" s="220" t="s">
        <v>140</v>
      </c>
      <c r="C164" s="244" t="s">
        <v>292</v>
      </c>
      <c r="D164" s="176">
        <v>392.60031629200006</v>
      </c>
      <c r="E164" s="176">
        <v>392.60031662058128</v>
      </c>
      <c r="F164" s="250">
        <f t="shared" si="7"/>
        <v>8.3693564079112548E-8</v>
      </c>
      <c r="G164" s="176">
        <v>392.60031629200006</v>
      </c>
      <c r="H164" s="176">
        <f t="shared" si="8"/>
        <v>15.476264440821446</v>
      </c>
      <c r="I164" s="176">
        <f t="shared" si="6"/>
        <v>3.9419898012405556</v>
      </c>
      <c r="J164" s="252"/>
      <c r="K164" s="176">
        <v>0</v>
      </c>
      <c r="L164" s="176">
        <v>15.476264440821446</v>
      </c>
    </row>
    <row r="165" spans="1:12" s="31" customFormat="1" ht="17.649999999999999" customHeight="1" x14ac:dyDescent="0.25">
      <c r="A165" s="220">
        <v>188</v>
      </c>
      <c r="B165" s="220" t="s">
        <v>140</v>
      </c>
      <c r="C165" s="244" t="s">
        <v>293</v>
      </c>
      <c r="D165" s="176">
        <v>4134.6898020160006</v>
      </c>
      <c r="E165" s="176">
        <v>4134.689802180279</v>
      </c>
      <c r="F165" s="250">
        <f t="shared" si="7"/>
        <v>3.9731844481138978E-9</v>
      </c>
      <c r="G165" s="176">
        <v>3430.8300420959999</v>
      </c>
      <c r="H165" s="176">
        <f t="shared" si="8"/>
        <v>721.54385911199984</v>
      </c>
      <c r="I165" s="176">
        <f t="shared" si="6"/>
        <v>17.45097924230059</v>
      </c>
      <c r="J165" s="252"/>
      <c r="K165" s="176">
        <v>589.721479112</v>
      </c>
      <c r="L165" s="176">
        <v>131.82237999999987</v>
      </c>
    </row>
    <row r="166" spans="1:12" s="31" customFormat="1" ht="17.649999999999999" customHeight="1" x14ac:dyDescent="0.25">
      <c r="A166" s="220">
        <v>189</v>
      </c>
      <c r="B166" s="220" t="s">
        <v>140</v>
      </c>
      <c r="C166" s="244" t="s">
        <v>294</v>
      </c>
      <c r="D166" s="176">
        <v>271.513371958731</v>
      </c>
      <c r="E166" s="176">
        <v>271.51337171029064</v>
      </c>
      <c r="F166" s="250">
        <f t="shared" si="7"/>
        <v>-9.1502073473748169E-8</v>
      </c>
      <c r="G166" s="176">
        <v>271.51337154600003</v>
      </c>
      <c r="H166" s="176">
        <f t="shared" si="8"/>
        <v>38.97291404160589</v>
      </c>
      <c r="I166" s="176">
        <f t="shared" si="6"/>
        <v>14.353957521911903</v>
      </c>
      <c r="J166" s="252"/>
      <c r="K166" s="176">
        <v>0</v>
      </c>
      <c r="L166" s="176">
        <v>38.97291404160589</v>
      </c>
    </row>
    <row r="167" spans="1:12" s="31" customFormat="1" ht="17.649999999999999" customHeight="1" x14ac:dyDescent="0.25">
      <c r="A167" s="220">
        <v>190</v>
      </c>
      <c r="B167" s="220" t="s">
        <v>246</v>
      </c>
      <c r="C167" s="244" t="s">
        <v>295</v>
      </c>
      <c r="D167" s="176">
        <v>833.94567196800006</v>
      </c>
      <c r="E167" s="176">
        <v>833.94567163941701</v>
      </c>
      <c r="F167" s="250">
        <f t="shared" si="7"/>
        <v>-3.9401015783369076E-8</v>
      </c>
      <c r="G167" s="176">
        <v>833.94567196800006</v>
      </c>
      <c r="H167" s="176">
        <f t="shared" si="8"/>
        <v>119.50110127406438</v>
      </c>
      <c r="I167" s="176">
        <f t="shared" si="6"/>
        <v>14.329602675332847</v>
      </c>
      <c r="J167" s="252"/>
      <c r="K167" s="176">
        <v>0</v>
      </c>
      <c r="L167" s="176">
        <v>119.50110127406438</v>
      </c>
    </row>
    <row r="168" spans="1:12" s="31" customFormat="1" ht="17.649999999999999" customHeight="1" x14ac:dyDescent="0.25">
      <c r="A168" s="220">
        <v>191</v>
      </c>
      <c r="B168" s="220" t="s">
        <v>140</v>
      </c>
      <c r="C168" s="244" t="s">
        <v>296</v>
      </c>
      <c r="D168" s="176">
        <v>92.630994156</v>
      </c>
      <c r="E168" s="176">
        <v>92.630994320291123</v>
      </c>
      <c r="F168" s="250">
        <f t="shared" si="7"/>
        <v>1.7736086022068775E-7</v>
      </c>
      <c r="G168" s="176">
        <v>92.630994156</v>
      </c>
      <c r="H168" s="176">
        <f t="shared" si="8"/>
        <v>3.3370196761093558</v>
      </c>
      <c r="I168" s="176">
        <f t="shared" si="6"/>
        <v>3.6024871595039878</v>
      </c>
      <c r="J168" s="252"/>
      <c r="K168" s="176">
        <v>0</v>
      </c>
      <c r="L168" s="176">
        <v>3.3370196761093558</v>
      </c>
    </row>
    <row r="169" spans="1:12" s="31" customFormat="1" ht="17.649999999999999" customHeight="1" x14ac:dyDescent="0.25">
      <c r="A169" s="220">
        <v>192</v>
      </c>
      <c r="B169" s="220" t="s">
        <v>246</v>
      </c>
      <c r="C169" s="244" t="s">
        <v>297</v>
      </c>
      <c r="D169" s="176">
        <v>654.15844180673093</v>
      </c>
      <c r="E169" s="176">
        <v>654.15844122970771</v>
      </c>
      <c r="F169" s="250">
        <f t="shared" si="7"/>
        <v>-8.8208480519824661E-8</v>
      </c>
      <c r="G169" s="176">
        <v>654.15844139400008</v>
      </c>
      <c r="H169" s="176">
        <f t="shared" si="8"/>
        <v>31.187367779206131</v>
      </c>
      <c r="I169" s="176">
        <f t="shared" si="6"/>
        <v>4.7675556583171392</v>
      </c>
      <c r="J169" s="252"/>
      <c r="K169" s="176">
        <v>0</v>
      </c>
      <c r="L169" s="176">
        <v>31.187367779206131</v>
      </c>
    </row>
    <row r="170" spans="1:12" s="31" customFormat="1" ht="17.649999999999999" customHeight="1" x14ac:dyDescent="0.25">
      <c r="A170" s="220">
        <v>193</v>
      </c>
      <c r="B170" s="220" t="s">
        <v>246</v>
      </c>
      <c r="C170" s="244" t="s">
        <v>298</v>
      </c>
      <c r="D170" s="176">
        <v>64.415488264000004</v>
      </c>
      <c r="E170" s="176">
        <v>64.41548809970871</v>
      </c>
      <c r="F170" s="250">
        <f t="shared" si="7"/>
        <v>-2.5504935763365211E-7</v>
      </c>
      <c r="G170" s="176">
        <v>64.415488264000004</v>
      </c>
      <c r="H170" s="176">
        <f t="shared" si="8"/>
        <v>0</v>
      </c>
      <c r="I170" s="176">
        <f t="shared" si="6"/>
        <v>0</v>
      </c>
      <c r="J170" s="252"/>
      <c r="K170" s="176">
        <v>0</v>
      </c>
      <c r="L170" s="176">
        <v>0</v>
      </c>
    </row>
    <row r="171" spans="1:12" s="31" customFormat="1" ht="17.649999999999999" customHeight="1" x14ac:dyDescent="0.25">
      <c r="A171" s="220">
        <v>194</v>
      </c>
      <c r="B171" s="220" t="s">
        <v>246</v>
      </c>
      <c r="C171" s="244" t="s">
        <v>299</v>
      </c>
      <c r="D171" s="176">
        <v>663.57736238273105</v>
      </c>
      <c r="E171" s="176">
        <v>663.57736196999997</v>
      </c>
      <c r="F171" s="250">
        <f t="shared" si="7"/>
        <v>-6.2197884176384832E-8</v>
      </c>
      <c r="G171" s="176">
        <v>663.57736196999997</v>
      </c>
      <c r="H171" s="176">
        <f t="shared" si="8"/>
        <v>21.670561658402114</v>
      </c>
      <c r="I171" s="176">
        <f t="shared" si="6"/>
        <v>3.2657174431128095</v>
      </c>
      <c r="J171" s="252"/>
      <c r="K171" s="176">
        <v>0</v>
      </c>
      <c r="L171" s="176">
        <v>21.670561658402114</v>
      </c>
    </row>
    <row r="172" spans="1:12" s="31" customFormat="1" ht="17.649999999999999" customHeight="1" x14ac:dyDescent="0.25">
      <c r="A172" s="220">
        <v>195</v>
      </c>
      <c r="B172" s="220" t="s">
        <v>140</v>
      </c>
      <c r="C172" s="244" t="s">
        <v>300</v>
      </c>
      <c r="D172" s="176">
        <v>1637.2291033987312</v>
      </c>
      <c r="E172" s="176">
        <v>1637.2291031502907</v>
      </c>
      <c r="F172" s="250">
        <f t="shared" si="7"/>
        <v>-1.5174450140875706E-8</v>
      </c>
      <c r="G172" s="176">
        <v>1637.229102986</v>
      </c>
      <c r="H172" s="176">
        <f t="shared" si="8"/>
        <v>100.97795726849648</v>
      </c>
      <c r="I172" s="176">
        <f t="shared" si="6"/>
        <v>6.1676131382100854</v>
      </c>
      <c r="J172" s="252"/>
      <c r="K172" s="176">
        <v>0</v>
      </c>
      <c r="L172" s="176">
        <v>100.97795726849648</v>
      </c>
    </row>
    <row r="173" spans="1:12" s="31" customFormat="1" ht="17.649999999999999" customHeight="1" x14ac:dyDescent="0.25">
      <c r="A173" s="220">
        <v>197</v>
      </c>
      <c r="B173" s="220" t="s">
        <v>246</v>
      </c>
      <c r="C173" s="244" t="s">
        <v>301</v>
      </c>
      <c r="D173" s="176">
        <v>269.32198946800003</v>
      </c>
      <c r="E173" s="176">
        <v>269.3219891394171</v>
      </c>
      <c r="F173" s="250">
        <f t="shared" si="7"/>
        <v>-1.2200375465454272E-7</v>
      </c>
      <c r="G173" s="176">
        <v>269.32198946800003</v>
      </c>
      <c r="H173" s="176">
        <f t="shared" si="8"/>
        <v>21.341372216351449</v>
      </c>
      <c r="I173" s="176">
        <f t="shared" si="6"/>
        <v>7.9241105728295667</v>
      </c>
      <c r="J173" s="252"/>
      <c r="K173" s="176">
        <v>0</v>
      </c>
      <c r="L173" s="176">
        <v>21.341372216351449</v>
      </c>
    </row>
    <row r="174" spans="1:12" s="31" customFormat="1" ht="17.649999999999999" customHeight="1" x14ac:dyDescent="0.25">
      <c r="A174" s="220">
        <v>198</v>
      </c>
      <c r="B174" s="220" t="s">
        <v>140</v>
      </c>
      <c r="C174" s="244" t="s">
        <v>302</v>
      </c>
      <c r="D174" s="176">
        <v>339.75795304800005</v>
      </c>
      <c r="E174" s="176">
        <v>339.75795271941712</v>
      </c>
      <c r="F174" s="250">
        <f t="shared" si="7"/>
        <v>-9.6710877528494166E-8</v>
      </c>
      <c r="G174" s="176">
        <v>339.75795304800005</v>
      </c>
      <c r="H174" s="176">
        <f t="shared" si="8"/>
        <v>27.476080842207256</v>
      </c>
      <c r="I174" s="176">
        <f t="shared" si="6"/>
        <v>8.0869573831279453</v>
      </c>
      <c r="J174" s="252"/>
      <c r="K174" s="176">
        <v>0</v>
      </c>
      <c r="L174" s="176">
        <v>27.476080842207256</v>
      </c>
    </row>
    <row r="175" spans="1:12" s="31" customFormat="1" ht="17.649999999999999" customHeight="1" x14ac:dyDescent="0.25">
      <c r="A175" s="220">
        <v>199</v>
      </c>
      <c r="B175" s="220" t="s">
        <v>140</v>
      </c>
      <c r="C175" s="244" t="s">
        <v>303</v>
      </c>
      <c r="D175" s="176">
        <v>262.258865534731</v>
      </c>
      <c r="E175" s="176">
        <v>262.25886545058125</v>
      </c>
      <c r="F175" s="250">
        <f t="shared" si="7"/>
        <v>-3.2086518331198022E-8</v>
      </c>
      <c r="G175" s="176">
        <v>262.25888204400002</v>
      </c>
      <c r="H175" s="176">
        <f t="shared" si="8"/>
        <v>13.406449194123658</v>
      </c>
      <c r="I175" s="176">
        <f t="shared" si="6"/>
        <v>5.1119145852668622</v>
      </c>
      <c r="J175" s="252"/>
      <c r="K175" s="176">
        <v>0</v>
      </c>
      <c r="L175" s="176">
        <v>13.406449194123658</v>
      </c>
    </row>
    <row r="176" spans="1:12" s="31" customFormat="1" ht="17.649999999999999" customHeight="1" x14ac:dyDescent="0.25">
      <c r="A176" s="220">
        <v>200</v>
      </c>
      <c r="B176" s="220" t="s">
        <v>228</v>
      </c>
      <c r="C176" s="244" t="s">
        <v>304</v>
      </c>
      <c r="D176" s="176">
        <v>1181.0371294907313</v>
      </c>
      <c r="E176" s="176">
        <v>1181.0371287494172</v>
      </c>
      <c r="F176" s="250">
        <f t="shared" si="7"/>
        <v>-6.2768052089268167E-8</v>
      </c>
      <c r="G176" s="176">
        <v>1181.0371290779999</v>
      </c>
      <c r="H176" s="176">
        <f t="shared" si="8"/>
        <v>89.573034912020645</v>
      </c>
      <c r="I176" s="176">
        <f t="shared" si="6"/>
        <v>7.5842691759291441</v>
      </c>
      <c r="J176" s="252"/>
      <c r="K176" s="176">
        <v>0</v>
      </c>
      <c r="L176" s="176">
        <v>89.573034912020645</v>
      </c>
    </row>
    <row r="177" spans="1:12" s="31" customFormat="1" ht="17.649999999999999" customHeight="1" x14ac:dyDescent="0.25">
      <c r="A177" s="220">
        <v>201</v>
      </c>
      <c r="B177" s="220" t="s">
        <v>228</v>
      </c>
      <c r="C177" s="244" t="s">
        <v>305</v>
      </c>
      <c r="D177" s="176">
        <v>1496.4786423547312</v>
      </c>
      <c r="E177" s="176">
        <v>1496.4786422705815</v>
      </c>
      <c r="F177" s="250">
        <f t="shared" si="7"/>
        <v>-5.6231783673865721E-9</v>
      </c>
      <c r="G177" s="176">
        <v>1496.478641942</v>
      </c>
      <c r="H177" s="176">
        <f t="shared" si="8"/>
        <v>321.76130018008962</v>
      </c>
      <c r="I177" s="176">
        <f t="shared" si="6"/>
        <v>21.501229024684687</v>
      </c>
      <c r="J177" s="252"/>
      <c r="K177" s="176">
        <v>0</v>
      </c>
      <c r="L177" s="176">
        <v>321.76130018008962</v>
      </c>
    </row>
    <row r="178" spans="1:12" s="31" customFormat="1" ht="17.649999999999999" customHeight="1" x14ac:dyDescent="0.25">
      <c r="A178" s="220">
        <v>202</v>
      </c>
      <c r="B178" s="220" t="s">
        <v>228</v>
      </c>
      <c r="C178" s="244" t="s">
        <v>306</v>
      </c>
      <c r="D178" s="176">
        <v>2217.9184988547277</v>
      </c>
      <c r="E178" s="176">
        <v>2217.9184987705744</v>
      </c>
      <c r="F178" s="250">
        <f t="shared" si="7"/>
        <v>-3.7942413655400742E-9</v>
      </c>
      <c r="G178" s="176">
        <v>2217.9184984419999</v>
      </c>
      <c r="H178" s="176">
        <f t="shared" si="8"/>
        <v>183.91344001535703</v>
      </c>
      <c r="I178" s="176">
        <f t="shared" si="6"/>
        <v>8.2921640320554175</v>
      </c>
      <c r="J178" s="252"/>
      <c r="K178" s="176">
        <v>0</v>
      </c>
      <c r="L178" s="176">
        <v>183.91344001535703</v>
      </c>
    </row>
    <row r="179" spans="1:12" s="31" customFormat="1" ht="17.649999999999999" customHeight="1" x14ac:dyDescent="0.25">
      <c r="A179" s="220">
        <v>203</v>
      </c>
      <c r="B179" s="220" t="s">
        <v>228</v>
      </c>
      <c r="C179" s="244" t="s">
        <v>307</v>
      </c>
      <c r="D179" s="176">
        <v>623.91275239599997</v>
      </c>
      <c r="E179" s="176">
        <v>623.91275256029076</v>
      </c>
      <c r="F179" s="250">
        <f t="shared" si="7"/>
        <v>2.6332330094192002E-8</v>
      </c>
      <c r="G179" s="176">
        <v>623.91275239599997</v>
      </c>
      <c r="H179" s="176">
        <f t="shared" si="8"/>
        <v>15.272006405301328</v>
      </c>
      <c r="I179" s="176">
        <f t="shared" si="6"/>
        <v>2.4477791714676553</v>
      </c>
      <c r="J179" s="252"/>
      <c r="K179" s="176">
        <v>0</v>
      </c>
      <c r="L179" s="176">
        <v>15.272006405301328</v>
      </c>
    </row>
    <row r="180" spans="1:12" s="31" customFormat="1" ht="17.649999999999999" customHeight="1" x14ac:dyDescent="0.25">
      <c r="A180" s="220">
        <v>204</v>
      </c>
      <c r="B180" s="220" t="s">
        <v>228</v>
      </c>
      <c r="C180" s="244" t="s">
        <v>308</v>
      </c>
      <c r="D180" s="176">
        <v>1801.8285851427274</v>
      </c>
      <c r="E180" s="176">
        <v>1801.8285847300001</v>
      </c>
      <c r="F180" s="250">
        <f t="shared" si="7"/>
        <v>-2.2906021968083223E-8</v>
      </c>
      <c r="G180" s="176">
        <v>1801.8285847300001</v>
      </c>
      <c r="H180" s="176">
        <f t="shared" si="8"/>
        <v>26.101988239438075</v>
      </c>
      <c r="I180" s="176">
        <f t="shared" si="6"/>
        <v>1.4486388139607298</v>
      </c>
      <c r="J180" s="252"/>
      <c r="K180" s="176">
        <v>0</v>
      </c>
      <c r="L180" s="176">
        <v>26.101988239438075</v>
      </c>
    </row>
    <row r="181" spans="1:12" s="31" customFormat="1" ht="17.649999999999999" customHeight="1" x14ac:dyDescent="0.25">
      <c r="A181" s="220">
        <v>205</v>
      </c>
      <c r="B181" s="220" t="s">
        <v>189</v>
      </c>
      <c r="C181" s="244" t="s">
        <v>309</v>
      </c>
      <c r="D181" s="176">
        <v>1971.4812971920001</v>
      </c>
      <c r="E181" s="176">
        <v>1971.4812975205746</v>
      </c>
      <c r="F181" s="250">
        <f t="shared" si="7"/>
        <v>1.6666376723151188E-8</v>
      </c>
      <c r="G181" s="176">
        <v>1971.4812971920001</v>
      </c>
      <c r="H181" s="176">
        <f t="shared" si="8"/>
        <v>43.778248908960904</v>
      </c>
      <c r="I181" s="176">
        <f t="shared" si="6"/>
        <v>2.220576424641636</v>
      </c>
      <c r="J181" s="252"/>
      <c r="K181" s="176">
        <v>0</v>
      </c>
      <c r="L181" s="176">
        <v>43.778248908960904</v>
      </c>
    </row>
    <row r="182" spans="1:12" s="31" customFormat="1" ht="17.649999999999999" customHeight="1" x14ac:dyDescent="0.25">
      <c r="A182" s="220">
        <v>206</v>
      </c>
      <c r="B182" s="220" t="s">
        <v>140</v>
      </c>
      <c r="C182" s="244" t="s">
        <v>310</v>
      </c>
      <c r="D182" s="176">
        <v>713.05871183073089</v>
      </c>
      <c r="E182" s="176">
        <v>713.0587110894171</v>
      </c>
      <c r="F182" s="250">
        <f t="shared" si="7"/>
        <v>-1.0396252037025988E-7</v>
      </c>
      <c r="G182" s="176">
        <v>713.05871141800003</v>
      </c>
      <c r="H182" s="176">
        <f t="shared" si="8"/>
        <v>-1.2023804174532416E-13</v>
      </c>
      <c r="I182" s="176">
        <f t="shared" si="6"/>
        <v>-1.6862291964938406E-14</v>
      </c>
      <c r="J182" s="252"/>
      <c r="K182" s="176">
        <v>0</v>
      </c>
      <c r="L182" s="176">
        <v>-1.2023804174532416E-13</v>
      </c>
    </row>
    <row r="183" spans="1:12" s="31" customFormat="1" ht="17.649999999999999" customHeight="1" x14ac:dyDescent="0.25">
      <c r="A183" s="220">
        <v>207</v>
      </c>
      <c r="B183" s="220" t="s">
        <v>140</v>
      </c>
      <c r="C183" s="244" t="s">
        <v>311</v>
      </c>
      <c r="D183" s="176">
        <v>811.19421218800005</v>
      </c>
      <c r="E183" s="176">
        <v>811.19421185941701</v>
      </c>
      <c r="F183" s="250">
        <f t="shared" si="7"/>
        <v>-4.0506080267732614E-8</v>
      </c>
      <c r="G183" s="176">
        <v>811.19421218800005</v>
      </c>
      <c r="H183" s="176">
        <f t="shared" si="8"/>
        <v>21.071101875503565</v>
      </c>
      <c r="I183" s="176">
        <f t="shared" si="6"/>
        <v>2.5975409547368993</v>
      </c>
      <c r="J183" s="252"/>
      <c r="K183" s="176">
        <v>0</v>
      </c>
      <c r="L183" s="176">
        <v>21.071101875503565</v>
      </c>
    </row>
    <row r="184" spans="1:12" s="31" customFormat="1" ht="17.649999999999999" customHeight="1" x14ac:dyDescent="0.25">
      <c r="A184" s="220">
        <v>208</v>
      </c>
      <c r="B184" s="220" t="s">
        <v>140</v>
      </c>
      <c r="C184" s="244" t="s">
        <v>312</v>
      </c>
      <c r="D184" s="176">
        <v>158.91086418273161</v>
      </c>
      <c r="E184" s="176">
        <v>158.91086376999999</v>
      </c>
      <c r="F184" s="250">
        <f t="shared" si="7"/>
        <v>-2.5972524042572331E-7</v>
      </c>
      <c r="G184" s="176">
        <v>158.91086376999999</v>
      </c>
      <c r="H184" s="176">
        <f t="shared" si="8"/>
        <v>10.527253872383026</v>
      </c>
      <c r="I184" s="176">
        <f t="shared" si="6"/>
        <v>6.6246281862891845</v>
      </c>
      <c r="J184" s="252"/>
      <c r="K184" s="176">
        <v>0</v>
      </c>
      <c r="L184" s="176">
        <v>10.527253872383026</v>
      </c>
    </row>
    <row r="185" spans="1:12" s="31" customFormat="1" ht="17.649999999999999" customHeight="1" x14ac:dyDescent="0.25">
      <c r="A185" s="220">
        <v>209</v>
      </c>
      <c r="B185" s="220" t="s">
        <v>246</v>
      </c>
      <c r="C185" s="244" t="s">
        <v>897</v>
      </c>
      <c r="D185" s="176">
        <v>2250.4737020000002</v>
      </c>
      <c r="E185" s="176">
        <v>2250.4737020000002</v>
      </c>
      <c r="F185" s="250">
        <f t="shared" si="7"/>
        <v>0</v>
      </c>
      <c r="G185" s="176">
        <v>1061.8553714099</v>
      </c>
      <c r="H185" s="176">
        <f t="shared" si="8"/>
        <v>1040.9935338179998</v>
      </c>
      <c r="I185" s="176">
        <f t="shared" si="6"/>
        <v>46.256640674932882</v>
      </c>
      <c r="J185" s="252"/>
      <c r="K185" s="176">
        <v>894.61823381800002</v>
      </c>
      <c r="L185" s="176">
        <v>146.37529999999987</v>
      </c>
    </row>
    <row r="186" spans="1:12" s="31" customFormat="1" ht="17.649999999999999" customHeight="1" x14ac:dyDescent="0.25">
      <c r="A186" s="220">
        <v>210</v>
      </c>
      <c r="B186" s="220" t="s">
        <v>228</v>
      </c>
      <c r="C186" s="244" t="s">
        <v>314</v>
      </c>
      <c r="D186" s="176">
        <v>2338.814715738728</v>
      </c>
      <c r="E186" s="176">
        <v>2338.8147154902786</v>
      </c>
      <c r="F186" s="250">
        <f t="shared" si="7"/>
        <v>-1.0622883905853087E-8</v>
      </c>
      <c r="G186" s="176">
        <v>2338.8147153259997</v>
      </c>
      <c r="H186" s="176">
        <f t="shared" si="8"/>
        <v>67.132242108989459</v>
      </c>
      <c r="I186" s="176">
        <f t="shared" si="6"/>
        <v>2.8703531606998944</v>
      </c>
      <c r="J186" s="252"/>
      <c r="K186" s="176">
        <v>0</v>
      </c>
      <c r="L186" s="176">
        <v>67.132242108989459</v>
      </c>
    </row>
    <row r="187" spans="1:12" s="31" customFormat="1" ht="17.649999999999999" customHeight="1" x14ac:dyDescent="0.25">
      <c r="A187" s="220">
        <v>211</v>
      </c>
      <c r="B187" s="220" t="s">
        <v>250</v>
      </c>
      <c r="C187" s="244" t="s">
        <v>315</v>
      </c>
      <c r="D187" s="176">
        <v>3086.2630258680001</v>
      </c>
      <c r="E187" s="176">
        <v>3086.2630255394083</v>
      </c>
      <c r="F187" s="250">
        <f t="shared" si="7"/>
        <v>-1.0646914461176493E-8</v>
      </c>
      <c r="G187" s="176">
        <v>3086.2630258680001</v>
      </c>
      <c r="H187" s="176">
        <f t="shared" si="8"/>
        <v>137.35183498713832</v>
      </c>
      <c r="I187" s="176">
        <f t="shared" si="6"/>
        <v>4.4504254449645408</v>
      </c>
      <c r="J187" s="252"/>
      <c r="K187" s="176">
        <v>0</v>
      </c>
      <c r="L187" s="176">
        <v>137.35183498713832</v>
      </c>
    </row>
    <row r="188" spans="1:12" s="31" customFormat="1" ht="17.649999999999999" customHeight="1" x14ac:dyDescent="0.25">
      <c r="A188" s="220">
        <v>212</v>
      </c>
      <c r="B188" s="220" t="s">
        <v>140</v>
      </c>
      <c r="C188" s="244" t="s">
        <v>316</v>
      </c>
      <c r="D188" s="176">
        <v>580.20461399999999</v>
      </c>
      <c r="E188" s="176">
        <v>620.9617923397077</v>
      </c>
      <c r="F188" s="250">
        <f t="shared" si="7"/>
        <v>7.0246215483745971</v>
      </c>
      <c r="G188" s="176">
        <v>620.96179250400007</v>
      </c>
      <c r="H188" s="176">
        <f t="shared" si="8"/>
        <v>-1.2023804174532416E-13</v>
      </c>
      <c r="I188" s="176">
        <f t="shared" si="6"/>
        <v>-1.9363194842034E-14</v>
      </c>
      <c r="J188" s="252"/>
      <c r="K188" s="176">
        <v>0</v>
      </c>
      <c r="L188" s="176">
        <v>-1.2023804174532416E-13</v>
      </c>
    </row>
    <row r="189" spans="1:12" s="31" customFormat="1" ht="17.649999999999999" customHeight="1" x14ac:dyDescent="0.25">
      <c r="A189" s="220">
        <v>213</v>
      </c>
      <c r="B189" s="220" t="s">
        <v>140</v>
      </c>
      <c r="C189" s="244" t="s">
        <v>317</v>
      </c>
      <c r="D189" s="176">
        <v>1027.9330834519999</v>
      </c>
      <c r="E189" s="176">
        <v>1027.9330837805812</v>
      </c>
      <c r="F189" s="250">
        <f t="shared" si="7"/>
        <v>3.1965257107913203E-8</v>
      </c>
      <c r="G189" s="176">
        <v>1027.9330834519999</v>
      </c>
      <c r="H189" s="176">
        <f t="shared" si="8"/>
        <v>309.0822944861381</v>
      </c>
      <c r="I189" s="176">
        <f t="shared" si="6"/>
        <v>30.068328314658434</v>
      </c>
      <c r="J189" s="252"/>
      <c r="K189" s="176">
        <v>0</v>
      </c>
      <c r="L189" s="176">
        <v>309.0822944861381</v>
      </c>
    </row>
    <row r="190" spans="1:12" s="31" customFormat="1" ht="17.649999999999999" customHeight="1" x14ac:dyDescent="0.25">
      <c r="A190" s="220">
        <v>214</v>
      </c>
      <c r="B190" s="220" t="s">
        <v>246</v>
      </c>
      <c r="C190" s="244" t="s">
        <v>898</v>
      </c>
      <c r="D190" s="176">
        <v>4079.4034620000002</v>
      </c>
      <c r="E190" s="176">
        <v>4079.4034620000002</v>
      </c>
      <c r="F190" s="250">
        <f t="shared" si="7"/>
        <v>0</v>
      </c>
      <c r="G190" s="176">
        <v>2027.7694614053401</v>
      </c>
      <c r="H190" s="176">
        <f t="shared" si="8"/>
        <v>295.39711119871379</v>
      </c>
      <c r="I190" s="176">
        <f t="shared" si="6"/>
        <v>7.2411840101221596</v>
      </c>
      <c r="J190" s="252"/>
      <c r="K190" s="176">
        <v>0</v>
      </c>
      <c r="L190" s="176">
        <v>295.39711119871379</v>
      </c>
    </row>
    <row r="191" spans="1:12" s="31" customFormat="1" ht="17.649999999999999" customHeight="1" x14ac:dyDescent="0.25">
      <c r="A191" s="220">
        <v>215</v>
      </c>
      <c r="B191" s="220" t="s">
        <v>250</v>
      </c>
      <c r="C191" s="244" t="s">
        <v>319</v>
      </c>
      <c r="D191" s="176">
        <v>1051.028043322731</v>
      </c>
      <c r="E191" s="176">
        <v>1051.0280429100001</v>
      </c>
      <c r="F191" s="250">
        <f t="shared" si="7"/>
        <v>-3.9269266949304438E-8</v>
      </c>
      <c r="G191" s="176">
        <v>1051.0280429100001</v>
      </c>
      <c r="H191" s="176">
        <f t="shared" si="8"/>
        <v>192.92265290517466</v>
      </c>
      <c r="I191" s="176">
        <f t="shared" si="6"/>
        <v>18.35561422043757</v>
      </c>
      <c r="J191" s="252"/>
      <c r="K191" s="176">
        <v>0</v>
      </c>
      <c r="L191" s="176">
        <v>192.92265290517466</v>
      </c>
    </row>
    <row r="192" spans="1:12" s="31" customFormat="1" ht="17.649999999999999" customHeight="1" x14ac:dyDescent="0.25">
      <c r="A192" s="220">
        <v>216</v>
      </c>
      <c r="B192" s="220" t="s">
        <v>213</v>
      </c>
      <c r="C192" s="244" t="s">
        <v>320</v>
      </c>
      <c r="D192" s="176">
        <v>2547.7741878280003</v>
      </c>
      <c r="E192" s="176">
        <v>2547.774187499409</v>
      </c>
      <c r="F192" s="250">
        <f t="shared" si="7"/>
        <v>-1.2897189094474015E-8</v>
      </c>
      <c r="G192" s="176">
        <v>2547.7741878280003</v>
      </c>
      <c r="H192" s="176">
        <f t="shared" si="8"/>
        <v>591.56210235355331</v>
      </c>
      <c r="I192" s="176">
        <f t="shared" si="6"/>
        <v>23.218780740304151</v>
      </c>
      <c r="J192" s="252"/>
      <c r="K192" s="176">
        <v>0</v>
      </c>
      <c r="L192" s="176">
        <v>591.56210235355331</v>
      </c>
    </row>
    <row r="193" spans="1:12" s="31" customFormat="1" ht="17.649999999999999" customHeight="1" x14ac:dyDescent="0.25">
      <c r="A193" s="220">
        <v>217</v>
      </c>
      <c r="B193" s="220" t="s">
        <v>205</v>
      </c>
      <c r="C193" s="244" t="s">
        <v>321</v>
      </c>
      <c r="D193" s="176">
        <v>2684.5859353307278</v>
      </c>
      <c r="E193" s="176">
        <v>2684.5859345894082</v>
      </c>
      <c r="F193" s="250">
        <f t="shared" si="7"/>
        <v>-2.761392181582778E-8</v>
      </c>
      <c r="G193" s="176">
        <v>2684.5859349180005</v>
      </c>
      <c r="H193" s="176">
        <f t="shared" si="8"/>
        <v>891.03755175017602</v>
      </c>
      <c r="I193" s="176">
        <f t="shared" si="6"/>
        <v>33.190874625008234</v>
      </c>
      <c r="J193" s="252"/>
      <c r="K193" s="176">
        <v>0</v>
      </c>
      <c r="L193" s="176">
        <v>891.03755175017602</v>
      </c>
    </row>
    <row r="194" spans="1:12" s="31" customFormat="1" ht="17.649999999999999" customHeight="1" x14ac:dyDescent="0.25">
      <c r="A194" s="220">
        <v>218</v>
      </c>
      <c r="B194" s="220" t="s">
        <v>136</v>
      </c>
      <c r="C194" s="244" t="s">
        <v>322</v>
      </c>
      <c r="D194" s="176">
        <v>662.78615735073095</v>
      </c>
      <c r="E194" s="176">
        <v>662.78615660941705</v>
      </c>
      <c r="F194" s="250">
        <f t="shared" si="7"/>
        <v>-1.1184812365172547E-7</v>
      </c>
      <c r="G194" s="176">
        <v>662.78615693800009</v>
      </c>
      <c r="H194" s="176">
        <f t="shared" si="8"/>
        <v>5.715155095505855</v>
      </c>
      <c r="I194" s="176">
        <f t="shared" si="6"/>
        <v>0.86229246620698841</v>
      </c>
      <c r="J194" s="252"/>
      <c r="K194" s="176">
        <v>0</v>
      </c>
      <c r="L194" s="176">
        <v>5.715155095505855</v>
      </c>
    </row>
    <row r="195" spans="1:12" s="31" customFormat="1" ht="17.649999999999999" customHeight="1" x14ac:dyDescent="0.25">
      <c r="A195" s="220">
        <v>219</v>
      </c>
      <c r="B195" s="220" t="s">
        <v>250</v>
      </c>
      <c r="C195" s="244" t="s">
        <v>323</v>
      </c>
      <c r="D195" s="176">
        <v>719.89316919073087</v>
      </c>
      <c r="E195" s="176">
        <v>719.89316844941709</v>
      </c>
      <c r="F195" s="250">
        <f t="shared" si="7"/>
        <v>-1.0297553387772496E-7</v>
      </c>
      <c r="G195" s="176">
        <v>719.89316877800002</v>
      </c>
      <c r="H195" s="176">
        <f t="shared" si="8"/>
        <v>127.83663469921925</v>
      </c>
      <c r="I195" s="176">
        <f t="shared" si="6"/>
        <v>17.757722993061243</v>
      </c>
      <c r="J195" s="252"/>
      <c r="K195" s="176">
        <v>0</v>
      </c>
      <c r="L195" s="176">
        <v>127.83663469921925</v>
      </c>
    </row>
    <row r="196" spans="1:12" s="31" customFormat="1" ht="17.649999999999999" customHeight="1" x14ac:dyDescent="0.25">
      <c r="A196" s="220">
        <v>222</v>
      </c>
      <c r="B196" s="220" t="s">
        <v>743</v>
      </c>
      <c r="C196" s="244" t="s">
        <v>324</v>
      </c>
      <c r="D196" s="176">
        <v>17755.712537986728</v>
      </c>
      <c r="E196" s="176">
        <v>17755.712537409687</v>
      </c>
      <c r="F196" s="250">
        <f t="shared" si="7"/>
        <v>-3.2498945756742614E-9</v>
      </c>
      <c r="G196" s="176">
        <v>17755.712537574</v>
      </c>
      <c r="H196" s="176">
        <f t="shared" si="8"/>
        <v>3074.2501130964488</v>
      </c>
      <c r="I196" s="176">
        <f t="shared" si="6"/>
        <v>17.314146681634323</v>
      </c>
      <c r="J196" s="252"/>
      <c r="K196" s="176">
        <v>0</v>
      </c>
      <c r="L196" s="176">
        <v>3074.2501130964488</v>
      </c>
    </row>
    <row r="197" spans="1:12" s="31" customFormat="1" ht="17.649999999999999" customHeight="1" x14ac:dyDescent="0.25">
      <c r="A197" s="220">
        <v>223</v>
      </c>
      <c r="B197" s="220" t="s">
        <v>136</v>
      </c>
      <c r="C197" s="244" t="s">
        <v>325</v>
      </c>
      <c r="D197" s="176">
        <v>73.288454766731647</v>
      </c>
      <c r="E197" s="176">
        <v>73.288454189708702</v>
      </c>
      <c r="F197" s="250">
        <f t="shared" si="7"/>
        <v>-7.8733130237651494E-7</v>
      </c>
      <c r="G197" s="176">
        <v>73.288454353999995</v>
      </c>
      <c r="H197" s="176">
        <f t="shared" si="8"/>
        <v>-1.502975521816552E-14</v>
      </c>
      <c r="I197" s="176">
        <f t="shared" si="6"/>
        <v>-2.0507671207337358E-14</v>
      </c>
      <c r="J197" s="252"/>
      <c r="K197" s="176">
        <v>0</v>
      </c>
      <c r="L197" s="176">
        <v>-1.502975521816552E-14</v>
      </c>
    </row>
    <row r="198" spans="1:12" s="31" customFormat="1" ht="17.649999999999999" customHeight="1" x14ac:dyDescent="0.25">
      <c r="A198" s="220">
        <v>225</v>
      </c>
      <c r="B198" s="220" t="s">
        <v>136</v>
      </c>
      <c r="C198" s="244" t="s">
        <v>744</v>
      </c>
      <c r="D198" s="176">
        <v>20.965698454731644</v>
      </c>
      <c r="E198" s="176">
        <v>20.96569837058243</v>
      </c>
      <c r="F198" s="250">
        <f t="shared" si="7"/>
        <v>-4.0136613677077548E-7</v>
      </c>
      <c r="G198" s="176">
        <v>20.965698042</v>
      </c>
      <c r="H198" s="176">
        <f t="shared" si="8"/>
        <v>-3.7574388045413799E-15</v>
      </c>
      <c r="I198" s="176">
        <f t="shared" si="6"/>
        <v>-1.7921839464282048E-14</v>
      </c>
      <c r="J198" s="252"/>
      <c r="K198" s="176">
        <v>0</v>
      </c>
      <c r="L198" s="176">
        <v>-3.7574388045413799E-15</v>
      </c>
    </row>
    <row r="199" spans="1:12" s="31" customFormat="1" ht="17.649999999999999" customHeight="1" x14ac:dyDescent="0.25">
      <c r="A199" s="220">
        <v>226</v>
      </c>
      <c r="B199" s="220" t="s">
        <v>128</v>
      </c>
      <c r="C199" s="244" t="s">
        <v>327</v>
      </c>
      <c r="D199" s="176">
        <v>427.95738</v>
      </c>
      <c r="E199" s="176">
        <v>427.95738</v>
      </c>
      <c r="F199" s="250">
        <f t="shared" si="7"/>
        <v>0</v>
      </c>
      <c r="G199" s="176">
        <v>427.95738</v>
      </c>
      <c r="H199" s="176">
        <f t="shared" si="8"/>
        <v>106.97242299999995</v>
      </c>
      <c r="I199" s="176">
        <f t="shared" si="6"/>
        <v>24.996045867931976</v>
      </c>
      <c r="J199" s="252"/>
      <c r="K199" s="176">
        <v>0</v>
      </c>
      <c r="L199" s="176">
        <v>106.97242299999995</v>
      </c>
    </row>
    <row r="200" spans="1:12" s="31" customFormat="1" ht="17.649999999999999" customHeight="1" x14ac:dyDescent="0.25">
      <c r="A200" s="220">
        <v>227</v>
      </c>
      <c r="B200" s="220" t="s">
        <v>124</v>
      </c>
      <c r="C200" s="244" t="s">
        <v>328</v>
      </c>
      <c r="D200" s="176">
        <v>1794.7573716679999</v>
      </c>
      <c r="E200" s="176">
        <v>1794.7573713394086</v>
      </c>
      <c r="F200" s="250">
        <f t="shared" si="7"/>
        <v>-1.8308398352928634E-8</v>
      </c>
      <c r="G200" s="176">
        <v>1794.7573716679999</v>
      </c>
      <c r="H200" s="176">
        <f t="shared" si="8"/>
        <v>94.744116318533074</v>
      </c>
      <c r="I200" s="176">
        <f t="shared" si="6"/>
        <v>5.278937299910714</v>
      </c>
      <c r="J200" s="252"/>
      <c r="K200" s="176">
        <v>0</v>
      </c>
      <c r="L200" s="176">
        <v>94.744116318533074</v>
      </c>
    </row>
    <row r="201" spans="1:12" s="31" customFormat="1" ht="17.649999999999999" customHeight="1" x14ac:dyDescent="0.25">
      <c r="A201" s="220">
        <v>228</v>
      </c>
      <c r="B201" s="253" t="s">
        <v>136</v>
      </c>
      <c r="C201" s="244" t="s">
        <v>329</v>
      </c>
      <c r="D201" s="176">
        <v>330.05871995473092</v>
      </c>
      <c r="E201" s="176">
        <v>330.05871987058129</v>
      </c>
      <c r="F201" s="250">
        <f t="shared" si="7"/>
        <v>-2.549535338403075E-8</v>
      </c>
      <c r="G201" s="176">
        <v>330.05871954200001</v>
      </c>
      <c r="H201" s="176">
        <f t="shared" si="8"/>
        <v>18.565467516559949</v>
      </c>
      <c r="I201" s="176">
        <f t="shared" si="6"/>
        <v>5.6248983586434615</v>
      </c>
      <c r="J201" s="252"/>
      <c r="K201" s="176">
        <v>0</v>
      </c>
      <c r="L201" s="176">
        <v>18.565467516559949</v>
      </c>
    </row>
    <row r="202" spans="1:12" s="31" customFormat="1" ht="17.649999999999999" customHeight="1" x14ac:dyDescent="0.25">
      <c r="A202" s="220">
        <v>229</v>
      </c>
      <c r="B202" s="253" t="s">
        <v>745</v>
      </c>
      <c r="C202" s="244" t="s">
        <v>330</v>
      </c>
      <c r="D202" s="176">
        <v>1757.6175925947275</v>
      </c>
      <c r="E202" s="176">
        <v>1757.6175925105745</v>
      </c>
      <c r="F202" s="250">
        <f t="shared" si="7"/>
        <v>-4.7879069597911439E-9</v>
      </c>
      <c r="G202" s="176">
        <v>1757.617592182</v>
      </c>
      <c r="H202" s="176">
        <f t="shared" si="8"/>
        <v>327.48750659875355</v>
      </c>
      <c r="I202" s="176">
        <f t="shared" si="6"/>
        <v>18.632466356403022</v>
      </c>
      <c r="J202" s="252"/>
      <c r="K202" s="176">
        <v>0</v>
      </c>
      <c r="L202" s="176">
        <v>327.48750659875355</v>
      </c>
    </row>
    <row r="203" spans="1:12" s="31" customFormat="1" ht="17.649999999999999" customHeight="1" x14ac:dyDescent="0.25">
      <c r="A203" s="220">
        <v>231</v>
      </c>
      <c r="B203" s="220" t="s">
        <v>228</v>
      </c>
      <c r="C203" s="244" t="s">
        <v>331</v>
      </c>
      <c r="D203" s="176">
        <v>108.622013404</v>
      </c>
      <c r="E203" s="176">
        <v>108.62201323970871</v>
      </c>
      <c r="F203" s="250">
        <f t="shared" si="7"/>
        <v>-1.5125046104458306E-7</v>
      </c>
      <c r="G203" s="176">
        <v>108.622013404</v>
      </c>
      <c r="H203" s="176">
        <f t="shared" si="8"/>
        <v>7.797414393255556</v>
      </c>
      <c r="I203" s="176">
        <f t="shared" si="6"/>
        <v>7.1784845085204818</v>
      </c>
      <c r="J203" s="252"/>
      <c r="K203" s="176">
        <v>0</v>
      </c>
      <c r="L203" s="176">
        <v>7.797414393255556</v>
      </c>
    </row>
    <row r="204" spans="1:12" s="31" customFormat="1" ht="17.649999999999999" customHeight="1" x14ac:dyDescent="0.25">
      <c r="A204" s="220">
        <v>233</v>
      </c>
      <c r="B204" s="220" t="s">
        <v>228</v>
      </c>
      <c r="C204" s="244" t="s">
        <v>332</v>
      </c>
      <c r="D204" s="176">
        <v>145.13105918400001</v>
      </c>
      <c r="E204" s="176">
        <v>145.13105901970872</v>
      </c>
      <c r="F204" s="250">
        <f t="shared" si="7"/>
        <v>-1.132020202021522E-7</v>
      </c>
      <c r="G204" s="176">
        <v>145.13105918400001</v>
      </c>
      <c r="H204" s="176">
        <f t="shared" si="8"/>
        <v>10.308687152352354</v>
      </c>
      <c r="I204" s="176">
        <f t="shared" si="6"/>
        <v>7.1030193137035127</v>
      </c>
      <c r="J204" s="252"/>
      <c r="K204" s="176">
        <v>0</v>
      </c>
      <c r="L204" s="176">
        <v>10.308687152352354</v>
      </c>
    </row>
    <row r="205" spans="1:12" s="31" customFormat="1" ht="17.649999999999999" customHeight="1" x14ac:dyDescent="0.25">
      <c r="A205" s="220">
        <v>234</v>
      </c>
      <c r="B205" s="220" t="s">
        <v>228</v>
      </c>
      <c r="C205" s="244" t="s">
        <v>333</v>
      </c>
      <c r="D205" s="176">
        <v>605.90319279073094</v>
      </c>
      <c r="E205" s="176">
        <v>605.90319204941704</v>
      </c>
      <c r="F205" s="250">
        <f t="shared" si="7"/>
        <v>-1.2234858104420709E-7</v>
      </c>
      <c r="G205" s="176">
        <v>605.90319237800009</v>
      </c>
      <c r="H205" s="176">
        <f t="shared" si="8"/>
        <v>461.11850893593311</v>
      </c>
      <c r="I205" s="176">
        <f t="shared" si="6"/>
        <v>76.104320786995387</v>
      </c>
      <c r="J205" s="252"/>
      <c r="K205" s="176">
        <v>0</v>
      </c>
      <c r="L205" s="176">
        <v>461.11850893593311</v>
      </c>
    </row>
    <row r="206" spans="1:12" s="31" customFormat="1" ht="17.649999999999999" customHeight="1" x14ac:dyDescent="0.25">
      <c r="A206" s="220">
        <v>235</v>
      </c>
      <c r="B206" s="220" t="s">
        <v>128</v>
      </c>
      <c r="C206" s="244" t="s">
        <v>334</v>
      </c>
      <c r="D206" s="176">
        <v>1655.9853466667312</v>
      </c>
      <c r="E206" s="176">
        <v>1655.9853460897077</v>
      </c>
      <c r="F206" s="250">
        <f t="shared" si="7"/>
        <v>-3.4844717333726294E-8</v>
      </c>
      <c r="G206" s="176">
        <v>1655.9853462540002</v>
      </c>
      <c r="H206" s="176">
        <f t="shared" si="8"/>
        <v>590.33730207028691</v>
      </c>
      <c r="I206" s="176">
        <f t="shared" ref="I206:I269" si="9">+H206/E206*100</f>
        <v>35.648703260826274</v>
      </c>
      <c r="J206" s="252"/>
      <c r="K206" s="176">
        <v>0</v>
      </c>
      <c r="L206" s="176">
        <v>590.33730207028691</v>
      </c>
    </row>
    <row r="207" spans="1:12" s="31" customFormat="1" ht="17.649999999999999" customHeight="1" x14ac:dyDescent="0.25">
      <c r="A207" s="220">
        <v>236</v>
      </c>
      <c r="B207" s="220" t="s">
        <v>128</v>
      </c>
      <c r="C207" s="244" t="s">
        <v>335</v>
      </c>
      <c r="D207" s="176">
        <v>1555.1228148307309</v>
      </c>
      <c r="E207" s="176">
        <v>1555.1228140894173</v>
      </c>
      <c r="F207" s="250">
        <f t="shared" si="7"/>
        <v>-4.766913264120376E-8</v>
      </c>
      <c r="G207" s="176">
        <v>1555.122814418</v>
      </c>
      <c r="H207" s="176">
        <f t="shared" si="8"/>
        <v>59.46498541764656</v>
      </c>
      <c r="I207" s="176">
        <f t="shared" si="9"/>
        <v>3.8238128126533559</v>
      </c>
      <c r="J207" s="252"/>
      <c r="K207" s="176">
        <v>0</v>
      </c>
      <c r="L207" s="176">
        <v>59.46498541764656</v>
      </c>
    </row>
    <row r="208" spans="1:12" s="31" customFormat="1" ht="17.649999999999999" customHeight="1" x14ac:dyDescent="0.25">
      <c r="A208" s="220">
        <v>237</v>
      </c>
      <c r="B208" s="220" t="s">
        <v>136</v>
      </c>
      <c r="C208" s="244" t="s">
        <v>336</v>
      </c>
      <c r="D208" s="176">
        <v>195.14079849473097</v>
      </c>
      <c r="E208" s="176">
        <v>195.14079841058125</v>
      </c>
      <c r="F208" s="250">
        <f t="shared" ref="F208:F271" si="10">E208/D208*100-100</f>
        <v>-4.3122554416186176E-8</v>
      </c>
      <c r="G208" s="176">
        <v>195.14078115999999</v>
      </c>
      <c r="H208" s="176">
        <f t="shared" ref="H208:H271" si="11">+K208+L208</f>
        <v>47.759705832246873</v>
      </c>
      <c r="I208" s="176">
        <f t="shared" si="9"/>
        <v>24.474485203119453</v>
      </c>
      <c r="J208" s="252"/>
      <c r="K208" s="176">
        <v>0</v>
      </c>
      <c r="L208" s="176">
        <v>47.759705832246873</v>
      </c>
    </row>
    <row r="209" spans="1:12" s="31" customFormat="1" ht="17.649999999999999" customHeight="1" x14ac:dyDescent="0.25">
      <c r="A209" s="220">
        <v>242</v>
      </c>
      <c r="B209" s="220" t="s">
        <v>140</v>
      </c>
      <c r="C209" s="244" t="s">
        <v>337</v>
      </c>
      <c r="D209" s="176">
        <v>410.45877977200001</v>
      </c>
      <c r="E209" s="176">
        <v>410.45878010058129</v>
      </c>
      <c r="F209" s="250">
        <f t="shared" si="10"/>
        <v>8.0052203088598617E-8</v>
      </c>
      <c r="G209" s="176">
        <v>410.45877977200001</v>
      </c>
      <c r="H209" s="176">
        <f t="shared" si="11"/>
        <v>138.34141568863564</v>
      </c>
      <c r="I209" s="176">
        <f t="shared" si="9"/>
        <v>33.704094636429907</v>
      </c>
      <c r="J209" s="252"/>
      <c r="K209" s="176">
        <v>0</v>
      </c>
      <c r="L209" s="176">
        <v>138.34141568863564</v>
      </c>
    </row>
    <row r="210" spans="1:12" s="31" customFormat="1" ht="17.649999999999999" customHeight="1" x14ac:dyDescent="0.25">
      <c r="A210" s="220">
        <v>243</v>
      </c>
      <c r="B210" s="220" t="s">
        <v>140</v>
      </c>
      <c r="C210" s="244" t="s">
        <v>338</v>
      </c>
      <c r="D210" s="176">
        <v>1440.1173492107312</v>
      </c>
      <c r="E210" s="176">
        <v>1440.1173484694173</v>
      </c>
      <c r="F210" s="250">
        <f t="shared" si="10"/>
        <v>-5.1475936402312072E-8</v>
      </c>
      <c r="G210" s="176">
        <v>1440.117348798</v>
      </c>
      <c r="H210" s="176">
        <f t="shared" si="11"/>
        <v>287.74460210028718</v>
      </c>
      <c r="I210" s="176">
        <f t="shared" si="9"/>
        <v>19.980635772918596</v>
      </c>
      <c r="J210" s="252"/>
      <c r="K210" s="176">
        <v>0</v>
      </c>
      <c r="L210" s="176">
        <v>287.74460210028718</v>
      </c>
    </row>
    <row r="211" spans="1:12" s="31" customFormat="1" ht="17.649999999999999" customHeight="1" x14ac:dyDescent="0.25">
      <c r="A211" s="220">
        <v>244</v>
      </c>
      <c r="B211" s="220" t="s">
        <v>140</v>
      </c>
      <c r="C211" s="244" t="s">
        <v>339</v>
      </c>
      <c r="D211" s="176">
        <v>1156.664017116</v>
      </c>
      <c r="E211" s="176">
        <v>1156.6640172802906</v>
      </c>
      <c r="F211" s="250">
        <f t="shared" si="10"/>
        <v>1.4203834552972694E-8</v>
      </c>
      <c r="G211" s="176">
        <v>1156.664017116</v>
      </c>
      <c r="H211" s="176">
        <f t="shared" si="11"/>
        <v>192.5657437560161</v>
      </c>
      <c r="I211" s="176">
        <f t="shared" si="9"/>
        <v>16.648373328739272</v>
      </c>
      <c r="J211" s="252"/>
      <c r="K211" s="176">
        <v>0</v>
      </c>
      <c r="L211" s="176">
        <v>192.5657437560161</v>
      </c>
    </row>
    <row r="212" spans="1:12" s="31" customFormat="1" ht="17.649999999999999" customHeight="1" x14ac:dyDescent="0.25">
      <c r="A212" s="220">
        <v>245</v>
      </c>
      <c r="B212" s="220" t="s">
        <v>140</v>
      </c>
      <c r="C212" s="244" t="s">
        <v>899</v>
      </c>
      <c r="D212" s="176">
        <v>1580.182350388</v>
      </c>
      <c r="E212" s="176">
        <v>1580.1823500594173</v>
      </c>
      <c r="F212" s="250">
        <f t="shared" si="10"/>
        <v>-2.0793976318600471E-8</v>
      </c>
      <c r="G212" s="176">
        <v>786.34687798314769</v>
      </c>
      <c r="H212" s="176">
        <f t="shared" si="11"/>
        <v>771.19708531399999</v>
      </c>
      <c r="I212" s="176">
        <f t="shared" si="9"/>
        <v>48.804309533327071</v>
      </c>
      <c r="J212" s="252"/>
      <c r="K212" s="176">
        <v>677.61842531399998</v>
      </c>
      <c r="L212" s="176">
        <v>93.578660000000028</v>
      </c>
    </row>
    <row r="213" spans="1:12" s="31" customFormat="1" ht="17.649999999999999" customHeight="1" x14ac:dyDescent="0.25">
      <c r="A213" s="220">
        <v>247</v>
      </c>
      <c r="B213" s="220" t="s">
        <v>228</v>
      </c>
      <c r="C213" s="244" t="s">
        <v>746</v>
      </c>
      <c r="D213" s="176">
        <v>320.59212969200001</v>
      </c>
      <c r="E213" s="176">
        <v>320.59213002058129</v>
      </c>
      <c r="F213" s="250">
        <f t="shared" si="10"/>
        <v>1.0249199533518549E-7</v>
      </c>
      <c r="G213" s="176">
        <v>320.59206200400001</v>
      </c>
      <c r="H213" s="176">
        <f t="shared" si="11"/>
        <v>44.442917803549683</v>
      </c>
      <c r="I213" s="176">
        <f t="shared" si="9"/>
        <v>13.86276007483295</v>
      </c>
      <c r="J213" s="252"/>
      <c r="K213" s="176">
        <v>0</v>
      </c>
      <c r="L213" s="176">
        <v>44.442917803549683</v>
      </c>
    </row>
    <row r="214" spans="1:12" s="31" customFormat="1" ht="17.649999999999999" customHeight="1" x14ac:dyDescent="0.25">
      <c r="A214" s="220">
        <v>248</v>
      </c>
      <c r="B214" s="220" t="s">
        <v>228</v>
      </c>
      <c r="C214" s="244" t="s">
        <v>342</v>
      </c>
      <c r="D214" s="176">
        <v>1051.144838966731</v>
      </c>
      <c r="E214" s="176">
        <v>1051.1448383897077</v>
      </c>
      <c r="F214" s="250">
        <f t="shared" si="10"/>
        <v>-5.4894741197131225E-8</v>
      </c>
      <c r="G214" s="176">
        <v>1051.144838554</v>
      </c>
      <c r="H214" s="176">
        <f t="shared" si="11"/>
        <v>91.289380649684489</v>
      </c>
      <c r="I214" s="176">
        <f t="shared" si="9"/>
        <v>8.6847575439303366</v>
      </c>
      <c r="J214" s="252"/>
      <c r="K214" s="176">
        <v>0</v>
      </c>
      <c r="L214" s="176">
        <v>91.289380649684489</v>
      </c>
    </row>
    <row r="215" spans="1:12" s="31" customFormat="1" ht="17.649999999999999" customHeight="1" x14ac:dyDescent="0.25">
      <c r="A215" s="220">
        <v>249</v>
      </c>
      <c r="B215" s="220" t="s">
        <v>228</v>
      </c>
      <c r="C215" s="244" t="s">
        <v>343</v>
      </c>
      <c r="D215" s="176">
        <v>971.13934901073094</v>
      </c>
      <c r="E215" s="176">
        <v>971.13934826941716</v>
      </c>
      <c r="F215" s="250">
        <f t="shared" si="10"/>
        <v>-7.633444454313576E-8</v>
      </c>
      <c r="G215" s="176">
        <v>533.86639067600004</v>
      </c>
      <c r="H215" s="176">
        <f t="shared" si="11"/>
        <v>206.10997692199999</v>
      </c>
      <c r="I215" s="176">
        <f t="shared" si="9"/>
        <v>21.223522380108541</v>
      </c>
      <c r="J215" s="252"/>
      <c r="K215" s="176">
        <v>1.6921999999999998E-5</v>
      </c>
      <c r="L215" s="176">
        <v>206.10996</v>
      </c>
    </row>
    <row r="216" spans="1:12" s="31" customFormat="1" ht="17.649999999999999" customHeight="1" x14ac:dyDescent="0.25">
      <c r="A216" s="220">
        <v>250</v>
      </c>
      <c r="B216" s="220" t="s">
        <v>228</v>
      </c>
      <c r="C216" s="244" t="s">
        <v>344</v>
      </c>
      <c r="D216" s="176">
        <v>758.299340390731</v>
      </c>
      <c r="E216" s="176">
        <v>758.29933964941699</v>
      </c>
      <c r="F216" s="250">
        <f t="shared" si="10"/>
        <v>-9.7760079142972245E-8</v>
      </c>
      <c r="G216" s="176">
        <v>758.29933997800003</v>
      </c>
      <c r="H216" s="176">
        <f t="shared" si="11"/>
        <v>41.392422517555389</v>
      </c>
      <c r="I216" s="176">
        <f t="shared" si="9"/>
        <v>5.4585861220309466</v>
      </c>
      <c r="J216" s="252"/>
      <c r="K216" s="176">
        <v>0</v>
      </c>
      <c r="L216" s="176">
        <v>41.392422517555389</v>
      </c>
    </row>
    <row r="217" spans="1:12" s="31" customFormat="1" ht="17.649999999999999" customHeight="1" x14ac:dyDescent="0.25">
      <c r="A217" s="220">
        <v>251</v>
      </c>
      <c r="B217" s="220" t="s">
        <v>246</v>
      </c>
      <c r="C217" s="244" t="s">
        <v>345</v>
      </c>
      <c r="D217" s="176">
        <v>434.14890289200002</v>
      </c>
      <c r="E217" s="176">
        <v>434.1489032205813</v>
      </c>
      <c r="F217" s="250">
        <f t="shared" si="10"/>
        <v>7.5684013722820964E-8</v>
      </c>
      <c r="G217" s="176">
        <v>434.14888597000004</v>
      </c>
      <c r="H217" s="176">
        <f t="shared" si="11"/>
        <v>130.81527804623659</v>
      </c>
      <c r="I217" s="176">
        <f t="shared" si="9"/>
        <v>30.131431192346529</v>
      </c>
      <c r="J217" s="252"/>
      <c r="K217" s="176">
        <v>0</v>
      </c>
      <c r="L217" s="176">
        <v>130.81527804623659</v>
      </c>
    </row>
    <row r="218" spans="1:12" s="31" customFormat="1" ht="17.649999999999999" customHeight="1" x14ac:dyDescent="0.25">
      <c r="A218" s="220">
        <v>252</v>
      </c>
      <c r="B218" s="220" t="s">
        <v>140</v>
      </c>
      <c r="C218" s="244" t="s">
        <v>346</v>
      </c>
      <c r="D218" s="176">
        <v>133.98188144273166</v>
      </c>
      <c r="E218" s="176">
        <v>133.98188103000001</v>
      </c>
      <c r="F218" s="250">
        <f t="shared" si="10"/>
        <v>-3.080503461205808E-7</v>
      </c>
      <c r="G218" s="176">
        <v>133.98188103000001</v>
      </c>
      <c r="H218" s="176">
        <f t="shared" si="11"/>
        <v>-3.0059510436331039E-14</v>
      </c>
      <c r="I218" s="176">
        <f t="shared" si="9"/>
        <v>-2.2435504118351929E-14</v>
      </c>
      <c r="J218" s="252"/>
      <c r="K218" s="176">
        <v>0</v>
      </c>
      <c r="L218" s="176">
        <v>-3.0059510436331039E-14</v>
      </c>
    </row>
    <row r="219" spans="1:12" s="31" customFormat="1" ht="17.649999999999999" customHeight="1" x14ac:dyDescent="0.25">
      <c r="A219" s="220">
        <v>253</v>
      </c>
      <c r="B219" s="220" t="s">
        <v>140</v>
      </c>
      <c r="C219" s="244" t="s">
        <v>347</v>
      </c>
      <c r="D219" s="176">
        <v>558.29793430400002</v>
      </c>
      <c r="E219" s="176">
        <v>558.29793413970776</v>
      </c>
      <c r="F219" s="250">
        <f t="shared" si="10"/>
        <v>-2.9427354775179992E-8</v>
      </c>
      <c r="G219" s="176">
        <v>558.29793430400002</v>
      </c>
      <c r="H219" s="176">
        <f t="shared" si="11"/>
        <v>162.91538477204546</v>
      </c>
      <c r="I219" s="176">
        <f t="shared" si="9"/>
        <v>29.180724987471962</v>
      </c>
      <c r="J219" s="252"/>
      <c r="K219" s="176">
        <v>0</v>
      </c>
      <c r="L219" s="176">
        <v>162.91538477204546</v>
      </c>
    </row>
    <row r="220" spans="1:12" s="31" customFormat="1" ht="17.649999999999999" customHeight="1" x14ac:dyDescent="0.25">
      <c r="A220" s="220">
        <v>258</v>
      </c>
      <c r="B220" s="220" t="s">
        <v>213</v>
      </c>
      <c r="C220" s="244" t="s">
        <v>900</v>
      </c>
      <c r="D220" s="176">
        <v>7287.5608320000001</v>
      </c>
      <c r="E220" s="176">
        <v>7287.5608320000001</v>
      </c>
      <c r="F220" s="250">
        <f t="shared" si="10"/>
        <v>0</v>
      </c>
      <c r="G220" s="176">
        <v>6430.3320617780009</v>
      </c>
      <c r="H220" s="176">
        <f t="shared" si="11"/>
        <v>6430.3320617780009</v>
      </c>
      <c r="I220" s="176">
        <f t="shared" si="9"/>
        <v>88.237096197429054</v>
      </c>
      <c r="J220" s="252"/>
      <c r="K220" s="176">
        <v>6430.3320617780009</v>
      </c>
      <c r="L220" s="176">
        <v>0</v>
      </c>
    </row>
    <row r="221" spans="1:12" s="31" customFormat="1" ht="17.649999999999999" customHeight="1" x14ac:dyDescent="0.25">
      <c r="A221" s="220">
        <v>259</v>
      </c>
      <c r="B221" s="220" t="s">
        <v>246</v>
      </c>
      <c r="C221" s="244" t="s">
        <v>747</v>
      </c>
      <c r="D221" s="176">
        <v>566.77908881873088</v>
      </c>
      <c r="E221" s="176">
        <v>566.77908857029058</v>
      </c>
      <c r="F221" s="250">
        <f t="shared" si="10"/>
        <v>-4.383370821869903E-8</v>
      </c>
      <c r="G221" s="176">
        <v>566.77908840600003</v>
      </c>
      <c r="H221" s="176">
        <f t="shared" si="11"/>
        <v>266.96079122979671</v>
      </c>
      <c r="I221" s="176">
        <f t="shared" si="9"/>
        <v>47.10138334553055</v>
      </c>
      <c r="J221" s="252"/>
      <c r="K221" s="176">
        <v>0</v>
      </c>
      <c r="L221" s="176">
        <v>266.96079122979671</v>
      </c>
    </row>
    <row r="222" spans="1:12" s="31" customFormat="1" ht="17.649999999999999" customHeight="1" x14ac:dyDescent="0.25">
      <c r="A222" s="220">
        <v>260</v>
      </c>
      <c r="B222" s="220" t="s">
        <v>140</v>
      </c>
      <c r="C222" s="244" t="s">
        <v>748</v>
      </c>
      <c r="D222" s="176">
        <v>177.55494843473099</v>
      </c>
      <c r="E222" s="176">
        <v>177.55494835058124</v>
      </c>
      <c r="F222" s="250">
        <f t="shared" si="10"/>
        <v>-4.7393626800840138E-8</v>
      </c>
      <c r="G222" s="176">
        <v>177.55494802200002</v>
      </c>
      <c r="H222" s="176">
        <f t="shared" si="11"/>
        <v>134.03281129215503</v>
      </c>
      <c r="I222" s="176">
        <f t="shared" si="9"/>
        <v>75.488074276312474</v>
      </c>
      <c r="J222" s="252"/>
      <c r="K222" s="176">
        <v>0</v>
      </c>
      <c r="L222" s="176">
        <v>134.03281129215503</v>
      </c>
    </row>
    <row r="223" spans="1:12" s="31" customFormat="1" ht="17.649999999999999" customHeight="1" x14ac:dyDescent="0.25">
      <c r="A223" s="220">
        <v>261</v>
      </c>
      <c r="B223" s="220" t="s">
        <v>192</v>
      </c>
      <c r="C223" s="244" t="s">
        <v>351</v>
      </c>
      <c r="D223" s="176">
        <v>8550.0112091360006</v>
      </c>
      <c r="E223" s="176">
        <v>6661.9000031599999</v>
      </c>
      <c r="F223" s="250">
        <f t="shared" si="10"/>
        <v>-22.083143048496652</v>
      </c>
      <c r="G223" s="176">
        <v>5414.1693461780005</v>
      </c>
      <c r="H223" s="176">
        <f t="shared" si="11"/>
        <v>2005.7663120150096</v>
      </c>
      <c r="I223" s="176">
        <f t="shared" si="9"/>
        <v>30.108021901613597</v>
      </c>
      <c r="J223" s="252"/>
      <c r="K223" s="176">
        <v>1.6921999999999998E-5</v>
      </c>
      <c r="L223" s="176">
        <v>2005.7662950930096</v>
      </c>
    </row>
    <row r="224" spans="1:12" s="31" customFormat="1" ht="17.649999999999999" customHeight="1" x14ac:dyDescent="0.25">
      <c r="A224" s="220">
        <v>262</v>
      </c>
      <c r="B224" s="220" t="s">
        <v>228</v>
      </c>
      <c r="C224" s="244" t="s">
        <v>352</v>
      </c>
      <c r="D224" s="176">
        <v>636.83430739873097</v>
      </c>
      <c r="E224" s="176">
        <v>636.83430715029067</v>
      </c>
      <c r="F224" s="250">
        <f t="shared" si="10"/>
        <v>-3.9011766261864977E-8</v>
      </c>
      <c r="G224" s="176">
        <v>636.834306986</v>
      </c>
      <c r="H224" s="176">
        <f t="shared" si="11"/>
        <v>114.89779315801009</v>
      </c>
      <c r="I224" s="176">
        <f t="shared" si="9"/>
        <v>18.042023155466499</v>
      </c>
      <c r="J224" s="252"/>
      <c r="K224" s="176">
        <v>0</v>
      </c>
      <c r="L224" s="176">
        <v>114.89779315801009</v>
      </c>
    </row>
    <row r="225" spans="1:12" s="31" customFormat="1" ht="17.649999999999999" customHeight="1" x14ac:dyDescent="0.25">
      <c r="A225" s="220">
        <v>264</v>
      </c>
      <c r="B225" s="220" t="s">
        <v>743</v>
      </c>
      <c r="C225" s="244" t="s">
        <v>353</v>
      </c>
      <c r="D225" s="176">
        <v>12349.761631448</v>
      </c>
      <c r="E225" s="176">
        <v>12349.761631119409</v>
      </c>
      <c r="F225" s="250">
        <f t="shared" si="10"/>
        <v>-2.6606983283272712E-9</v>
      </c>
      <c r="G225" s="176">
        <v>7441.9789047700006</v>
      </c>
      <c r="H225" s="176">
        <f t="shared" si="11"/>
        <v>5252.5888169220007</v>
      </c>
      <c r="I225" s="176">
        <f t="shared" si="9"/>
        <v>42.531904451388954</v>
      </c>
      <c r="J225" s="252"/>
      <c r="K225" s="176">
        <v>1.6921999999999998E-5</v>
      </c>
      <c r="L225" s="176">
        <v>5252.5888000000004</v>
      </c>
    </row>
    <row r="226" spans="1:12" s="31" customFormat="1" ht="17.649999999999999" customHeight="1" x14ac:dyDescent="0.25">
      <c r="A226" s="220">
        <v>266</v>
      </c>
      <c r="B226" s="220" t="s">
        <v>228</v>
      </c>
      <c r="C226" s="244" t="s">
        <v>354</v>
      </c>
      <c r="D226" s="176">
        <v>3008.3254720000004</v>
      </c>
      <c r="E226" s="176">
        <v>3008.3254720000004</v>
      </c>
      <c r="F226" s="250">
        <f t="shared" si="10"/>
        <v>0</v>
      </c>
      <c r="G226" s="176">
        <v>1543.2526575320001</v>
      </c>
      <c r="H226" s="176">
        <f t="shared" si="11"/>
        <v>1473.872457532</v>
      </c>
      <c r="I226" s="176">
        <f t="shared" si="9"/>
        <v>48.993118306183057</v>
      </c>
      <c r="J226" s="252"/>
      <c r="K226" s="176">
        <v>1150.662257532</v>
      </c>
      <c r="L226" s="176">
        <v>323.21020000000004</v>
      </c>
    </row>
    <row r="227" spans="1:12" s="31" customFormat="1" ht="17.649999999999999" customHeight="1" x14ac:dyDescent="0.25">
      <c r="A227" s="220">
        <v>267</v>
      </c>
      <c r="B227" s="220" t="s">
        <v>228</v>
      </c>
      <c r="C227" s="244" t="s">
        <v>355</v>
      </c>
      <c r="D227" s="176">
        <v>403.57959797873099</v>
      </c>
      <c r="E227" s="176">
        <v>403.57959773029063</v>
      </c>
      <c r="F227" s="250">
        <f t="shared" si="10"/>
        <v>-6.1559191522064793E-8</v>
      </c>
      <c r="G227" s="176">
        <v>403.57959756600002</v>
      </c>
      <c r="H227" s="176">
        <f t="shared" si="11"/>
        <v>78.403626471927936</v>
      </c>
      <c r="I227" s="176">
        <f t="shared" si="9"/>
        <v>19.427054021775529</v>
      </c>
      <c r="J227" s="252"/>
      <c r="K227" s="176">
        <v>0</v>
      </c>
      <c r="L227" s="176">
        <v>78.403626471927936</v>
      </c>
    </row>
    <row r="228" spans="1:12" s="31" customFormat="1" ht="17.649999999999999" customHeight="1" x14ac:dyDescent="0.25">
      <c r="A228" s="220">
        <v>268</v>
      </c>
      <c r="B228" s="220" t="s">
        <v>749</v>
      </c>
      <c r="C228" s="244" t="s">
        <v>356</v>
      </c>
      <c r="D228" s="176">
        <v>349.17260927999996</v>
      </c>
      <c r="E228" s="176">
        <v>349.17260927999996</v>
      </c>
      <c r="F228" s="250">
        <f t="shared" si="10"/>
        <v>0</v>
      </c>
      <c r="G228" s="176">
        <v>349.11803583000005</v>
      </c>
      <c r="H228" s="176">
        <f t="shared" si="11"/>
        <v>349.11803583000005</v>
      </c>
      <c r="I228" s="176">
        <f t="shared" si="9"/>
        <v>99.984370638317699</v>
      </c>
      <c r="J228" s="252"/>
      <c r="K228" s="176">
        <v>349.11803583000005</v>
      </c>
      <c r="L228" s="176">
        <v>0</v>
      </c>
    </row>
    <row r="229" spans="1:12" s="31" customFormat="1" ht="17.649999999999999" customHeight="1" x14ac:dyDescent="0.25">
      <c r="A229" s="220">
        <v>269</v>
      </c>
      <c r="B229" s="220" t="s">
        <v>136</v>
      </c>
      <c r="C229" s="244" t="s">
        <v>357</v>
      </c>
      <c r="D229" s="176">
        <v>48.784738396000002</v>
      </c>
      <c r="E229" s="176">
        <v>48.784738560291132</v>
      </c>
      <c r="F229" s="250">
        <f t="shared" si="10"/>
        <v>3.3676748500965914E-7</v>
      </c>
      <c r="G229" s="176">
        <v>48.784738396000002</v>
      </c>
      <c r="H229" s="176">
        <f t="shared" si="11"/>
        <v>9.4090565299270619</v>
      </c>
      <c r="I229" s="176">
        <f t="shared" si="9"/>
        <v>19.286885217799785</v>
      </c>
      <c r="J229" s="252"/>
      <c r="K229" s="176">
        <v>0</v>
      </c>
      <c r="L229" s="176">
        <v>9.4090565299270619</v>
      </c>
    </row>
    <row r="230" spans="1:12" s="31" customFormat="1" ht="17.649999999999999" customHeight="1" x14ac:dyDescent="0.25">
      <c r="A230" s="220">
        <v>273</v>
      </c>
      <c r="B230" s="220" t="s">
        <v>140</v>
      </c>
      <c r="C230" s="244" t="s">
        <v>358</v>
      </c>
      <c r="D230" s="176">
        <v>762.39935443600007</v>
      </c>
      <c r="E230" s="176">
        <v>762.39935460029074</v>
      </c>
      <c r="F230" s="250">
        <f t="shared" si="10"/>
        <v>2.1549169559875736E-8</v>
      </c>
      <c r="G230" s="176">
        <v>762.39935443600007</v>
      </c>
      <c r="H230" s="176">
        <f t="shared" si="11"/>
        <v>404.01935273821692</v>
      </c>
      <c r="I230" s="176">
        <f t="shared" si="9"/>
        <v>52.993139396089262</v>
      </c>
      <c r="J230" s="252"/>
      <c r="K230" s="176">
        <v>0</v>
      </c>
      <c r="L230" s="176">
        <v>404.01935273821692</v>
      </c>
    </row>
    <row r="231" spans="1:12" s="31" customFormat="1" ht="17.649999999999999" customHeight="1" x14ac:dyDescent="0.25">
      <c r="A231" s="220">
        <v>274</v>
      </c>
      <c r="B231" s="220" t="s">
        <v>140</v>
      </c>
      <c r="C231" s="244" t="s">
        <v>901</v>
      </c>
      <c r="D231" s="176">
        <v>3647.2556871400002</v>
      </c>
      <c r="E231" s="176">
        <v>3647.2556871400002</v>
      </c>
      <c r="F231" s="250">
        <f t="shared" si="10"/>
        <v>0</v>
      </c>
      <c r="G231" s="176">
        <v>2377.4650527957997</v>
      </c>
      <c r="H231" s="176">
        <f t="shared" si="11"/>
        <v>2289.885429206</v>
      </c>
      <c r="I231" s="176">
        <f t="shared" si="9"/>
        <v>62.783792133904825</v>
      </c>
      <c r="J231" s="252"/>
      <c r="K231" s="176">
        <v>1698.799969206</v>
      </c>
      <c r="L231" s="176">
        <v>591.0854599999999</v>
      </c>
    </row>
    <row r="232" spans="1:12" s="31" customFormat="1" ht="17.649999999999999" customHeight="1" x14ac:dyDescent="0.25">
      <c r="A232" s="220">
        <v>275</v>
      </c>
      <c r="B232" s="220" t="s">
        <v>124</v>
      </c>
      <c r="C232" s="244" t="s">
        <v>360</v>
      </c>
      <c r="D232" s="176">
        <v>1181.1556</v>
      </c>
      <c r="E232" s="176">
        <v>1181.1556</v>
      </c>
      <c r="F232" s="250">
        <f t="shared" si="10"/>
        <v>0</v>
      </c>
      <c r="G232" s="176">
        <v>1181.1556</v>
      </c>
      <c r="H232" s="176">
        <f t="shared" si="11"/>
        <v>231.17024511147281</v>
      </c>
      <c r="I232" s="176">
        <f t="shared" si="9"/>
        <v>19.571531905827886</v>
      </c>
      <c r="J232" s="252"/>
      <c r="K232" s="176">
        <v>0</v>
      </c>
      <c r="L232" s="176">
        <v>231.17024511147281</v>
      </c>
    </row>
    <row r="233" spans="1:12" s="31" customFormat="1" ht="17.649999999999999" customHeight="1" x14ac:dyDescent="0.25">
      <c r="A233" s="220">
        <v>278</v>
      </c>
      <c r="B233" s="220" t="s">
        <v>205</v>
      </c>
      <c r="C233" s="244" t="s">
        <v>902</v>
      </c>
      <c r="D233" s="176">
        <v>4103.3819359999998</v>
      </c>
      <c r="E233" s="176">
        <v>3621.308</v>
      </c>
      <c r="F233" s="250">
        <f t="shared" si="10"/>
        <v>-11.748210220711954</v>
      </c>
      <c r="G233" s="176">
        <v>3621.308</v>
      </c>
      <c r="H233" s="176">
        <f t="shared" si="11"/>
        <v>3544.9897800000003</v>
      </c>
      <c r="I233" s="176">
        <f t="shared" si="9"/>
        <v>97.892523364485996</v>
      </c>
      <c r="J233" s="252"/>
      <c r="K233" s="176">
        <v>813.94820000000016</v>
      </c>
      <c r="L233" s="176">
        <v>2731.0415800000001</v>
      </c>
    </row>
    <row r="234" spans="1:12" s="31" customFormat="1" ht="17.649999999999999" customHeight="1" x14ac:dyDescent="0.25">
      <c r="A234" s="220">
        <v>280</v>
      </c>
      <c r="B234" s="220" t="s">
        <v>228</v>
      </c>
      <c r="C234" s="244" t="s">
        <v>903</v>
      </c>
      <c r="D234" s="176">
        <v>1719.7151720000002</v>
      </c>
      <c r="E234" s="176">
        <v>1719.7151720000002</v>
      </c>
      <c r="F234" s="250">
        <f t="shared" si="10"/>
        <v>0</v>
      </c>
      <c r="G234" s="176">
        <v>649.026759886587</v>
      </c>
      <c r="H234" s="176">
        <f t="shared" si="11"/>
        <v>625.09064205000004</v>
      </c>
      <c r="I234" s="176">
        <f t="shared" si="9"/>
        <v>36.348498415759742</v>
      </c>
      <c r="J234" s="252"/>
      <c r="K234" s="176">
        <v>398.16662205</v>
      </c>
      <c r="L234" s="176">
        <v>226.92402000000001</v>
      </c>
    </row>
    <row r="235" spans="1:12" s="31" customFormat="1" ht="17.649999999999999" customHeight="1" x14ac:dyDescent="0.25">
      <c r="A235" s="220">
        <v>281</v>
      </c>
      <c r="B235" s="220" t="s">
        <v>136</v>
      </c>
      <c r="C235" s="244" t="s">
        <v>904</v>
      </c>
      <c r="D235" s="176">
        <v>1591.489445058731</v>
      </c>
      <c r="E235" s="176">
        <v>1591.4894448102909</v>
      </c>
      <c r="F235" s="250">
        <f t="shared" si="10"/>
        <v>-1.561053863952111E-8</v>
      </c>
      <c r="G235" s="176">
        <v>1459.9796016460889</v>
      </c>
      <c r="H235" s="176">
        <f t="shared" si="11"/>
        <v>1056.124658803325</v>
      </c>
      <c r="I235" s="176">
        <f t="shared" si="9"/>
        <v>66.360770550332958</v>
      </c>
      <c r="J235" s="252"/>
      <c r="K235" s="176">
        <v>152.82532336400001</v>
      </c>
      <c r="L235" s="176">
        <v>903.29933543932509</v>
      </c>
    </row>
    <row r="236" spans="1:12" s="31" customFormat="1" ht="17.649999999999999" customHeight="1" x14ac:dyDescent="0.25">
      <c r="A236" s="220">
        <v>282</v>
      </c>
      <c r="B236" s="220" t="s">
        <v>228</v>
      </c>
      <c r="C236" s="244" t="s">
        <v>905</v>
      </c>
      <c r="D236" s="176">
        <v>1015.32</v>
      </c>
      <c r="E236" s="176">
        <v>1015.32</v>
      </c>
      <c r="F236" s="250">
        <f t="shared" si="10"/>
        <v>0</v>
      </c>
      <c r="G236" s="176">
        <v>479.67849406308841</v>
      </c>
      <c r="H236" s="176">
        <f t="shared" si="11"/>
        <v>474.12528339400001</v>
      </c>
      <c r="I236" s="176">
        <f t="shared" si="9"/>
        <v>46.697128333333332</v>
      </c>
      <c r="J236" s="252"/>
      <c r="K236" s="176">
        <v>270.21518339400001</v>
      </c>
      <c r="L236" s="176">
        <v>203.91010000000003</v>
      </c>
    </row>
    <row r="237" spans="1:12" s="31" customFormat="1" ht="17.649999999999999" customHeight="1" x14ac:dyDescent="0.25">
      <c r="A237" s="220">
        <v>283</v>
      </c>
      <c r="B237" s="220" t="s">
        <v>136</v>
      </c>
      <c r="C237" s="244" t="s">
        <v>365</v>
      </c>
      <c r="D237" s="176">
        <v>351.74275648399998</v>
      </c>
      <c r="E237" s="176">
        <v>351.74275631970772</v>
      </c>
      <c r="F237" s="250">
        <f t="shared" si="10"/>
        <v>-4.6708066747669363E-8</v>
      </c>
      <c r="G237" s="176">
        <v>351.74275648399998</v>
      </c>
      <c r="H237" s="176">
        <f t="shared" si="11"/>
        <v>193.43503603798226</v>
      </c>
      <c r="I237" s="176">
        <f t="shared" si="9"/>
        <v>54.993324684748977</v>
      </c>
      <c r="J237" s="252"/>
      <c r="K237" s="176">
        <v>0</v>
      </c>
      <c r="L237" s="176">
        <v>193.43503603798226</v>
      </c>
    </row>
    <row r="238" spans="1:12" s="31" customFormat="1" ht="17.649999999999999" customHeight="1" x14ac:dyDescent="0.25">
      <c r="A238" s="220">
        <v>284</v>
      </c>
      <c r="B238" s="220" t="s">
        <v>124</v>
      </c>
      <c r="C238" s="244" t="s">
        <v>366</v>
      </c>
      <c r="D238" s="176">
        <v>2198.4201070200002</v>
      </c>
      <c r="E238" s="176">
        <v>2198.4201070200002</v>
      </c>
      <c r="F238" s="250">
        <f t="shared" si="10"/>
        <v>0</v>
      </c>
      <c r="G238" s="176">
        <v>727.47678000000008</v>
      </c>
      <c r="H238" s="176">
        <f t="shared" si="11"/>
        <v>229.63155692199999</v>
      </c>
      <c r="I238" s="176">
        <f t="shared" si="9"/>
        <v>10.445299157733318</v>
      </c>
      <c r="J238" s="252"/>
      <c r="K238" s="176">
        <v>1.6921999999999998E-5</v>
      </c>
      <c r="L238" s="176">
        <v>229.63154</v>
      </c>
    </row>
    <row r="239" spans="1:12" s="31" customFormat="1" ht="17.649999999999999" customHeight="1" x14ac:dyDescent="0.25">
      <c r="A239" s="220">
        <v>286</v>
      </c>
      <c r="B239" s="220" t="s">
        <v>128</v>
      </c>
      <c r="C239" s="244" t="s">
        <v>367</v>
      </c>
      <c r="D239" s="176">
        <v>1808.9850846720001</v>
      </c>
      <c r="E239" s="176">
        <v>1808.9850850005746</v>
      </c>
      <c r="F239" s="250">
        <f t="shared" si="10"/>
        <v>1.8163476056543004E-8</v>
      </c>
      <c r="G239" s="176">
        <v>1808.9850846720001</v>
      </c>
      <c r="H239" s="176">
        <f t="shared" si="11"/>
        <v>452.24859965110335</v>
      </c>
      <c r="I239" s="176">
        <f t="shared" si="9"/>
        <v>25.000128713109852</v>
      </c>
      <c r="J239" s="252"/>
      <c r="K239" s="176">
        <v>0</v>
      </c>
      <c r="L239" s="176">
        <v>452.24859965110335</v>
      </c>
    </row>
    <row r="240" spans="1:12" s="31" customFormat="1" ht="17.649999999999999" customHeight="1" x14ac:dyDescent="0.25">
      <c r="A240" s="220">
        <v>288</v>
      </c>
      <c r="B240" s="220" t="s">
        <v>228</v>
      </c>
      <c r="C240" s="244" t="s">
        <v>368</v>
      </c>
      <c r="D240" s="176">
        <v>425.95637083473093</v>
      </c>
      <c r="E240" s="176">
        <v>425.95637075058124</v>
      </c>
      <c r="F240" s="250">
        <f t="shared" si="10"/>
        <v>-1.9755475477722939E-8</v>
      </c>
      <c r="G240" s="176">
        <v>425.95637042200002</v>
      </c>
      <c r="H240" s="176">
        <f t="shared" si="11"/>
        <v>214.79898099240083</v>
      </c>
      <c r="I240" s="176">
        <f t="shared" si="9"/>
        <v>50.42746059036557</v>
      </c>
      <c r="J240" s="252"/>
      <c r="K240" s="176">
        <v>0</v>
      </c>
      <c r="L240" s="176">
        <v>214.79898099240083</v>
      </c>
    </row>
    <row r="241" spans="1:12" s="31" customFormat="1" ht="17.649999999999999" customHeight="1" x14ac:dyDescent="0.25">
      <c r="A241" s="220">
        <v>289</v>
      </c>
      <c r="B241" s="220" t="s">
        <v>155</v>
      </c>
      <c r="C241" s="244" t="s">
        <v>750</v>
      </c>
      <c r="D241" s="176">
        <v>7006.2920459080005</v>
      </c>
      <c r="E241" s="176">
        <v>7006.2920455794092</v>
      </c>
      <c r="F241" s="250">
        <f t="shared" si="10"/>
        <v>-4.6899515382392565E-9</v>
      </c>
      <c r="G241" s="176">
        <v>6539.010763882</v>
      </c>
      <c r="H241" s="176">
        <f t="shared" si="11"/>
        <v>6539.010763882</v>
      </c>
      <c r="I241" s="176">
        <f t="shared" si="9"/>
        <v>93.330548046562825</v>
      </c>
      <c r="J241" s="252"/>
      <c r="K241" s="176">
        <v>6539.010763882</v>
      </c>
      <c r="L241" s="176">
        <v>0</v>
      </c>
    </row>
    <row r="242" spans="1:12" s="31" customFormat="1" ht="17.649999999999999" customHeight="1" x14ac:dyDescent="0.25">
      <c r="A242" s="220">
        <v>292</v>
      </c>
      <c r="B242" s="220" t="s">
        <v>140</v>
      </c>
      <c r="C242" s="244" t="s">
        <v>369</v>
      </c>
      <c r="D242" s="176">
        <v>1037.7255064120002</v>
      </c>
      <c r="E242" s="176">
        <v>1037.7255067405813</v>
      </c>
      <c r="F242" s="250">
        <f t="shared" si="10"/>
        <v>3.1663589084018895E-8</v>
      </c>
      <c r="G242" s="176">
        <v>1037.7255064120002</v>
      </c>
      <c r="H242" s="176">
        <f t="shared" si="11"/>
        <v>561.58799788420515</v>
      </c>
      <c r="I242" s="176">
        <f t="shared" si="9"/>
        <v>54.117200958865439</v>
      </c>
      <c r="J242" s="252"/>
      <c r="K242" s="176">
        <v>0</v>
      </c>
      <c r="L242" s="176">
        <v>561.58799788420515</v>
      </c>
    </row>
    <row r="243" spans="1:12" s="31" customFormat="1" ht="17.649999999999999" customHeight="1" x14ac:dyDescent="0.25">
      <c r="A243" s="220">
        <v>293</v>
      </c>
      <c r="B243" s="220" t="s">
        <v>228</v>
      </c>
      <c r="C243" s="244" t="s">
        <v>370</v>
      </c>
      <c r="D243" s="176">
        <v>1187.1749584639999</v>
      </c>
      <c r="E243" s="176">
        <v>1187.1749582997077</v>
      </c>
      <c r="F243" s="250">
        <f t="shared" si="10"/>
        <v>-1.3838928225595737E-8</v>
      </c>
      <c r="G243" s="176">
        <v>1187.1749584639999</v>
      </c>
      <c r="H243" s="176">
        <f t="shared" si="11"/>
        <v>227.89638023086826</v>
      </c>
      <c r="I243" s="176">
        <f t="shared" si="9"/>
        <v>19.196528585581468</v>
      </c>
      <c r="J243" s="252"/>
      <c r="K243" s="176">
        <v>0</v>
      </c>
      <c r="L243" s="176">
        <v>227.89638023086826</v>
      </c>
    </row>
    <row r="244" spans="1:12" s="31" customFormat="1" ht="17.649999999999999" customHeight="1" x14ac:dyDescent="0.25">
      <c r="A244" s="220">
        <v>294</v>
      </c>
      <c r="B244" s="220" t="s">
        <v>250</v>
      </c>
      <c r="C244" s="244" t="s">
        <v>371</v>
      </c>
      <c r="D244" s="176">
        <v>884.49385198400012</v>
      </c>
      <c r="E244" s="176">
        <v>884.49385181970774</v>
      </c>
      <c r="F244" s="250">
        <f t="shared" si="10"/>
        <v>-1.8574723981146235E-8</v>
      </c>
      <c r="G244" s="176">
        <v>884.49385198400012</v>
      </c>
      <c r="H244" s="176">
        <f t="shared" si="11"/>
        <v>162.50285392383256</v>
      </c>
      <c r="I244" s="176">
        <f t="shared" si="9"/>
        <v>18.372411926833447</v>
      </c>
      <c r="J244" s="252"/>
      <c r="K244" s="176">
        <v>0</v>
      </c>
      <c r="L244" s="176">
        <v>162.50285392383256</v>
      </c>
    </row>
    <row r="245" spans="1:12" s="31" customFormat="1" ht="17.649999999999999" customHeight="1" x14ac:dyDescent="0.25">
      <c r="A245" s="220">
        <v>295</v>
      </c>
      <c r="B245" s="220" t="s">
        <v>228</v>
      </c>
      <c r="C245" s="244" t="s">
        <v>372</v>
      </c>
      <c r="D245" s="176">
        <v>339.42738219073095</v>
      </c>
      <c r="E245" s="176">
        <v>339.42738144941711</v>
      </c>
      <c r="F245" s="250">
        <f t="shared" si="10"/>
        <v>-2.1840131125827611E-7</v>
      </c>
      <c r="G245" s="176">
        <v>339.42738177799998</v>
      </c>
      <c r="H245" s="176">
        <f t="shared" si="11"/>
        <v>72.555042730945829</v>
      </c>
      <c r="I245" s="176">
        <f t="shared" si="9"/>
        <v>21.375718841869062</v>
      </c>
      <c r="J245" s="252"/>
      <c r="K245" s="176">
        <v>0</v>
      </c>
      <c r="L245" s="176">
        <v>72.555042730945829</v>
      </c>
    </row>
    <row r="246" spans="1:12" s="31" customFormat="1" ht="17.649999999999999" customHeight="1" x14ac:dyDescent="0.25">
      <c r="A246" s="220">
        <v>296</v>
      </c>
      <c r="B246" s="220" t="s">
        <v>126</v>
      </c>
      <c r="C246" s="244" t="s">
        <v>373</v>
      </c>
      <c r="D246" s="176">
        <v>12230.781628000001</v>
      </c>
      <c r="E246" s="176">
        <v>12230.781628000001</v>
      </c>
      <c r="F246" s="250">
        <f t="shared" si="10"/>
        <v>0</v>
      </c>
      <c r="G246" s="176">
        <v>8069.1604122179997</v>
      </c>
      <c r="H246" s="176">
        <f t="shared" si="11"/>
        <v>5315.8770969220004</v>
      </c>
      <c r="I246" s="176">
        <f t="shared" si="9"/>
        <v>43.463102020825325</v>
      </c>
      <c r="J246" s="252"/>
      <c r="K246" s="176">
        <v>1.6921999999999998E-5</v>
      </c>
      <c r="L246" s="176">
        <v>5315.8770800000002</v>
      </c>
    </row>
    <row r="247" spans="1:12" s="31" customFormat="1" ht="17.649999999999999" customHeight="1" x14ac:dyDescent="0.25">
      <c r="A247" s="220">
        <v>297</v>
      </c>
      <c r="B247" s="220" t="s">
        <v>136</v>
      </c>
      <c r="C247" s="244" t="s">
        <v>374</v>
      </c>
      <c r="D247" s="176">
        <v>2434.5562104027276</v>
      </c>
      <c r="E247" s="176">
        <v>2434.5562099899998</v>
      </c>
      <c r="F247" s="250">
        <f t="shared" si="10"/>
        <v>-1.6952895975919091E-8</v>
      </c>
      <c r="G247" s="176">
        <v>1466.841298844</v>
      </c>
      <c r="H247" s="176">
        <f t="shared" si="11"/>
        <v>1203.4926569220002</v>
      </c>
      <c r="I247" s="176">
        <f t="shared" si="9"/>
        <v>49.433759302149923</v>
      </c>
      <c r="J247" s="252"/>
      <c r="K247" s="176">
        <v>1.6921999999999998E-5</v>
      </c>
      <c r="L247" s="176">
        <v>1203.4926400000002</v>
      </c>
    </row>
    <row r="248" spans="1:12" s="31" customFormat="1" ht="17.649999999999999" customHeight="1" x14ac:dyDescent="0.25">
      <c r="A248" s="220">
        <v>298</v>
      </c>
      <c r="B248" s="220" t="s">
        <v>126</v>
      </c>
      <c r="C248" s="244" t="s">
        <v>375</v>
      </c>
      <c r="D248" s="176">
        <v>11824.32381822</v>
      </c>
      <c r="E248" s="176">
        <v>11824.32381822</v>
      </c>
      <c r="F248" s="250">
        <f t="shared" si="10"/>
        <v>0</v>
      </c>
      <c r="G248" s="176">
        <v>7197.1345375360006</v>
      </c>
      <c r="H248" s="176">
        <f t="shared" si="11"/>
        <v>6797.0597399999997</v>
      </c>
      <c r="I248" s="176">
        <f t="shared" si="9"/>
        <v>57.483707690129968</v>
      </c>
      <c r="J248" s="252"/>
      <c r="K248" s="176">
        <v>0</v>
      </c>
      <c r="L248" s="176">
        <v>6797.0597399999997</v>
      </c>
    </row>
    <row r="249" spans="1:12" s="31" customFormat="1" ht="17.649999999999999" customHeight="1" x14ac:dyDescent="0.25">
      <c r="A249" s="220">
        <v>300</v>
      </c>
      <c r="B249" s="220" t="s">
        <v>136</v>
      </c>
      <c r="C249" s="244" t="s">
        <v>376</v>
      </c>
      <c r="D249" s="176">
        <v>435.14065095873093</v>
      </c>
      <c r="E249" s="176">
        <v>435.14065071029063</v>
      </c>
      <c r="F249" s="250">
        <f t="shared" si="10"/>
        <v>-5.7094254657386045E-8</v>
      </c>
      <c r="G249" s="176">
        <v>435.14065054600002</v>
      </c>
      <c r="H249" s="176">
        <f t="shared" si="11"/>
        <v>239.3518826378851</v>
      </c>
      <c r="I249" s="176">
        <f t="shared" si="9"/>
        <v>55.005636050593118</v>
      </c>
      <c r="J249" s="252"/>
      <c r="K249" s="176">
        <v>0</v>
      </c>
      <c r="L249" s="176">
        <v>239.3518826378851</v>
      </c>
    </row>
    <row r="250" spans="1:12" s="31" customFormat="1" ht="17.649999999999999" customHeight="1" x14ac:dyDescent="0.25">
      <c r="A250" s="220">
        <v>304</v>
      </c>
      <c r="B250" s="220" t="s">
        <v>136</v>
      </c>
      <c r="C250" s="244" t="s">
        <v>751</v>
      </c>
      <c r="D250" s="176">
        <v>2871.6633999999999</v>
      </c>
      <c r="E250" s="176">
        <v>3376.4651386597043</v>
      </c>
      <c r="F250" s="250">
        <f t="shared" si="10"/>
        <v>17.578722445663516</v>
      </c>
      <c r="G250" s="176">
        <v>2146.2128095140001</v>
      </c>
      <c r="H250" s="176">
        <f t="shared" si="11"/>
        <v>2146.2128095140001</v>
      </c>
      <c r="I250" s="176">
        <f t="shared" si="9"/>
        <v>63.563896601223149</v>
      </c>
      <c r="J250" s="252"/>
      <c r="K250" s="176">
        <v>2146.2128095140001</v>
      </c>
      <c r="L250" s="176">
        <v>0</v>
      </c>
    </row>
    <row r="251" spans="1:12" s="31" customFormat="1" ht="17.649999999999999" customHeight="1" x14ac:dyDescent="0.25">
      <c r="A251" s="220">
        <v>305</v>
      </c>
      <c r="B251" s="220" t="s">
        <v>246</v>
      </c>
      <c r="C251" s="244" t="s">
        <v>377</v>
      </c>
      <c r="D251" s="176">
        <v>136.51373374799999</v>
      </c>
      <c r="E251" s="176">
        <v>136.51373341941741</v>
      </c>
      <c r="F251" s="250">
        <f t="shared" si="10"/>
        <v>-2.4069562698514346E-7</v>
      </c>
      <c r="G251" s="176">
        <v>136.51375067000001</v>
      </c>
      <c r="H251" s="176">
        <f t="shared" si="11"/>
        <v>26.419811783737686</v>
      </c>
      <c r="I251" s="176">
        <f t="shared" si="9"/>
        <v>19.353226317946259</v>
      </c>
      <c r="J251" s="252"/>
      <c r="K251" s="176">
        <v>0</v>
      </c>
      <c r="L251" s="176">
        <v>26.419811783737686</v>
      </c>
    </row>
    <row r="252" spans="1:12" s="31" customFormat="1" ht="17.649999999999999" customHeight="1" x14ac:dyDescent="0.25">
      <c r="A252" s="220">
        <v>306</v>
      </c>
      <c r="B252" s="220" t="s">
        <v>246</v>
      </c>
      <c r="C252" s="244" t="s">
        <v>378</v>
      </c>
      <c r="D252" s="176">
        <v>1197.8565821707311</v>
      </c>
      <c r="E252" s="176">
        <v>1197.8565814294172</v>
      </c>
      <c r="F252" s="250">
        <f t="shared" si="10"/>
        <v>-6.1886694879831339E-8</v>
      </c>
      <c r="G252" s="176">
        <v>1197.8565817580002</v>
      </c>
      <c r="H252" s="176">
        <f t="shared" si="11"/>
        <v>554.01478982650144</v>
      </c>
      <c r="I252" s="176">
        <f t="shared" si="9"/>
        <v>46.250510989002429</v>
      </c>
      <c r="J252" s="252"/>
      <c r="K252" s="176">
        <v>0</v>
      </c>
      <c r="L252" s="176">
        <v>554.01478982650144</v>
      </c>
    </row>
    <row r="253" spans="1:12" s="31" customFormat="1" ht="17.649999999999999" customHeight="1" x14ac:dyDescent="0.25">
      <c r="A253" s="220">
        <v>307</v>
      </c>
      <c r="B253" s="220" t="s">
        <v>228</v>
      </c>
      <c r="C253" s="244" t="s">
        <v>379</v>
      </c>
      <c r="D253" s="176">
        <v>1341.7691219787312</v>
      </c>
      <c r="E253" s="176">
        <v>1341.7691217302906</v>
      </c>
      <c r="F253" s="250">
        <f t="shared" si="10"/>
        <v>-1.8515891042625299E-8</v>
      </c>
      <c r="G253" s="176">
        <v>1341.7691215660002</v>
      </c>
      <c r="H253" s="176">
        <f t="shared" si="11"/>
        <v>724.91348927629394</v>
      </c>
      <c r="I253" s="176">
        <f t="shared" si="9"/>
        <v>54.02669338086087</v>
      </c>
      <c r="J253" s="252"/>
      <c r="K253" s="176">
        <v>0</v>
      </c>
      <c r="L253" s="176">
        <v>724.91348927629394</v>
      </c>
    </row>
    <row r="254" spans="1:12" s="31" customFormat="1" ht="17.649999999999999" customHeight="1" x14ac:dyDescent="0.25">
      <c r="A254" s="220">
        <v>308</v>
      </c>
      <c r="B254" s="220" t="s">
        <v>228</v>
      </c>
      <c r="C254" s="244" t="s">
        <v>380</v>
      </c>
      <c r="D254" s="176">
        <v>877.44785311473095</v>
      </c>
      <c r="E254" s="176">
        <v>877.44785303058131</v>
      </c>
      <c r="F254" s="250">
        <f t="shared" si="10"/>
        <v>-9.5902663588276482E-9</v>
      </c>
      <c r="G254" s="176">
        <v>877.44785270200009</v>
      </c>
      <c r="H254" s="176">
        <f t="shared" si="11"/>
        <v>204.3333165122435</v>
      </c>
      <c r="I254" s="176">
        <f t="shared" si="9"/>
        <v>23.287231919994447</v>
      </c>
      <c r="J254" s="252"/>
      <c r="K254" s="176">
        <v>0</v>
      </c>
      <c r="L254" s="176">
        <v>204.3333165122435</v>
      </c>
    </row>
    <row r="255" spans="1:12" s="31" customFormat="1" ht="17.649999999999999" customHeight="1" x14ac:dyDescent="0.25">
      <c r="A255" s="220">
        <v>309</v>
      </c>
      <c r="B255" s="220" t="s">
        <v>228</v>
      </c>
      <c r="C255" s="244" t="s">
        <v>381</v>
      </c>
      <c r="D255" s="176">
        <v>820.99242247200004</v>
      </c>
      <c r="E255" s="176">
        <v>820.99242280058127</v>
      </c>
      <c r="F255" s="250">
        <f t="shared" si="10"/>
        <v>4.0022456460064859E-8</v>
      </c>
      <c r="G255" s="176">
        <v>820.99242247200004</v>
      </c>
      <c r="H255" s="176">
        <f t="shared" si="11"/>
        <v>612.38141267009576</v>
      </c>
      <c r="I255" s="176">
        <f t="shared" si="9"/>
        <v>74.590385448519896</v>
      </c>
      <c r="J255" s="252"/>
      <c r="K255" s="176">
        <v>0</v>
      </c>
      <c r="L255" s="176">
        <v>612.38141267009576</v>
      </c>
    </row>
    <row r="256" spans="1:12" s="31" customFormat="1" ht="17.649999999999999" customHeight="1" x14ac:dyDescent="0.25">
      <c r="A256" s="220">
        <v>310</v>
      </c>
      <c r="B256" s="220" t="s">
        <v>228</v>
      </c>
      <c r="C256" s="244" t="s">
        <v>906</v>
      </c>
      <c r="D256" s="176">
        <v>1980.2801280000001</v>
      </c>
      <c r="E256" s="176">
        <v>1980.2801280000001</v>
      </c>
      <c r="F256" s="250">
        <f t="shared" si="10"/>
        <v>0</v>
      </c>
      <c r="G256" s="176">
        <v>1033.0170911989244</v>
      </c>
      <c r="H256" s="176">
        <f t="shared" si="11"/>
        <v>1004.631523296</v>
      </c>
      <c r="I256" s="176">
        <f t="shared" si="9"/>
        <v>50.731788351107468</v>
      </c>
      <c r="J256" s="252"/>
      <c r="K256" s="176">
        <v>583.27372329599996</v>
      </c>
      <c r="L256" s="176">
        <v>421.3578</v>
      </c>
    </row>
    <row r="257" spans="1:12" s="31" customFormat="1" ht="17.649999999999999" customHeight="1" x14ac:dyDescent="0.25">
      <c r="A257" s="220">
        <v>311</v>
      </c>
      <c r="B257" s="220" t="s">
        <v>205</v>
      </c>
      <c r="C257" s="244" t="s">
        <v>907</v>
      </c>
      <c r="D257" s="176">
        <v>5952.6540895067274</v>
      </c>
      <c r="E257" s="176">
        <v>5952.6540889297039</v>
      </c>
      <c r="F257" s="250">
        <f t="shared" si="10"/>
        <v>-9.6935508508977364E-9</v>
      </c>
      <c r="G257" s="176">
        <v>5680.435325538323</v>
      </c>
      <c r="H257" s="176">
        <f t="shared" si="11"/>
        <v>5448.1707546220005</v>
      </c>
      <c r="I257" s="176">
        <f t="shared" si="9"/>
        <v>91.525068872288358</v>
      </c>
      <c r="J257" s="252"/>
      <c r="K257" s="176">
        <v>1148.6289946220004</v>
      </c>
      <c r="L257" s="176">
        <v>4299.5417600000001</v>
      </c>
    </row>
    <row r="258" spans="1:12" s="31" customFormat="1" ht="17.649999999999999" customHeight="1" x14ac:dyDescent="0.25">
      <c r="A258" s="220">
        <v>312</v>
      </c>
      <c r="B258" s="220" t="s">
        <v>205</v>
      </c>
      <c r="C258" s="244" t="s">
        <v>384</v>
      </c>
      <c r="D258" s="176">
        <v>447.91459494273096</v>
      </c>
      <c r="E258" s="176">
        <v>447.91459452999999</v>
      </c>
      <c r="F258" s="250">
        <f t="shared" si="10"/>
        <v>-9.2145015173628053E-8</v>
      </c>
      <c r="G258" s="176">
        <v>447.91459452999999</v>
      </c>
      <c r="H258" s="176">
        <f t="shared" si="11"/>
        <v>289.46536392579304</v>
      </c>
      <c r="I258" s="176">
        <f t="shared" si="9"/>
        <v>64.625124401121852</v>
      </c>
      <c r="J258" s="252"/>
      <c r="K258" s="176">
        <v>0</v>
      </c>
      <c r="L258" s="176">
        <v>289.46536392579304</v>
      </c>
    </row>
    <row r="259" spans="1:12" s="31" customFormat="1" ht="17.649999999999999" customHeight="1" x14ac:dyDescent="0.25">
      <c r="A259" s="220">
        <v>313</v>
      </c>
      <c r="B259" s="220" t="s">
        <v>126</v>
      </c>
      <c r="C259" s="244" t="s">
        <v>385</v>
      </c>
      <c r="D259" s="176">
        <v>12272.985096</v>
      </c>
      <c r="E259" s="176">
        <v>12242.525496</v>
      </c>
      <c r="F259" s="250">
        <f t="shared" si="10"/>
        <v>-0.24818411952547592</v>
      </c>
      <c r="G259" s="176">
        <v>6717.9993099000003</v>
      </c>
      <c r="H259" s="176">
        <f t="shared" si="11"/>
        <v>5860.5962769220014</v>
      </c>
      <c r="I259" s="176">
        <f t="shared" si="9"/>
        <v>47.870811286746623</v>
      </c>
      <c r="J259" s="252"/>
      <c r="K259" s="176">
        <v>1.6921999999999998E-5</v>
      </c>
      <c r="L259" s="176">
        <v>5860.5962600000012</v>
      </c>
    </row>
    <row r="260" spans="1:12" s="31" customFormat="1" ht="17.649999999999999" customHeight="1" x14ac:dyDescent="0.25">
      <c r="A260" s="220">
        <v>314</v>
      </c>
      <c r="B260" s="220" t="s">
        <v>136</v>
      </c>
      <c r="C260" s="244" t="s">
        <v>386</v>
      </c>
      <c r="D260" s="176">
        <v>1620.3648074187311</v>
      </c>
      <c r="E260" s="176">
        <v>1620.3648071702908</v>
      </c>
      <c r="F260" s="250">
        <f t="shared" si="10"/>
        <v>-1.5332375369325746E-8</v>
      </c>
      <c r="G260" s="176">
        <v>1620.3648070060001</v>
      </c>
      <c r="H260" s="176">
        <f t="shared" si="11"/>
        <v>1275.9861854312001</v>
      </c>
      <c r="I260" s="176">
        <f t="shared" si="9"/>
        <v>78.746846375879201</v>
      </c>
      <c r="J260" s="252"/>
      <c r="K260" s="176">
        <v>0</v>
      </c>
      <c r="L260" s="176">
        <v>1275.9861854312001</v>
      </c>
    </row>
    <row r="261" spans="1:12" s="31" customFormat="1" ht="17.649999999999999" customHeight="1" x14ac:dyDescent="0.25">
      <c r="A261" s="220">
        <v>316</v>
      </c>
      <c r="B261" s="220" t="s">
        <v>140</v>
      </c>
      <c r="C261" s="244" t="s">
        <v>387</v>
      </c>
      <c r="D261" s="176">
        <v>302.29750207473097</v>
      </c>
      <c r="E261" s="176">
        <v>302.29750199058128</v>
      </c>
      <c r="F261" s="250">
        <f t="shared" si="10"/>
        <v>-2.7836705385198002E-8</v>
      </c>
      <c r="G261" s="176">
        <v>302.297501662</v>
      </c>
      <c r="H261" s="176">
        <f t="shared" si="11"/>
        <v>169.47367451515615</v>
      </c>
      <c r="I261" s="176">
        <f t="shared" si="9"/>
        <v>56.061883872410057</v>
      </c>
      <c r="J261" s="252"/>
      <c r="K261" s="176">
        <v>0</v>
      </c>
      <c r="L261" s="176">
        <v>169.47367451515615</v>
      </c>
    </row>
    <row r="262" spans="1:12" s="31" customFormat="1" ht="17.649999999999999" customHeight="1" x14ac:dyDescent="0.25">
      <c r="A262" s="220">
        <v>317</v>
      </c>
      <c r="B262" s="220" t="s">
        <v>228</v>
      </c>
      <c r="C262" s="244" t="s">
        <v>388</v>
      </c>
      <c r="D262" s="176">
        <v>1135.9248712227311</v>
      </c>
      <c r="E262" s="176">
        <v>1135.9248708100001</v>
      </c>
      <c r="F262" s="250">
        <f t="shared" si="10"/>
        <v>-3.6334355968392629E-8</v>
      </c>
      <c r="G262" s="176">
        <v>1135.9248708100001</v>
      </c>
      <c r="H262" s="176">
        <f t="shared" si="11"/>
        <v>560.17537715955029</v>
      </c>
      <c r="I262" s="176">
        <f t="shared" si="9"/>
        <v>49.31447418349974</v>
      </c>
      <c r="J262" s="252"/>
      <c r="K262" s="176">
        <v>0</v>
      </c>
      <c r="L262" s="176">
        <v>560.17537715955029</v>
      </c>
    </row>
    <row r="263" spans="1:12" s="31" customFormat="1" ht="17.649999999999999" customHeight="1" x14ac:dyDescent="0.25">
      <c r="A263" s="220">
        <v>318</v>
      </c>
      <c r="B263" s="220" t="s">
        <v>140</v>
      </c>
      <c r="C263" s="244" t="s">
        <v>389</v>
      </c>
      <c r="D263" s="176">
        <v>254.59724348</v>
      </c>
      <c r="E263" s="176">
        <v>254.59724348</v>
      </c>
      <c r="F263" s="250">
        <f t="shared" si="10"/>
        <v>0</v>
      </c>
      <c r="G263" s="176">
        <v>254.59724348</v>
      </c>
      <c r="H263" s="176">
        <f t="shared" si="11"/>
        <v>56.867698153737116</v>
      </c>
      <c r="I263" s="176">
        <f t="shared" si="9"/>
        <v>22.336336943963961</v>
      </c>
      <c r="J263" s="252"/>
      <c r="K263" s="176">
        <v>0</v>
      </c>
      <c r="L263" s="176">
        <v>56.867698153737116</v>
      </c>
    </row>
    <row r="264" spans="1:12" s="31" customFormat="1" ht="17.649999999999999" customHeight="1" x14ac:dyDescent="0.25">
      <c r="A264" s="220">
        <v>319</v>
      </c>
      <c r="B264" s="220" t="s">
        <v>228</v>
      </c>
      <c r="C264" s="244" t="s">
        <v>390</v>
      </c>
      <c r="D264" s="176">
        <v>762.39075806000005</v>
      </c>
      <c r="E264" s="176">
        <v>762.39075806000005</v>
      </c>
      <c r="F264" s="250">
        <f t="shared" si="10"/>
        <v>0</v>
      </c>
      <c r="G264" s="176">
        <v>762.39075806000005</v>
      </c>
      <c r="H264" s="176">
        <f t="shared" si="11"/>
        <v>266.75762466623115</v>
      </c>
      <c r="I264" s="176">
        <f t="shared" si="9"/>
        <v>34.989619410527709</v>
      </c>
      <c r="J264" s="252"/>
      <c r="K264" s="176">
        <v>0</v>
      </c>
      <c r="L264" s="176">
        <v>266.75762466623115</v>
      </c>
    </row>
    <row r="265" spans="1:12" s="31" customFormat="1" ht="17.649999999999999" customHeight="1" x14ac:dyDescent="0.25">
      <c r="A265" s="220">
        <v>320</v>
      </c>
      <c r="B265" s="220" t="s">
        <v>136</v>
      </c>
      <c r="C265" s="244" t="s">
        <v>391</v>
      </c>
      <c r="D265" s="176">
        <v>1024.817016018731</v>
      </c>
      <c r="E265" s="176">
        <v>1024.8170157702907</v>
      </c>
      <c r="F265" s="250">
        <f t="shared" si="10"/>
        <v>-2.424241074550082E-8</v>
      </c>
      <c r="G265" s="176">
        <v>1024.817015606</v>
      </c>
      <c r="H265" s="176">
        <f t="shared" si="11"/>
        <v>583.61282274213568</v>
      </c>
      <c r="I265" s="176">
        <f t="shared" si="9"/>
        <v>56.948002790866084</v>
      </c>
      <c r="J265" s="252"/>
      <c r="K265" s="176">
        <v>0</v>
      </c>
      <c r="L265" s="176">
        <v>583.61282274213568</v>
      </c>
    </row>
    <row r="266" spans="1:12" s="31" customFormat="1" ht="17.649999999999999" customHeight="1" x14ac:dyDescent="0.25">
      <c r="A266" s="220">
        <v>321</v>
      </c>
      <c r="B266" s="220" t="s">
        <v>228</v>
      </c>
      <c r="C266" s="244" t="s">
        <v>908</v>
      </c>
      <c r="D266" s="176">
        <v>993.89674800000012</v>
      </c>
      <c r="E266" s="176">
        <v>993.89674800000012</v>
      </c>
      <c r="F266" s="250">
        <f t="shared" si="10"/>
        <v>0</v>
      </c>
      <c r="G266" s="176">
        <v>889.00301441354918</v>
      </c>
      <c r="H266" s="176">
        <f t="shared" si="11"/>
        <v>866.53976228199997</v>
      </c>
      <c r="I266" s="176">
        <f t="shared" si="9"/>
        <v>87.186094936493333</v>
      </c>
      <c r="J266" s="252"/>
      <c r="K266" s="176">
        <v>515.57748228200001</v>
      </c>
      <c r="L266" s="176">
        <v>350.96227999999996</v>
      </c>
    </row>
    <row r="267" spans="1:12" s="31" customFormat="1" ht="17.649999999999999" customHeight="1" x14ac:dyDescent="0.25">
      <c r="A267" s="220">
        <v>322</v>
      </c>
      <c r="B267" s="220" t="s">
        <v>228</v>
      </c>
      <c r="C267" s="244" t="s">
        <v>393</v>
      </c>
      <c r="D267" s="176">
        <v>7490.8346648000006</v>
      </c>
      <c r="E267" s="176">
        <v>7490.8346648000006</v>
      </c>
      <c r="F267" s="250">
        <f t="shared" si="10"/>
        <v>0</v>
      </c>
      <c r="G267" s="176">
        <v>7490.8346648000006</v>
      </c>
      <c r="H267" s="176">
        <f t="shared" si="11"/>
        <v>5148.6771488665963</v>
      </c>
      <c r="I267" s="176">
        <f t="shared" si="9"/>
        <v>68.733023478152845</v>
      </c>
      <c r="J267" s="252"/>
      <c r="K267" s="176">
        <v>0</v>
      </c>
      <c r="L267" s="176">
        <v>5148.6771488665963</v>
      </c>
    </row>
    <row r="268" spans="1:12" s="31" customFormat="1" ht="17.649999999999999" customHeight="1" x14ac:dyDescent="0.25">
      <c r="A268" s="220">
        <v>327</v>
      </c>
      <c r="B268" s="220" t="s">
        <v>124</v>
      </c>
      <c r="C268" s="244" t="s">
        <v>394</v>
      </c>
      <c r="D268" s="176">
        <v>1067.0674759999999</v>
      </c>
      <c r="E268" s="176">
        <v>888.12653123941698</v>
      </c>
      <c r="F268" s="250">
        <f t="shared" si="10"/>
        <v>-16.769412317893853</v>
      </c>
      <c r="G268" s="176">
        <v>888.12653156800002</v>
      </c>
      <c r="H268" s="176">
        <f t="shared" si="11"/>
        <v>886.77360836089997</v>
      </c>
      <c r="I268" s="176">
        <f t="shared" si="9"/>
        <v>99.847665526146486</v>
      </c>
      <c r="J268" s="252"/>
      <c r="K268" s="176">
        <v>1.6921999999999998E-5</v>
      </c>
      <c r="L268" s="176">
        <v>886.77359143889998</v>
      </c>
    </row>
    <row r="269" spans="1:12" s="31" customFormat="1" ht="17.649999999999999" customHeight="1" x14ac:dyDescent="0.25">
      <c r="A269" s="220">
        <v>328</v>
      </c>
      <c r="B269" s="220" t="s">
        <v>136</v>
      </c>
      <c r="C269" s="244" t="s">
        <v>395</v>
      </c>
      <c r="D269" s="176">
        <v>76.697611240000001</v>
      </c>
      <c r="E269" s="176">
        <v>76.697611240000001</v>
      </c>
      <c r="F269" s="250">
        <f t="shared" si="10"/>
        <v>0</v>
      </c>
      <c r="G269" s="176">
        <v>76.697611240000001</v>
      </c>
      <c r="H269" s="176">
        <f t="shared" si="11"/>
        <v>63.786057350517368</v>
      </c>
      <c r="I269" s="176">
        <f t="shared" si="9"/>
        <v>83.165637520208861</v>
      </c>
      <c r="J269" s="252"/>
      <c r="K269" s="176">
        <v>0</v>
      </c>
      <c r="L269" s="176">
        <v>63.786057350517368</v>
      </c>
    </row>
    <row r="270" spans="1:12" s="31" customFormat="1" ht="17.649999999999999" customHeight="1" x14ac:dyDescent="0.25">
      <c r="A270" s="220">
        <v>336</v>
      </c>
      <c r="B270" s="220" t="s">
        <v>228</v>
      </c>
      <c r="C270" s="244" t="s">
        <v>398</v>
      </c>
      <c r="D270" s="176">
        <v>1080.314982566731</v>
      </c>
      <c r="E270" s="176">
        <v>1080.3149819897078</v>
      </c>
      <c r="F270" s="250">
        <f t="shared" si="10"/>
        <v>-5.3412492206916795E-8</v>
      </c>
      <c r="G270" s="176">
        <v>1080.3149821540001</v>
      </c>
      <c r="H270" s="176">
        <f t="shared" si="11"/>
        <v>775.91096854490524</v>
      </c>
      <c r="I270" s="176">
        <f t="shared" ref="I270:I312" si="12">+H270/E270*100</f>
        <v>71.822661120171091</v>
      </c>
      <c r="J270" s="252"/>
      <c r="K270" s="176">
        <v>0</v>
      </c>
      <c r="L270" s="176">
        <v>775.91096854490524</v>
      </c>
    </row>
    <row r="271" spans="1:12" s="31" customFormat="1" ht="17.649999999999999" customHeight="1" x14ac:dyDescent="0.25">
      <c r="A271" s="220">
        <v>337</v>
      </c>
      <c r="B271" s="220" t="s">
        <v>752</v>
      </c>
      <c r="C271" s="244" t="s">
        <v>399</v>
      </c>
      <c r="D271" s="176">
        <v>2459.5788560000001</v>
      </c>
      <c r="E271" s="176">
        <v>2459.5788560000001</v>
      </c>
      <c r="F271" s="250">
        <f t="shared" si="10"/>
        <v>0</v>
      </c>
      <c r="G271" s="176">
        <v>2077.1432075850767</v>
      </c>
      <c r="H271" s="176">
        <f t="shared" si="11"/>
        <v>2037.5869717380001</v>
      </c>
      <c r="I271" s="176">
        <f t="shared" si="12"/>
        <v>82.842921127225694</v>
      </c>
      <c r="J271" s="252"/>
      <c r="K271" s="176">
        <v>1133.2752917380001</v>
      </c>
      <c r="L271" s="176">
        <v>904.31168000000014</v>
      </c>
    </row>
    <row r="272" spans="1:12" s="31" customFormat="1" ht="17.649999999999999" customHeight="1" x14ac:dyDescent="0.25">
      <c r="A272" s="220">
        <v>338</v>
      </c>
      <c r="B272" s="220" t="s">
        <v>228</v>
      </c>
      <c r="C272" s="244" t="s">
        <v>2</v>
      </c>
      <c r="D272" s="176">
        <v>2819.0359800000001</v>
      </c>
      <c r="E272" s="176">
        <v>2819.0359800000001</v>
      </c>
      <c r="F272" s="250">
        <f t="shared" ref="F272:F277" si="13">E272/D272*100-100</f>
        <v>0</v>
      </c>
      <c r="G272" s="176">
        <v>1073.1224970724181</v>
      </c>
      <c r="H272" s="176">
        <f t="shared" ref="H272:H277" si="14">+K272+L272</f>
        <v>1073.1779255900001</v>
      </c>
      <c r="I272" s="176">
        <f t="shared" si="12"/>
        <v>38.068968725613786</v>
      </c>
      <c r="J272" s="252"/>
      <c r="K272" s="176">
        <v>416.77354559000008</v>
      </c>
      <c r="L272" s="176">
        <v>656.40438000000006</v>
      </c>
    </row>
    <row r="273" spans="1:17" s="31" customFormat="1" ht="17.649999999999999" customHeight="1" x14ac:dyDescent="0.25">
      <c r="A273" s="220">
        <v>339</v>
      </c>
      <c r="B273" s="220" t="s">
        <v>228</v>
      </c>
      <c r="C273" s="244" t="s">
        <v>753</v>
      </c>
      <c r="D273" s="176">
        <v>9250.2107742999997</v>
      </c>
      <c r="E273" s="176">
        <v>9250.2107742999997</v>
      </c>
      <c r="F273" s="250">
        <f t="shared" si="13"/>
        <v>0</v>
      </c>
      <c r="G273" s="176">
        <v>9250.2107742999997</v>
      </c>
      <c r="H273" s="176">
        <f t="shared" si="14"/>
        <v>6723.1595237289503</v>
      </c>
      <c r="I273" s="176">
        <f t="shared" si="12"/>
        <v>72.681149519403448</v>
      </c>
      <c r="J273" s="252"/>
      <c r="K273" s="176">
        <v>0</v>
      </c>
      <c r="L273" s="176">
        <v>6723.1595237289503</v>
      </c>
    </row>
    <row r="274" spans="1:17" s="31" customFormat="1" ht="17.649999999999999" customHeight="1" x14ac:dyDescent="0.25">
      <c r="A274" s="220">
        <v>348</v>
      </c>
      <c r="B274" s="220" t="s">
        <v>140</v>
      </c>
      <c r="C274" s="244" t="s">
        <v>909</v>
      </c>
      <c r="D274" s="176">
        <v>187.08963199999999</v>
      </c>
      <c r="E274" s="176">
        <v>98.386605999417412</v>
      </c>
      <c r="F274" s="250">
        <f t="shared" si="13"/>
        <v>-47.412047932502524</v>
      </c>
      <c r="G274" s="176">
        <v>98.386605999417412</v>
      </c>
      <c r="H274" s="176">
        <f t="shared" si="14"/>
        <v>94.813644651219988</v>
      </c>
      <c r="I274" s="176">
        <f t="shared" si="12"/>
        <v>96.368447400026596</v>
      </c>
      <c r="J274" s="252"/>
      <c r="K274" s="176">
        <v>9.4311382599999902</v>
      </c>
      <c r="L274" s="176">
        <v>85.382506391219991</v>
      </c>
    </row>
    <row r="275" spans="1:17" s="31" customFormat="1" ht="17.649999999999999" customHeight="1" x14ac:dyDescent="0.25">
      <c r="A275" s="220">
        <v>349</v>
      </c>
      <c r="B275" s="220" t="s">
        <v>228</v>
      </c>
      <c r="C275" s="244" t="s">
        <v>910</v>
      </c>
      <c r="D275" s="176">
        <v>1404.5598439999999</v>
      </c>
      <c r="E275" s="176">
        <v>1404.5598439999999</v>
      </c>
      <c r="F275" s="250">
        <f t="shared" si="13"/>
        <v>0</v>
      </c>
      <c r="G275" s="176">
        <v>416.76373123953505</v>
      </c>
      <c r="H275" s="176">
        <f t="shared" si="14"/>
        <v>416.78886</v>
      </c>
      <c r="I275" s="176">
        <f t="shared" si="12"/>
        <v>29.673983759427486</v>
      </c>
      <c r="J275" s="252"/>
      <c r="K275" s="176">
        <v>50.766000000000005</v>
      </c>
      <c r="L275" s="176">
        <v>366.02285999999998</v>
      </c>
    </row>
    <row r="276" spans="1:17" s="31" customFormat="1" ht="17.649999999999999" customHeight="1" x14ac:dyDescent="0.25">
      <c r="A276" s="220">
        <v>350</v>
      </c>
      <c r="B276" s="220" t="s">
        <v>228</v>
      </c>
      <c r="C276" s="244" t="s">
        <v>713</v>
      </c>
      <c r="D276" s="176">
        <v>2220.5386840000001</v>
      </c>
      <c r="E276" s="176">
        <v>1275.8225474997075</v>
      </c>
      <c r="F276" s="250">
        <f t="shared" si="13"/>
        <v>-42.544457491662079</v>
      </c>
      <c r="G276" s="176">
        <v>1275.822547664</v>
      </c>
      <c r="H276" s="176">
        <f t="shared" si="14"/>
        <v>1231.1305095429129</v>
      </c>
      <c r="I276" s="176">
        <f t="shared" si="12"/>
        <v>96.497002028661456</v>
      </c>
      <c r="J276" s="252"/>
      <c r="K276" s="176">
        <v>169.55141737</v>
      </c>
      <c r="L276" s="176">
        <v>1061.5790921729129</v>
      </c>
    </row>
    <row r="277" spans="1:17" s="31" customFormat="1" ht="30.75" customHeight="1" x14ac:dyDescent="0.25">
      <c r="A277" s="217">
        <v>352</v>
      </c>
      <c r="B277" s="220" t="s">
        <v>228</v>
      </c>
      <c r="C277" s="244" t="s">
        <v>754</v>
      </c>
      <c r="D277" s="176">
        <v>1417.1131085947311</v>
      </c>
      <c r="E277" s="176">
        <v>1544.6532914720001</v>
      </c>
      <c r="F277" s="250">
        <f t="shared" si="13"/>
        <v>9.0000002190187445</v>
      </c>
      <c r="G277" s="176">
        <v>679.58751999999993</v>
      </c>
      <c r="H277" s="176">
        <f t="shared" si="14"/>
        <v>679.58751999999993</v>
      </c>
      <c r="I277" s="176">
        <f t="shared" si="12"/>
        <v>43.996120278381504</v>
      </c>
      <c r="J277" s="176">
        <f>J278/$M$9</f>
        <v>0</v>
      </c>
      <c r="K277" s="176">
        <v>556.73379999999997</v>
      </c>
      <c r="L277" s="176">
        <v>122.85372</v>
      </c>
      <c r="O277" s="53"/>
      <c r="P277" s="53"/>
      <c r="Q277" s="53"/>
    </row>
    <row r="278" spans="1:17" s="31" customFormat="1" ht="17.649999999999999" customHeight="1" x14ac:dyDescent="0.25">
      <c r="A278" s="331" t="s">
        <v>755</v>
      </c>
      <c r="B278" s="331"/>
      <c r="C278" s="331"/>
      <c r="D278" s="254">
        <f>SUM(D279:D312)</f>
        <v>228048.43589709201</v>
      </c>
      <c r="E278" s="254">
        <f>SUM(E279:E312)</f>
        <v>228048.43589577748</v>
      </c>
      <c r="F278" s="248">
        <f>SUM(F279:F312)</f>
        <v>-3.8397601542783377E-8</v>
      </c>
      <c r="G278" s="254">
        <f>SUM(G279:G312)</f>
        <v>183515.60914625088</v>
      </c>
      <c r="H278" s="248">
        <f>SUM(H279:H312)</f>
        <v>183515.60914459999</v>
      </c>
      <c r="I278" s="254">
        <f t="shared" si="12"/>
        <v>80.472206890500303</v>
      </c>
      <c r="J278" s="248"/>
      <c r="K278" s="254">
        <f>SUM(K279:K312)</f>
        <v>0</v>
      </c>
      <c r="L278" s="254">
        <f>SUM(L279:L312)</f>
        <v>183515.60914459999</v>
      </c>
    </row>
    <row r="279" spans="1:17" s="31" customFormat="1" ht="17.649999999999999" customHeight="1" x14ac:dyDescent="0.25">
      <c r="A279" s="110">
        <v>1</v>
      </c>
      <c r="B279" s="117" t="s">
        <v>756</v>
      </c>
      <c r="C279" s="245" t="s">
        <v>757</v>
      </c>
      <c r="D279" s="176">
        <v>6100.7194399999998</v>
      </c>
      <c r="E279" s="176">
        <v>6100.7194399999998</v>
      </c>
      <c r="F279" s="176">
        <f>E279/D279*100-100</f>
        <v>0</v>
      </c>
      <c r="G279" s="176">
        <v>6100.7194399999998</v>
      </c>
      <c r="H279" s="176">
        <f t="shared" ref="H279:H312" si="15">+K279+L279</f>
        <v>6100.7194399999998</v>
      </c>
      <c r="I279" s="176">
        <f t="shared" si="12"/>
        <v>100</v>
      </c>
      <c r="J279" s="250"/>
      <c r="K279" s="176">
        <v>0</v>
      </c>
      <c r="L279" s="251">
        <v>6100.7194399999998</v>
      </c>
    </row>
    <row r="280" spans="1:17" s="31" customFormat="1" ht="17.649999999999999" customHeight="1" x14ac:dyDescent="0.25">
      <c r="A280" s="110">
        <v>2</v>
      </c>
      <c r="B280" s="117" t="s">
        <v>126</v>
      </c>
      <c r="C280" s="245" t="s">
        <v>758</v>
      </c>
      <c r="D280" s="176">
        <v>4363.1684799999994</v>
      </c>
      <c r="E280" s="176">
        <v>4363.1684799999994</v>
      </c>
      <c r="F280" s="176">
        <f t="shared" ref="F280:F312" si="16">E280/D280*100-100</f>
        <v>0</v>
      </c>
      <c r="G280" s="176">
        <v>4363.1684799999994</v>
      </c>
      <c r="H280" s="176">
        <f t="shared" si="15"/>
        <v>4363.1684799999994</v>
      </c>
      <c r="I280" s="176">
        <f t="shared" si="12"/>
        <v>100</v>
      </c>
      <c r="J280" s="250"/>
      <c r="K280" s="176">
        <v>0</v>
      </c>
      <c r="L280" s="251">
        <v>4363.1684799999994</v>
      </c>
    </row>
    <row r="281" spans="1:17" s="31" customFormat="1" ht="17.649999999999999" customHeight="1" x14ac:dyDescent="0.25">
      <c r="A281" s="110">
        <v>3</v>
      </c>
      <c r="B281" s="117" t="s">
        <v>126</v>
      </c>
      <c r="C281" s="255" t="s">
        <v>911</v>
      </c>
      <c r="D281" s="176">
        <v>6213.5891799999999</v>
      </c>
      <c r="E281" s="176">
        <v>6213.5891799999999</v>
      </c>
      <c r="F281" s="176">
        <f t="shared" si="16"/>
        <v>0</v>
      </c>
      <c r="G281" s="176">
        <v>6213.5891799999999</v>
      </c>
      <c r="H281" s="176">
        <f t="shared" si="15"/>
        <v>6213.5891799999999</v>
      </c>
      <c r="I281" s="176">
        <f t="shared" si="12"/>
        <v>100</v>
      </c>
      <c r="J281" s="250"/>
      <c r="K281" s="176">
        <v>0</v>
      </c>
      <c r="L281" s="251">
        <v>6213.5891799999999</v>
      </c>
    </row>
    <row r="282" spans="1:17" s="31" customFormat="1" ht="17.649999999999999" customHeight="1" x14ac:dyDescent="0.25">
      <c r="A282" s="110">
        <v>4</v>
      </c>
      <c r="B282" s="117" t="s">
        <v>126</v>
      </c>
      <c r="C282" s="245" t="s">
        <v>759</v>
      </c>
      <c r="D282" s="176">
        <v>2533.5636844980004</v>
      </c>
      <c r="E282" s="176">
        <v>2533.563684169409</v>
      </c>
      <c r="F282" s="176">
        <f t="shared" si="16"/>
        <v>-1.2969536555829109E-8</v>
      </c>
      <c r="G282" s="176">
        <v>2533.5636844980004</v>
      </c>
      <c r="H282" s="176">
        <f t="shared" si="15"/>
        <v>2533.5636844980004</v>
      </c>
      <c r="I282" s="176">
        <f t="shared" si="12"/>
        <v>100.00000001296954</v>
      </c>
      <c r="J282" s="250"/>
      <c r="K282" s="176">
        <v>0</v>
      </c>
      <c r="L282" s="251">
        <v>2533.5636844980004</v>
      </c>
    </row>
    <row r="283" spans="1:17" s="31" customFormat="1" ht="17.649999999999999" customHeight="1" x14ac:dyDescent="0.25">
      <c r="A283" s="110">
        <v>5</v>
      </c>
      <c r="B283" s="117" t="s">
        <v>126</v>
      </c>
      <c r="C283" s="245" t="s">
        <v>760</v>
      </c>
      <c r="D283" s="176">
        <v>2964.5987194039999</v>
      </c>
      <c r="E283" s="176">
        <v>2964.5987192397042</v>
      </c>
      <c r="F283" s="176">
        <f t="shared" si="16"/>
        <v>-5.541920700125047E-9</v>
      </c>
      <c r="G283" s="176">
        <v>2942.3973599999999</v>
      </c>
      <c r="H283" s="176">
        <f t="shared" si="15"/>
        <v>2942.3973599999999</v>
      </c>
      <c r="I283" s="176">
        <f t="shared" si="12"/>
        <v>99.251117559498979</v>
      </c>
      <c r="J283" s="250"/>
      <c r="K283" s="176">
        <v>0</v>
      </c>
      <c r="L283" s="251">
        <v>2942.3973599999999</v>
      </c>
    </row>
    <row r="284" spans="1:17" s="31" customFormat="1" ht="17.649999999999999" customHeight="1" x14ac:dyDescent="0.25">
      <c r="A284" s="110">
        <v>6</v>
      </c>
      <c r="B284" s="117" t="s">
        <v>134</v>
      </c>
      <c r="C284" s="245" t="s">
        <v>761</v>
      </c>
      <c r="D284" s="176">
        <v>3455.89545</v>
      </c>
      <c r="E284" s="176">
        <v>3455.89545</v>
      </c>
      <c r="F284" s="176">
        <f t="shared" si="16"/>
        <v>0</v>
      </c>
      <c r="G284" s="176">
        <v>3455.89545</v>
      </c>
      <c r="H284" s="176">
        <f t="shared" si="15"/>
        <v>3455.89545</v>
      </c>
      <c r="I284" s="176">
        <f t="shared" si="12"/>
        <v>100</v>
      </c>
      <c r="J284" s="250"/>
      <c r="K284" s="176">
        <v>0</v>
      </c>
      <c r="L284" s="251">
        <v>3455.89545</v>
      </c>
    </row>
    <row r="285" spans="1:17" s="31" customFormat="1" ht="17.649999999999999" customHeight="1" x14ac:dyDescent="0.25">
      <c r="A285" s="110">
        <v>7</v>
      </c>
      <c r="B285" s="117" t="s">
        <v>126</v>
      </c>
      <c r="C285" s="245" t="s">
        <v>762</v>
      </c>
      <c r="D285" s="176">
        <v>4378.7367199999999</v>
      </c>
      <c r="E285" s="176">
        <v>4378.7367199999999</v>
      </c>
      <c r="F285" s="176">
        <f t="shared" si="16"/>
        <v>0</v>
      </c>
      <c r="G285" s="176">
        <v>4378.7367199999999</v>
      </c>
      <c r="H285" s="176">
        <f t="shared" si="15"/>
        <v>4378.7367199999999</v>
      </c>
      <c r="I285" s="176">
        <f t="shared" si="12"/>
        <v>100</v>
      </c>
      <c r="J285" s="250"/>
      <c r="K285" s="176">
        <v>0</v>
      </c>
      <c r="L285" s="251">
        <v>4378.7367199999999</v>
      </c>
    </row>
    <row r="286" spans="1:17" s="31" customFormat="1" ht="17.649999999999999" customHeight="1" x14ac:dyDescent="0.25">
      <c r="A286" s="110">
        <v>8</v>
      </c>
      <c r="B286" s="117" t="s">
        <v>126</v>
      </c>
      <c r="C286" s="245" t="s">
        <v>763</v>
      </c>
      <c r="D286" s="176">
        <v>2733.2414400000002</v>
      </c>
      <c r="E286" s="176">
        <v>2733.2414400000002</v>
      </c>
      <c r="F286" s="176">
        <f t="shared" si="16"/>
        <v>0</v>
      </c>
      <c r="G286" s="176">
        <v>2733.2414400000002</v>
      </c>
      <c r="H286" s="176">
        <f t="shared" si="15"/>
        <v>2733.2414400000002</v>
      </c>
      <c r="I286" s="176">
        <f t="shared" si="12"/>
        <v>100</v>
      </c>
      <c r="J286" s="250"/>
      <c r="K286" s="176">
        <v>0</v>
      </c>
      <c r="L286" s="251">
        <v>2733.2414400000002</v>
      </c>
    </row>
    <row r="287" spans="1:17" s="31" customFormat="1" ht="17.649999999999999" customHeight="1" x14ac:dyDescent="0.25">
      <c r="A287" s="110">
        <v>9</v>
      </c>
      <c r="B287" s="117" t="s">
        <v>126</v>
      </c>
      <c r="C287" s="245" t="s">
        <v>764</v>
      </c>
      <c r="D287" s="176">
        <v>4026.5898999999999</v>
      </c>
      <c r="E287" s="176">
        <v>4026.5898999999999</v>
      </c>
      <c r="F287" s="176">
        <f t="shared" si="16"/>
        <v>0</v>
      </c>
      <c r="G287" s="176">
        <v>4026.5898999999999</v>
      </c>
      <c r="H287" s="176">
        <f t="shared" si="15"/>
        <v>4026.5898999999999</v>
      </c>
      <c r="I287" s="176">
        <f t="shared" si="12"/>
        <v>100</v>
      </c>
      <c r="J287" s="250"/>
      <c r="K287" s="176">
        <v>0</v>
      </c>
      <c r="L287" s="251">
        <v>4026.5898999999999</v>
      </c>
    </row>
    <row r="288" spans="1:17" s="31" customFormat="1" ht="17.649999999999999" customHeight="1" x14ac:dyDescent="0.25">
      <c r="A288" s="110">
        <v>10</v>
      </c>
      <c r="B288" s="117" t="s">
        <v>126</v>
      </c>
      <c r="C288" s="245" t="s">
        <v>765</v>
      </c>
      <c r="D288" s="176">
        <v>6009.8482999999997</v>
      </c>
      <c r="E288" s="176">
        <v>6009.8482999999997</v>
      </c>
      <c r="F288" s="176">
        <f t="shared" si="16"/>
        <v>0</v>
      </c>
      <c r="G288" s="176">
        <v>6009.8482999999997</v>
      </c>
      <c r="H288" s="176">
        <f t="shared" si="15"/>
        <v>6009.8482999999997</v>
      </c>
      <c r="I288" s="176">
        <f t="shared" si="12"/>
        <v>100</v>
      </c>
      <c r="J288" s="250"/>
      <c r="K288" s="176">
        <v>0</v>
      </c>
      <c r="L288" s="251">
        <v>6009.8482999999997</v>
      </c>
    </row>
    <row r="289" spans="1:12" s="31" customFormat="1" ht="17.649999999999999" customHeight="1" x14ac:dyDescent="0.25">
      <c r="A289" s="110">
        <v>11</v>
      </c>
      <c r="B289" s="117" t="s">
        <v>126</v>
      </c>
      <c r="C289" s="245" t="s">
        <v>766</v>
      </c>
      <c r="D289" s="176">
        <v>2894.6773200000002</v>
      </c>
      <c r="E289" s="176">
        <v>2894.6773200000002</v>
      </c>
      <c r="F289" s="176">
        <f t="shared" si="16"/>
        <v>0</v>
      </c>
      <c r="G289" s="176">
        <v>2894.6773200000002</v>
      </c>
      <c r="H289" s="176">
        <f t="shared" si="15"/>
        <v>2894.6773200000002</v>
      </c>
      <c r="I289" s="176">
        <f t="shared" si="12"/>
        <v>100</v>
      </c>
      <c r="J289" s="250"/>
      <c r="K289" s="176">
        <v>0</v>
      </c>
      <c r="L289" s="251">
        <v>2894.6773200000002</v>
      </c>
    </row>
    <row r="290" spans="1:12" s="31" customFormat="1" ht="17.649999999999999" customHeight="1" x14ac:dyDescent="0.25">
      <c r="A290" s="110">
        <v>12</v>
      </c>
      <c r="B290" s="117" t="s">
        <v>126</v>
      </c>
      <c r="C290" s="245" t="s">
        <v>767</v>
      </c>
      <c r="D290" s="176">
        <v>5140.0574999999999</v>
      </c>
      <c r="E290" s="176">
        <v>5140.0574999999999</v>
      </c>
      <c r="F290" s="176">
        <f t="shared" si="16"/>
        <v>0</v>
      </c>
      <c r="G290" s="176">
        <v>5140.0574999999999</v>
      </c>
      <c r="H290" s="176">
        <f t="shared" si="15"/>
        <v>5140.0574999999999</v>
      </c>
      <c r="I290" s="176">
        <f t="shared" si="12"/>
        <v>100</v>
      </c>
      <c r="J290" s="250"/>
      <c r="K290" s="176">
        <v>0</v>
      </c>
      <c r="L290" s="251">
        <v>5140.0574999999999</v>
      </c>
    </row>
    <row r="291" spans="1:12" s="31" customFormat="1" ht="17.649999999999999" customHeight="1" x14ac:dyDescent="0.25">
      <c r="A291" s="110">
        <v>13</v>
      </c>
      <c r="B291" s="117" t="s">
        <v>756</v>
      </c>
      <c r="C291" s="255" t="s">
        <v>912</v>
      </c>
      <c r="D291" s="176">
        <v>5128.262866</v>
      </c>
      <c r="E291" s="176">
        <v>5128.262866</v>
      </c>
      <c r="F291" s="176">
        <f t="shared" si="16"/>
        <v>0</v>
      </c>
      <c r="G291" s="176">
        <v>5129.0582000000004</v>
      </c>
      <c r="H291" s="176">
        <f t="shared" si="15"/>
        <v>5129.0582000000004</v>
      </c>
      <c r="I291" s="176">
        <f t="shared" si="12"/>
        <v>100.01550883838802</v>
      </c>
      <c r="J291" s="250"/>
      <c r="K291" s="176">
        <v>0</v>
      </c>
      <c r="L291" s="251">
        <v>5129.0582000000004</v>
      </c>
    </row>
    <row r="292" spans="1:12" s="31" customFormat="1" ht="17.649999999999999" customHeight="1" x14ac:dyDescent="0.25">
      <c r="A292" s="110">
        <v>15</v>
      </c>
      <c r="B292" s="117" t="s">
        <v>126</v>
      </c>
      <c r="C292" s="245" t="s">
        <v>768</v>
      </c>
      <c r="D292" s="176">
        <v>9128.4523476719987</v>
      </c>
      <c r="E292" s="176">
        <v>9128.4523480005773</v>
      </c>
      <c r="F292" s="176">
        <f t="shared" si="16"/>
        <v>3.5994958125229459E-9</v>
      </c>
      <c r="G292" s="176">
        <v>9128.4523476719987</v>
      </c>
      <c r="H292" s="176">
        <f t="shared" si="15"/>
        <v>9128.4523476719987</v>
      </c>
      <c r="I292" s="176">
        <f t="shared" si="12"/>
        <v>99.999999996400504</v>
      </c>
      <c r="J292" s="250"/>
      <c r="K292" s="176">
        <v>0</v>
      </c>
      <c r="L292" s="251">
        <v>9128.4523476719987</v>
      </c>
    </row>
    <row r="293" spans="1:12" s="31" customFormat="1" ht="17.649999999999999" customHeight="1" x14ac:dyDescent="0.25">
      <c r="A293" s="110">
        <v>16</v>
      </c>
      <c r="B293" s="117" t="s">
        <v>126</v>
      </c>
      <c r="C293" s="245" t="s">
        <v>769</v>
      </c>
      <c r="D293" s="176">
        <v>2875.5924176480003</v>
      </c>
      <c r="E293" s="176">
        <v>2875.5924173194089</v>
      </c>
      <c r="F293" s="176">
        <f t="shared" si="16"/>
        <v>-1.1426905643929786E-8</v>
      </c>
      <c r="G293" s="176">
        <v>2875.5924176480003</v>
      </c>
      <c r="H293" s="176">
        <f t="shared" si="15"/>
        <v>2875.5924176480003</v>
      </c>
      <c r="I293" s="176">
        <f t="shared" si="12"/>
        <v>100.00000001142691</v>
      </c>
      <c r="J293" s="250"/>
      <c r="K293" s="176">
        <v>0</v>
      </c>
      <c r="L293" s="251">
        <v>2875.5924176480003</v>
      </c>
    </row>
    <row r="294" spans="1:12" s="31" customFormat="1" ht="17.649999999999999" customHeight="1" x14ac:dyDescent="0.25">
      <c r="A294" s="110">
        <v>17</v>
      </c>
      <c r="B294" s="117" t="s">
        <v>126</v>
      </c>
      <c r="C294" s="245" t="s">
        <v>770</v>
      </c>
      <c r="D294" s="176">
        <v>5742.5613164079996</v>
      </c>
      <c r="E294" s="176">
        <v>5742.5613160794082</v>
      </c>
      <c r="F294" s="176">
        <f t="shared" si="16"/>
        <v>-5.7220290727855172E-9</v>
      </c>
      <c r="G294" s="176">
        <v>5742.5613164079996</v>
      </c>
      <c r="H294" s="176">
        <f t="shared" si="15"/>
        <v>5742.5613164079996</v>
      </c>
      <c r="I294" s="176">
        <f t="shared" si="12"/>
        <v>100.00000000572204</v>
      </c>
      <c r="J294" s="252"/>
      <c r="K294" s="176">
        <v>0</v>
      </c>
      <c r="L294" s="251">
        <v>5742.5613164079996</v>
      </c>
    </row>
    <row r="295" spans="1:12" s="31" customFormat="1" ht="17.649999999999999" customHeight="1" x14ac:dyDescent="0.25">
      <c r="A295" s="110">
        <v>18</v>
      </c>
      <c r="B295" s="117" t="s">
        <v>126</v>
      </c>
      <c r="C295" s="245" t="s">
        <v>771</v>
      </c>
      <c r="D295" s="176">
        <v>4516.5779677260007</v>
      </c>
      <c r="E295" s="176">
        <v>4516.5779678902791</v>
      </c>
      <c r="F295" s="176">
        <f t="shared" si="16"/>
        <v>3.6372256317918072E-9</v>
      </c>
      <c r="G295" s="176">
        <v>4516.5779677260007</v>
      </c>
      <c r="H295" s="176">
        <f t="shared" si="15"/>
        <v>4516.5779677260007</v>
      </c>
      <c r="I295" s="176">
        <f t="shared" si="12"/>
        <v>99.99999999636276</v>
      </c>
      <c r="J295" s="252"/>
      <c r="K295" s="176">
        <v>0</v>
      </c>
      <c r="L295" s="251">
        <v>4516.5779677260007</v>
      </c>
    </row>
    <row r="296" spans="1:12" s="31" customFormat="1" ht="17.649999999999999" customHeight="1" x14ac:dyDescent="0.25">
      <c r="A296" s="110">
        <v>19</v>
      </c>
      <c r="B296" s="117" t="s">
        <v>126</v>
      </c>
      <c r="C296" s="245" t="s">
        <v>772</v>
      </c>
      <c r="D296" s="176">
        <v>9821.6608762100004</v>
      </c>
      <c r="E296" s="176">
        <v>9821.6608762100004</v>
      </c>
      <c r="F296" s="176">
        <f t="shared" si="16"/>
        <v>0</v>
      </c>
      <c r="G296" s="176">
        <v>9788.6821488360001</v>
      </c>
      <c r="H296" s="176">
        <f t="shared" si="15"/>
        <v>9788.6821488360001</v>
      </c>
      <c r="I296" s="176">
        <f t="shared" si="12"/>
        <v>99.66422453605702</v>
      </c>
      <c r="J296" s="250"/>
      <c r="K296" s="176">
        <v>0</v>
      </c>
      <c r="L296" s="251">
        <v>9788.6821488360001</v>
      </c>
    </row>
    <row r="297" spans="1:12" s="31" customFormat="1" ht="17.649999999999999" customHeight="1" x14ac:dyDescent="0.25">
      <c r="A297" s="110">
        <v>20</v>
      </c>
      <c r="B297" s="117" t="s">
        <v>126</v>
      </c>
      <c r="C297" s="245" t="s">
        <v>773</v>
      </c>
      <c r="D297" s="176">
        <v>9671.6573301900007</v>
      </c>
      <c r="E297" s="176">
        <v>9671.6573301900007</v>
      </c>
      <c r="F297" s="176">
        <f t="shared" si="16"/>
        <v>0</v>
      </c>
      <c r="G297" s="176">
        <v>9671.6573301900007</v>
      </c>
      <c r="H297" s="176">
        <f t="shared" si="15"/>
        <v>9671.6573301900007</v>
      </c>
      <c r="I297" s="176">
        <f t="shared" si="12"/>
        <v>100</v>
      </c>
      <c r="J297" s="250"/>
      <c r="K297" s="176">
        <v>0</v>
      </c>
      <c r="L297" s="251">
        <v>9671.6573301900007</v>
      </c>
    </row>
    <row r="298" spans="1:12" s="31" customFormat="1" ht="17.649999999999999" customHeight="1" x14ac:dyDescent="0.25">
      <c r="A298" s="110">
        <v>21</v>
      </c>
      <c r="B298" s="117" t="s">
        <v>126</v>
      </c>
      <c r="C298" s="245" t="s">
        <v>774</v>
      </c>
      <c r="D298" s="176">
        <v>8173.9758048000003</v>
      </c>
      <c r="E298" s="176">
        <v>8173.9758048000003</v>
      </c>
      <c r="F298" s="176">
        <f t="shared" si="16"/>
        <v>0</v>
      </c>
      <c r="G298" s="176">
        <v>8173.9758048000003</v>
      </c>
      <c r="H298" s="176">
        <f t="shared" si="15"/>
        <v>8173.9758048000003</v>
      </c>
      <c r="I298" s="176">
        <f t="shared" si="12"/>
        <v>100</v>
      </c>
      <c r="J298" s="250"/>
      <c r="K298" s="176">
        <v>0</v>
      </c>
      <c r="L298" s="251">
        <v>8173.9758048000003</v>
      </c>
    </row>
    <row r="299" spans="1:12" s="31" customFormat="1" ht="17.649999999999999" customHeight="1" x14ac:dyDescent="0.25">
      <c r="A299" s="110">
        <v>24</v>
      </c>
      <c r="B299" s="117" t="s">
        <v>126</v>
      </c>
      <c r="C299" s="245" t="s">
        <v>775</v>
      </c>
      <c r="D299" s="176">
        <v>4524.2318221699998</v>
      </c>
      <c r="E299" s="176">
        <v>4524.2318221699998</v>
      </c>
      <c r="F299" s="176">
        <f t="shared" si="16"/>
        <v>0</v>
      </c>
      <c r="G299" s="176">
        <v>4524.2318221699998</v>
      </c>
      <c r="H299" s="176">
        <f t="shared" si="15"/>
        <v>4524.2318221699998</v>
      </c>
      <c r="I299" s="176">
        <f t="shared" si="12"/>
        <v>100</v>
      </c>
      <c r="J299" s="250"/>
      <c r="K299" s="176">
        <v>0</v>
      </c>
      <c r="L299" s="251">
        <v>4524.2318221699998</v>
      </c>
    </row>
    <row r="300" spans="1:12" s="31" customFormat="1" ht="17.649999999999999" customHeight="1" x14ac:dyDescent="0.25">
      <c r="A300" s="110">
        <v>25</v>
      </c>
      <c r="B300" s="117" t="s">
        <v>126</v>
      </c>
      <c r="C300" s="245" t="s">
        <v>776</v>
      </c>
      <c r="D300" s="176">
        <v>4991.2360741339999</v>
      </c>
      <c r="E300" s="176">
        <v>4991.2360739697051</v>
      </c>
      <c r="F300" s="176">
        <f t="shared" si="16"/>
        <v>-3.2916602776822401E-9</v>
      </c>
      <c r="G300" s="176">
        <v>4939.6443313</v>
      </c>
      <c r="H300" s="176">
        <f t="shared" si="15"/>
        <v>4939.6443313</v>
      </c>
      <c r="I300" s="176">
        <f t="shared" si="12"/>
        <v>98.966353386112786</v>
      </c>
      <c r="J300" s="250"/>
      <c r="K300" s="176">
        <v>0</v>
      </c>
      <c r="L300" s="251">
        <v>4939.6443313</v>
      </c>
    </row>
    <row r="301" spans="1:12" s="31" customFormat="1" ht="17.649999999999999" customHeight="1" x14ac:dyDescent="0.25">
      <c r="A301" s="110">
        <v>26</v>
      </c>
      <c r="B301" s="117" t="s">
        <v>126</v>
      </c>
      <c r="C301" s="245" t="s">
        <v>777</v>
      </c>
      <c r="D301" s="176">
        <v>4496.8456296539998</v>
      </c>
      <c r="E301" s="176">
        <v>4496.8456294897042</v>
      </c>
      <c r="F301" s="176">
        <f t="shared" si="16"/>
        <v>-3.6535823255690048E-9</v>
      </c>
      <c r="G301" s="176">
        <v>4496.8456296539998</v>
      </c>
      <c r="H301" s="176">
        <f t="shared" si="15"/>
        <v>4496.8456296539998</v>
      </c>
      <c r="I301" s="176">
        <f t="shared" si="12"/>
        <v>100.00000000365357</v>
      </c>
      <c r="J301" s="250"/>
      <c r="K301" s="176">
        <v>0</v>
      </c>
      <c r="L301" s="251">
        <v>4496.8456296539998</v>
      </c>
    </row>
    <row r="302" spans="1:12" s="31" customFormat="1" ht="17.649999999999999" customHeight="1" x14ac:dyDescent="0.25">
      <c r="A302" s="110">
        <v>28</v>
      </c>
      <c r="B302" s="117" t="s">
        <v>192</v>
      </c>
      <c r="C302" s="245" t="s">
        <v>778</v>
      </c>
      <c r="D302" s="176">
        <v>7960.690899878</v>
      </c>
      <c r="E302" s="176">
        <v>7960.6908995494086</v>
      </c>
      <c r="F302" s="176">
        <f t="shared" si="16"/>
        <v>-4.1276706497228588E-9</v>
      </c>
      <c r="G302" s="176">
        <v>7960.6909002907269</v>
      </c>
      <c r="H302" s="176">
        <f t="shared" si="15"/>
        <v>7960.690899878</v>
      </c>
      <c r="I302" s="176">
        <f t="shared" si="12"/>
        <v>100.00000000412767</v>
      </c>
      <c r="J302" s="250"/>
      <c r="K302" s="176">
        <v>0</v>
      </c>
      <c r="L302" s="251">
        <v>7960.690899878</v>
      </c>
    </row>
    <row r="303" spans="1:12" s="31" customFormat="1" ht="17.649999999999999" customHeight="1" x14ac:dyDescent="0.25">
      <c r="A303" s="110">
        <v>29</v>
      </c>
      <c r="B303" s="117" t="s">
        <v>192</v>
      </c>
      <c r="C303" s="245" t="s">
        <v>225</v>
      </c>
      <c r="D303" s="176">
        <v>8149.3982920000008</v>
      </c>
      <c r="E303" s="176">
        <v>8149.3982920000008</v>
      </c>
      <c r="F303" s="176">
        <f t="shared" si="16"/>
        <v>0</v>
      </c>
      <c r="G303" s="176">
        <v>8149.3982920000008</v>
      </c>
      <c r="H303" s="176">
        <f t="shared" si="15"/>
        <v>8149.3982920000008</v>
      </c>
      <c r="I303" s="176">
        <f t="shared" si="12"/>
        <v>100</v>
      </c>
      <c r="J303" s="250"/>
      <c r="K303" s="176">
        <v>0</v>
      </c>
      <c r="L303" s="251">
        <v>8149.3982920000008</v>
      </c>
    </row>
    <row r="304" spans="1:12" s="31" customFormat="1" ht="17.649999999999999" customHeight="1" x14ac:dyDescent="0.25">
      <c r="A304" s="110">
        <v>31</v>
      </c>
      <c r="B304" s="117" t="s">
        <v>779</v>
      </c>
      <c r="C304" s="245" t="s">
        <v>780</v>
      </c>
      <c r="D304" s="176">
        <v>2709.4373472100001</v>
      </c>
      <c r="E304" s="176">
        <v>2709.4373472100001</v>
      </c>
      <c r="F304" s="176">
        <f t="shared" si="16"/>
        <v>0</v>
      </c>
      <c r="G304" s="176">
        <v>2709.4373476227279</v>
      </c>
      <c r="H304" s="176">
        <f t="shared" si="15"/>
        <v>2709.4373472100001</v>
      </c>
      <c r="I304" s="176">
        <f t="shared" si="12"/>
        <v>100</v>
      </c>
      <c r="J304" s="250"/>
      <c r="K304" s="176">
        <v>0</v>
      </c>
      <c r="L304" s="251">
        <v>2709.4373472100001</v>
      </c>
    </row>
    <row r="305" spans="1:14" s="31" customFormat="1" ht="17.649999999999999" customHeight="1" x14ac:dyDescent="0.25">
      <c r="A305" s="110">
        <v>33</v>
      </c>
      <c r="B305" s="117" t="s">
        <v>779</v>
      </c>
      <c r="C305" s="245" t="s">
        <v>781</v>
      </c>
      <c r="D305" s="176">
        <v>2735.5869138100002</v>
      </c>
      <c r="E305" s="176">
        <v>2735.5869138100002</v>
      </c>
      <c r="F305" s="176">
        <f t="shared" si="16"/>
        <v>0</v>
      </c>
      <c r="G305" s="176">
        <v>2735.5869142227275</v>
      </c>
      <c r="H305" s="176">
        <f t="shared" si="15"/>
        <v>2735.5869138100002</v>
      </c>
      <c r="I305" s="176">
        <f t="shared" si="12"/>
        <v>100</v>
      </c>
      <c r="J305" s="250"/>
      <c r="K305" s="176">
        <v>0</v>
      </c>
      <c r="L305" s="251">
        <v>2735.5869138100002</v>
      </c>
    </row>
    <row r="306" spans="1:14" s="31" customFormat="1" ht="17.649999999999999" customHeight="1" x14ac:dyDescent="0.25">
      <c r="A306" s="110">
        <v>34</v>
      </c>
      <c r="B306" s="117" t="s">
        <v>779</v>
      </c>
      <c r="C306" s="245" t="s">
        <v>782</v>
      </c>
      <c r="D306" s="176">
        <v>8516.8591327939994</v>
      </c>
      <c r="E306" s="176">
        <v>8516.8591326297046</v>
      </c>
      <c r="F306" s="176">
        <f t="shared" si="16"/>
        <v>-1.929052473315096E-9</v>
      </c>
      <c r="G306" s="176">
        <v>8516.8591332067281</v>
      </c>
      <c r="H306" s="176">
        <f t="shared" si="15"/>
        <v>8516.8591327939994</v>
      </c>
      <c r="I306" s="176">
        <f t="shared" si="12"/>
        <v>100.00000000192905</v>
      </c>
      <c r="J306" s="250"/>
      <c r="K306" s="176">
        <v>0</v>
      </c>
      <c r="L306" s="251">
        <v>8516.8591327939994</v>
      </c>
    </row>
    <row r="307" spans="1:14" s="31" customFormat="1" ht="17.649999999999999" customHeight="1" x14ac:dyDescent="0.25">
      <c r="A307" s="110">
        <v>36</v>
      </c>
      <c r="B307" s="117" t="s">
        <v>126</v>
      </c>
      <c r="C307" s="245" t="s">
        <v>783</v>
      </c>
      <c r="D307" s="176">
        <v>4461.1056210860006</v>
      </c>
      <c r="E307" s="176">
        <v>4461.105621250279</v>
      </c>
      <c r="F307" s="176">
        <f t="shared" si="16"/>
        <v>3.6824587823502952E-9</v>
      </c>
      <c r="G307" s="176">
        <v>3648.3791894860001</v>
      </c>
      <c r="H307" s="176">
        <f t="shared" si="15"/>
        <v>3648.3791894860001</v>
      </c>
      <c r="I307" s="176">
        <f t="shared" si="12"/>
        <v>81.781950467774351</v>
      </c>
      <c r="J307" s="250"/>
      <c r="K307" s="176">
        <v>0</v>
      </c>
      <c r="L307" s="251">
        <v>3648.3791894860001</v>
      </c>
    </row>
    <row r="308" spans="1:14" s="31" customFormat="1" ht="17.649999999999999" customHeight="1" x14ac:dyDescent="0.25">
      <c r="A308" s="110">
        <v>38</v>
      </c>
      <c r="B308" s="117" t="s">
        <v>126</v>
      </c>
      <c r="C308" s="245" t="s">
        <v>784</v>
      </c>
      <c r="D308" s="176">
        <v>17409.836181596002</v>
      </c>
      <c r="E308" s="176">
        <v>17409.836181760144</v>
      </c>
      <c r="F308" s="176">
        <f t="shared" si="16"/>
        <v>9.4280494522536173E-10</v>
      </c>
      <c r="G308" s="176">
        <v>9516.4286259320015</v>
      </c>
      <c r="H308" s="176">
        <f t="shared" si="15"/>
        <v>9516.4286259320015</v>
      </c>
      <c r="I308" s="176">
        <f t="shared" si="12"/>
        <v>54.661218673051778</v>
      </c>
      <c r="J308" s="250"/>
      <c r="K308" s="176">
        <v>0</v>
      </c>
      <c r="L308" s="251">
        <v>9516.4286259320015</v>
      </c>
    </row>
    <row r="309" spans="1:14" s="31" customFormat="1" ht="17.649999999999999" customHeight="1" x14ac:dyDescent="0.25">
      <c r="A309" s="110">
        <v>40</v>
      </c>
      <c r="B309" s="117" t="s">
        <v>779</v>
      </c>
      <c r="C309" s="245" t="s">
        <v>785</v>
      </c>
      <c r="D309" s="176">
        <v>9524.629433260001</v>
      </c>
      <c r="E309" s="176">
        <v>9524.629433260001</v>
      </c>
      <c r="F309" s="176">
        <f t="shared" si="16"/>
        <v>0</v>
      </c>
      <c r="G309" s="176">
        <v>2649.26153067</v>
      </c>
      <c r="H309" s="176">
        <f t="shared" si="15"/>
        <v>2649.26153067</v>
      </c>
      <c r="I309" s="176">
        <f t="shared" si="12"/>
        <v>27.814851477778024</v>
      </c>
      <c r="J309" s="250"/>
      <c r="K309" s="176">
        <v>0</v>
      </c>
      <c r="L309" s="251">
        <v>2649.26153067</v>
      </c>
    </row>
    <row r="310" spans="1:14" s="31" customFormat="1" ht="17.649999999999999" customHeight="1" x14ac:dyDescent="0.25">
      <c r="A310" s="110">
        <v>42</v>
      </c>
      <c r="B310" s="117" t="s">
        <v>126</v>
      </c>
      <c r="C310" s="245" t="s">
        <v>786</v>
      </c>
      <c r="D310" s="176">
        <v>11094.340602346001</v>
      </c>
      <c r="E310" s="176">
        <v>11094.340602510281</v>
      </c>
      <c r="F310" s="176">
        <f t="shared" si="16"/>
        <v>1.4807426396146184E-9</v>
      </c>
      <c r="G310" s="176">
        <v>5660.2987362480008</v>
      </c>
      <c r="H310" s="176">
        <f t="shared" si="15"/>
        <v>5660.2987362480008</v>
      </c>
      <c r="I310" s="176">
        <f t="shared" si="12"/>
        <v>51.019694987255605</v>
      </c>
      <c r="J310" s="250"/>
      <c r="K310" s="176">
        <v>0</v>
      </c>
      <c r="L310" s="251">
        <v>5660.2987362480008</v>
      </c>
    </row>
    <row r="311" spans="1:14" s="31" customFormat="1" ht="14.25" x14ac:dyDescent="0.25">
      <c r="A311" s="110">
        <v>43</v>
      </c>
      <c r="B311" s="117" t="s">
        <v>126</v>
      </c>
      <c r="C311" s="245" t="s">
        <v>787</v>
      </c>
      <c r="D311" s="176">
        <v>24925.169451910002</v>
      </c>
      <c r="E311" s="176">
        <v>24925.169451910002</v>
      </c>
      <c r="F311" s="176">
        <f t="shared" si="16"/>
        <v>0</v>
      </c>
      <c r="G311" s="176">
        <v>5845.8353516980005</v>
      </c>
      <c r="H311" s="176">
        <f t="shared" si="15"/>
        <v>5845.8353516980005</v>
      </c>
      <c r="I311" s="176">
        <f t="shared" si="12"/>
        <v>23.453543066083498</v>
      </c>
      <c r="J311" s="250"/>
      <c r="K311" s="176">
        <v>0</v>
      </c>
      <c r="L311" s="251">
        <v>5845.8353516980005</v>
      </c>
    </row>
    <row r="312" spans="1:14" s="31" customFormat="1" ht="15" thickBot="1" x14ac:dyDescent="0.3">
      <c r="A312" s="120">
        <v>45</v>
      </c>
      <c r="B312" s="177" t="s">
        <v>126</v>
      </c>
      <c r="C312" s="256" t="s">
        <v>788</v>
      </c>
      <c r="D312" s="179">
        <v>10675.641434688001</v>
      </c>
      <c r="E312" s="179">
        <v>10675.641434359408</v>
      </c>
      <c r="F312" s="179">
        <f t="shared" si="16"/>
        <v>-3.0779716553297476E-9</v>
      </c>
      <c r="G312" s="179">
        <v>6343.6690339719999</v>
      </c>
      <c r="H312" s="179">
        <f t="shared" si="15"/>
        <v>6343.6690339719999</v>
      </c>
      <c r="I312" s="179">
        <f t="shared" si="12"/>
        <v>59.421900529133417</v>
      </c>
      <c r="J312" s="257"/>
      <c r="K312" s="179">
        <v>0</v>
      </c>
      <c r="L312" s="258">
        <v>6343.6690339719999</v>
      </c>
    </row>
    <row r="313" spans="1:14" ht="15" customHeight="1" x14ac:dyDescent="0.25">
      <c r="A313" s="160" t="s">
        <v>920</v>
      </c>
      <c r="B313" s="160"/>
      <c r="C313" s="160"/>
      <c r="D313" s="160"/>
      <c r="E313" s="160"/>
      <c r="F313" s="160"/>
      <c r="G313" s="238"/>
      <c r="H313" s="160"/>
      <c r="I313" s="160"/>
      <c r="J313" s="160"/>
      <c r="K313" s="160"/>
      <c r="L313" s="160"/>
    </row>
    <row r="314" spans="1:14" ht="15" customHeight="1" x14ac:dyDescent="0.25">
      <c r="A314" s="332" t="s">
        <v>789</v>
      </c>
      <c r="B314" s="332"/>
      <c r="C314" s="332"/>
      <c r="D314" s="332"/>
      <c r="E314" s="332"/>
      <c r="F314" s="332"/>
      <c r="G314" s="332"/>
      <c r="H314" s="332"/>
      <c r="I314" s="332"/>
      <c r="J314" s="332"/>
      <c r="K314" s="332"/>
      <c r="L314" s="332"/>
    </row>
    <row r="315" spans="1:14" ht="30.75" customHeight="1" x14ac:dyDescent="0.25">
      <c r="A315" s="332" t="s">
        <v>790</v>
      </c>
      <c r="B315" s="332"/>
      <c r="C315" s="332"/>
      <c r="D315" s="332"/>
      <c r="E315" s="332"/>
      <c r="F315" s="332"/>
      <c r="G315" s="332"/>
      <c r="H315" s="332"/>
      <c r="I315" s="332"/>
      <c r="J315" s="332"/>
      <c r="K315" s="332"/>
      <c r="L315" s="332"/>
      <c r="M315" s="328"/>
      <c r="N315" s="328"/>
    </row>
    <row r="316" spans="1:14" ht="34.5" customHeight="1" x14ac:dyDescent="0.25">
      <c r="A316" s="332" t="s">
        <v>791</v>
      </c>
      <c r="B316" s="332"/>
      <c r="C316" s="332"/>
      <c r="D316" s="332"/>
      <c r="E316" s="332"/>
      <c r="F316" s="332"/>
      <c r="G316" s="332"/>
      <c r="H316" s="332"/>
      <c r="I316" s="332"/>
      <c r="J316" s="332"/>
      <c r="K316" s="332"/>
      <c r="L316" s="332"/>
    </row>
    <row r="317" spans="1:14" ht="15" customHeight="1" x14ac:dyDescent="0.25">
      <c r="A317" s="160" t="s">
        <v>726</v>
      </c>
      <c r="B317" s="160"/>
      <c r="C317" s="160"/>
      <c r="D317" s="160"/>
      <c r="E317" s="160"/>
      <c r="F317" s="160"/>
      <c r="G317" s="160"/>
      <c r="H317" s="160"/>
      <c r="I317" s="160"/>
      <c r="J317" s="160"/>
      <c r="K317" s="160"/>
      <c r="L317" s="160"/>
    </row>
    <row r="318" spans="1:14" ht="15" customHeight="1" x14ac:dyDescent="0.25">
      <c r="A318" s="160" t="s">
        <v>407</v>
      </c>
      <c r="B318" s="85"/>
      <c r="C318" s="241"/>
      <c r="D318" s="160"/>
      <c r="E318" s="160"/>
      <c r="F318" s="160"/>
      <c r="G318" s="160"/>
      <c r="H318" s="160"/>
      <c r="I318" s="160"/>
      <c r="J318" s="160"/>
      <c r="K318" s="160"/>
      <c r="L318" s="160"/>
    </row>
    <row r="319" spans="1:14" ht="15" customHeight="1" x14ac:dyDescent="0.25">
      <c r="A319" s="198" t="s">
        <v>82</v>
      </c>
      <c r="B319" s="198"/>
      <c r="C319" s="198"/>
      <c r="D319" s="198"/>
      <c r="E319" s="198"/>
      <c r="F319" s="198"/>
      <c r="G319" s="198"/>
      <c r="H319" s="198"/>
      <c r="I319" s="198"/>
      <c r="J319" s="198"/>
      <c r="K319" s="198"/>
      <c r="L319" s="198"/>
    </row>
    <row r="320" spans="1:14" s="37" customFormat="1" ht="15" x14ac:dyDescent="0.25">
      <c r="A320" s="160"/>
      <c r="B320" s="85"/>
      <c r="C320" s="242"/>
      <c r="D320" s="160"/>
      <c r="E320" s="160"/>
      <c r="F320" s="160"/>
      <c r="G320" s="160"/>
      <c r="H320" s="160"/>
      <c r="I320" s="160"/>
      <c r="J320" s="160"/>
      <c r="K320" s="160"/>
      <c r="L320" s="160"/>
    </row>
    <row r="321" spans="1:12" s="37" customFormat="1" ht="15" x14ac:dyDescent="0.25">
      <c r="A321" s="160"/>
      <c r="B321" s="85"/>
      <c r="C321" s="242"/>
      <c r="D321" s="200"/>
      <c r="E321" s="200"/>
      <c r="F321" s="200"/>
      <c r="G321" s="200"/>
      <c r="H321" s="200"/>
      <c r="I321" s="200"/>
      <c r="J321" s="200"/>
      <c r="K321" s="200"/>
      <c r="L321" s="200"/>
    </row>
    <row r="322" spans="1:12" s="37" customFormat="1" ht="15" x14ac:dyDescent="0.25">
      <c r="A322" s="160"/>
      <c r="B322" s="85"/>
      <c r="C322" s="242"/>
      <c r="D322" s="200"/>
      <c r="E322" s="200"/>
      <c r="F322" s="200"/>
      <c r="G322" s="200"/>
      <c r="H322" s="200"/>
      <c r="I322" s="200"/>
      <c r="J322" s="200"/>
      <c r="K322" s="200"/>
      <c r="L322" s="200"/>
    </row>
    <row r="323" spans="1:12" s="37" customFormat="1" ht="15" x14ac:dyDescent="0.25">
      <c r="A323" s="160"/>
      <c r="B323" s="85"/>
      <c r="C323" s="242"/>
      <c r="D323" s="200"/>
      <c r="E323" s="200"/>
      <c r="F323" s="200"/>
      <c r="G323" s="200"/>
      <c r="H323" s="200"/>
      <c r="I323" s="200"/>
      <c r="J323" s="200"/>
      <c r="K323" s="200"/>
      <c r="L323" s="200"/>
    </row>
    <row r="324" spans="1:12" s="37" customFormat="1" ht="15" x14ac:dyDescent="0.25">
      <c r="A324" s="160"/>
      <c r="B324" s="85"/>
      <c r="C324" s="242"/>
      <c r="D324" s="202"/>
      <c r="E324" s="202"/>
      <c r="F324" s="160"/>
      <c r="G324" s="202"/>
      <c r="H324" s="202"/>
      <c r="I324" s="160"/>
      <c r="J324" s="160"/>
      <c r="K324" s="202"/>
      <c r="L324" s="202"/>
    </row>
    <row r="325" spans="1:12" ht="13.5" x14ac:dyDescent="0.25">
      <c r="A325" s="160"/>
      <c r="B325" s="85"/>
      <c r="C325" s="242"/>
      <c r="D325" s="200"/>
      <c r="E325" s="200"/>
      <c r="F325" s="200"/>
      <c r="G325" s="200"/>
      <c r="H325" s="200"/>
      <c r="I325" s="200"/>
      <c r="J325" s="200"/>
      <c r="K325" s="200"/>
      <c r="L325" s="200"/>
    </row>
    <row r="326" spans="1:12" ht="13.5" x14ac:dyDescent="0.25">
      <c r="A326" s="160"/>
      <c r="B326" s="85"/>
      <c r="C326" s="242"/>
      <c r="D326" s="243"/>
      <c r="E326" s="243"/>
      <c r="F326" s="243"/>
      <c r="G326" s="243"/>
      <c r="H326" s="243"/>
      <c r="I326" s="243"/>
      <c r="J326" s="243"/>
      <c r="K326" s="243"/>
      <c r="L326" s="243"/>
    </row>
    <row r="327" spans="1:12" ht="13.5" x14ac:dyDescent="0.25">
      <c r="A327" s="160"/>
      <c r="B327" s="85"/>
      <c r="C327" s="242"/>
      <c r="D327" s="160"/>
      <c r="E327" s="160"/>
      <c r="F327" s="160"/>
      <c r="G327" s="160"/>
      <c r="H327" s="160"/>
      <c r="I327" s="160"/>
      <c r="J327" s="160"/>
      <c r="K327" s="160"/>
      <c r="L327" s="160"/>
    </row>
    <row r="328" spans="1:12" ht="13.5" x14ac:dyDescent="0.25">
      <c r="A328" s="160"/>
      <c r="B328" s="85"/>
      <c r="C328" s="242"/>
      <c r="D328" s="160"/>
      <c r="E328" s="160"/>
      <c r="F328" s="160"/>
      <c r="G328" s="160"/>
      <c r="H328" s="160"/>
      <c r="I328" s="160"/>
      <c r="J328" s="160"/>
      <c r="K328" s="160"/>
      <c r="L328" s="160"/>
    </row>
    <row r="329" spans="1:12" ht="13.5" x14ac:dyDescent="0.25">
      <c r="A329" s="160"/>
      <c r="B329" s="85"/>
      <c r="C329" s="242"/>
      <c r="D329" s="160"/>
      <c r="E329" s="160"/>
      <c r="F329" s="160"/>
      <c r="G329" s="160"/>
      <c r="H329" s="160"/>
      <c r="I329" s="160"/>
      <c r="J329" s="160"/>
      <c r="K329" s="160"/>
      <c r="L329" s="160"/>
    </row>
    <row r="330" spans="1:12" ht="13.5" x14ac:dyDescent="0.25">
      <c r="A330" s="160"/>
      <c r="B330" s="85"/>
      <c r="C330" s="242"/>
      <c r="D330" s="160"/>
      <c r="E330" s="160"/>
      <c r="F330" s="160"/>
      <c r="G330" s="160"/>
      <c r="H330" s="160"/>
      <c r="I330" s="160"/>
      <c r="J330" s="160"/>
      <c r="K330" s="160"/>
      <c r="L330" s="160"/>
    </row>
    <row r="331" spans="1:12" ht="13.5" x14ac:dyDescent="0.25">
      <c r="A331" s="160"/>
      <c r="B331" s="85"/>
      <c r="C331" s="242"/>
      <c r="D331" s="160"/>
      <c r="E331" s="160"/>
      <c r="F331" s="160"/>
      <c r="G331" s="160"/>
      <c r="H331" s="160"/>
      <c r="I331" s="160"/>
      <c r="J331" s="160"/>
      <c r="K331" s="160"/>
      <c r="L331" s="160"/>
    </row>
    <row r="332" spans="1:12" ht="13.5" x14ac:dyDescent="0.25">
      <c r="A332" s="160"/>
      <c r="B332" s="85"/>
      <c r="C332" s="242"/>
      <c r="D332" s="160"/>
      <c r="E332" s="160"/>
      <c r="F332" s="160"/>
      <c r="G332" s="160"/>
      <c r="H332" s="160"/>
      <c r="I332" s="160"/>
      <c r="J332" s="160"/>
      <c r="K332" s="160"/>
      <c r="L332" s="160"/>
    </row>
    <row r="333" spans="1:12" ht="13.5" x14ac:dyDescent="0.25">
      <c r="A333" s="160"/>
      <c r="B333" s="85"/>
      <c r="C333" s="242"/>
      <c r="D333" s="160"/>
      <c r="E333" s="160"/>
      <c r="F333" s="160"/>
      <c r="G333" s="160"/>
      <c r="H333" s="160"/>
      <c r="I333" s="160"/>
      <c r="J333" s="160"/>
      <c r="K333" s="160"/>
      <c r="L333" s="160"/>
    </row>
    <row r="334" spans="1:12" ht="13.5" x14ac:dyDescent="0.25">
      <c r="A334" s="160"/>
      <c r="B334" s="85"/>
      <c r="C334" s="242"/>
      <c r="D334" s="160"/>
      <c r="E334" s="160"/>
      <c r="F334" s="160"/>
      <c r="G334" s="160"/>
      <c r="H334" s="160"/>
      <c r="I334" s="160"/>
      <c r="J334" s="160"/>
      <c r="K334" s="160"/>
      <c r="L334" s="160"/>
    </row>
    <row r="335" spans="1:12" ht="13.5" x14ac:dyDescent="0.25">
      <c r="A335" s="160"/>
      <c r="B335" s="85"/>
      <c r="C335" s="242"/>
      <c r="D335" s="160"/>
      <c r="E335" s="160"/>
      <c r="F335" s="160"/>
      <c r="G335" s="160"/>
      <c r="H335" s="160"/>
      <c r="I335" s="160"/>
      <c r="J335" s="160"/>
      <c r="K335" s="160"/>
      <c r="L335" s="160"/>
    </row>
    <row r="336" spans="1:12" ht="13.5" x14ac:dyDescent="0.25">
      <c r="A336" s="160"/>
      <c r="B336" s="85"/>
      <c r="C336" s="242"/>
      <c r="D336" s="160"/>
      <c r="E336" s="160"/>
      <c r="F336" s="160"/>
      <c r="G336" s="160"/>
      <c r="H336" s="160"/>
      <c r="I336" s="160"/>
      <c r="J336" s="160"/>
      <c r="K336" s="160"/>
      <c r="L336" s="160"/>
    </row>
    <row r="337" spans="1:12" ht="13.5" x14ac:dyDescent="0.25">
      <c r="A337" s="160"/>
      <c r="B337" s="85"/>
      <c r="C337" s="242"/>
      <c r="D337" s="160"/>
      <c r="E337" s="160"/>
      <c r="F337" s="160"/>
      <c r="G337" s="160"/>
      <c r="H337" s="160"/>
      <c r="I337" s="160"/>
      <c r="J337" s="160"/>
      <c r="K337" s="160"/>
      <c r="L337" s="160"/>
    </row>
    <row r="338" spans="1:12" ht="13.5" x14ac:dyDescent="0.25">
      <c r="A338" s="160"/>
      <c r="B338" s="85"/>
      <c r="C338" s="242"/>
      <c r="D338" s="160"/>
      <c r="E338" s="160"/>
      <c r="F338" s="160"/>
      <c r="G338" s="160"/>
      <c r="H338" s="160"/>
      <c r="I338" s="160"/>
      <c r="J338" s="160"/>
      <c r="K338" s="160"/>
      <c r="L338" s="160"/>
    </row>
    <row r="339" spans="1:12" ht="13.5" x14ac:dyDescent="0.25">
      <c r="A339" s="160"/>
      <c r="B339" s="85"/>
      <c r="C339" s="242"/>
      <c r="D339" s="160"/>
      <c r="E339" s="160"/>
      <c r="F339" s="160"/>
      <c r="G339" s="160"/>
      <c r="H339" s="160"/>
      <c r="I339" s="160"/>
      <c r="J339" s="160"/>
      <c r="K339" s="160"/>
      <c r="L339" s="160"/>
    </row>
    <row r="340" spans="1:12" ht="13.5" x14ac:dyDescent="0.25">
      <c r="A340" s="160"/>
      <c r="B340" s="85"/>
      <c r="C340" s="242"/>
      <c r="D340" s="160"/>
      <c r="E340" s="160"/>
      <c r="F340" s="160"/>
      <c r="G340" s="160"/>
      <c r="H340" s="160"/>
      <c r="I340" s="160"/>
      <c r="J340" s="160"/>
      <c r="K340" s="160"/>
      <c r="L340" s="160"/>
    </row>
    <row r="341" spans="1:12" ht="13.5" x14ac:dyDescent="0.25">
      <c r="A341" s="160"/>
      <c r="B341" s="85"/>
      <c r="C341" s="242"/>
      <c r="D341" s="160"/>
      <c r="E341" s="160"/>
      <c r="F341" s="160"/>
      <c r="G341" s="160"/>
      <c r="H341" s="160"/>
      <c r="I341" s="160"/>
      <c r="J341" s="160"/>
      <c r="K341" s="160"/>
      <c r="L341" s="160"/>
    </row>
    <row r="342" spans="1:12" ht="13.5" x14ac:dyDescent="0.25">
      <c r="A342" s="160"/>
      <c r="B342" s="85"/>
      <c r="C342" s="242"/>
      <c r="D342" s="160"/>
      <c r="E342" s="160"/>
      <c r="F342" s="160"/>
      <c r="G342" s="160"/>
      <c r="H342" s="160"/>
      <c r="I342" s="160"/>
      <c r="J342" s="160"/>
      <c r="K342" s="160"/>
      <c r="L342" s="160"/>
    </row>
    <row r="343" spans="1:12" ht="13.5" x14ac:dyDescent="0.25">
      <c r="A343" s="160"/>
      <c r="B343" s="85"/>
      <c r="C343" s="242"/>
      <c r="D343" s="160"/>
      <c r="E343" s="160"/>
      <c r="F343" s="160"/>
      <c r="G343" s="160"/>
      <c r="H343" s="160"/>
      <c r="I343" s="160"/>
      <c r="J343" s="160"/>
      <c r="K343" s="160"/>
      <c r="L343" s="160"/>
    </row>
    <row r="344" spans="1:12" ht="13.5" x14ac:dyDescent="0.25">
      <c r="A344" s="160"/>
      <c r="B344" s="85"/>
      <c r="C344" s="242"/>
      <c r="D344" s="160"/>
      <c r="E344" s="160"/>
      <c r="F344" s="160"/>
      <c r="G344" s="160"/>
      <c r="H344" s="160"/>
      <c r="I344" s="160"/>
      <c r="J344" s="160"/>
      <c r="K344" s="160"/>
      <c r="L344" s="160"/>
    </row>
    <row r="345" spans="1:12" ht="13.5" x14ac:dyDescent="0.25">
      <c r="A345" s="160"/>
      <c r="B345" s="85"/>
      <c r="C345" s="242"/>
      <c r="D345" s="160"/>
      <c r="E345" s="160"/>
      <c r="F345" s="160"/>
      <c r="G345" s="160"/>
      <c r="H345" s="160"/>
      <c r="I345" s="160"/>
      <c r="J345" s="160"/>
      <c r="K345" s="160"/>
      <c r="L345" s="160"/>
    </row>
    <row r="346" spans="1:12" x14ac:dyDescent="0.25">
      <c r="C346" s="54"/>
    </row>
    <row r="347" spans="1:12" x14ac:dyDescent="0.25">
      <c r="C347" s="54"/>
    </row>
    <row r="348" spans="1:12" x14ac:dyDescent="0.25">
      <c r="C348" s="54"/>
    </row>
    <row r="349" spans="1:12" x14ac:dyDescent="0.25">
      <c r="C349" s="54"/>
    </row>
    <row r="350" spans="1:12" x14ac:dyDescent="0.25">
      <c r="C350" s="54"/>
    </row>
    <row r="351" spans="1:12" x14ac:dyDescent="0.25">
      <c r="C351" s="54"/>
    </row>
  </sheetData>
  <mergeCells count="19">
    <mergeCell ref="A316:L316"/>
    <mergeCell ref="A1:C1"/>
    <mergeCell ref="A2:L2"/>
    <mergeCell ref="A3:F3"/>
    <mergeCell ref="G3:L3"/>
    <mergeCell ref="A315:L315"/>
    <mergeCell ref="A4:L4"/>
    <mergeCell ref="M3:P3"/>
    <mergeCell ref="A13:C13"/>
    <mergeCell ref="A14:C14"/>
    <mergeCell ref="A278:C278"/>
    <mergeCell ref="A314:L314"/>
    <mergeCell ref="M315:N315"/>
    <mergeCell ref="A9:A11"/>
    <mergeCell ref="B9:C11"/>
    <mergeCell ref="D9:F9"/>
    <mergeCell ref="G9:G10"/>
    <mergeCell ref="H9:I9"/>
    <mergeCell ref="K9:L9"/>
  </mergeCells>
  <printOptions horizontalCentered="1"/>
  <pageMargins left="0.23622047244094491" right="0.23622047244094491" top="0.74803149606299213" bottom="0.74803149606299213" header="0.31496062992125984" footer="0.31496062992125984"/>
  <pageSetup scale="58" fitToHeight="4" orientation="landscape" r:id="rId1"/>
  <ignoredErrors>
    <ignoredError sqref="D11:L12 D15:L16 D13:E14 G13:L14" numberStoredAsText="1"/>
    <ignoredError sqref="F13:F14" numberStoredAsText="1" formula="1"/>
    <ignoredError sqref="F278:H278"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51"/>
  <sheetViews>
    <sheetView showGridLines="0" zoomScale="90" zoomScaleNormal="90" zoomScaleSheetLayoutView="90" workbookViewId="0">
      <selection activeCell="G10" sqref="G10:G11"/>
    </sheetView>
  </sheetViews>
  <sheetFormatPr baseColWidth="10" defaultColWidth="11.42578125" defaultRowHeight="12.75" x14ac:dyDescent="0.25"/>
  <cols>
    <col min="1" max="2" width="5" style="42" customWidth="1"/>
    <col min="3" max="3" width="60" style="50" bestFit="1" customWidth="1"/>
    <col min="4" max="5" width="18.7109375" style="42" customWidth="1"/>
    <col min="6" max="6" width="4" style="42" customWidth="1"/>
    <col min="7" max="7" width="18.7109375" style="42" customWidth="1"/>
    <col min="8" max="10" width="13.7109375" style="42" customWidth="1"/>
    <col min="11" max="12" width="9.28515625" style="42" customWidth="1"/>
    <col min="13" max="13" width="12.42578125" style="42" customWidth="1"/>
    <col min="14" max="16384" width="11.42578125" style="42"/>
  </cols>
  <sheetData>
    <row r="1" spans="1:41" s="150" customFormat="1" ht="49.5" customHeight="1" x14ac:dyDescent="0.2">
      <c r="A1" s="312" t="s">
        <v>91</v>
      </c>
      <c r="B1" s="312"/>
      <c r="C1" s="312"/>
      <c r="D1" s="189" t="s">
        <v>93</v>
      </c>
      <c r="E1" s="189"/>
      <c r="F1" s="189"/>
      <c r="G1" s="189"/>
      <c r="H1" s="223"/>
      <c r="I1" s="223"/>
      <c r="J1" s="223"/>
      <c r="K1" s="223"/>
      <c r="L1" s="223"/>
      <c r="M1" s="223"/>
    </row>
    <row r="2" spans="1:41" s="1" customFormat="1" ht="36" customHeight="1" thickBot="1" x14ac:dyDescent="0.45">
      <c r="A2" s="319" t="s">
        <v>92</v>
      </c>
      <c r="B2" s="319"/>
      <c r="C2" s="319"/>
      <c r="D2" s="319"/>
      <c r="E2" s="319"/>
      <c r="F2" s="319"/>
      <c r="G2" s="319"/>
      <c r="H2" s="319"/>
      <c r="I2" s="319"/>
      <c r="J2" s="319"/>
      <c r="K2" s="319"/>
      <c r="L2" s="319"/>
      <c r="N2" s="225"/>
      <c r="O2" s="225"/>
    </row>
    <row r="3" spans="1:41" customFormat="1" ht="5.25" customHeight="1" x14ac:dyDescent="0.4">
      <c r="A3" s="310"/>
      <c r="B3" s="310"/>
      <c r="C3" s="310"/>
      <c r="D3" s="310"/>
      <c r="E3" s="310"/>
      <c r="F3" s="310"/>
      <c r="G3" s="310"/>
      <c r="H3" s="310"/>
      <c r="I3" s="310"/>
      <c r="J3" s="310"/>
      <c r="K3" s="310"/>
      <c r="L3" s="310"/>
      <c r="M3" s="311"/>
      <c r="N3" s="311"/>
      <c r="O3" s="311"/>
    </row>
    <row r="4" spans="1:41" s="56" customFormat="1" ht="20.100000000000001" customHeight="1" x14ac:dyDescent="0.25">
      <c r="A4" s="156" t="s">
        <v>913</v>
      </c>
      <c r="B4" s="156"/>
      <c r="C4" s="235"/>
      <c r="D4" s="156"/>
      <c r="E4" s="156"/>
      <c r="F4" s="156"/>
      <c r="G4" s="156"/>
      <c r="H4" s="156"/>
      <c r="I4" s="156"/>
      <c r="J4" s="156"/>
      <c r="K4" s="156"/>
      <c r="L4" s="156"/>
    </row>
    <row r="5" spans="1:41" s="56" customFormat="1" ht="20.100000000000001" customHeight="1" x14ac:dyDescent="0.25">
      <c r="A5" s="156" t="s">
        <v>792</v>
      </c>
      <c r="B5" s="156"/>
      <c r="C5" s="235"/>
      <c r="D5" s="156"/>
      <c r="E5" s="156"/>
      <c r="F5" s="156"/>
      <c r="G5" s="156"/>
      <c r="H5" s="156"/>
      <c r="I5" s="156"/>
      <c r="J5" s="156"/>
      <c r="K5" s="156"/>
      <c r="L5" s="156"/>
      <c r="M5" s="57">
        <v>16.922000000000001</v>
      </c>
    </row>
    <row r="6" spans="1:41" s="56" customFormat="1" ht="20.100000000000001" customHeight="1" x14ac:dyDescent="0.25">
      <c r="A6" s="156" t="s">
        <v>8</v>
      </c>
      <c r="B6" s="156"/>
      <c r="C6" s="235"/>
      <c r="D6" s="156"/>
      <c r="E6" s="156"/>
      <c r="F6" s="156"/>
      <c r="G6" s="156"/>
      <c r="H6" s="156"/>
      <c r="I6" s="156"/>
      <c r="J6" s="156"/>
      <c r="K6" s="156"/>
      <c r="L6" s="156"/>
      <c r="M6" s="337"/>
      <c r="N6" s="337"/>
      <c r="O6" s="337"/>
      <c r="P6" s="337"/>
    </row>
    <row r="7" spans="1:41" s="56" customFormat="1" ht="20.100000000000001" customHeight="1" x14ac:dyDescent="0.25">
      <c r="A7" s="156" t="s">
        <v>923</v>
      </c>
      <c r="B7" s="156"/>
      <c r="C7" s="235"/>
      <c r="D7" s="156"/>
      <c r="E7" s="156"/>
      <c r="F7" s="156"/>
      <c r="G7" s="156"/>
      <c r="H7" s="156"/>
      <c r="I7" s="156"/>
      <c r="J7" s="156"/>
      <c r="K7" s="156"/>
      <c r="L7" s="156"/>
      <c r="M7" s="337"/>
      <c r="N7" s="337"/>
      <c r="O7" s="337"/>
      <c r="P7" s="337"/>
    </row>
    <row r="8" spans="1:41" s="56" customFormat="1" ht="20.100000000000001" customHeight="1" x14ac:dyDescent="0.25">
      <c r="A8" s="156" t="s">
        <v>917</v>
      </c>
      <c r="B8" s="156"/>
      <c r="C8" s="235"/>
      <c r="D8" s="156"/>
      <c r="E8" s="156"/>
      <c r="F8" s="156"/>
      <c r="G8" s="156"/>
      <c r="H8" s="156"/>
      <c r="I8" s="156"/>
      <c r="J8" s="156"/>
      <c r="K8" s="156"/>
      <c r="L8" s="156"/>
    </row>
    <row r="9" spans="1:41" ht="26.25" customHeight="1" x14ac:dyDescent="0.25">
      <c r="A9" s="334" t="s">
        <v>793</v>
      </c>
      <c r="B9" s="305" t="s">
        <v>914</v>
      </c>
      <c r="C9" s="305"/>
      <c r="D9" s="335" t="s">
        <v>794</v>
      </c>
      <c r="E9" s="335"/>
      <c r="F9" s="261"/>
      <c r="G9" s="239" t="s">
        <v>795</v>
      </c>
      <c r="H9" s="334" t="s">
        <v>915</v>
      </c>
      <c r="I9" s="334" t="s">
        <v>796</v>
      </c>
      <c r="J9" s="334" t="s">
        <v>916</v>
      </c>
      <c r="K9" s="334" t="s">
        <v>797</v>
      </c>
      <c r="L9" s="334"/>
    </row>
    <row r="10" spans="1:41" ht="18" customHeight="1" x14ac:dyDescent="0.25">
      <c r="A10" s="334"/>
      <c r="B10" s="305"/>
      <c r="C10" s="305"/>
      <c r="D10" s="334" t="s">
        <v>798</v>
      </c>
      <c r="E10" s="334" t="s">
        <v>799</v>
      </c>
      <c r="F10" s="237"/>
      <c r="G10" s="334" t="s">
        <v>799</v>
      </c>
      <c r="H10" s="334"/>
      <c r="I10" s="334"/>
      <c r="J10" s="334"/>
      <c r="K10" s="335"/>
      <c r="L10" s="335"/>
    </row>
    <row r="11" spans="1:41" ht="46.5" customHeight="1" thickBot="1" x14ac:dyDescent="0.3">
      <c r="A11" s="335"/>
      <c r="B11" s="327"/>
      <c r="C11" s="327"/>
      <c r="D11" s="335"/>
      <c r="E11" s="335"/>
      <c r="F11" s="239"/>
      <c r="G11" s="335"/>
      <c r="H11" s="335"/>
      <c r="I11" s="335"/>
      <c r="J11" s="335"/>
      <c r="K11" s="240" t="s">
        <v>800</v>
      </c>
      <c r="L11" s="240" t="s">
        <v>801</v>
      </c>
    </row>
    <row r="12" spans="1:41" ht="4.5" customHeight="1" thickBot="1" x14ac:dyDescent="0.3">
      <c r="A12" s="259"/>
      <c r="B12" s="260"/>
      <c r="C12" s="260"/>
      <c r="D12" s="259"/>
      <c r="E12" s="259"/>
      <c r="F12" s="259"/>
      <c r="G12" s="259"/>
      <c r="H12" s="259"/>
      <c r="I12" s="259"/>
      <c r="J12" s="259"/>
      <c r="K12" s="260"/>
      <c r="L12" s="2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row>
    <row r="13" spans="1:41" ht="17.100000000000001" customHeight="1" x14ac:dyDescent="0.25">
      <c r="A13" s="266">
        <f>COUNT(A15:A299)</f>
        <v>266</v>
      </c>
      <c r="B13" s="267"/>
      <c r="C13" s="173" t="s">
        <v>802</v>
      </c>
      <c r="D13" s="268">
        <f>D14+D30+D39+D53+D64+D77+D116+D134+D144+D166+D191+D213+D224+D233+D237+D247+D262+D276+D286+D296+D300+D305+D310</f>
        <v>1211723.9053542542</v>
      </c>
      <c r="E13" s="268">
        <f>E14+E30+E39+E53+E64+E77+E116+E134+E144+E166+E191+E213+E224+E233+E237+E247+E262+E276+E286+E296+E300+E305+E310</f>
        <v>1211723.9053542542</v>
      </c>
      <c r="F13" s="268"/>
      <c r="G13" s="268">
        <f>G14+G30+G39+G53+G64+G77+G116+G134+G144+G166+G191+G213+G224+G233+G237+G247+G262+G276+G286+G296+G300+G305+G310</f>
        <v>1211723.9053542542</v>
      </c>
      <c r="H13" s="269"/>
      <c r="I13" s="270"/>
      <c r="J13" s="271"/>
      <c r="K13" s="271"/>
      <c r="L13" s="272"/>
    </row>
    <row r="14" spans="1:41" ht="15.95" customHeight="1" x14ac:dyDescent="0.25">
      <c r="A14" s="331" t="s">
        <v>803</v>
      </c>
      <c r="B14" s="331"/>
      <c r="C14" s="331"/>
      <c r="D14" s="273">
        <f>SUM(D15:D29)</f>
        <v>60388.311069068004</v>
      </c>
      <c r="E14" s="273">
        <f>SUM(E15:E29)</f>
        <v>60388.311069068004</v>
      </c>
      <c r="F14" s="273"/>
      <c r="G14" s="273">
        <f>SUM(G15:G29)</f>
        <v>60388.311069068004</v>
      </c>
      <c r="H14" s="265"/>
      <c r="I14" s="274"/>
      <c r="J14" s="274"/>
      <c r="K14" s="274"/>
      <c r="L14" s="275"/>
    </row>
    <row r="15" spans="1:41" ht="17.100000000000001" customHeight="1" x14ac:dyDescent="0.25">
      <c r="A15" s="117">
        <v>1</v>
      </c>
      <c r="B15" s="117" t="s">
        <v>124</v>
      </c>
      <c r="C15" s="117" t="s">
        <v>125</v>
      </c>
      <c r="D15" s="276">
        <v>2708.853149004</v>
      </c>
      <c r="E15" s="276">
        <v>2708.853149004</v>
      </c>
      <c r="F15" s="276"/>
      <c r="G15" s="276">
        <v>2708.853149004</v>
      </c>
      <c r="H15" s="277">
        <v>36732</v>
      </c>
      <c r="I15" s="277">
        <v>36732</v>
      </c>
      <c r="J15" s="277">
        <v>42128</v>
      </c>
      <c r="K15" s="275">
        <v>14</v>
      </c>
      <c r="L15" s="275">
        <v>9</v>
      </c>
      <c r="M15" s="41"/>
    </row>
    <row r="16" spans="1:41" ht="17.100000000000001" customHeight="1" x14ac:dyDescent="0.25">
      <c r="A16" s="117">
        <v>2</v>
      </c>
      <c r="B16" s="117" t="s">
        <v>126</v>
      </c>
      <c r="C16" s="117" t="s">
        <v>127</v>
      </c>
      <c r="D16" s="276">
        <v>11790.635771372001</v>
      </c>
      <c r="E16" s="276">
        <v>11790.635771372001</v>
      </c>
      <c r="F16" s="276"/>
      <c r="G16" s="276">
        <v>11790.635771372001</v>
      </c>
      <c r="H16" s="277">
        <v>37019</v>
      </c>
      <c r="I16" s="277">
        <v>37019</v>
      </c>
      <c r="J16" s="277">
        <v>42460</v>
      </c>
      <c r="K16" s="275">
        <v>14</v>
      </c>
      <c r="L16" s="275">
        <v>3</v>
      </c>
    </row>
    <row r="17" spans="1:12" ht="17.100000000000001" customHeight="1" x14ac:dyDescent="0.25">
      <c r="A17" s="117">
        <v>3</v>
      </c>
      <c r="B17" s="117" t="s">
        <v>128</v>
      </c>
      <c r="C17" s="117" t="s">
        <v>129</v>
      </c>
      <c r="D17" s="276">
        <v>599.49681085200007</v>
      </c>
      <c r="E17" s="276">
        <v>599.49681085200007</v>
      </c>
      <c r="F17" s="276"/>
      <c r="G17" s="276">
        <v>599.49681085200007</v>
      </c>
      <c r="H17" s="277">
        <v>38080</v>
      </c>
      <c r="I17" s="277">
        <v>38080</v>
      </c>
      <c r="J17" s="277">
        <v>41780</v>
      </c>
      <c r="K17" s="275">
        <v>9</v>
      </c>
      <c r="L17" s="275">
        <v>6</v>
      </c>
    </row>
    <row r="18" spans="1:12" ht="17.100000000000001" customHeight="1" x14ac:dyDescent="0.25">
      <c r="A18" s="117">
        <v>4</v>
      </c>
      <c r="B18" s="117" t="s">
        <v>126</v>
      </c>
      <c r="C18" s="117" t="s">
        <v>130</v>
      </c>
      <c r="D18" s="276">
        <v>7093.5681070080009</v>
      </c>
      <c r="E18" s="276">
        <v>7093.5681070080009</v>
      </c>
      <c r="F18" s="276"/>
      <c r="G18" s="276">
        <v>7093.5681070080009</v>
      </c>
      <c r="H18" s="277">
        <v>36786</v>
      </c>
      <c r="I18" s="277">
        <v>36786</v>
      </c>
      <c r="J18" s="277">
        <v>41960</v>
      </c>
      <c r="K18" s="275">
        <v>5</v>
      </c>
      <c r="L18" s="275">
        <v>0</v>
      </c>
    </row>
    <row r="19" spans="1:12" ht="17.100000000000001" customHeight="1" x14ac:dyDescent="0.25">
      <c r="A19" s="117">
        <v>5</v>
      </c>
      <c r="B19" s="117" t="s">
        <v>131</v>
      </c>
      <c r="C19" s="117" t="s">
        <v>132</v>
      </c>
      <c r="D19" s="276">
        <v>990.7378167280001</v>
      </c>
      <c r="E19" s="276">
        <v>990.7378167280001</v>
      </c>
      <c r="F19" s="276"/>
      <c r="G19" s="276">
        <v>990.7378167280001</v>
      </c>
      <c r="H19" s="277">
        <v>37248</v>
      </c>
      <c r="I19" s="277">
        <v>37248</v>
      </c>
      <c r="J19" s="277">
        <v>40878</v>
      </c>
      <c r="K19" s="275">
        <v>9</v>
      </c>
      <c r="L19" s="275">
        <v>5</v>
      </c>
    </row>
    <row r="20" spans="1:12" ht="17.100000000000001" customHeight="1" x14ac:dyDescent="0.25">
      <c r="A20" s="117">
        <v>6</v>
      </c>
      <c r="B20" s="117" t="s">
        <v>126</v>
      </c>
      <c r="C20" s="117" t="s">
        <v>133</v>
      </c>
      <c r="D20" s="276">
        <v>7272.1558893000001</v>
      </c>
      <c r="E20" s="276">
        <v>7272.1558893000001</v>
      </c>
      <c r="F20" s="276"/>
      <c r="G20" s="276">
        <v>7272.1558893000001</v>
      </c>
      <c r="H20" s="277">
        <v>37076</v>
      </c>
      <c r="I20" s="277">
        <v>37076</v>
      </c>
      <c r="J20" s="277">
        <v>42521</v>
      </c>
      <c r="K20" s="275">
        <v>14</v>
      </c>
      <c r="L20" s="275">
        <v>6</v>
      </c>
    </row>
    <row r="21" spans="1:12" ht="17.100000000000001" customHeight="1" x14ac:dyDescent="0.25">
      <c r="A21" s="117">
        <v>7</v>
      </c>
      <c r="B21" s="117" t="s">
        <v>134</v>
      </c>
      <c r="C21" s="117" t="s">
        <v>135</v>
      </c>
      <c r="D21" s="276">
        <v>5885.2467573860004</v>
      </c>
      <c r="E21" s="276">
        <v>5885.2467573860004</v>
      </c>
      <c r="F21" s="276"/>
      <c r="G21" s="276">
        <v>5885.2467573860004</v>
      </c>
      <c r="H21" s="277">
        <v>36168</v>
      </c>
      <c r="I21" s="277">
        <v>36168</v>
      </c>
      <c r="J21" s="277">
        <v>43511</v>
      </c>
      <c r="K21" s="275">
        <v>19</v>
      </c>
      <c r="L21" s="275">
        <v>9</v>
      </c>
    </row>
    <row r="22" spans="1:12" ht="17.100000000000001" customHeight="1" x14ac:dyDescent="0.25">
      <c r="A22" s="117">
        <v>9</v>
      </c>
      <c r="B22" s="117" t="s">
        <v>136</v>
      </c>
      <c r="C22" s="117" t="s">
        <v>137</v>
      </c>
      <c r="D22" s="276">
        <v>4324.9047920399998</v>
      </c>
      <c r="E22" s="276">
        <v>4324.9047920399998</v>
      </c>
      <c r="F22" s="276"/>
      <c r="G22" s="276">
        <v>4324.9047920399998</v>
      </c>
      <c r="H22" s="277">
        <v>36372</v>
      </c>
      <c r="I22" s="277">
        <v>36433</v>
      </c>
      <c r="J22" s="277">
        <v>40009</v>
      </c>
      <c r="K22" s="275">
        <v>9</v>
      </c>
      <c r="L22" s="275">
        <v>9</v>
      </c>
    </row>
    <row r="23" spans="1:12" ht="17.100000000000001" customHeight="1" x14ac:dyDescent="0.25">
      <c r="A23" s="117">
        <v>10</v>
      </c>
      <c r="B23" s="117" t="s">
        <v>136</v>
      </c>
      <c r="C23" s="117" t="s">
        <v>138</v>
      </c>
      <c r="D23" s="276">
        <v>4472.0789119720002</v>
      </c>
      <c r="E23" s="276">
        <v>4472.0789119720002</v>
      </c>
      <c r="F23" s="276"/>
      <c r="G23" s="276">
        <v>4472.0789119720002</v>
      </c>
      <c r="H23" s="277">
        <v>36483</v>
      </c>
      <c r="I23" s="277">
        <v>36742</v>
      </c>
      <c r="J23" s="277">
        <v>42200</v>
      </c>
      <c r="K23" s="275">
        <v>15</v>
      </c>
      <c r="L23" s="275">
        <v>0</v>
      </c>
    </row>
    <row r="24" spans="1:12" ht="17.100000000000001" customHeight="1" x14ac:dyDescent="0.25">
      <c r="A24" s="117">
        <v>11</v>
      </c>
      <c r="B24" s="117" t="s">
        <v>136</v>
      </c>
      <c r="C24" s="117" t="s">
        <v>139</v>
      </c>
      <c r="D24" s="276">
        <v>2923.083147626</v>
      </c>
      <c r="E24" s="276">
        <v>2923.083147626</v>
      </c>
      <c r="F24" s="276"/>
      <c r="G24" s="276">
        <v>2923.083147626</v>
      </c>
      <c r="H24" s="277">
        <v>36314</v>
      </c>
      <c r="I24" s="277">
        <v>36692</v>
      </c>
      <c r="J24" s="277">
        <v>40101</v>
      </c>
      <c r="K24" s="275">
        <v>10</v>
      </c>
      <c r="L24" s="275">
        <v>0</v>
      </c>
    </row>
    <row r="25" spans="1:12" ht="17.100000000000001" customHeight="1" x14ac:dyDescent="0.25">
      <c r="A25" s="117">
        <v>12</v>
      </c>
      <c r="B25" s="117" t="s">
        <v>140</v>
      </c>
      <c r="C25" s="117" t="s">
        <v>141</v>
      </c>
      <c r="D25" s="276">
        <v>3051.8902472120003</v>
      </c>
      <c r="E25" s="276">
        <v>3051.8902472120003</v>
      </c>
      <c r="F25" s="276"/>
      <c r="G25" s="276">
        <v>3051.8902472120003</v>
      </c>
      <c r="H25" s="277">
        <v>36348</v>
      </c>
      <c r="I25" s="277">
        <v>36748</v>
      </c>
      <c r="J25" s="277">
        <v>41654</v>
      </c>
      <c r="K25" s="275">
        <v>14</v>
      </c>
      <c r="L25" s="275">
        <v>3</v>
      </c>
    </row>
    <row r="26" spans="1:12" ht="17.100000000000001" customHeight="1" x14ac:dyDescent="0.25">
      <c r="A26" s="117">
        <v>13</v>
      </c>
      <c r="B26" s="117" t="s">
        <v>140</v>
      </c>
      <c r="C26" s="117" t="s">
        <v>142</v>
      </c>
      <c r="D26" s="276">
        <v>3249.4787956719997</v>
      </c>
      <c r="E26" s="276">
        <v>3249.4787956719997</v>
      </c>
      <c r="F26" s="276"/>
      <c r="G26" s="276">
        <v>3249.4787956719997</v>
      </c>
      <c r="H26" s="277">
        <v>36341</v>
      </c>
      <c r="I26" s="277">
        <v>36341</v>
      </c>
      <c r="J26" s="277">
        <v>42109</v>
      </c>
      <c r="K26" s="275">
        <v>15</v>
      </c>
      <c r="L26" s="275">
        <v>3</v>
      </c>
    </row>
    <row r="27" spans="1:12" ht="17.100000000000001" customHeight="1" x14ac:dyDescent="0.25">
      <c r="A27" s="117">
        <v>14</v>
      </c>
      <c r="B27" s="117" t="s">
        <v>140</v>
      </c>
      <c r="C27" s="117" t="s">
        <v>143</v>
      </c>
      <c r="D27" s="276">
        <v>2078.567046826</v>
      </c>
      <c r="E27" s="276">
        <v>2078.567046826</v>
      </c>
      <c r="F27" s="276"/>
      <c r="G27" s="276">
        <v>2078.567046826</v>
      </c>
      <c r="H27" s="277">
        <v>36402</v>
      </c>
      <c r="I27" s="277">
        <v>36402</v>
      </c>
      <c r="J27" s="277">
        <v>40009</v>
      </c>
      <c r="K27" s="275">
        <v>9</v>
      </c>
      <c r="L27" s="275">
        <v>9</v>
      </c>
    </row>
    <row r="28" spans="1:12" ht="17.100000000000001" customHeight="1" x14ac:dyDescent="0.25">
      <c r="A28" s="117">
        <v>15</v>
      </c>
      <c r="B28" s="117" t="s">
        <v>140</v>
      </c>
      <c r="C28" s="117" t="s">
        <v>144</v>
      </c>
      <c r="D28" s="276">
        <v>1692.8467588399999</v>
      </c>
      <c r="E28" s="276">
        <v>1692.8467588399999</v>
      </c>
      <c r="F28" s="276"/>
      <c r="G28" s="276">
        <v>1692.8467588399999</v>
      </c>
      <c r="H28" s="277">
        <v>36294</v>
      </c>
      <c r="I28" s="277">
        <v>36707</v>
      </c>
      <c r="J28" s="277">
        <v>40101</v>
      </c>
      <c r="K28" s="275">
        <v>10</v>
      </c>
      <c r="L28" s="275">
        <v>0</v>
      </c>
    </row>
    <row r="29" spans="1:12" ht="17.100000000000001" customHeight="1" x14ac:dyDescent="0.25">
      <c r="A29" s="117">
        <v>16</v>
      </c>
      <c r="B29" s="117" t="s">
        <v>140</v>
      </c>
      <c r="C29" s="117" t="s">
        <v>145</v>
      </c>
      <c r="D29" s="276">
        <v>2254.7670672300005</v>
      </c>
      <c r="E29" s="276">
        <v>2254.7670672300005</v>
      </c>
      <c r="F29" s="276"/>
      <c r="G29" s="276">
        <v>2254.7670672300005</v>
      </c>
      <c r="H29" s="277">
        <v>36433</v>
      </c>
      <c r="I29" s="277">
        <v>36433</v>
      </c>
      <c r="J29" s="277">
        <v>41835</v>
      </c>
      <c r="K29" s="275">
        <v>14</v>
      </c>
      <c r="L29" s="275">
        <v>9</v>
      </c>
    </row>
    <row r="30" spans="1:12" ht="17.100000000000001" customHeight="1" x14ac:dyDescent="0.25">
      <c r="A30" s="331" t="s">
        <v>804</v>
      </c>
      <c r="B30" s="331"/>
      <c r="C30" s="331"/>
      <c r="D30" s="273">
        <f>SUM(D31:D38)</f>
        <v>8360.6675498139994</v>
      </c>
      <c r="E30" s="273">
        <f>SUM(E31:E38)</f>
        <v>8360.6675498139994</v>
      </c>
      <c r="F30" s="273"/>
      <c r="G30" s="273">
        <f>SUM(G31:G38)</f>
        <v>8360.6675498139994</v>
      </c>
      <c r="H30" s="275"/>
      <c r="I30" s="275"/>
      <c r="J30" s="275"/>
      <c r="K30" s="275"/>
      <c r="L30" s="275"/>
    </row>
    <row r="31" spans="1:12" ht="17.100000000000001" customHeight="1" x14ac:dyDescent="0.25">
      <c r="A31" s="117">
        <v>17</v>
      </c>
      <c r="B31" s="117" t="s">
        <v>136</v>
      </c>
      <c r="C31" s="117" t="s">
        <v>146</v>
      </c>
      <c r="D31" s="276">
        <v>1161.1839340820002</v>
      </c>
      <c r="E31" s="276">
        <v>1161.1839340820002</v>
      </c>
      <c r="F31" s="276"/>
      <c r="G31" s="276">
        <v>1161.1839340820002</v>
      </c>
      <c r="H31" s="277">
        <v>37075</v>
      </c>
      <c r="I31" s="277">
        <v>37498</v>
      </c>
      <c r="J31" s="277">
        <v>40816</v>
      </c>
      <c r="K31" s="275">
        <v>9</v>
      </c>
      <c r="L31" s="275">
        <v>11</v>
      </c>
    </row>
    <row r="32" spans="1:12" ht="17.100000000000001" customHeight="1" x14ac:dyDescent="0.25">
      <c r="A32" s="117">
        <v>18</v>
      </c>
      <c r="B32" s="117" t="s">
        <v>136</v>
      </c>
      <c r="C32" s="117" t="s">
        <v>147</v>
      </c>
      <c r="D32" s="276">
        <v>1085.689324744</v>
      </c>
      <c r="E32" s="276">
        <v>1085.689324744</v>
      </c>
      <c r="F32" s="276"/>
      <c r="G32" s="276">
        <v>1085.689324744</v>
      </c>
      <c r="H32" s="277">
        <v>37106</v>
      </c>
      <c r="I32" s="277">
        <v>37398</v>
      </c>
      <c r="J32" s="277">
        <v>40908</v>
      </c>
      <c r="K32" s="275">
        <v>9</v>
      </c>
      <c r="L32" s="275">
        <v>11</v>
      </c>
    </row>
    <row r="33" spans="1:12" ht="17.100000000000001" customHeight="1" x14ac:dyDescent="0.25">
      <c r="A33" s="117">
        <v>19</v>
      </c>
      <c r="B33" s="117" t="s">
        <v>136</v>
      </c>
      <c r="C33" s="117" t="s">
        <v>148</v>
      </c>
      <c r="D33" s="276">
        <v>936.76254250600005</v>
      </c>
      <c r="E33" s="276">
        <v>936.76254250600005</v>
      </c>
      <c r="F33" s="276"/>
      <c r="G33" s="276">
        <v>936.76254250600005</v>
      </c>
      <c r="H33" s="277">
        <v>37105</v>
      </c>
      <c r="I33" s="277">
        <v>37188</v>
      </c>
      <c r="J33" s="277">
        <v>40739</v>
      </c>
      <c r="K33" s="275">
        <v>9</v>
      </c>
      <c r="L33" s="275">
        <v>9</v>
      </c>
    </row>
    <row r="34" spans="1:12" ht="17.100000000000001" customHeight="1" x14ac:dyDescent="0.25">
      <c r="A34" s="117">
        <v>20</v>
      </c>
      <c r="B34" s="117" t="s">
        <v>136</v>
      </c>
      <c r="C34" s="117" t="s">
        <v>149</v>
      </c>
      <c r="D34" s="276">
        <v>886.39211117799994</v>
      </c>
      <c r="E34" s="276">
        <v>886.39211117799994</v>
      </c>
      <c r="F34" s="276"/>
      <c r="G34" s="276">
        <v>886.39211117799994</v>
      </c>
      <c r="H34" s="277">
        <v>37022</v>
      </c>
      <c r="I34" s="277">
        <v>37103</v>
      </c>
      <c r="J34" s="277">
        <v>40816</v>
      </c>
      <c r="K34" s="275">
        <v>10</v>
      </c>
      <c r="L34" s="275">
        <v>4</v>
      </c>
    </row>
    <row r="35" spans="1:12" ht="17.100000000000001" customHeight="1" x14ac:dyDescent="0.25">
      <c r="A35" s="117">
        <v>21</v>
      </c>
      <c r="B35" s="117" t="s">
        <v>140</v>
      </c>
      <c r="C35" s="117" t="s">
        <v>150</v>
      </c>
      <c r="D35" s="276">
        <v>1326.8973910860002</v>
      </c>
      <c r="E35" s="276">
        <v>1326.8973910860002</v>
      </c>
      <c r="F35" s="276"/>
      <c r="G35" s="276">
        <v>1326.8973910860002</v>
      </c>
      <c r="H35" s="277">
        <v>37075</v>
      </c>
      <c r="I35" s="277">
        <v>37134</v>
      </c>
      <c r="J35" s="277">
        <v>40786</v>
      </c>
      <c r="K35" s="275">
        <v>10</v>
      </c>
      <c r="L35" s="275">
        <v>1</v>
      </c>
    </row>
    <row r="36" spans="1:12" ht="17.100000000000001" customHeight="1" x14ac:dyDescent="0.25">
      <c r="A36" s="117">
        <v>22</v>
      </c>
      <c r="B36" s="117" t="s">
        <v>140</v>
      </c>
      <c r="C36" s="117" t="s">
        <v>151</v>
      </c>
      <c r="D36" s="276">
        <v>1044.561842114</v>
      </c>
      <c r="E36" s="276">
        <v>1044.561842114</v>
      </c>
      <c r="F36" s="276"/>
      <c r="G36" s="276">
        <v>1044.561842114</v>
      </c>
      <c r="H36" s="277">
        <v>37134</v>
      </c>
      <c r="I36" s="277">
        <v>37200</v>
      </c>
      <c r="J36" s="277">
        <v>40739</v>
      </c>
      <c r="K36" s="275">
        <v>9</v>
      </c>
      <c r="L36" s="275">
        <v>11</v>
      </c>
    </row>
    <row r="37" spans="1:12" ht="17.100000000000001" customHeight="1" x14ac:dyDescent="0.25">
      <c r="A37" s="117">
        <v>23</v>
      </c>
      <c r="B37" s="117" t="s">
        <v>140</v>
      </c>
      <c r="C37" s="117" t="s">
        <v>152</v>
      </c>
      <c r="D37" s="276">
        <v>702.16891367999995</v>
      </c>
      <c r="E37" s="276">
        <v>702.16891367999995</v>
      </c>
      <c r="F37" s="276"/>
      <c r="G37" s="276">
        <v>702.16891367999995</v>
      </c>
      <c r="H37" s="277">
        <v>36999</v>
      </c>
      <c r="I37" s="277">
        <v>36999</v>
      </c>
      <c r="J37" s="277">
        <v>40816</v>
      </c>
      <c r="K37" s="275">
        <v>9</v>
      </c>
      <c r="L37" s="275">
        <v>11</v>
      </c>
    </row>
    <row r="38" spans="1:12" ht="17.100000000000001" customHeight="1" x14ac:dyDescent="0.25">
      <c r="A38" s="117">
        <v>24</v>
      </c>
      <c r="B38" s="117" t="s">
        <v>140</v>
      </c>
      <c r="C38" s="117" t="s">
        <v>153</v>
      </c>
      <c r="D38" s="276">
        <v>1217.0114904239999</v>
      </c>
      <c r="E38" s="276">
        <v>1217.0114904239999</v>
      </c>
      <c r="F38" s="276"/>
      <c r="G38" s="276">
        <v>1217.0114904239999</v>
      </c>
      <c r="H38" s="277">
        <v>37022</v>
      </c>
      <c r="I38" s="277">
        <v>37314</v>
      </c>
      <c r="J38" s="277">
        <v>40908</v>
      </c>
      <c r="K38" s="275">
        <v>10</v>
      </c>
      <c r="L38" s="275">
        <v>2</v>
      </c>
    </row>
    <row r="39" spans="1:12" ht="17.100000000000001" customHeight="1" x14ac:dyDescent="0.25">
      <c r="A39" s="331" t="s">
        <v>805</v>
      </c>
      <c r="B39" s="331"/>
      <c r="C39" s="331"/>
      <c r="D39" s="273">
        <f>SUM(D40:D52)</f>
        <v>57075.932894799989</v>
      </c>
      <c r="E39" s="273">
        <f>SUM(E40:E52)</f>
        <v>57075.932894799989</v>
      </c>
      <c r="F39" s="273"/>
      <c r="G39" s="273">
        <f>SUM(G40:G52)</f>
        <v>57075.932894799989</v>
      </c>
      <c r="H39" s="275"/>
      <c r="I39" s="275"/>
      <c r="J39" s="275"/>
      <c r="K39" s="275"/>
      <c r="L39" s="275"/>
    </row>
    <row r="40" spans="1:12" ht="17.100000000000001" customHeight="1" x14ac:dyDescent="0.25">
      <c r="A40" s="117">
        <v>25</v>
      </c>
      <c r="B40" s="117" t="s">
        <v>124</v>
      </c>
      <c r="C40" s="117" t="s">
        <v>154</v>
      </c>
      <c r="D40" s="276">
        <v>5196.8181523439998</v>
      </c>
      <c r="E40" s="276">
        <v>5196.8181523439998</v>
      </c>
      <c r="F40" s="276"/>
      <c r="G40" s="276">
        <v>5196.8181523439998</v>
      </c>
      <c r="H40" s="277">
        <v>37581</v>
      </c>
      <c r="I40" s="277">
        <v>37823</v>
      </c>
      <c r="J40" s="277">
        <v>43290</v>
      </c>
      <c r="K40" s="275">
        <v>15</v>
      </c>
      <c r="L40" s="275">
        <v>6</v>
      </c>
    </row>
    <row r="41" spans="1:12" ht="17.100000000000001" customHeight="1" x14ac:dyDescent="0.25">
      <c r="A41" s="117">
        <v>26</v>
      </c>
      <c r="B41" s="117" t="s">
        <v>155</v>
      </c>
      <c r="C41" s="117" t="s">
        <v>156</v>
      </c>
      <c r="D41" s="276">
        <v>21032.293574602001</v>
      </c>
      <c r="E41" s="276">
        <v>21032.293574602001</v>
      </c>
      <c r="F41" s="276"/>
      <c r="G41" s="276">
        <v>21032.293574602001</v>
      </c>
      <c r="H41" s="277">
        <v>38380</v>
      </c>
      <c r="I41" s="277">
        <v>38380</v>
      </c>
      <c r="J41" s="277">
        <v>43341</v>
      </c>
      <c r="K41" s="275">
        <v>13</v>
      </c>
      <c r="L41" s="275">
        <v>9</v>
      </c>
    </row>
    <row r="42" spans="1:12" ht="17.100000000000001" customHeight="1" x14ac:dyDescent="0.25">
      <c r="A42" s="117">
        <v>27</v>
      </c>
      <c r="B42" s="117" t="s">
        <v>136</v>
      </c>
      <c r="C42" s="117" t="s">
        <v>157</v>
      </c>
      <c r="D42" s="276">
        <v>6117.2182715460003</v>
      </c>
      <c r="E42" s="276">
        <v>6117.2182715460003</v>
      </c>
      <c r="F42" s="276"/>
      <c r="G42" s="276">
        <v>6117.2182715460003</v>
      </c>
      <c r="H42" s="277">
        <v>37105</v>
      </c>
      <c r="I42" s="277">
        <v>37863</v>
      </c>
      <c r="J42" s="277">
        <v>43279</v>
      </c>
      <c r="K42" s="275">
        <v>16</v>
      </c>
      <c r="L42" s="275">
        <v>8</v>
      </c>
    </row>
    <row r="43" spans="1:12" ht="17.100000000000001" customHeight="1" x14ac:dyDescent="0.25">
      <c r="A43" s="117">
        <v>28</v>
      </c>
      <c r="B43" s="117" t="s">
        <v>136</v>
      </c>
      <c r="C43" s="117" t="s">
        <v>158</v>
      </c>
      <c r="D43" s="276">
        <v>8618.4585161979994</v>
      </c>
      <c r="E43" s="276">
        <v>8618.4585161979994</v>
      </c>
      <c r="F43" s="276"/>
      <c r="G43" s="276">
        <v>8618.4585161979994</v>
      </c>
      <c r="H43" s="277">
        <v>37188</v>
      </c>
      <c r="I43" s="277">
        <v>38060</v>
      </c>
      <c r="J43" s="277">
        <v>43290</v>
      </c>
      <c r="K43" s="275">
        <v>16</v>
      </c>
      <c r="L43" s="275">
        <v>3</v>
      </c>
    </row>
    <row r="44" spans="1:12" ht="17.100000000000001" customHeight="1" x14ac:dyDescent="0.25">
      <c r="A44" s="117">
        <v>29</v>
      </c>
      <c r="B44" s="117" t="s">
        <v>136</v>
      </c>
      <c r="C44" s="117" t="s">
        <v>159</v>
      </c>
      <c r="D44" s="276">
        <v>1354.7473648559999</v>
      </c>
      <c r="E44" s="276">
        <v>1354.7473648559999</v>
      </c>
      <c r="F44" s="276"/>
      <c r="G44" s="276">
        <v>1354.7473648559999</v>
      </c>
      <c r="H44" s="277">
        <v>37550</v>
      </c>
      <c r="I44" s="277">
        <v>37739</v>
      </c>
      <c r="J44" s="277">
        <v>41365</v>
      </c>
      <c r="K44" s="275">
        <v>10</v>
      </c>
      <c r="L44" s="275">
        <v>6</v>
      </c>
    </row>
    <row r="45" spans="1:12" ht="17.100000000000001" customHeight="1" x14ac:dyDescent="0.25">
      <c r="A45" s="117">
        <v>30</v>
      </c>
      <c r="B45" s="117" t="s">
        <v>136</v>
      </c>
      <c r="C45" s="117" t="s">
        <v>160</v>
      </c>
      <c r="D45" s="276">
        <v>3002.0766173719999</v>
      </c>
      <c r="E45" s="276">
        <v>3002.0766173719999</v>
      </c>
      <c r="F45" s="276"/>
      <c r="G45" s="276">
        <v>3002.0766173719999</v>
      </c>
      <c r="H45" s="277">
        <v>37484</v>
      </c>
      <c r="I45" s="277">
        <v>37977</v>
      </c>
      <c r="J45" s="277">
        <v>43290</v>
      </c>
      <c r="K45" s="275">
        <v>15</v>
      </c>
      <c r="L45" s="275">
        <v>9</v>
      </c>
    </row>
    <row r="46" spans="1:12" ht="17.100000000000001" customHeight="1" x14ac:dyDescent="0.25">
      <c r="A46" s="117">
        <v>31</v>
      </c>
      <c r="B46" s="117" t="s">
        <v>136</v>
      </c>
      <c r="C46" s="117" t="s">
        <v>161</v>
      </c>
      <c r="D46" s="276">
        <v>2365.0669984660003</v>
      </c>
      <c r="E46" s="276">
        <v>2365.0669984660003</v>
      </c>
      <c r="F46" s="276"/>
      <c r="G46" s="276">
        <v>2365.0669984660003</v>
      </c>
      <c r="H46" s="277">
        <v>37931</v>
      </c>
      <c r="I46" s="277">
        <v>37931</v>
      </c>
      <c r="J46" s="277">
        <v>43341</v>
      </c>
      <c r="K46" s="275">
        <v>14</v>
      </c>
      <c r="L46" s="275">
        <v>9</v>
      </c>
    </row>
    <row r="47" spans="1:12" ht="17.100000000000001" customHeight="1" x14ac:dyDescent="0.25">
      <c r="A47" s="117">
        <v>32</v>
      </c>
      <c r="B47" s="117" t="s">
        <v>140</v>
      </c>
      <c r="C47" s="117" t="s">
        <v>162</v>
      </c>
      <c r="D47" s="276">
        <v>1235.457976482</v>
      </c>
      <c r="E47" s="276">
        <v>1235.457976482</v>
      </c>
      <c r="F47" s="276"/>
      <c r="G47" s="276">
        <v>1235.457976482</v>
      </c>
      <c r="H47" s="277">
        <v>37579</v>
      </c>
      <c r="I47" s="277">
        <v>37579</v>
      </c>
      <c r="J47" s="277">
        <v>41262</v>
      </c>
      <c r="K47" s="275">
        <v>10</v>
      </c>
      <c r="L47" s="275">
        <v>0</v>
      </c>
    </row>
    <row r="48" spans="1:12" ht="17.100000000000001" customHeight="1" x14ac:dyDescent="0.25">
      <c r="A48" s="117">
        <v>33</v>
      </c>
      <c r="B48" s="117" t="s">
        <v>140</v>
      </c>
      <c r="C48" s="117" t="s">
        <v>163</v>
      </c>
      <c r="D48" s="276">
        <v>1534.9085208639999</v>
      </c>
      <c r="E48" s="276">
        <v>1534.9085208639999</v>
      </c>
      <c r="F48" s="276"/>
      <c r="G48" s="276">
        <v>1534.9085208639999</v>
      </c>
      <c r="H48" s="277">
        <v>37603</v>
      </c>
      <c r="I48" s="277">
        <v>38518</v>
      </c>
      <c r="J48" s="277">
        <v>42069</v>
      </c>
      <c r="K48" s="275">
        <v>11</v>
      </c>
      <c r="L48" s="275">
        <v>9</v>
      </c>
    </row>
    <row r="49" spans="1:12" ht="17.100000000000001" customHeight="1" x14ac:dyDescent="0.25">
      <c r="A49" s="117">
        <v>34</v>
      </c>
      <c r="B49" s="117" t="s">
        <v>140</v>
      </c>
      <c r="C49" s="117" t="s">
        <v>164</v>
      </c>
      <c r="D49" s="276">
        <v>474.46624477200004</v>
      </c>
      <c r="E49" s="276">
        <v>474.46624477200004</v>
      </c>
      <c r="F49" s="276"/>
      <c r="G49" s="276">
        <v>474.46624477200004</v>
      </c>
      <c r="H49" s="277">
        <v>37307</v>
      </c>
      <c r="I49" s="277">
        <v>37572</v>
      </c>
      <c r="J49" s="277">
        <v>41226</v>
      </c>
      <c r="K49" s="275">
        <v>10</v>
      </c>
      <c r="L49" s="275">
        <v>9</v>
      </c>
    </row>
    <row r="50" spans="1:12" ht="17.100000000000001" customHeight="1" x14ac:dyDescent="0.25">
      <c r="A50" s="117">
        <v>35</v>
      </c>
      <c r="B50" s="117" t="s">
        <v>140</v>
      </c>
      <c r="C50" s="117" t="s">
        <v>165</v>
      </c>
      <c r="D50" s="276">
        <v>1107.2597981440001</v>
      </c>
      <c r="E50" s="276">
        <v>1107.2597981440001</v>
      </c>
      <c r="F50" s="276"/>
      <c r="G50" s="276">
        <v>1107.2597981440001</v>
      </c>
      <c r="H50" s="277">
        <v>37386</v>
      </c>
      <c r="I50" s="277">
        <v>37448</v>
      </c>
      <c r="J50" s="277">
        <v>40739</v>
      </c>
      <c r="K50" s="275">
        <v>9</v>
      </c>
      <c r="L50" s="275">
        <v>2</v>
      </c>
    </row>
    <row r="51" spans="1:12" ht="17.100000000000001" customHeight="1" x14ac:dyDescent="0.25">
      <c r="A51" s="117">
        <v>36</v>
      </c>
      <c r="B51" s="117" t="s">
        <v>140</v>
      </c>
      <c r="C51" s="117" t="s">
        <v>166</v>
      </c>
      <c r="D51" s="276">
        <v>1676.0975493819999</v>
      </c>
      <c r="E51" s="276">
        <v>1676.0975493819999</v>
      </c>
      <c r="F51" s="276"/>
      <c r="G51" s="276">
        <v>1676.0975493819999</v>
      </c>
      <c r="H51" s="277">
        <v>37732</v>
      </c>
      <c r="I51" s="277">
        <v>37865</v>
      </c>
      <c r="J51" s="277">
        <v>41534</v>
      </c>
      <c r="K51" s="275">
        <v>9</v>
      </c>
      <c r="L51" s="275">
        <v>11</v>
      </c>
    </row>
    <row r="52" spans="1:12" ht="17.100000000000001" customHeight="1" x14ac:dyDescent="0.25">
      <c r="A52" s="117">
        <v>37</v>
      </c>
      <c r="B52" s="117" t="s">
        <v>140</v>
      </c>
      <c r="C52" s="117" t="s">
        <v>167</v>
      </c>
      <c r="D52" s="276">
        <v>3361.0633097720001</v>
      </c>
      <c r="E52" s="276">
        <v>3361.0633097720001</v>
      </c>
      <c r="F52" s="276"/>
      <c r="G52" s="276">
        <v>3361.0633097720001</v>
      </c>
      <c r="H52" s="277">
        <v>37489</v>
      </c>
      <c r="I52" s="277">
        <v>37603</v>
      </c>
      <c r="J52" s="277">
        <v>41204</v>
      </c>
      <c r="K52" s="275">
        <v>10</v>
      </c>
      <c r="L52" s="275">
        <v>0</v>
      </c>
    </row>
    <row r="53" spans="1:12" ht="17.100000000000001" customHeight="1" x14ac:dyDescent="0.25">
      <c r="A53" s="331" t="s">
        <v>806</v>
      </c>
      <c r="B53" s="331"/>
      <c r="C53" s="331"/>
      <c r="D53" s="273">
        <f>SUM(D54:D63)</f>
        <v>34826.708480025998</v>
      </c>
      <c r="E53" s="273">
        <f>SUM(E54:E63)</f>
        <v>34826.708480025998</v>
      </c>
      <c r="F53" s="273"/>
      <c r="G53" s="273">
        <f>SUM(G54:G63)</f>
        <v>34826.708480025998</v>
      </c>
      <c r="H53" s="278"/>
      <c r="I53" s="278"/>
      <c r="J53" s="278"/>
      <c r="K53" s="275"/>
      <c r="L53" s="275"/>
    </row>
    <row r="54" spans="1:12" ht="17.100000000000001" customHeight="1" x14ac:dyDescent="0.25">
      <c r="A54" s="117">
        <v>38</v>
      </c>
      <c r="B54" s="117" t="s">
        <v>126</v>
      </c>
      <c r="C54" s="117" t="s">
        <v>168</v>
      </c>
      <c r="D54" s="276">
        <v>14164.689231782</v>
      </c>
      <c r="E54" s="276">
        <v>14164.689231782</v>
      </c>
      <c r="F54" s="276"/>
      <c r="G54" s="276">
        <v>14164.689231782</v>
      </c>
      <c r="H54" s="277">
        <v>37955</v>
      </c>
      <c r="I54" s="277">
        <v>37955</v>
      </c>
      <c r="J54" s="277">
        <v>43341</v>
      </c>
      <c r="K54" s="275">
        <v>14</v>
      </c>
      <c r="L54" s="275">
        <v>4</v>
      </c>
    </row>
    <row r="55" spans="1:12" ht="17.100000000000001" customHeight="1" x14ac:dyDescent="0.25">
      <c r="A55" s="117">
        <v>39</v>
      </c>
      <c r="B55" s="117" t="s">
        <v>136</v>
      </c>
      <c r="C55" s="117" t="s">
        <v>169</v>
      </c>
      <c r="D55" s="276">
        <v>1625.4826797640001</v>
      </c>
      <c r="E55" s="276">
        <v>1625.4826797640001</v>
      </c>
      <c r="F55" s="276"/>
      <c r="G55" s="276">
        <v>1625.4826797640001</v>
      </c>
      <c r="H55" s="277">
        <v>37795</v>
      </c>
      <c r="I55" s="277">
        <v>37851</v>
      </c>
      <c r="J55" s="277">
        <v>43279</v>
      </c>
      <c r="K55" s="275">
        <v>14</v>
      </c>
      <c r="L55" s="275">
        <v>8</v>
      </c>
    </row>
    <row r="56" spans="1:12" s="61" customFormat="1" ht="17.100000000000001" customHeight="1" x14ac:dyDescent="0.25">
      <c r="A56" s="117">
        <v>40</v>
      </c>
      <c r="B56" s="117" t="s">
        <v>136</v>
      </c>
      <c r="C56" s="117" t="s">
        <v>170</v>
      </c>
      <c r="D56" s="276">
        <v>594.85314330000006</v>
      </c>
      <c r="E56" s="276">
        <v>594.85314330000006</v>
      </c>
      <c r="F56" s="276"/>
      <c r="G56" s="276">
        <v>594.85314330000006</v>
      </c>
      <c r="H56" s="277">
        <v>38200</v>
      </c>
      <c r="I56" s="277">
        <v>38366</v>
      </c>
      <c r="J56" s="277">
        <v>42184</v>
      </c>
      <c r="K56" s="275">
        <v>10</v>
      </c>
      <c r="L56" s="275">
        <v>10</v>
      </c>
    </row>
    <row r="57" spans="1:12" ht="17.100000000000001" customHeight="1" x14ac:dyDescent="0.25">
      <c r="A57" s="117">
        <v>41</v>
      </c>
      <c r="B57" s="117" t="s">
        <v>136</v>
      </c>
      <c r="C57" s="117" t="s">
        <v>171</v>
      </c>
      <c r="D57" s="276">
        <v>6392.6723030760004</v>
      </c>
      <c r="E57" s="276">
        <v>6392.6723030760004</v>
      </c>
      <c r="F57" s="276"/>
      <c r="G57" s="276">
        <v>6392.6723030760004</v>
      </c>
      <c r="H57" s="277">
        <v>37966</v>
      </c>
      <c r="I57" s="277">
        <v>37966</v>
      </c>
      <c r="J57" s="277">
        <v>43290</v>
      </c>
      <c r="K57" s="275">
        <v>14</v>
      </c>
      <c r="L57" s="275">
        <v>3</v>
      </c>
    </row>
    <row r="58" spans="1:12" ht="17.100000000000001" customHeight="1" x14ac:dyDescent="0.25">
      <c r="A58" s="117">
        <v>42</v>
      </c>
      <c r="B58" s="117" t="s">
        <v>136</v>
      </c>
      <c r="C58" s="117" t="s">
        <v>172</v>
      </c>
      <c r="D58" s="276">
        <v>4510.3569159440003</v>
      </c>
      <c r="E58" s="276">
        <v>4510.3569159440003</v>
      </c>
      <c r="F58" s="276"/>
      <c r="G58" s="276">
        <v>4510.3569159440003</v>
      </c>
      <c r="H58" s="277">
        <v>38958</v>
      </c>
      <c r="I58" s="277">
        <v>39113</v>
      </c>
      <c r="J58" s="277">
        <v>43341</v>
      </c>
      <c r="K58" s="275">
        <v>11</v>
      </c>
      <c r="L58" s="275">
        <v>5</v>
      </c>
    </row>
    <row r="59" spans="1:12" ht="17.100000000000001" customHeight="1" x14ac:dyDescent="0.25">
      <c r="A59" s="117">
        <v>43</v>
      </c>
      <c r="B59" s="117" t="s">
        <v>136</v>
      </c>
      <c r="C59" s="117" t="s">
        <v>173</v>
      </c>
      <c r="D59" s="276">
        <v>3241.1642555819999</v>
      </c>
      <c r="E59" s="276">
        <v>3241.1642555819999</v>
      </c>
      <c r="F59" s="276"/>
      <c r="G59" s="276">
        <v>3241.1642555819999</v>
      </c>
      <c r="H59" s="277">
        <v>37904</v>
      </c>
      <c r="I59" s="277">
        <v>38121</v>
      </c>
      <c r="J59" s="277">
        <v>43341</v>
      </c>
      <c r="K59" s="275">
        <v>14</v>
      </c>
      <c r="L59" s="275">
        <v>8</v>
      </c>
    </row>
    <row r="60" spans="1:12" ht="17.100000000000001" customHeight="1" x14ac:dyDescent="0.25">
      <c r="A60" s="117">
        <v>44</v>
      </c>
      <c r="B60" s="117" t="s">
        <v>140</v>
      </c>
      <c r="C60" s="117" t="s">
        <v>174</v>
      </c>
      <c r="D60" s="276">
        <v>563.09000779600001</v>
      </c>
      <c r="E60" s="276">
        <v>563.09000779600001</v>
      </c>
      <c r="F60" s="276"/>
      <c r="G60" s="276">
        <v>563.09000779600001</v>
      </c>
      <c r="H60" s="277">
        <v>37750</v>
      </c>
      <c r="I60" s="277">
        <v>37750</v>
      </c>
      <c r="J60" s="277">
        <v>41422</v>
      </c>
      <c r="K60" s="275">
        <v>9</v>
      </c>
      <c r="L60" s="275">
        <v>6</v>
      </c>
    </row>
    <row r="61" spans="1:12" ht="17.100000000000001" customHeight="1" x14ac:dyDescent="0.25">
      <c r="A61" s="117">
        <v>45</v>
      </c>
      <c r="B61" s="117" t="s">
        <v>140</v>
      </c>
      <c r="C61" s="117" t="s">
        <v>175</v>
      </c>
      <c r="D61" s="276">
        <v>1714.344958378</v>
      </c>
      <c r="E61" s="276">
        <v>1714.344958378</v>
      </c>
      <c r="F61" s="276"/>
      <c r="G61" s="276">
        <v>1714.344958378</v>
      </c>
      <c r="H61" s="277">
        <v>37995</v>
      </c>
      <c r="I61" s="277">
        <v>38231</v>
      </c>
      <c r="J61" s="277">
        <v>43341</v>
      </c>
      <c r="K61" s="275">
        <v>13</v>
      </c>
      <c r="L61" s="275">
        <v>11</v>
      </c>
    </row>
    <row r="62" spans="1:12" ht="17.100000000000001" customHeight="1" x14ac:dyDescent="0.25">
      <c r="A62" s="117">
        <v>46</v>
      </c>
      <c r="B62" s="117" t="s">
        <v>140</v>
      </c>
      <c r="C62" s="117" t="s">
        <v>176</v>
      </c>
      <c r="D62" s="276">
        <v>513.56948391800006</v>
      </c>
      <c r="E62" s="276">
        <v>513.56948391800006</v>
      </c>
      <c r="F62" s="276"/>
      <c r="G62" s="276">
        <v>513.56948391800006</v>
      </c>
      <c r="H62" s="277">
        <v>38079</v>
      </c>
      <c r="I62" s="277">
        <v>37742</v>
      </c>
      <c r="J62" s="277">
        <v>41422</v>
      </c>
      <c r="K62" s="275">
        <v>8</v>
      </c>
      <c r="L62" s="275">
        <v>7</v>
      </c>
    </row>
    <row r="63" spans="1:12" ht="17.100000000000001" customHeight="1" x14ac:dyDescent="0.25">
      <c r="A63" s="117">
        <v>47</v>
      </c>
      <c r="B63" s="117" t="s">
        <v>140</v>
      </c>
      <c r="C63" s="117" t="s">
        <v>177</v>
      </c>
      <c r="D63" s="276">
        <v>1506.4855004859999</v>
      </c>
      <c r="E63" s="276">
        <v>1506.4855004859999</v>
      </c>
      <c r="F63" s="276"/>
      <c r="G63" s="276">
        <v>1506.4855004859999</v>
      </c>
      <c r="H63" s="277">
        <v>37685</v>
      </c>
      <c r="I63" s="277">
        <v>37895</v>
      </c>
      <c r="J63" s="277">
        <v>41670</v>
      </c>
      <c r="K63" s="275">
        <v>10</v>
      </c>
      <c r="L63" s="275">
        <v>3</v>
      </c>
    </row>
    <row r="64" spans="1:12" ht="17.100000000000001" customHeight="1" x14ac:dyDescent="0.25">
      <c r="A64" s="331" t="s">
        <v>807</v>
      </c>
      <c r="B64" s="331"/>
      <c r="C64" s="331"/>
      <c r="D64" s="273">
        <f>SUM(D65:D76)</f>
        <v>17756.160158318002</v>
      </c>
      <c r="E64" s="273">
        <f>SUM(E65:E76)</f>
        <v>17756.160158318002</v>
      </c>
      <c r="F64" s="273"/>
      <c r="G64" s="273">
        <f>SUM(G65:G76)</f>
        <v>17756.160158318002</v>
      </c>
      <c r="H64" s="278"/>
      <c r="I64" s="278"/>
      <c r="J64" s="278"/>
      <c r="K64" s="275"/>
      <c r="L64" s="275"/>
    </row>
    <row r="65" spans="1:12" ht="17.100000000000001" customHeight="1" x14ac:dyDescent="0.25">
      <c r="A65" s="117">
        <v>48</v>
      </c>
      <c r="B65" s="117" t="s">
        <v>128</v>
      </c>
      <c r="C65" s="117" t="s">
        <v>178</v>
      </c>
      <c r="D65" s="276">
        <v>867.41703260600002</v>
      </c>
      <c r="E65" s="276">
        <v>867.41703260600002</v>
      </c>
      <c r="F65" s="276"/>
      <c r="G65" s="276">
        <v>867.41703260600002</v>
      </c>
      <c r="H65" s="277">
        <v>38562</v>
      </c>
      <c r="I65" s="277">
        <v>38562</v>
      </c>
      <c r="J65" s="277">
        <v>43341</v>
      </c>
      <c r="K65" s="275">
        <v>13</v>
      </c>
      <c r="L65" s="275">
        <v>0</v>
      </c>
    </row>
    <row r="66" spans="1:12" ht="17.100000000000001" customHeight="1" x14ac:dyDescent="0.25">
      <c r="A66" s="117">
        <v>49</v>
      </c>
      <c r="B66" s="117" t="s">
        <v>136</v>
      </c>
      <c r="C66" s="117" t="s">
        <v>179</v>
      </c>
      <c r="D66" s="276">
        <v>2295.1321291500003</v>
      </c>
      <c r="E66" s="276">
        <v>2295.1321291500003</v>
      </c>
      <c r="F66" s="276"/>
      <c r="G66" s="276">
        <v>2295.1321291500003</v>
      </c>
      <c r="H66" s="277">
        <v>38546</v>
      </c>
      <c r="I66" s="277">
        <v>38546</v>
      </c>
      <c r="J66" s="277">
        <v>43279</v>
      </c>
      <c r="K66" s="275">
        <v>12</v>
      </c>
      <c r="L66" s="275">
        <v>9</v>
      </c>
    </row>
    <row r="67" spans="1:12" ht="17.100000000000001" customHeight="1" x14ac:dyDescent="0.25">
      <c r="A67" s="117">
        <v>50</v>
      </c>
      <c r="B67" s="117" t="s">
        <v>136</v>
      </c>
      <c r="C67" s="117" t="s">
        <v>180</v>
      </c>
      <c r="D67" s="276">
        <v>1607.8951544260001</v>
      </c>
      <c r="E67" s="276">
        <v>1607.8951544260001</v>
      </c>
      <c r="F67" s="276"/>
      <c r="G67" s="276">
        <v>1607.8951544260001</v>
      </c>
      <c r="H67" s="277">
        <v>38275</v>
      </c>
      <c r="I67" s="277">
        <v>39538</v>
      </c>
      <c r="J67" s="277">
        <v>43341</v>
      </c>
      <c r="K67" s="275">
        <v>13</v>
      </c>
      <c r="L67" s="275">
        <v>8</v>
      </c>
    </row>
    <row r="68" spans="1:12" ht="17.100000000000001" customHeight="1" x14ac:dyDescent="0.25">
      <c r="A68" s="117">
        <v>51</v>
      </c>
      <c r="B68" s="117" t="s">
        <v>136</v>
      </c>
      <c r="C68" s="117" t="s">
        <v>181</v>
      </c>
      <c r="D68" s="276">
        <v>1889.3814897500001</v>
      </c>
      <c r="E68" s="276">
        <v>1889.3814897500001</v>
      </c>
      <c r="F68" s="276"/>
      <c r="G68" s="276">
        <v>1889.3814897500001</v>
      </c>
      <c r="H68" s="277">
        <v>38187</v>
      </c>
      <c r="I68" s="277">
        <v>39798</v>
      </c>
      <c r="J68" s="277">
        <v>42643</v>
      </c>
      <c r="K68" s="275">
        <v>11</v>
      </c>
      <c r="L68" s="275">
        <v>8</v>
      </c>
    </row>
    <row r="69" spans="1:12" ht="17.100000000000001" customHeight="1" x14ac:dyDescent="0.25">
      <c r="A69" s="117">
        <v>52</v>
      </c>
      <c r="B69" s="117" t="s">
        <v>136</v>
      </c>
      <c r="C69" s="117" t="s">
        <v>182</v>
      </c>
      <c r="D69" s="276">
        <v>777.30797487600012</v>
      </c>
      <c r="E69" s="276">
        <v>777.30797487600012</v>
      </c>
      <c r="F69" s="276"/>
      <c r="G69" s="276">
        <v>777.30797487600012</v>
      </c>
      <c r="H69" s="277">
        <v>38200</v>
      </c>
      <c r="I69" s="277">
        <v>38327</v>
      </c>
      <c r="J69" s="277">
        <v>43341</v>
      </c>
      <c r="K69" s="275">
        <v>13</v>
      </c>
      <c r="L69" s="275">
        <v>5</v>
      </c>
    </row>
    <row r="70" spans="1:12" ht="17.100000000000001" customHeight="1" x14ac:dyDescent="0.25">
      <c r="A70" s="117">
        <v>53</v>
      </c>
      <c r="B70" s="117" t="s">
        <v>136</v>
      </c>
      <c r="C70" s="117" t="s">
        <v>183</v>
      </c>
      <c r="D70" s="276">
        <v>485.10256787200001</v>
      </c>
      <c r="E70" s="276">
        <v>485.10256787200001</v>
      </c>
      <c r="F70" s="276"/>
      <c r="G70" s="276">
        <v>485.10256787200001</v>
      </c>
      <c r="H70" s="277">
        <v>38353</v>
      </c>
      <c r="I70" s="277">
        <v>38504</v>
      </c>
      <c r="J70" s="277">
        <v>42626</v>
      </c>
      <c r="K70" s="275">
        <v>11</v>
      </c>
      <c r="L70" s="275">
        <v>6</v>
      </c>
    </row>
    <row r="71" spans="1:12" ht="17.100000000000001" customHeight="1" x14ac:dyDescent="0.25">
      <c r="A71" s="117">
        <v>54</v>
      </c>
      <c r="B71" s="117" t="s">
        <v>136</v>
      </c>
      <c r="C71" s="117" t="s">
        <v>184</v>
      </c>
      <c r="D71" s="276">
        <v>532.15789479</v>
      </c>
      <c r="E71" s="276">
        <v>532.15789479</v>
      </c>
      <c r="F71" s="276"/>
      <c r="G71" s="276">
        <v>532.15789479</v>
      </c>
      <c r="H71" s="277">
        <v>38279</v>
      </c>
      <c r="I71" s="277">
        <v>38777</v>
      </c>
      <c r="J71" s="277">
        <v>42479</v>
      </c>
      <c r="K71" s="275">
        <v>11</v>
      </c>
      <c r="L71" s="275">
        <v>6</v>
      </c>
    </row>
    <row r="72" spans="1:12" ht="17.100000000000001" customHeight="1" x14ac:dyDescent="0.25">
      <c r="A72" s="117">
        <v>55</v>
      </c>
      <c r="B72" s="117" t="s">
        <v>136</v>
      </c>
      <c r="C72" s="117" t="s">
        <v>185</v>
      </c>
      <c r="D72" s="276">
        <v>199.68746873000003</v>
      </c>
      <c r="E72" s="276">
        <v>199.68746873000003</v>
      </c>
      <c r="F72" s="276"/>
      <c r="G72" s="276">
        <v>199.68746873000003</v>
      </c>
      <c r="H72" s="277">
        <v>38026</v>
      </c>
      <c r="I72" s="277">
        <v>38026</v>
      </c>
      <c r="J72" s="277">
        <v>41703</v>
      </c>
      <c r="K72" s="275">
        <v>10</v>
      </c>
      <c r="L72" s="275">
        <v>1</v>
      </c>
    </row>
    <row r="73" spans="1:12" ht="17.100000000000001" customHeight="1" x14ac:dyDescent="0.25">
      <c r="A73" s="117">
        <v>57</v>
      </c>
      <c r="B73" s="117" t="s">
        <v>136</v>
      </c>
      <c r="C73" s="117" t="s">
        <v>186</v>
      </c>
      <c r="D73" s="276">
        <v>347.53232597599998</v>
      </c>
      <c r="E73" s="276">
        <v>347.53232597599998</v>
      </c>
      <c r="F73" s="276"/>
      <c r="G73" s="276">
        <v>347.53232597599998</v>
      </c>
      <c r="H73" s="277">
        <v>39692</v>
      </c>
      <c r="I73" s="277">
        <v>39677</v>
      </c>
      <c r="J73" s="277">
        <v>43111</v>
      </c>
      <c r="K73" s="275">
        <v>9</v>
      </c>
      <c r="L73" s="275">
        <v>0</v>
      </c>
    </row>
    <row r="74" spans="1:12" ht="17.100000000000001" customHeight="1" x14ac:dyDescent="0.25">
      <c r="A74" s="117">
        <v>58</v>
      </c>
      <c r="B74" s="117" t="s">
        <v>140</v>
      </c>
      <c r="C74" s="117" t="s">
        <v>187</v>
      </c>
      <c r="D74" s="276">
        <v>2687.8598342580003</v>
      </c>
      <c r="E74" s="276">
        <v>2687.8598342580003</v>
      </c>
      <c r="F74" s="276"/>
      <c r="G74" s="276">
        <v>2687.8598342580003</v>
      </c>
      <c r="H74" s="277">
        <v>38037</v>
      </c>
      <c r="I74" s="277">
        <v>38037</v>
      </c>
      <c r="J74" s="277">
        <v>43341</v>
      </c>
      <c r="K74" s="275">
        <v>14</v>
      </c>
      <c r="L74" s="275">
        <v>4</v>
      </c>
    </row>
    <row r="75" spans="1:12" ht="17.100000000000001" customHeight="1" x14ac:dyDescent="0.25">
      <c r="A75" s="117">
        <v>59</v>
      </c>
      <c r="B75" s="117" t="s">
        <v>140</v>
      </c>
      <c r="C75" s="117" t="s">
        <v>188</v>
      </c>
      <c r="D75" s="276">
        <v>807.90873820000002</v>
      </c>
      <c r="E75" s="276">
        <v>807.90873820000002</v>
      </c>
      <c r="F75" s="276"/>
      <c r="G75" s="276">
        <v>807.90873820000002</v>
      </c>
      <c r="H75" s="277">
        <v>38650</v>
      </c>
      <c r="I75" s="277">
        <v>39188</v>
      </c>
      <c r="J75" s="277">
        <v>42626</v>
      </c>
      <c r="K75" s="275">
        <v>10</v>
      </c>
      <c r="L75" s="275">
        <v>6</v>
      </c>
    </row>
    <row r="76" spans="1:12" ht="17.100000000000001" customHeight="1" x14ac:dyDescent="0.25">
      <c r="A76" s="117">
        <v>60</v>
      </c>
      <c r="B76" s="117" t="s">
        <v>189</v>
      </c>
      <c r="C76" s="117" t="s">
        <v>190</v>
      </c>
      <c r="D76" s="276">
        <v>5258.7775476839997</v>
      </c>
      <c r="E76" s="276">
        <v>5258.7775476839997</v>
      </c>
      <c r="F76" s="276"/>
      <c r="G76" s="276">
        <v>5258.7775476839997</v>
      </c>
      <c r="H76" s="277">
        <v>38163</v>
      </c>
      <c r="I76" s="277">
        <v>39783</v>
      </c>
      <c r="J76" s="277">
        <v>42643</v>
      </c>
      <c r="K76" s="275">
        <v>10</v>
      </c>
      <c r="L76" s="275">
        <v>9</v>
      </c>
    </row>
    <row r="77" spans="1:12" ht="17.100000000000001" customHeight="1" x14ac:dyDescent="0.25">
      <c r="A77" s="331" t="s">
        <v>808</v>
      </c>
      <c r="B77" s="331"/>
      <c r="C77" s="331"/>
      <c r="D77" s="273">
        <f>SUM(D78:D115)</f>
        <v>79797.476897114</v>
      </c>
      <c r="E77" s="273">
        <f>SUM(E78:E115)</f>
        <v>79797.476897114</v>
      </c>
      <c r="F77" s="273"/>
      <c r="G77" s="273">
        <f>SUM(G78:G115)</f>
        <v>79797.476897114</v>
      </c>
      <c r="H77" s="278"/>
      <c r="I77" s="278"/>
      <c r="J77" s="278"/>
      <c r="K77" s="275"/>
      <c r="L77" s="275"/>
    </row>
    <row r="78" spans="1:12" ht="17.100000000000001" customHeight="1" x14ac:dyDescent="0.25">
      <c r="A78" s="117">
        <v>61</v>
      </c>
      <c r="B78" s="117" t="s">
        <v>126</v>
      </c>
      <c r="C78" s="117" t="s">
        <v>191</v>
      </c>
      <c r="D78" s="276">
        <v>6637.8621667839998</v>
      </c>
      <c r="E78" s="276">
        <v>6637.8621667839998</v>
      </c>
      <c r="F78" s="276"/>
      <c r="G78" s="276">
        <v>6637.8621667839998</v>
      </c>
      <c r="H78" s="277">
        <v>38598</v>
      </c>
      <c r="I78" s="277">
        <v>38598</v>
      </c>
      <c r="J78" s="277">
        <v>43279</v>
      </c>
      <c r="K78" s="275">
        <v>12</v>
      </c>
      <c r="L78" s="275">
        <v>3</v>
      </c>
    </row>
    <row r="79" spans="1:12" ht="17.100000000000001" customHeight="1" x14ac:dyDescent="0.25">
      <c r="A79" s="117">
        <v>62</v>
      </c>
      <c r="B79" s="117" t="s">
        <v>192</v>
      </c>
      <c r="C79" s="117" t="s">
        <v>193</v>
      </c>
      <c r="D79" s="276">
        <v>19550.667761266002</v>
      </c>
      <c r="E79" s="276">
        <v>19550.667761266002</v>
      </c>
      <c r="F79" s="276"/>
      <c r="G79" s="276">
        <v>19550.667761266002</v>
      </c>
      <c r="H79" s="277">
        <v>40258</v>
      </c>
      <c r="I79" s="277">
        <v>40258</v>
      </c>
      <c r="J79" s="277">
        <v>46311</v>
      </c>
      <c r="K79" s="275">
        <v>16</v>
      </c>
      <c r="L79" s="275">
        <v>2</v>
      </c>
    </row>
    <row r="80" spans="1:12" ht="17.100000000000001" customHeight="1" x14ac:dyDescent="0.25">
      <c r="A80" s="117">
        <v>63</v>
      </c>
      <c r="B80" s="117" t="s">
        <v>155</v>
      </c>
      <c r="C80" s="117" t="s">
        <v>195</v>
      </c>
      <c r="D80" s="276">
        <v>4046.3150800660005</v>
      </c>
      <c r="E80" s="276">
        <v>4046.3150800660005</v>
      </c>
      <c r="F80" s="276"/>
      <c r="G80" s="276">
        <v>4046.3150800660005</v>
      </c>
      <c r="H80" s="277">
        <v>39141</v>
      </c>
      <c r="I80" s="277">
        <v>39325</v>
      </c>
      <c r="J80" s="277">
        <v>50024</v>
      </c>
      <c r="K80" s="275">
        <v>29</v>
      </c>
      <c r="L80" s="275">
        <v>7</v>
      </c>
    </row>
    <row r="81" spans="1:12" ht="17.100000000000001" customHeight="1" x14ac:dyDescent="0.25">
      <c r="A81" s="117">
        <v>64</v>
      </c>
      <c r="B81" s="117" t="s">
        <v>136</v>
      </c>
      <c r="C81" s="117" t="s">
        <v>196</v>
      </c>
      <c r="D81" s="276">
        <v>161.52578658600001</v>
      </c>
      <c r="E81" s="276">
        <v>161.52578658600001</v>
      </c>
      <c r="F81" s="276"/>
      <c r="G81" s="276">
        <v>161.52578658600001</v>
      </c>
      <c r="H81" s="277">
        <v>38922</v>
      </c>
      <c r="I81" s="277">
        <v>38901</v>
      </c>
      <c r="J81" s="277">
        <v>42384</v>
      </c>
      <c r="K81" s="275">
        <v>9</v>
      </c>
      <c r="L81" s="275">
        <v>10</v>
      </c>
    </row>
    <row r="82" spans="1:12" ht="17.100000000000001" customHeight="1" x14ac:dyDescent="0.25">
      <c r="A82" s="117">
        <v>65</v>
      </c>
      <c r="B82" s="117" t="s">
        <v>136</v>
      </c>
      <c r="C82" s="117" t="s">
        <v>197</v>
      </c>
      <c r="D82" s="276">
        <v>741.89997594800002</v>
      </c>
      <c r="E82" s="276">
        <v>741.89997594800002</v>
      </c>
      <c r="F82" s="276"/>
      <c r="G82" s="276">
        <v>741.89997594800002</v>
      </c>
      <c r="H82" s="277">
        <v>38905</v>
      </c>
      <c r="I82" s="277">
        <v>38946</v>
      </c>
      <c r="J82" s="277">
        <v>43341</v>
      </c>
      <c r="K82" s="275">
        <v>12</v>
      </c>
      <c r="L82" s="275">
        <v>1</v>
      </c>
    </row>
    <row r="83" spans="1:12" ht="17.100000000000001" customHeight="1" x14ac:dyDescent="0.25">
      <c r="A83" s="117">
        <v>66</v>
      </c>
      <c r="B83" s="117" t="s">
        <v>136</v>
      </c>
      <c r="C83" s="117" t="s">
        <v>198</v>
      </c>
      <c r="D83" s="276">
        <v>4706.9732447380002</v>
      </c>
      <c r="E83" s="276">
        <v>4706.9732447380002</v>
      </c>
      <c r="F83" s="276"/>
      <c r="G83" s="276">
        <v>4706.9732447380002</v>
      </c>
      <c r="H83" s="277">
        <v>38544</v>
      </c>
      <c r="I83" s="277">
        <v>39141</v>
      </c>
      <c r="J83" s="277">
        <v>43341</v>
      </c>
      <c r="K83" s="275">
        <v>12</v>
      </c>
      <c r="L83" s="275">
        <v>11</v>
      </c>
    </row>
    <row r="84" spans="1:12" ht="17.100000000000001" customHeight="1" x14ac:dyDescent="0.25">
      <c r="A84" s="117">
        <v>67</v>
      </c>
      <c r="B84" s="117" t="s">
        <v>136</v>
      </c>
      <c r="C84" s="117" t="s">
        <v>199</v>
      </c>
      <c r="D84" s="276">
        <v>1795.458585504</v>
      </c>
      <c r="E84" s="276">
        <v>1795.458585504</v>
      </c>
      <c r="F84" s="276"/>
      <c r="G84" s="276">
        <v>1795.458585504</v>
      </c>
      <c r="H84" s="277">
        <v>38288</v>
      </c>
      <c r="I84" s="277">
        <v>38288</v>
      </c>
      <c r="J84" s="277">
        <v>41899</v>
      </c>
      <c r="K84" s="275">
        <v>9</v>
      </c>
      <c r="L84" s="275">
        <v>5</v>
      </c>
    </row>
    <row r="85" spans="1:12" ht="17.100000000000001" customHeight="1" x14ac:dyDescent="0.25">
      <c r="A85" s="117">
        <v>68</v>
      </c>
      <c r="B85" s="117" t="s">
        <v>136</v>
      </c>
      <c r="C85" s="117" t="s">
        <v>200</v>
      </c>
      <c r="D85" s="276">
        <v>2184.1771811379999</v>
      </c>
      <c r="E85" s="276">
        <v>2184.1771811379999</v>
      </c>
      <c r="F85" s="276"/>
      <c r="G85" s="276">
        <v>2184.1771811379999</v>
      </c>
      <c r="H85" s="277">
        <v>40008</v>
      </c>
      <c r="I85" s="277">
        <v>41242</v>
      </c>
      <c r="J85" s="277">
        <v>46129</v>
      </c>
      <c r="K85" s="275">
        <v>16</v>
      </c>
      <c r="L85" s="275">
        <v>6</v>
      </c>
    </row>
    <row r="86" spans="1:12" ht="17.100000000000001" customHeight="1" x14ac:dyDescent="0.25">
      <c r="A86" s="117">
        <v>69</v>
      </c>
      <c r="B86" s="117" t="s">
        <v>136</v>
      </c>
      <c r="C86" s="117" t="s">
        <v>201</v>
      </c>
      <c r="D86" s="276">
        <v>1309.0625337960003</v>
      </c>
      <c r="E86" s="276">
        <v>1309.0625337960003</v>
      </c>
      <c r="F86" s="276"/>
      <c r="G86" s="276">
        <v>1309.0625337960003</v>
      </c>
      <c r="H86" s="277">
        <v>38121</v>
      </c>
      <c r="I86" s="277">
        <v>38121</v>
      </c>
      <c r="J86" s="277">
        <v>41780</v>
      </c>
      <c r="K86" s="275">
        <v>10</v>
      </c>
      <c r="L86" s="275">
        <v>0</v>
      </c>
    </row>
    <row r="87" spans="1:12" ht="17.100000000000001" customHeight="1" x14ac:dyDescent="0.25">
      <c r="A87" s="117">
        <v>70</v>
      </c>
      <c r="B87" s="117" t="s">
        <v>136</v>
      </c>
      <c r="C87" s="117" t="s">
        <v>202</v>
      </c>
      <c r="D87" s="276">
        <v>1152.1733244439999</v>
      </c>
      <c r="E87" s="276">
        <v>1152.1733244439999</v>
      </c>
      <c r="F87" s="276"/>
      <c r="G87" s="276">
        <v>1152.1733244439999</v>
      </c>
      <c r="H87" s="277">
        <v>38350</v>
      </c>
      <c r="I87" s="277">
        <v>38350</v>
      </c>
      <c r="J87" s="277">
        <v>43290</v>
      </c>
      <c r="K87" s="275">
        <v>13</v>
      </c>
      <c r="L87" s="275">
        <v>4</v>
      </c>
    </row>
    <row r="88" spans="1:12" ht="17.100000000000001" customHeight="1" x14ac:dyDescent="0.25">
      <c r="A88" s="117">
        <v>71</v>
      </c>
      <c r="B88" s="117" t="s">
        <v>203</v>
      </c>
      <c r="C88" s="117" t="s">
        <v>204</v>
      </c>
      <c r="D88" s="276">
        <v>1474.5403011840001</v>
      </c>
      <c r="E88" s="276">
        <v>1474.5403011840001</v>
      </c>
      <c r="F88" s="276"/>
      <c r="G88" s="276">
        <v>1474.5403011840001</v>
      </c>
      <c r="H88" s="277">
        <v>38578</v>
      </c>
      <c r="I88" s="277">
        <v>38578</v>
      </c>
      <c r="J88" s="277">
        <v>42069</v>
      </c>
      <c r="K88" s="275">
        <v>9</v>
      </c>
      <c r="L88" s="275">
        <v>2</v>
      </c>
    </row>
    <row r="89" spans="1:12" ht="17.100000000000001" customHeight="1" x14ac:dyDescent="0.25">
      <c r="A89" s="117">
        <v>72</v>
      </c>
      <c r="B89" s="117" t="s">
        <v>205</v>
      </c>
      <c r="C89" s="117" t="s">
        <v>206</v>
      </c>
      <c r="D89" s="276">
        <v>1495.6405968140002</v>
      </c>
      <c r="E89" s="276">
        <v>1495.6405968140002</v>
      </c>
      <c r="F89" s="276"/>
      <c r="G89" s="276">
        <v>1495.6405968140002</v>
      </c>
      <c r="H89" s="277">
        <v>38507</v>
      </c>
      <c r="I89" s="277">
        <v>38650</v>
      </c>
      <c r="J89" s="277">
        <v>42069</v>
      </c>
      <c r="K89" s="275">
        <v>9</v>
      </c>
      <c r="L89" s="275">
        <v>9</v>
      </c>
    </row>
    <row r="90" spans="1:12" ht="17.100000000000001" customHeight="1" x14ac:dyDescent="0.25">
      <c r="A90" s="117">
        <v>73</v>
      </c>
      <c r="B90" s="117" t="s">
        <v>205</v>
      </c>
      <c r="C90" s="117" t="s">
        <v>207</v>
      </c>
      <c r="D90" s="276">
        <v>2965.7427650580003</v>
      </c>
      <c r="E90" s="276">
        <v>2965.7427650580003</v>
      </c>
      <c r="F90" s="276"/>
      <c r="G90" s="276">
        <v>2965.7427650580003</v>
      </c>
      <c r="H90" s="277">
        <v>40186</v>
      </c>
      <c r="I90" s="277">
        <v>40186</v>
      </c>
      <c r="J90" s="277">
        <v>43672</v>
      </c>
      <c r="K90" s="275">
        <v>9</v>
      </c>
      <c r="L90" s="275">
        <v>5</v>
      </c>
    </row>
    <row r="91" spans="1:12" ht="17.100000000000001" customHeight="1" x14ac:dyDescent="0.25">
      <c r="A91" s="117">
        <v>74</v>
      </c>
      <c r="B91" s="117" t="s">
        <v>205</v>
      </c>
      <c r="C91" s="117" t="s">
        <v>208</v>
      </c>
      <c r="D91" s="276">
        <v>247.013006144</v>
      </c>
      <c r="E91" s="276">
        <v>247.013006144</v>
      </c>
      <c r="F91" s="276"/>
      <c r="G91" s="276">
        <v>247.013006144</v>
      </c>
      <c r="H91" s="277">
        <v>38457</v>
      </c>
      <c r="I91" s="277">
        <v>38457</v>
      </c>
      <c r="J91" s="277">
        <v>43341</v>
      </c>
      <c r="K91" s="275">
        <v>12</v>
      </c>
      <c r="L91" s="275">
        <v>8</v>
      </c>
    </row>
    <row r="92" spans="1:12" ht="17.100000000000001" customHeight="1" x14ac:dyDescent="0.25">
      <c r="A92" s="117">
        <v>75</v>
      </c>
      <c r="B92" s="117" t="s">
        <v>205</v>
      </c>
      <c r="C92" s="117" t="s">
        <v>209</v>
      </c>
      <c r="D92" s="276">
        <v>2104.718441002</v>
      </c>
      <c r="E92" s="276">
        <v>2104.718441002</v>
      </c>
      <c r="F92" s="276"/>
      <c r="G92" s="276">
        <v>2104.718441002</v>
      </c>
      <c r="H92" s="277">
        <v>38290</v>
      </c>
      <c r="I92" s="277">
        <v>38404</v>
      </c>
      <c r="J92" s="277">
        <v>43341</v>
      </c>
      <c r="K92" s="275">
        <v>13</v>
      </c>
      <c r="L92" s="275">
        <v>10</v>
      </c>
    </row>
    <row r="93" spans="1:12" ht="17.100000000000001" customHeight="1" x14ac:dyDescent="0.25">
      <c r="A93" s="117">
        <v>76</v>
      </c>
      <c r="B93" s="117" t="s">
        <v>205</v>
      </c>
      <c r="C93" s="117" t="s">
        <v>210</v>
      </c>
      <c r="D93" s="276">
        <v>683.05656384399992</v>
      </c>
      <c r="E93" s="276">
        <v>683.05656384399992</v>
      </c>
      <c r="F93" s="276"/>
      <c r="G93" s="276">
        <v>683.05656384399992</v>
      </c>
      <c r="H93" s="277">
        <v>38596</v>
      </c>
      <c r="I93" s="277">
        <v>38714</v>
      </c>
      <c r="J93" s="277">
        <v>42384</v>
      </c>
      <c r="K93" s="275">
        <v>9</v>
      </c>
      <c r="L93" s="275">
        <v>4</v>
      </c>
    </row>
    <row r="94" spans="1:12" ht="17.100000000000001" customHeight="1" x14ac:dyDescent="0.25">
      <c r="A94" s="117">
        <v>77</v>
      </c>
      <c r="B94" s="117" t="s">
        <v>205</v>
      </c>
      <c r="C94" s="117" t="s">
        <v>211</v>
      </c>
      <c r="D94" s="276">
        <v>2257.0376104240004</v>
      </c>
      <c r="E94" s="276">
        <v>2257.0376104240004</v>
      </c>
      <c r="F94" s="276"/>
      <c r="G94" s="276">
        <v>2257.0376104240004</v>
      </c>
      <c r="H94" s="277">
        <v>38449</v>
      </c>
      <c r="I94" s="277">
        <v>38449</v>
      </c>
      <c r="J94" s="277">
        <v>43341</v>
      </c>
      <c r="K94" s="275">
        <v>12</v>
      </c>
      <c r="L94" s="275">
        <v>8</v>
      </c>
    </row>
    <row r="95" spans="1:12" ht="17.100000000000001" customHeight="1" x14ac:dyDescent="0.25">
      <c r="A95" s="117">
        <v>78</v>
      </c>
      <c r="B95" s="117" t="s">
        <v>205</v>
      </c>
      <c r="C95" s="117" t="s">
        <v>212</v>
      </c>
      <c r="D95" s="276">
        <v>179.416791072</v>
      </c>
      <c r="E95" s="276">
        <v>179.416791072</v>
      </c>
      <c r="F95" s="276"/>
      <c r="G95" s="276">
        <v>179.416791072</v>
      </c>
      <c r="H95" s="277">
        <v>38088</v>
      </c>
      <c r="I95" s="277">
        <v>38088</v>
      </c>
      <c r="J95" s="277">
        <v>41780</v>
      </c>
      <c r="K95" s="275">
        <v>10</v>
      </c>
      <c r="L95" s="275">
        <v>1</v>
      </c>
    </row>
    <row r="96" spans="1:12" ht="17.100000000000001" customHeight="1" x14ac:dyDescent="0.25">
      <c r="A96" s="117">
        <v>79</v>
      </c>
      <c r="B96" s="117" t="s">
        <v>205</v>
      </c>
      <c r="C96" s="117" t="s">
        <v>214</v>
      </c>
      <c r="D96" s="276">
        <v>4602.8837890340001</v>
      </c>
      <c r="E96" s="276">
        <v>4602.8837890340001</v>
      </c>
      <c r="F96" s="276"/>
      <c r="G96" s="276">
        <v>4602.8837890340001</v>
      </c>
      <c r="H96" s="277">
        <v>39588</v>
      </c>
      <c r="I96" s="277">
        <v>39272</v>
      </c>
      <c r="J96" s="277">
        <v>43341</v>
      </c>
      <c r="K96" s="275">
        <v>10</v>
      </c>
      <c r="L96" s="275">
        <v>3</v>
      </c>
    </row>
    <row r="97" spans="1:12" ht="17.100000000000001" customHeight="1" x14ac:dyDescent="0.25">
      <c r="A97" s="117">
        <v>80</v>
      </c>
      <c r="B97" s="117" t="s">
        <v>205</v>
      </c>
      <c r="C97" s="117" t="s">
        <v>215</v>
      </c>
      <c r="D97" s="276">
        <v>1585.0967699400001</v>
      </c>
      <c r="E97" s="276">
        <v>1585.0967699400001</v>
      </c>
      <c r="F97" s="276"/>
      <c r="G97" s="276">
        <v>1585.0967699400001</v>
      </c>
      <c r="H97" s="277">
        <v>38579</v>
      </c>
      <c r="I97" s="277">
        <v>39030</v>
      </c>
      <c r="J97" s="277">
        <v>42475</v>
      </c>
      <c r="K97" s="275">
        <v>10</v>
      </c>
      <c r="L97" s="275">
        <v>8</v>
      </c>
    </row>
    <row r="98" spans="1:12" ht="17.100000000000001" customHeight="1" x14ac:dyDescent="0.25">
      <c r="A98" s="117">
        <v>82</v>
      </c>
      <c r="B98" s="117" t="s">
        <v>205</v>
      </c>
      <c r="C98" s="117" t="s">
        <v>216</v>
      </c>
      <c r="D98" s="276">
        <v>162.57006012799999</v>
      </c>
      <c r="E98" s="276">
        <v>162.57006012799999</v>
      </c>
      <c r="F98" s="276"/>
      <c r="G98" s="276">
        <v>162.57006012799999</v>
      </c>
      <c r="H98" s="277">
        <v>38659</v>
      </c>
      <c r="I98" s="277">
        <v>38659</v>
      </c>
      <c r="J98" s="277">
        <v>42069</v>
      </c>
      <c r="K98" s="275">
        <v>9</v>
      </c>
      <c r="L98" s="275">
        <v>0</v>
      </c>
    </row>
    <row r="99" spans="1:12" ht="17.100000000000001" customHeight="1" x14ac:dyDescent="0.25">
      <c r="A99" s="117">
        <v>83</v>
      </c>
      <c r="B99" s="117" t="s">
        <v>205</v>
      </c>
      <c r="C99" s="117" t="s">
        <v>217</v>
      </c>
      <c r="D99" s="276">
        <v>49.378768284000003</v>
      </c>
      <c r="E99" s="276">
        <v>49.378768284000003</v>
      </c>
      <c r="F99" s="276"/>
      <c r="G99" s="276">
        <v>49.378768284000003</v>
      </c>
      <c r="H99" s="277">
        <v>38589</v>
      </c>
      <c r="I99" s="277">
        <v>38589</v>
      </c>
      <c r="J99" s="277">
        <v>43341</v>
      </c>
      <c r="K99" s="275">
        <v>12</v>
      </c>
      <c r="L99" s="275">
        <v>8</v>
      </c>
    </row>
    <row r="100" spans="1:12" ht="17.100000000000001" customHeight="1" x14ac:dyDescent="0.25">
      <c r="A100" s="117">
        <v>84</v>
      </c>
      <c r="B100" s="117" t="s">
        <v>205</v>
      </c>
      <c r="C100" s="117" t="s">
        <v>218</v>
      </c>
      <c r="D100" s="276">
        <v>1201.5893718939999</v>
      </c>
      <c r="E100" s="276">
        <v>1201.5893718939999</v>
      </c>
      <c r="F100" s="276"/>
      <c r="G100" s="276">
        <v>1201.5893718939999</v>
      </c>
      <c r="H100" s="277">
        <v>39114</v>
      </c>
      <c r="I100" s="277">
        <v>39114</v>
      </c>
      <c r="J100" s="277">
        <v>42475</v>
      </c>
      <c r="K100" s="275">
        <v>9</v>
      </c>
      <c r="L100" s="275">
        <v>1</v>
      </c>
    </row>
    <row r="101" spans="1:12" ht="17.100000000000001" customHeight="1" x14ac:dyDescent="0.25">
      <c r="A101" s="117">
        <v>87</v>
      </c>
      <c r="B101" s="117" t="s">
        <v>205</v>
      </c>
      <c r="C101" s="117" t="s">
        <v>219</v>
      </c>
      <c r="D101" s="276">
        <v>2459.4453075759998</v>
      </c>
      <c r="E101" s="276">
        <v>2459.4453075759998</v>
      </c>
      <c r="F101" s="276"/>
      <c r="G101" s="276">
        <v>2459.4453075759998</v>
      </c>
      <c r="H101" s="277">
        <v>38488</v>
      </c>
      <c r="I101" s="277">
        <v>38703</v>
      </c>
      <c r="J101" s="277">
        <v>42069</v>
      </c>
      <c r="K101" s="275">
        <v>9</v>
      </c>
      <c r="L101" s="275">
        <v>6</v>
      </c>
    </row>
    <row r="102" spans="1:12" ht="17.100000000000001" customHeight="1" x14ac:dyDescent="0.25">
      <c r="A102" s="117">
        <v>90</v>
      </c>
      <c r="B102" s="117" t="s">
        <v>205</v>
      </c>
      <c r="C102" s="117" t="s">
        <v>220</v>
      </c>
      <c r="D102" s="276">
        <v>488.96734960800001</v>
      </c>
      <c r="E102" s="276">
        <v>488.96734960800001</v>
      </c>
      <c r="F102" s="276"/>
      <c r="G102" s="276">
        <v>488.96734960800001</v>
      </c>
      <c r="H102" s="277">
        <v>38548</v>
      </c>
      <c r="I102" s="277">
        <v>38548</v>
      </c>
      <c r="J102" s="277">
        <v>42069</v>
      </c>
      <c r="K102" s="275">
        <v>9</v>
      </c>
      <c r="L102" s="275">
        <v>7</v>
      </c>
    </row>
    <row r="103" spans="1:12" ht="17.100000000000001" customHeight="1" x14ac:dyDescent="0.25">
      <c r="A103" s="117">
        <v>91</v>
      </c>
      <c r="B103" s="117" t="s">
        <v>205</v>
      </c>
      <c r="C103" s="117" t="s">
        <v>221</v>
      </c>
      <c r="D103" s="276">
        <v>737.08568387000003</v>
      </c>
      <c r="E103" s="276">
        <v>737.08568387000003</v>
      </c>
      <c r="F103" s="276"/>
      <c r="G103" s="276">
        <v>737.08568387000003</v>
      </c>
      <c r="H103" s="277">
        <v>38862</v>
      </c>
      <c r="I103" s="277">
        <v>38872</v>
      </c>
      <c r="J103" s="277">
        <v>43341</v>
      </c>
      <c r="K103" s="275">
        <v>12</v>
      </c>
      <c r="L103" s="275">
        <v>1</v>
      </c>
    </row>
    <row r="104" spans="1:12" ht="17.100000000000001" customHeight="1" x14ac:dyDescent="0.25">
      <c r="A104" s="117">
        <v>92</v>
      </c>
      <c r="B104" s="117" t="s">
        <v>205</v>
      </c>
      <c r="C104" s="117" t="s">
        <v>222</v>
      </c>
      <c r="D104" s="276">
        <v>1231.505555708</v>
      </c>
      <c r="E104" s="276">
        <v>1231.505555708</v>
      </c>
      <c r="F104" s="276"/>
      <c r="G104" s="276">
        <v>1231.505555708</v>
      </c>
      <c r="H104" s="277">
        <v>38510</v>
      </c>
      <c r="I104" s="277">
        <v>38700</v>
      </c>
      <c r="J104" s="277">
        <v>42384</v>
      </c>
      <c r="K104" s="275">
        <v>10</v>
      </c>
      <c r="L104" s="275">
        <v>4</v>
      </c>
    </row>
    <row r="105" spans="1:12" ht="17.100000000000001" customHeight="1" x14ac:dyDescent="0.25">
      <c r="A105" s="117">
        <v>93</v>
      </c>
      <c r="B105" s="117" t="s">
        <v>205</v>
      </c>
      <c r="C105" s="117" t="s">
        <v>223</v>
      </c>
      <c r="D105" s="276">
        <v>1233.9263493400001</v>
      </c>
      <c r="E105" s="276">
        <v>1233.9263493400001</v>
      </c>
      <c r="F105" s="276"/>
      <c r="G105" s="276">
        <v>1233.9263493400001</v>
      </c>
      <c r="H105" s="277">
        <v>38651</v>
      </c>
      <c r="I105" s="277">
        <v>38651</v>
      </c>
      <c r="J105" s="277">
        <v>43341</v>
      </c>
      <c r="K105" s="275">
        <v>12</v>
      </c>
      <c r="L105" s="275">
        <v>9</v>
      </c>
    </row>
    <row r="106" spans="1:12" ht="17.100000000000001" customHeight="1" x14ac:dyDescent="0.25">
      <c r="A106" s="117">
        <v>94</v>
      </c>
      <c r="B106" s="117" t="s">
        <v>205</v>
      </c>
      <c r="C106" s="117" t="s">
        <v>224</v>
      </c>
      <c r="D106" s="276">
        <v>543.4123616280001</v>
      </c>
      <c r="E106" s="276">
        <v>543.4123616280001</v>
      </c>
      <c r="F106" s="276"/>
      <c r="G106" s="276">
        <v>543.4123616280001</v>
      </c>
      <c r="H106" s="277">
        <v>38410</v>
      </c>
      <c r="I106" s="277">
        <v>38410</v>
      </c>
      <c r="J106" s="277">
        <v>42185</v>
      </c>
      <c r="K106" s="275">
        <v>10</v>
      </c>
      <c r="L106" s="275">
        <v>3</v>
      </c>
    </row>
    <row r="107" spans="1:12" ht="17.100000000000001" customHeight="1" x14ac:dyDescent="0.25">
      <c r="A107" s="117">
        <v>95</v>
      </c>
      <c r="B107" s="117" t="s">
        <v>140</v>
      </c>
      <c r="C107" s="117" t="s">
        <v>225</v>
      </c>
      <c r="D107" s="276">
        <v>219.645647814</v>
      </c>
      <c r="E107" s="276">
        <v>219.645647814</v>
      </c>
      <c r="F107" s="276"/>
      <c r="G107" s="276">
        <v>219.645647814</v>
      </c>
      <c r="H107" s="277">
        <v>38628</v>
      </c>
      <c r="I107" s="277">
        <v>38628</v>
      </c>
      <c r="J107" s="277">
        <v>42069</v>
      </c>
      <c r="K107" s="275">
        <v>9</v>
      </c>
      <c r="L107" s="275">
        <v>0</v>
      </c>
    </row>
    <row r="108" spans="1:12" ht="17.100000000000001" customHeight="1" x14ac:dyDescent="0.25">
      <c r="A108" s="117">
        <v>98</v>
      </c>
      <c r="B108" s="117" t="s">
        <v>140</v>
      </c>
      <c r="C108" s="117" t="s">
        <v>226</v>
      </c>
      <c r="D108" s="276">
        <v>141.28257333400001</v>
      </c>
      <c r="E108" s="276">
        <v>141.28257333400001</v>
      </c>
      <c r="F108" s="276"/>
      <c r="G108" s="276">
        <v>141.28257333400001</v>
      </c>
      <c r="H108" s="277">
        <v>38554</v>
      </c>
      <c r="I108" s="277">
        <v>38564</v>
      </c>
      <c r="J108" s="277">
        <v>42069</v>
      </c>
      <c r="K108" s="275">
        <v>9</v>
      </c>
      <c r="L108" s="275">
        <v>7</v>
      </c>
    </row>
    <row r="109" spans="1:12" ht="17.100000000000001" customHeight="1" x14ac:dyDescent="0.25">
      <c r="A109" s="117">
        <v>99</v>
      </c>
      <c r="B109" s="117" t="s">
        <v>140</v>
      </c>
      <c r="C109" s="117" t="s">
        <v>227</v>
      </c>
      <c r="D109" s="276">
        <v>954.98185071400007</v>
      </c>
      <c r="E109" s="276">
        <v>954.98185071400007</v>
      </c>
      <c r="F109" s="276"/>
      <c r="G109" s="276">
        <v>954.98185071400007</v>
      </c>
      <c r="H109" s="277">
        <v>38512</v>
      </c>
      <c r="I109" s="277">
        <v>38562</v>
      </c>
      <c r="J109" s="277">
        <v>43279</v>
      </c>
      <c r="K109" s="275">
        <v>13</v>
      </c>
      <c r="L109" s="275">
        <v>0</v>
      </c>
    </row>
    <row r="110" spans="1:12" ht="17.100000000000001" customHeight="1" x14ac:dyDescent="0.25">
      <c r="A110" s="117">
        <v>100</v>
      </c>
      <c r="B110" s="117" t="s">
        <v>228</v>
      </c>
      <c r="C110" s="117" t="s">
        <v>229</v>
      </c>
      <c r="D110" s="276">
        <v>1627.345487368</v>
      </c>
      <c r="E110" s="276">
        <v>1627.345487368</v>
      </c>
      <c r="F110" s="276"/>
      <c r="G110" s="276">
        <v>1627.345487368</v>
      </c>
      <c r="H110" s="277">
        <v>38981</v>
      </c>
      <c r="I110" s="277">
        <v>39559</v>
      </c>
      <c r="J110" s="277">
        <v>43341</v>
      </c>
      <c r="K110" s="275">
        <v>11</v>
      </c>
      <c r="L110" s="275">
        <v>10</v>
      </c>
    </row>
    <row r="111" spans="1:12" ht="17.100000000000001" customHeight="1" x14ac:dyDescent="0.25">
      <c r="A111" s="117">
        <v>101</v>
      </c>
      <c r="B111" s="117" t="s">
        <v>228</v>
      </c>
      <c r="C111" s="117" t="s">
        <v>230</v>
      </c>
      <c r="D111" s="276">
        <v>1190.1448879180002</v>
      </c>
      <c r="E111" s="276">
        <v>1190.1448879180002</v>
      </c>
      <c r="F111" s="276"/>
      <c r="G111" s="276">
        <v>1190.1448879180002</v>
      </c>
      <c r="H111" s="277">
        <v>38837</v>
      </c>
      <c r="I111" s="277">
        <v>39958</v>
      </c>
      <c r="J111" s="277">
        <v>43572</v>
      </c>
      <c r="K111" s="275">
        <v>12</v>
      </c>
      <c r="L111" s="275">
        <v>6</v>
      </c>
    </row>
    <row r="112" spans="1:12" ht="17.100000000000001" customHeight="1" x14ac:dyDescent="0.25">
      <c r="A112" s="117">
        <v>102</v>
      </c>
      <c r="B112" s="117" t="s">
        <v>228</v>
      </c>
      <c r="C112" s="117" t="s">
        <v>231</v>
      </c>
      <c r="D112" s="276">
        <v>670.30573531200002</v>
      </c>
      <c r="E112" s="276">
        <v>670.30573531200002</v>
      </c>
      <c r="F112" s="276"/>
      <c r="G112" s="276">
        <v>670.30573531200002</v>
      </c>
      <c r="H112" s="277">
        <v>38945</v>
      </c>
      <c r="I112" s="277">
        <v>39060</v>
      </c>
      <c r="J112" s="277">
        <v>42626</v>
      </c>
      <c r="K112" s="275">
        <v>9</v>
      </c>
      <c r="L112" s="275">
        <v>11</v>
      </c>
    </row>
    <row r="113" spans="1:12" ht="17.100000000000001" customHeight="1" x14ac:dyDescent="0.25">
      <c r="A113" s="117">
        <v>103</v>
      </c>
      <c r="B113" s="117" t="s">
        <v>228</v>
      </c>
      <c r="C113" s="117" t="s">
        <v>232</v>
      </c>
      <c r="D113" s="276">
        <v>309.67801503999999</v>
      </c>
      <c r="E113" s="276">
        <v>309.67801503999999</v>
      </c>
      <c r="F113" s="276"/>
      <c r="G113" s="276">
        <v>309.67801503999999</v>
      </c>
      <c r="H113" s="277">
        <v>38594</v>
      </c>
      <c r="I113" s="277">
        <v>38593</v>
      </c>
      <c r="J113" s="277">
        <v>42069</v>
      </c>
      <c r="K113" s="275">
        <v>9</v>
      </c>
      <c r="L113" s="275">
        <v>5</v>
      </c>
    </row>
    <row r="114" spans="1:12" ht="17.100000000000001" customHeight="1" x14ac:dyDescent="0.25">
      <c r="A114" s="117">
        <v>104</v>
      </c>
      <c r="B114" s="117" t="s">
        <v>228</v>
      </c>
      <c r="C114" s="117" t="s">
        <v>233</v>
      </c>
      <c r="D114" s="276">
        <v>4656.8231716939999</v>
      </c>
      <c r="E114" s="276">
        <v>4656.8231716939999</v>
      </c>
      <c r="F114" s="276"/>
      <c r="G114" s="276">
        <v>4656.8231716939999</v>
      </c>
      <c r="H114" s="277">
        <v>38562</v>
      </c>
      <c r="I114" s="277">
        <v>42782</v>
      </c>
      <c r="J114" s="277">
        <v>49947</v>
      </c>
      <c r="K114" s="275">
        <v>31</v>
      </c>
      <c r="L114" s="275">
        <v>0</v>
      </c>
    </row>
    <row r="115" spans="1:12" ht="17.100000000000001" customHeight="1" x14ac:dyDescent="0.25">
      <c r="A115" s="117">
        <v>105</v>
      </c>
      <c r="B115" s="117" t="s">
        <v>228</v>
      </c>
      <c r="C115" s="117" t="s">
        <v>234</v>
      </c>
      <c r="D115" s="276">
        <v>2038.126445098</v>
      </c>
      <c r="E115" s="276">
        <v>2038.126445098</v>
      </c>
      <c r="F115" s="276"/>
      <c r="G115" s="276">
        <v>2038.126445098</v>
      </c>
      <c r="H115" s="277">
        <v>38665</v>
      </c>
      <c r="I115" s="277">
        <v>38742</v>
      </c>
      <c r="J115" s="277">
        <v>43279</v>
      </c>
      <c r="K115" s="275">
        <v>12</v>
      </c>
      <c r="L115" s="275">
        <v>3</v>
      </c>
    </row>
    <row r="116" spans="1:12" ht="17.100000000000001" customHeight="1" x14ac:dyDescent="0.25">
      <c r="A116" s="331" t="s">
        <v>809</v>
      </c>
      <c r="B116" s="331"/>
      <c r="C116" s="331"/>
      <c r="D116" s="273">
        <f>SUM(D117:D133)</f>
        <v>33112.473108519996</v>
      </c>
      <c r="E116" s="273">
        <f>SUM(E117:E133)</f>
        <v>33112.473108519996</v>
      </c>
      <c r="F116" s="273"/>
      <c r="G116" s="273">
        <f>SUM(G117:G133)</f>
        <v>33112.473108519996</v>
      </c>
      <c r="H116" s="275"/>
      <c r="I116" s="275"/>
      <c r="J116" s="278"/>
      <c r="K116" s="275"/>
      <c r="L116" s="275"/>
    </row>
    <row r="117" spans="1:12" ht="17.100000000000001" customHeight="1" x14ac:dyDescent="0.25">
      <c r="A117" s="117">
        <v>106</v>
      </c>
      <c r="B117" s="117" t="s">
        <v>126</v>
      </c>
      <c r="C117" s="117" t="s">
        <v>235</v>
      </c>
      <c r="D117" s="276">
        <v>8218.3999130160009</v>
      </c>
      <c r="E117" s="276">
        <v>8218.3999130160009</v>
      </c>
      <c r="F117" s="276"/>
      <c r="G117" s="276">
        <v>8218.3999130160009</v>
      </c>
      <c r="H117" s="277">
        <v>39052</v>
      </c>
      <c r="I117" s="277">
        <v>39052</v>
      </c>
      <c r="J117" s="277">
        <v>43341</v>
      </c>
      <c r="K117" s="275">
        <v>11</v>
      </c>
      <c r="L117" s="275">
        <v>5</v>
      </c>
    </row>
    <row r="118" spans="1:12" ht="17.100000000000001" customHeight="1" x14ac:dyDescent="0.25">
      <c r="A118" s="117">
        <v>107</v>
      </c>
      <c r="B118" s="117" t="s">
        <v>128</v>
      </c>
      <c r="C118" s="117" t="s">
        <v>236</v>
      </c>
      <c r="D118" s="276">
        <v>505.96456789800004</v>
      </c>
      <c r="E118" s="276">
        <v>505.96456789800004</v>
      </c>
      <c r="F118" s="276"/>
      <c r="G118" s="276">
        <v>505.96456789800004</v>
      </c>
      <c r="H118" s="277">
        <v>39243</v>
      </c>
      <c r="I118" s="277">
        <v>39243</v>
      </c>
      <c r="J118" s="277">
        <v>43341</v>
      </c>
      <c r="K118" s="275">
        <v>10</v>
      </c>
      <c r="L118" s="275">
        <v>10</v>
      </c>
    </row>
    <row r="119" spans="1:12" ht="17.100000000000001" customHeight="1" x14ac:dyDescent="0.25">
      <c r="A119" s="117">
        <v>108</v>
      </c>
      <c r="B119" s="117" t="s">
        <v>136</v>
      </c>
      <c r="C119" s="117" t="s">
        <v>237</v>
      </c>
      <c r="D119" s="276">
        <v>470.76894007000004</v>
      </c>
      <c r="E119" s="276">
        <v>470.76894007000004</v>
      </c>
      <c r="F119" s="276"/>
      <c r="G119" s="276">
        <v>470.76894007000004</v>
      </c>
      <c r="H119" s="277">
        <v>38754</v>
      </c>
      <c r="I119" s="277">
        <v>38814</v>
      </c>
      <c r="J119" s="277">
        <v>42384</v>
      </c>
      <c r="K119" s="275">
        <v>9</v>
      </c>
      <c r="L119" s="275">
        <v>10</v>
      </c>
    </row>
    <row r="120" spans="1:12" ht="17.100000000000001" customHeight="1" x14ac:dyDescent="0.25">
      <c r="A120" s="117">
        <v>110</v>
      </c>
      <c r="B120" s="117" t="s">
        <v>205</v>
      </c>
      <c r="C120" s="117" t="s">
        <v>238</v>
      </c>
      <c r="D120" s="276">
        <v>426.71384990800004</v>
      </c>
      <c r="E120" s="276">
        <v>426.71384990800004</v>
      </c>
      <c r="F120" s="276"/>
      <c r="G120" s="276">
        <v>426.71384990800004</v>
      </c>
      <c r="H120" s="277">
        <v>39179</v>
      </c>
      <c r="I120" s="277">
        <v>39244</v>
      </c>
      <c r="J120" s="277">
        <v>42475</v>
      </c>
      <c r="K120" s="275">
        <v>9</v>
      </c>
      <c r="L120" s="275">
        <v>0</v>
      </c>
    </row>
    <row r="121" spans="1:12" ht="17.100000000000001" customHeight="1" x14ac:dyDescent="0.25">
      <c r="A121" s="117">
        <v>111</v>
      </c>
      <c r="B121" s="117" t="s">
        <v>205</v>
      </c>
      <c r="C121" s="117" t="s">
        <v>239</v>
      </c>
      <c r="D121" s="276">
        <v>1145.8880029060001</v>
      </c>
      <c r="E121" s="276">
        <v>1145.8880029060001</v>
      </c>
      <c r="F121" s="276"/>
      <c r="G121" s="276">
        <v>1145.8880029060001</v>
      </c>
      <c r="H121" s="277">
        <v>40040</v>
      </c>
      <c r="I121" s="277">
        <v>40049</v>
      </c>
      <c r="J121" s="277">
        <v>43672</v>
      </c>
      <c r="K121" s="275">
        <v>9</v>
      </c>
      <c r="L121" s="275">
        <v>5</v>
      </c>
    </row>
    <row r="122" spans="1:12" ht="17.100000000000001" customHeight="1" x14ac:dyDescent="0.25">
      <c r="A122" s="117">
        <v>112</v>
      </c>
      <c r="B122" s="117" t="s">
        <v>205</v>
      </c>
      <c r="C122" s="117" t="s">
        <v>240</v>
      </c>
      <c r="D122" s="276">
        <v>1919.6580275540002</v>
      </c>
      <c r="E122" s="276">
        <v>1919.6580275540002</v>
      </c>
      <c r="F122" s="276"/>
      <c r="G122" s="276">
        <v>1919.6580275540002</v>
      </c>
      <c r="H122" s="277">
        <v>38621</v>
      </c>
      <c r="I122" s="277">
        <v>40543</v>
      </c>
      <c r="J122" s="277">
        <v>43341</v>
      </c>
      <c r="K122" s="275">
        <v>12</v>
      </c>
      <c r="L122" s="275">
        <v>8</v>
      </c>
    </row>
    <row r="123" spans="1:12" ht="17.100000000000001" customHeight="1" x14ac:dyDescent="0.25">
      <c r="A123" s="117">
        <v>113</v>
      </c>
      <c r="B123" s="117" t="s">
        <v>205</v>
      </c>
      <c r="C123" s="117" t="s">
        <v>241</v>
      </c>
      <c r="D123" s="276">
        <v>1342.248995642</v>
      </c>
      <c r="E123" s="276">
        <v>1342.248995642</v>
      </c>
      <c r="F123" s="276"/>
      <c r="G123" s="276">
        <v>1342.248995642</v>
      </c>
      <c r="H123" s="277">
        <v>39357</v>
      </c>
      <c r="I123" s="277">
        <v>39357</v>
      </c>
      <c r="J123" s="277">
        <v>42881</v>
      </c>
      <c r="K123" s="275">
        <v>9</v>
      </c>
      <c r="L123" s="275">
        <v>7</v>
      </c>
    </row>
    <row r="124" spans="1:12" ht="17.100000000000001" customHeight="1" x14ac:dyDescent="0.25">
      <c r="A124" s="117">
        <v>114</v>
      </c>
      <c r="B124" s="117" t="s">
        <v>205</v>
      </c>
      <c r="C124" s="117" t="s">
        <v>242</v>
      </c>
      <c r="D124" s="276">
        <v>1595.8014071540001</v>
      </c>
      <c r="E124" s="276">
        <v>1595.8014071540001</v>
      </c>
      <c r="F124" s="276"/>
      <c r="G124" s="276">
        <v>1595.8014071540001</v>
      </c>
      <c r="H124" s="277">
        <v>38847</v>
      </c>
      <c r="I124" s="277">
        <v>38847</v>
      </c>
      <c r="J124" s="277">
        <v>43279</v>
      </c>
      <c r="K124" s="275">
        <v>11</v>
      </c>
      <c r="L124" s="275">
        <v>11</v>
      </c>
    </row>
    <row r="125" spans="1:12" ht="17.100000000000001" customHeight="1" x14ac:dyDescent="0.25">
      <c r="A125" s="117">
        <v>117</v>
      </c>
      <c r="B125" s="117" t="s">
        <v>205</v>
      </c>
      <c r="C125" s="117" t="s">
        <v>243</v>
      </c>
      <c r="D125" s="276">
        <v>4407.8848480780007</v>
      </c>
      <c r="E125" s="276">
        <v>4407.8848480780007</v>
      </c>
      <c r="F125" s="276"/>
      <c r="G125" s="276">
        <v>4407.8848480780007</v>
      </c>
      <c r="H125" s="277">
        <v>39091</v>
      </c>
      <c r="I125" s="277">
        <v>39419</v>
      </c>
      <c r="J125" s="277">
        <v>43049</v>
      </c>
      <c r="K125" s="275">
        <v>10</v>
      </c>
      <c r="L125" s="275">
        <v>7</v>
      </c>
    </row>
    <row r="126" spans="1:12" ht="17.100000000000001" customHeight="1" x14ac:dyDescent="0.25">
      <c r="A126" s="117">
        <v>118</v>
      </c>
      <c r="B126" s="117" t="s">
        <v>205</v>
      </c>
      <c r="C126" s="117" t="s">
        <v>244</v>
      </c>
      <c r="D126" s="276">
        <v>1382.3854413419999</v>
      </c>
      <c r="E126" s="276">
        <v>1382.3854413419999</v>
      </c>
      <c r="F126" s="276"/>
      <c r="G126" s="276">
        <v>1382.3854413419999</v>
      </c>
      <c r="H126" s="277">
        <v>39205</v>
      </c>
      <c r="I126" s="277">
        <v>39287</v>
      </c>
      <c r="J126" s="277">
        <v>42881</v>
      </c>
      <c r="K126" s="275">
        <v>9</v>
      </c>
      <c r="L126" s="275">
        <v>7</v>
      </c>
    </row>
    <row r="127" spans="1:12" ht="17.100000000000001" customHeight="1" x14ac:dyDescent="0.25">
      <c r="A127" s="117">
        <v>122</v>
      </c>
      <c r="B127" s="117" t="s">
        <v>140</v>
      </c>
      <c r="C127" s="117" t="s">
        <v>245</v>
      </c>
      <c r="D127" s="276">
        <v>274.590535714</v>
      </c>
      <c r="E127" s="276">
        <v>274.590535714</v>
      </c>
      <c r="F127" s="276"/>
      <c r="G127" s="276">
        <v>274.590535714</v>
      </c>
      <c r="H127" s="277">
        <v>38842</v>
      </c>
      <c r="I127" s="277">
        <v>38905</v>
      </c>
      <c r="J127" s="277">
        <v>42384</v>
      </c>
      <c r="K127" s="275">
        <v>9</v>
      </c>
      <c r="L127" s="275">
        <v>6</v>
      </c>
    </row>
    <row r="128" spans="1:12" ht="17.100000000000001" customHeight="1" x14ac:dyDescent="0.25">
      <c r="A128" s="117">
        <v>123</v>
      </c>
      <c r="B128" s="117" t="s">
        <v>140</v>
      </c>
      <c r="C128" s="117" t="s">
        <v>247</v>
      </c>
      <c r="D128" s="276">
        <v>101.31539839999999</v>
      </c>
      <c r="E128" s="276">
        <v>101.31539839999999</v>
      </c>
      <c r="F128" s="276"/>
      <c r="G128" s="276">
        <v>101.31539839999999</v>
      </c>
      <c r="H128" s="277">
        <v>38946</v>
      </c>
      <c r="I128" s="277">
        <v>39031</v>
      </c>
      <c r="J128" s="277">
        <v>42475</v>
      </c>
      <c r="K128" s="275">
        <v>9</v>
      </c>
      <c r="L128" s="275">
        <v>6</v>
      </c>
    </row>
    <row r="129" spans="1:12" ht="17.100000000000001" customHeight="1" x14ac:dyDescent="0.25">
      <c r="A129" s="117">
        <v>124</v>
      </c>
      <c r="B129" s="117" t="s">
        <v>140</v>
      </c>
      <c r="C129" s="117" t="s">
        <v>248</v>
      </c>
      <c r="D129" s="276">
        <v>1822.9470038219999</v>
      </c>
      <c r="E129" s="276">
        <v>1822.9470038219999</v>
      </c>
      <c r="F129" s="276"/>
      <c r="G129" s="276">
        <v>1822.9470038219999</v>
      </c>
      <c r="H129" s="277">
        <v>38922</v>
      </c>
      <c r="I129" s="277">
        <v>39077</v>
      </c>
      <c r="J129" s="277">
        <v>43111</v>
      </c>
      <c r="K129" s="275">
        <v>11</v>
      </c>
      <c r="L129" s="275">
        <v>3</v>
      </c>
    </row>
    <row r="130" spans="1:12" ht="17.100000000000001" customHeight="1" x14ac:dyDescent="0.25">
      <c r="A130" s="117">
        <v>126</v>
      </c>
      <c r="B130" s="117" t="s">
        <v>228</v>
      </c>
      <c r="C130" s="117" t="s">
        <v>249</v>
      </c>
      <c r="D130" s="276">
        <v>3019.4408738420002</v>
      </c>
      <c r="E130" s="276">
        <v>3019.4408738420002</v>
      </c>
      <c r="F130" s="276"/>
      <c r="G130" s="276">
        <v>3019.4408738420002</v>
      </c>
      <c r="H130" s="277">
        <v>38968</v>
      </c>
      <c r="I130" s="277">
        <v>39423</v>
      </c>
      <c r="J130" s="277">
        <v>43341</v>
      </c>
      <c r="K130" s="275">
        <v>11</v>
      </c>
      <c r="L130" s="275">
        <v>10</v>
      </c>
    </row>
    <row r="131" spans="1:12" ht="17.100000000000001" customHeight="1" x14ac:dyDescent="0.25">
      <c r="A131" s="117">
        <v>127</v>
      </c>
      <c r="B131" s="117" t="s">
        <v>228</v>
      </c>
      <c r="C131" s="117" t="s">
        <v>251</v>
      </c>
      <c r="D131" s="276">
        <v>2518.9897981399999</v>
      </c>
      <c r="E131" s="276">
        <v>2518.9897981399999</v>
      </c>
      <c r="F131" s="276"/>
      <c r="G131" s="276">
        <v>2518.9897981399999</v>
      </c>
      <c r="H131" s="277">
        <v>39214</v>
      </c>
      <c r="I131" s="277">
        <v>39279</v>
      </c>
      <c r="J131" s="277">
        <v>43341</v>
      </c>
      <c r="K131" s="275">
        <v>10</v>
      </c>
      <c r="L131" s="275">
        <v>11</v>
      </c>
    </row>
    <row r="132" spans="1:12" ht="17.100000000000001" customHeight="1" x14ac:dyDescent="0.25">
      <c r="A132" s="117">
        <v>128</v>
      </c>
      <c r="B132" s="117" t="s">
        <v>228</v>
      </c>
      <c r="C132" s="117" t="s">
        <v>252</v>
      </c>
      <c r="D132" s="276">
        <v>2304.9862158780002</v>
      </c>
      <c r="E132" s="276">
        <v>2304.9862158780002</v>
      </c>
      <c r="F132" s="276"/>
      <c r="G132" s="276">
        <v>2304.9862158780002</v>
      </c>
      <c r="H132" s="277">
        <v>38994</v>
      </c>
      <c r="I132" s="277">
        <v>39421</v>
      </c>
      <c r="J132" s="277">
        <v>43049</v>
      </c>
      <c r="K132" s="275">
        <v>11</v>
      </c>
      <c r="L132" s="275">
        <v>1</v>
      </c>
    </row>
    <row r="133" spans="1:12" ht="17.100000000000001" customHeight="1" x14ac:dyDescent="0.25">
      <c r="A133" s="117">
        <v>130</v>
      </c>
      <c r="B133" s="117" t="s">
        <v>228</v>
      </c>
      <c r="C133" s="117" t="s">
        <v>253</v>
      </c>
      <c r="D133" s="276">
        <v>1654.489289156</v>
      </c>
      <c r="E133" s="276">
        <v>1654.489289156</v>
      </c>
      <c r="F133" s="276"/>
      <c r="G133" s="276">
        <v>1654.489289156</v>
      </c>
      <c r="H133" s="277">
        <v>38806</v>
      </c>
      <c r="I133" s="277">
        <v>40477</v>
      </c>
      <c r="J133" s="277">
        <v>46199</v>
      </c>
      <c r="K133" s="275">
        <v>19</v>
      </c>
      <c r="L133" s="275">
        <v>11</v>
      </c>
    </row>
    <row r="134" spans="1:12" ht="17.100000000000001" customHeight="1" x14ac:dyDescent="0.25">
      <c r="A134" s="331" t="s">
        <v>810</v>
      </c>
      <c r="B134" s="331"/>
      <c r="C134" s="331"/>
      <c r="D134" s="273">
        <f>SUM(D135:D143)</f>
        <v>5969.6733059840008</v>
      </c>
      <c r="E134" s="273">
        <f>SUM(E135:E143)</f>
        <v>5969.6733059840008</v>
      </c>
      <c r="F134" s="273"/>
      <c r="G134" s="273">
        <f>SUM(G135:G143)</f>
        <v>5969.6733059840008</v>
      </c>
      <c r="H134" s="277"/>
      <c r="I134" s="277"/>
      <c r="J134" s="277"/>
      <c r="K134" s="275"/>
      <c r="L134" s="275"/>
    </row>
    <row r="135" spans="1:12" ht="17.100000000000001" customHeight="1" x14ac:dyDescent="0.25">
      <c r="A135" s="117">
        <v>132</v>
      </c>
      <c r="B135" s="117" t="s">
        <v>779</v>
      </c>
      <c r="C135" s="117" t="s">
        <v>255</v>
      </c>
      <c r="D135" s="276">
        <v>260.44905722200002</v>
      </c>
      <c r="E135" s="276">
        <v>260.44905722200002</v>
      </c>
      <c r="F135" s="276"/>
      <c r="G135" s="276">
        <v>260.44905722200002</v>
      </c>
      <c r="H135" s="277">
        <v>39087</v>
      </c>
      <c r="I135" s="277">
        <v>39087</v>
      </c>
      <c r="J135" s="277">
        <v>44580</v>
      </c>
      <c r="K135" s="275">
        <v>14</v>
      </c>
      <c r="L135" s="275">
        <v>6</v>
      </c>
    </row>
    <row r="136" spans="1:12" ht="17.100000000000001" customHeight="1" x14ac:dyDescent="0.25">
      <c r="A136" s="117">
        <v>136</v>
      </c>
      <c r="B136" s="117" t="s">
        <v>136</v>
      </c>
      <c r="C136" s="117" t="s">
        <v>256</v>
      </c>
      <c r="D136" s="276">
        <v>80.747908862000003</v>
      </c>
      <c r="E136" s="276">
        <v>80.747908862000003</v>
      </c>
      <c r="F136" s="276"/>
      <c r="G136" s="276">
        <v>80.747908862000003</v>
      </c>
      <c r="H136" s="277">
        <v>39000</v>
      </c>
      <c r="I136" s="277">
        <v>39045</v>
      </c>
      <c r="J136" s="277">
        <v>42643</v>
      </c>
      <c r="K136" s="275">
        <v>9</v>
      </c>
      <c r="L136" s="275">
        <v>6</v>
      </c>
    </row>
    <row r="137" spans="1:12" ht="17.100000000000001" customHeight="1" x14ac:dyDescent="0.25">
      <c r="A137" s="117">
        <v>138</v>
      </c>
      <c r="B137" s="117" t="s">
        <v>140</v>
      </c>
      <c r="C137" s="117" t="s">
        <v>257</v>
      </c>
      <c r="D137" s="276">
        <v>639.34348422400012</v>
      </c>
      <c r="E137" s="276">
        <v>639.34348422400012</v>
      </c>
      <c r="F137" s="276"/>
      <c r="G137" s="276">
        <v>639.34348422400012</v>
      </c>
      <c r="H137" s="277">
        <v>39275</v>
      </c>
      <c r="I137" s="277">
        <v>39275</v>
      </c>
      <c r="J137" s="277">
        <v>42789</v>
      </c>
      <c r="K137" s="275">
        <v>9</v>
      </c>
      <c r="L137" s="275">
        <v>5</v>
      </c>
    </row>
    <row r="138" spans="1:12" ht="17.100000000000001" customHeight="1" x14ac:dyDescent="0.25">
      <c r="A138" s="117">
        <v>139</v>
      </c>
      <c r="B138" s="117" t="s">
        <v>140</v>
      </c>
      <c r="C138" s="117" t="s">
        <v>258</v>
      </c>
      <c r="D138" s="276">
        <v>181.41299480200001</v>
      </c>
      <c r="E138" s="276">
        <v>181.41299480200001</v>
      </c>
      <c r="F138" s="276"/>
      <c r="G138" s="276">
        <v>181.41299480200001</v>
      </c>
      <c r="H138" s="277">
        <v>40015</v>
      </c>
      <c r="I138" s="277">
        <v>40527</v>
      </c>
      <c r="J138" s="277">
        <v>43572</v>
      </c>
      <c r="K138" s="275">
        <v>9</v>
      </c>
      <c r="L138" s="275">
        <v>9</v>
      </c>
    </row>
    <row r="139" spans="1:12" ht="17.100000000000001" customHeight="1" x14ac:dyDescent="0.25">
      <c r="A139" s="117">
        <v>140</v>
      </c>
      <c r="B139" s="117" t="s">
        <v>140</v>
      </c>
      <c r="C139" s="117" t="s">
        <v>259</v>
      </c>
      <c r="D139" s="276">
        <v>427.31505472399999</v>
      </c>
      <c r="E139" s="276">
        <v>427.31505472399999</v>
      </c>
      <c r="F139" s="276"/>
      <c r="G139" s="276">
        <v>427.31505472399999</v>
      </c>
      <c r="H139" s="277">
        <v>40270</v>
      </c>
      <c r="I139" s="277">
        <v>40336</v>
      </c>
      <c r="J139" s="277">
        <v>46283</v>
      </c>
      <c r="K139" s="275">
        <v>16</v>
      </c>
      <c r="L139" s="275">
        <v>3</v>
      </c>
    </row>
    <row r="140" spans="1:12" ht="17.100000000000001" customHeight="1" x14ac:dyDescent="0.25">
      <c r="A140" s="117">
        <v>141</v>
      </c>
      <c r="B140" s="117" t="s">
        <v>140</v>
      </c>
      <c r="C140" s="117" t="s">
        <v>260</v>
      </c>
      <c r="D140" s="276">
        <v>245.02423117200001</v>
      </c>
      <c r="E140" s="276">
        <v>245.02423117200001</v>
      </c>
      <c r="F140" s="276"/>
      <c r="G140" s="276">
        <v>245.02423117200001</v>
      </c>
      <c r="H140" s="277">
        <v>39533</v>
      </c>
      <c r="I140" s="277">
        <v>39533</v>
      </c>
      <c r="J140" s="277">
        <v>43111</v>
      </c>
      <c r="K140" s="275">
        <v>9</v>
      </c>
      <c r="L140" s="275">
        <v>8</v>
      </c>
    </row>
    <row r="141" spans="1:12" ht="17.100000000000001" customHeight="1" x14ac:dyDescent="0.25">
      <c r="A141" s="117">
        <v>142</v>
      </c>
      <c r="B141" s="117" t="s">
        <v>228</v>
      </c>
      <c r="C141" s="117" t="s">
        <v>261</v>
      </c>
      <c r="D141" s="276">
        <v>1200.135247512</v>
      </c>
      <c r="E141" s="276">
        <v>1200.135247512</v>
      </c>
      <c r="F141" s="276"/>
      <c r="G141" s="276">
        <v>1200.135247512</v>
      </c>
      <c r="H141" s="277">
        <v>39539</v>
      </c>
      <c r="I141" s="277">
        <v>39681</v>
      </c>
      <c r="J141" s="277">
        <v>43279</v>
      </c>
      <c r="K141" s="275">
        <v>9</v>
      </c>
      <c r="L141" s="275">
        <v>11</v>
      </c>
    </row>
    <row r="142" spans="1:12" ht="17.100000000000001" customHeight="1" x14ac:dyDescent="0.25">
      <c r="A142" s="117">
        <v>143</v>
      </c>
      <c r="B142" s="117" t="s">
        <v>228</v>
      </c>
      <c r="C142" s="117" t="s">
        <v>262</v>
      </c>
      <c r="D142" s="276">
        <v>1438.7992772960001</v>
      </c>
      <c r="E142" s="276">
        <v>1438.7992772960001</v>
      </c>
      <c r="F142" s="276"/>
      <c r="G142" s="276">
        <v>1438.7992772960001</v>
      </c>
      <c r="H142" s="277">
        <v>39149</v>
      </c>
      <c r="I142" s="277">
        <v>39353</v>
      </c>
      <c r="J142" s="277">
        <v>43341</v>
      </c>
      <c r="K142" s="275">
        <v>11</v>
      </c>
      <c r="L142" s="275">
        <v>4</v>
      </c>
    </row>
    <row r="143" spans="1:12" ht="17.100000000000001" customHeight="1" x14ac:dyDescent="0.25">
      <c r="A143" s="117">
        <v>144</v>
      </c>
      <c r="B143" s="117" t="s">
        <v>228</v>
      </c>
      <c r="C143" s="117" t="s">
        <v>263</v>
      </c>
      <c r="D143" s="276">
        <v>1496.44605017</v>
      </c>
      <c r="E143" s="276">
        <v>1496.44605017</v>
      </c>
      <c r="F143" s="276"/>
      <c r="G143" s="276">
        <v>1496.44605017</v>
      </c>
      <c r="H143" s="277">
        <v>38954</v>
      </c>
      <c r="I143" s="277">
        <v>39191</v>
      </c>
      <c r="J143" s="277">
        <v>43341</v>
      </c>
      <c r="K143" s="275">
        <v>11</v>
      </c>
      <c r="L143" s="275">
        <v>10</v>
      </c>
    </row>
    <row r="144" spans="1:12" ht="17.100000000000001" customHeight="1" x14ac:dyDescent="0.25">
      <c r="A144" s="331" t="s">
        <v>811</v>
      </c>
      <c r="B144" s="331"/>
      <c r="C144" s="331"/>
      <c r="D144" s="273">
        <f>SUM(D145:D165)</f>
        <v>57198.036174866</v>
      </c>
      <c r="E144" s="273">
        <f>SUM(E145:E165)</f>
        <v>57198.036174866</v>
      </c>
      <c r="F144" s="273"/>
      <c r="G144" s="273">
        <f>SUM(G145:G165)</f>
        <v>57198.036174866</v>
      </c>
      <c r="H144" s="277"/>
      <c r="I144" s="277"/>
      <c r="J144" s="277"/>
      <c r="K144" s="275"/>
      <c r="L144" s="275"/>
    </row>
    <row r="145" spans="1:12" ht="17.100000000000001" customHeight="1" x14ac:dyDescent="0.25">
      <c r="A145" s="117">
        <v>146</v>
      </c>
      <c r="B145" s="117" t="s">
        <v>155</v>
      </c>
      <c r="C145" s="117" t="s">
        <v>264</v>
      </c>
      <c r="D145" s="276">
        <v>3173.5515754040002</v>
      </c>
      <c r="E145" s="276">
        <v>3173.5515754040002</v>
      </c>
      <c r="F145" s="276"/>
      <c r="G145" s="276">
        <v>3173.5515754040002</v>
      </c>
      <c r="H145" s="277">
        <v>41197</v>
      </c>
      <c r="I145" s="277">
        <v>41968</v>
      </c>
      <c r="J145" s="277">
        <v>52096</v>
      </c>
      <c r="K145" s="275">
        <v>29</v>
      </c>
      <c r="L145" s="275">
        <v>5</v>
      </c>
    </row>
    <row r="146" spans="1:12" ht="17.100000000000001" customHeight="1" x14ac:dyDescent="0.25">
      <c r="A146" s="117">
        <v>147</v>
      </c>
      <c r="B146" s="117" t="s">
        <v>192</v>
      </c>
      <c r="C146" s="117" t="s">
        <v>265</v>
      </c>
      <c r="D146" s="276">
        <v>2134.8634779439999</v>
      </c>
      <c r="E146" s="276">
        <v>2134.8634779439999</v>
      </c>
      <c r="F146" s="276"/>
      <c r="G146" s="276">
        <v>2134.8634779439999</v>
      </c>
      <c r="H146" s="277">
        <v>40008</v>
      </c>
      <c r="I146" s="277">
        <v>40008</v>
      </c>
      <c r="J146" s="277">
        <v>43572</v>
      </c>
      <c r="K146" s="275">
        <v>9</v>
      </c>
      <c r="L146" s="275">
        <v>6</v>
      </c>
    </row>
    <row r="147" spans="1:12" ht="17.100000000000001" customHeight="1" x14ac:dyDescent="0.25">
      <c r="A147" s="117">
        <v>148</v>
      </c>
      <c r="B147" s="117" t="s">
        <v>266</v>
      </c>
      <c r="C147" s="117" t="s">
        <v>267</v>
      </c>
      <c r="D147" s="276">
        <v>1309.9924146179999</v>
      </c>
      <c r="E147" s="276">
        <v>1309.9924146179999</v>
      </c>
      <c r="F147" s="276"/>
      <c r="G147" s="276">
        <v>1309.9924146179999</v>
      </c>
      <c r="H147" s="277">
        <v>39282</v>
      </c>
      <c r="I147" s="277">
        <v>39282</v>
      </c>
      <c r="J147" s="277">
        <v>43672</v>
      </c>
      <c r="K147" s="275">
        <v>11</v>
      </c>
      <c r="L147" s="275">
        <v>10</v>
      </c>
    </row>
    <row r="148" spans="1:12" ht="17.100000000000001" customHeight="1" x14ac:dyDescent="0.25">
      <c r="A148" s="117">
        <v>149</v>
      </c>
      <c r="B148" s="117" t="s">
        <v>266</v>
      </c>
      <c r="C148" s="117" t="s">
        <v>268</v>
      </c>
      <c r="D148" s="276">
        <v>2216.4488565860001</v>
      </c>
      <c r="E148" s="276">
        <v>2216.4488565860001</v>
      </c>
      <c r="F148" s="276"/>
      <c r="G148" s="276">
        <v>2216.4488565860001</v>
      </c>
      <c r="H148" s="277">
        <v>39087</v>
      </c>
      <c r="I148" s="277">
        <v>39086</v>
      </c>
      <c r="J148" s="277">
        <v>43290</v>
      </c>
      <c r="K148" s="275">
        <v>10</v>
      </c>
      <c r="L148" s="275">
        <v>10</v>
      </c>
    </row>
    <row r="149" spans="1:12" ht="17.100000000000001" customHeight="1" x14ac:dyDescent="0.25">
      <c r="A149" s="117">
        <v>150</v>
      </c>
      <c r="B149" s="117" t="s">
        <v>266</v>
      </c>
      <c r="C149" s="117" t="s">
        <v>269</v>
      </c>
      <c r="D149" s="276">
        <v>1779.680191186</v>
      </c>
      <c r="E149" s="276">
        <v>1779.680191186</v>
      </c>
      <c r="F149" s="276"/>
      <c r="G149" s="276">
        <v>1779.680191186</v>
      </c>
      <c r="H149" s="277">
        <v>39273</v>
      </c>
      <c r="I149" s="277">
        <v>40479</v>
      </c>
      <c r="J149" s="277">
        <v>46346</v>
      </c>
      <c r="K149" s="275">
        <v>19</v>
      </c>
      <c r="L149" s="275">
        <v>2</v>
      </c>
    </row>
    <row r="150" spans="1:12" ht="17.100000000000001" customHeight="1" x14ac:dyDescent="0.25">
      <c r="A150" s="117">
        <v>151</v>
      </c>
      <c r="B150" s="117" t="s">
        <v>140</v>
      </c>
      <c r="C150" s="117" t="s">
        <v>270</v>
      </c>
      <c r="D150" s="276">
        <v>1986.280821498</v>
      </c>
      <c r="E150" s="276">
        <v>1986.280821498</v>
      </c>
      <c r="F150" s="276"/>
      <c r="G150" s="276">
        <v>1986.280821498</v>
      </c>
      <c r="H150" s="277">
        <v>40556</v>
      </c>
      <c r="I150" s="277">
        <v>41139</v>
      </c>
      <c r="J150" s="277">
        <v>46371</v>
      </c>
      <c r="K150" s="275">
        <v>15</v>
      </c>
      <c r="L150" s="275">
        <v>4</v>
      </c>
    </row>
    <row r="151" spans="1:12" ht="17.100000000000001" customHeight="1" x14ac:dyDescent="0.25">
      <c r="A151" s="117">
        <v>152</v>
      </c>
      <c r="B151" s="117" t="s">
        <v>140</v>
      </c>
      <c r="C151" s="117" t="s">
        <v>271</v>
      </c>
      <c r="D151" s="276">
        <v>1551.27806833</v>
      </c>
      <c r="E151" s="276">
        <v>1551.27806833</v>
      </c>
      <c r="F151" s="276"/>
      <c r="G151" s="276">
        <v>1551.27806833</v>
      </c>
      <c r="H151" s="277">
        <v>39784</v>
      </c>
      <c r="I151" s="277">
        <v>40553</v>
      </c>
      <c r="J151" s="277">
        <v>46283</v>
      </c>
      <c r="K151" s="275">
        <v>17</v>
      </c>
      <c r="L151" s="275">
        <v>8</v>
      </c>
    </row>
    <row r="152" spans="1:12" ht="17.100000000000001" customHeight="1" x14ac:dyDescent="0.25">
      <c r="A152" s="117">
        <v>156</v>
      </c>
      <c r="B152" s="117" t="s">
        <v>205</v>
      </c>
      <c r="C152" s="117" t="s">
        <v>272</v>
      </c>
      <c r="D152" s="276">
        <v>3384.4989260120001</v>
      </c>
      <c r="E152" s="276">
        <v>3384.4989260120001</v>
      </c>
      <c r="F152" s="276"/>
      <c r="G152" s="276">
        <v>3384.4989260120001</v>
      </c>
      <c r="H152" s="277">
        <v>39871</v>
      </c>
      <c r="I152" s="277">
        <v>40462</v>
      </c>
      <c r="J152" s="277">
        <v>46213</v>
      </c>
      <c r="K152" s="275">
        <v>17</v>
      </c>
      <c r="L152" s="275">
        <v>0</v>
      </c>
    </row>
    <row r="153" spans="1:12" ht="17.100000000000001" customHeight="1" x14ac:dyDescent="0.25">
      <c r="A153" s="117">
        <v>157</v>
      </c>
      <c r="B153" s="117" t="s">
        <v>205</v>
      </c>
      <c r="C153" s="117" t="s">
        <v>273</v>
      </c>
      <c r="D153" s="276">
        <v>7901.8044720500002</v>
      </c>
      <c r="E153" s="276">
        <v>7901.8044720500002</v>
      </c>
      <c r="F153" s="276"/>
      <c r="G153" s="276">
        <v>7901.8044720500002</v>
      </c>
      <c r="H153" s="277">
        <v>40150</v>
      </c>
      <c r="I153" s="277">
        <v>40232</v>
      </c>
      <c r="J153" s="277">
        <v>46353</v>
      </c>
      <c r="K153" s="275">
        <v>16</v>
      </c>
      <c r="L153" s="275">
        <v>9</v>
      </c>
    </row>
    <row r="154" spans="1:12" ht="17.100000000000001" customHeight="1" x14ac:dyDescent="0.25">
      <c r="A154" s="117">
        <v>158</v>
      </c>
      <c r="B154" s="117" t="s">
        <v>205</v>
      </c>
      <c r="C154" s="117" t="s">
        <v>274</v>
      </c>
      <c r="D154" s="276">
        <v>813.26054068600001</v>
      </c>
      <c r="E154" s="276">
        <v>813.26054068600001</v>
      </c>
      <c r="F154" s="276"/>
      <c r="G154" s="276">
        <v>813.26054068600001</v>
      </c>
      <c r="H154" s="277">
        <v>39058</v>
      </c>
      <c r="I154" s="277">
        <v>39058</v>
      </c>
      <c r="J154" s="277">
        <v>42643</v>
      </c>
      <c r="K154" s="275">
        <v>8</v>
      </c>
      <c r="L154" s="275">
        <v>9</v>
      </c>
    </row>
    <row r="155" spans="1:12" ht="17.100000000000001" customHeight="1" x14ac:dyDescent="0.25">
      <c r="A155" s="117">
        <v>159</v>
      </c>
      <c r="B155" s="117" t="s">
        <v>205</v>
      </c>
      <c r="C155" s="117" t="s">
        <v>275</v>
      </c>
      <c r="D155" s="276">
        <v>47.364745687999999</v>
      </c>
      <c r="E155" s="276">
        <v>47.364745687999999</v>
      </c>
      <c r="F155" s="276"/>
      <c r="G155" s="276">
        <v>47.364745687999999</v>
      </c>
      <c r="H155" s="277">
        <v>39317</v>
      </c>
      <c r="I155" s="277">
        <v>39317</v>
      </c>
      <c r="J155" s="277">
        <v>42475</v>
      </c>
      <c r="K155" s="275">
        <v>8</v>
      </c>
      <c r="L155" s="275">
        <v>6</v>
      </c>
    </row>
    <row r="156" spans="1:12" s="61" customFormat="1" ht="17.100000000000001" customHeight="1" x14ac:dyDescent="0.25">
      <c r="A156" s="117">
        <v>160</v>
      </c>
      <c r="B156" s="117" t="s">
        <v>205</v>
      </c>
      <c r="C156" s="117" t="s">
        <v>276</v>
      </c>
      <c r="D156" s="276">
        <v>261.12006528800003</v>
      </c>
      <c r="E156" s="276">
        <v>261.12006528800003</v>
      </c>
      <c r="F156" s="276"/>
      <c r="G156" s="276">
        <v>261.12006528800003</v>
      </c>
      <c r="H156" s="277">
        <v>39190</v>
      </c>
      <c r="I156" s="277">
        <v>39190</v>
      </c>
      <c r="J156" s="277">
        <v>42475</v>
      </c>
      <c r="K156" s="275">
        <v>8</v>
      </c>
      <c r="L156" s="275">
        <v>6</v>
      </c>
    </row>
    <row r="157" spans="1:12" ht="17.100000000000001" customHeight="1" x14ac:dyDescent="0.25">
      <c r="A157" s="117">
        <v>161</v>
      </c>
      <c r="B157" s="117" t="s">
        <v>205</v>
      </c>
      <c r="C157" s="117" t="s">
        <v>277</v>
      </c>
      <c r="D157" s="276">
        <v>456.224447226</v>
      </c>
      <c r="E157" s="276">
        <v>456.224447226</v>
      </c>
      <c r="F157" s="276"/>
      <c r="G157" s="276">
        <v>456.224447226</v>
      </c>
      <c r="H157" s="277">
        <v>39279</v>
      </c>
      <c r="I157" s="277">
        <v>39358</v>
      </c>
      <c r="J157" s="277">
        <v>43279</v>
      </c>
      <c r="K157" s="275">
        <v>10</v>
      </c>
      <c r="L157" s="275">
        <v>9</v>
      </c>
    </row>
    <row r="158" spans="1:12" ht="17.100000000000001" customHeight="1" x14ac:dyDescent="0.25">
      <c r="A158" s="117">
        <v>162</v>
      </c>
      <c r="B158" s="117" t="s">
        <v>205</v>
      </c>
      <c r="C158" s="117" t="s">
        <v>278</v>
      </c>
      <c r="D158" s="276">
        <v>233.49931693000002</v>
      </c>
      <c r="E158" s="276">
        <v>233.49931693000002</v>
      </c>
      <c r="F158" s="276"/>
      <c r="G158" s="276">
        <v>233.49931693000002</v>
      </c>
      <c r="H158" s="277">
        <v>39583</v>
      </c>
      <c r="I158" s="277">
        <v>39619</v>
      </c>
      <c r="J158" s="277">
        <v>43279</v>
      </c>
      <c r="K158" s="275">
        <v>9</v>
      </c>
      <c r="L158" s="275">
        <v>11</v>
      </c>
    </row>
    <row r="159" spans="1:12" ht="17.100000000000001" customHeight="1" x14ac:dyDescent="0.25">
      <c r="A159" s="117">
        <v>163</v>
      </c>
      <c r="B159" s="117" t="s">
        <v>140</v>
      </c>
      <c r="C159" s="117" t="s">
        <v>279</v>
      </c>
      <c r="D159" s="276">
        <v>434.09652930200002</v>
      </c>
      <c r="E159" s="276">
        <v>434.09652930200002</v>
      </c>
      <c r="F159" s="276"/>
      <c r="G159" s="276">
        <v>434.09652930200002</v>
      </c>
      <c r="H159" s="277">
        <v>39162</v>
      </c>
      <c r="I159" s="277">
        <v>39162</v>
      </c>
      <c r="J159" s="277">
        <v>42475</v>
      </c>
      <c r="K159" s="275">
        <v>9</v>
      </c>
      <c r="L159" s="275">
        <v>0</v>
      </c>
    </row>
    <row r="160" spans="1:12" ht="17.100000000000001" customHeight="1" x14ac:dyDescent="0.25">
      <c r="A160" s="117">
        <v>164</v>
      </c>
      <c r="B160" s="117" t="s">
        <v>140</v>
      </c>
      <c r="C160" s="117" t="s">
        <v>280</v>
      </c>
      <c r="D160" s="276">
        <v>4369.9490407900003</v>
      </c>
      <c r="E160" s="276">
        <v>4369.9490407900003</v>
      </c>
      <c r="F160" s="276"/>
      <c r="G160" s="276">
        <v>4369.9490407900003</v>
      </c>
      <c r="H160" s="277">
        <v>40739</v>
      </c>
      <c r="I160" s="277">
        <v>41465</v>
      </c>
      <c r="J160" s="277">
        <v>46366</v>
      </c>
      <c r="K160" s="275">
        <v>15</v>
      </c>
      <c r="L160" s="275">
        <v>4</v>
      </c>
    </row>
    <row r="161" spans="1:12" ht="17.100000000000001" customHeight="1" x14ac:dyDescent="0.25">
      <c r="A161" s="117">
        <v>165</v>
      </c>
      <c r="B161" s="117" t="s">
        <v>136</v>
      </c>
      <c r="C161" s="117" t="s">
        <v>281</v>
      </c>
      <c r="D161" s="276">
        <v>919.93254741999999</v>
      </c>
      <c r="E161" s="276">
        <v>919.93254741999999</v>
      </c>
      <c r="F161" s="276"/>
      <c r="G161" s="276">
        <v>919.93254741999999</v>
      </c>
      <c r="H161" s="277">
        <v>39476</v>
      </c>
      <c r="I161" s="277">
        <v>39476</v>
      </c>
      <c r="J161" s="277">
        <v>43111</v>
      </c>
      <c r="K161" s="275">
        <v>9</v>
      </c>
      <c r="L161" s="275">
        <v>11</v>
      </c>
    </row>
    <row r="162" spans="1:12" ht="17.100000000000001" customHeight="1" x14ac:dyDescent="0.25">
      <c r="A162" s="117">
        <v>166</v>
      </c>
      <c r="B162" s="117" t="s">
        <v>228</v>
      </c>
      <c r="C162" s="117" t="s">
        <v>282</v>
      </c>
      <c r="D162" s="276">
        <v>921.02056433200005</v>
      </c>
      <c r="E162" s="276">
        <v>921.02056433200005</v>
      </c>
      <c r="F162" s="276"/>
      <c r="G162" s="276">
        <v>921.02056433200005</v>
      </c>
      <c r="H162" s="277">
        <v>39395</v>
      </c>
      <c r="I162" s="277">
        <v>40203</v>
      </c>
      <c r="J162" s="277">
        <v>46293</v>
      </c>
      <c r="K162" s="275">
        <v>18</v>
      </c>
      <c r="L162" s="275">
        <v>7</v>
      </c>
    </row>
    <row r="163" spans="1:12" ht="17.100000000000001" customHeight="1" x14ac:dyDescent="0.25">
      <c r="A163" s="117">
        <v>167</v>
      </c>
      <c r="B163" s="117" t="s">
        <v>126</v>
      </c>
      <c r="C163" s="117" t="s">
        <v>283</v>
      </c>
      <c r="D163" s="276">
        <v>20732.347080244002</v>
      </c>
      <c r="E163" s="276">
        <v>20732.347080244002</v>
      </c>
      <c r="F163" s="276"/>
      <c r="G163" s="276">
        <v>20732.347080244002</v>
      </c>
      <c r="H163" s="277">
        <v>40184</v>
      </c>
      <c r="I163" s="277">
        <v>40184</v>
      </c>
      <c r="J163" s="277">
        <v>45548</v>
      </c>
      <c r="K163" s="275">
        <v>14</v>
      </c>
      <c r="L163" s="275">
        <v>5</v>
      </c>
    </row>
    <row r="164" spans="1:12" ht="17.100000000000001" customHeight="1" x14ac:dyDescent="0.25">
      <c r="A164" s="117">
        <v>168</v>
      </c>
      <c r="B164" s="117" t="s">
        <v>228</v>
      </c>
      <c r="C164" s="117" t="s">
        <v>284</v>
      </c>
      <c r="D164" s="276">
        <v>1775.3298157380002</v>
      </c>
      <c r="E164" s="276">
        <v>1775.3298157380002</v>
      </c>
      <c r="F164" s="276"/>
      <c r="G164" s="276">
        <v>1775.3298157380002</v>
      </c>
      <c r="H164" s="277">
        <v>39286</v>
      </c>
      <c r="I164" s="277">
        <v>39286</v>
      </c>
      <c r="J164" s="277">
        <v>42881</v>
      </c>
      <c r="K164" s="275">
        <v>9</v>
      </c>
      <c r="L164" s="275">
        <v>5</v>
      </c>
    </row>
    <row r="165" spans="1:12" ht="17.100000000000001" customHeight="1" x14ac:dyDescent="0.25">
      <c r="A165" s="117">
        <v>170</v>
      </c>
      <c r="B165" s="117" t="s">
        <v>136</v>
      </c>
      <c r="C165" s="117" t="s">
        <v>285</v>
      </c>
      <c r="D165" s="276">
        <v>795.49267759400004</v>
      </c>
      <c r="E165" s="276">
        <v>795.49267759400004</v>
      </c>
      <c r="F165" s="276"/>
      <c r="G165" s="276">
        <v>795.49267759400004</v>
      </c>
      <c r="H165" s="277">
        <v>40893</v>
      </c>
      <c r="I165" s="277">
        <v>41040</v>
      </c>
      <c r="J165" s="277">
        <v>46129</v>
      </c>
      <c r="K165" s="275">
        <v>13</v>
      </c>
      <c r="L165" s="275">
        <v>11</v>
      </c>
    </row>
    <row r="166" spans="1:12" ht="17.100000000000001" customHeight="1" x14ac:dyDescent="0.25">
      <c r="A166" s="331" t="s">
        <v>812</v>
      </c>
      <c r="B166" s="331"/>
      <c r="C166" s="331"/>
      <c r="D166" s="273">
        <f>SUM(D167:D190)</f>
        <v>367199.40655485995</v>
      </c>
      <c r="E166" s="273">
        <f>SUM(E167:E190)</f>
        <v>367199.40655485995</v>
      </c>
      <c r="F166" s="273"/>
      <c r="G166" s="273">
        <f>SUM(G167:G190)</f>
        <v>367199.40655485995</v>
      </c>
      <c r="H166" s="277"/>
      <c r="I166" s="277"/>
      <c r="J166" s="277"/>
      <c r="K166" s="275"/>
      <c r="L166" s="275"/>
    </row>
    <row r="167" spans="1:12" ht="17.100000000000001" customHeight="1" x14ac:dyDescent="0.25">
      <c r="A167" s="117">
        <v>171</v>
      </c>
      <c r="B167" s="117" t="s">
        <v>126</v>
      </c>
      <c r="C167" s="117" t="s">
        <v>286</v>
      </c>
      <c r="D167" s="276">
        <v>260181.504563008</v>
      </c>
      <c r="E167" s="276">
        <v>260181.504563008</v>
      </c>
      <c r="F167" s="276"/>
      <c r="G167" s="276">
        <v>260181.504563008</v>
      </c>
      <c r="H167" s="277">
        <v>42642</v>
      </c>
      <c r="I167" s="277">
        <v>43817</v>
      </c>
      <c r="J167" s="277">
        <v>50039</v>
      </c>
      <c r="K167" s="275">
        <v>20</v>
      </c>
      <c r="L167" s="275">
        <v>2</v>
      </c>
    </row>
    <row r="168" spans="1:12" ht="17.100000000000001" customHeight="1" x14ac:dyDescent="0.25">
      <c r="A168" s="117">
        <v>176</v>
      </c>
      <c r="B168" s="117" t="s">
        <v>136</v>
      </c>
      <c r="C168" s="117" t="s">
        <v>287</v>
      </c>
      <c r="D168" s="276">
        <v>1080.7473054100001</v>
      </c>
      <c r="E168" s="276">
        <v>1080.7473054100001</v>
      </c>
      <c r="F168" s="276"/>
      <c r="G168" s="276">
        <v>1080.7473054100001</v>
      </c>
      <c r="H168" s="277">
        <v>41202</v>
      </c>
      <c r="I168" s="277">
        <v>41404</v>
      </c>
      <c r="J168" s="277">
        <v>46311</v>
      </c>
      <c r="K168" s="275">
        <v>13</v>
      </c>
      <c r="L168" s="275">
        <v>10</v>
      </c>
    </row>
    <row r="169" spans="1:12" ht="17.100000000000001" customHeight="1" x14ac:dyDescent="0.25">
      <c r="A169" s="117">
        <v>177</v>
      </c>
      <c r="B169" s="117" t="s">
        <v>136</v>
      </c>
      <c r="C169" s="117" t="s">
        <v>288</v>
      </c>
      <c r="D169" s="276">
        <v>103.130333666</v>
      </c>
      <c r="E169" s="276">
        <v>103.130333666</v>
      </c>
      <c r="F169" s="276"/>
      <c r="G169" s="276">
        <v>103.130333666</v>
      </c>
      <c r="H169" s="277">
        <v>40297</v>
      </c>
      <c r="I169" s="277">
        <v>40296</v>
      </c>
      <c r="J169" s="277">
        <v>46283</v>
      </c>
      <c r="K169" s="275">
        <v>16</v>
      </c>
      <c r="L169" s="275">
        <v>3</v>
      </c>
    </row>
    <row r="170" spans="1:12" ht="17.100000000000001" customHeight="1" x14ac:dyDescent="0.25">
      <c r="A170" s="117">
        <v>181</v>
      </c>
      <c r="B170" s="117" t="s">
        <v>205</v>
      </c>
      <c r="C170" s="117" t="s">
        <v>289</v>
      </c>
      <c r="D170" s="276">
        <v>11651.558253092</v>
      </c>
      <c r="E170" s="276">
        <v>11651.558253092</v>
      </c>
      <c r="F170" s="276"/>
      <c r="G170" s="276">
        <v>11651.558253092</v>
      </c>
      <c r="H170" s="277">
        <v>40631</v>
      </c>
      <c r="I170" s="277">
        <v>40764</v>
      </c>
      <c r="J170" s="277">
        <v>47340</v>
      </c>
      <c r="K170" s="275">
        <v>17</v>
      </c>
      <c r="L170" s="275">
        <v>11</v>
      </c>
    </row>
    <row r="171" spans="1:12" ht="17.100000000000001" customHeight="1" x14ac:dyDescent="0.25">
      <c r="A171" s="117">
        <v>182</v>
      </c>
      <c r="B171" s="117" t="s">
        <v>205</v>
      </c>
      <c r="C171" s="117" t="s">
        <v>290</v>
      </c>
      <c r="D171" s="276">
        <v>2127.8483274680002</v>
      </c>
      <c r="E171" s="276">
        <v>2127.8483274680002</v>
      </c>
      <c r="F171" s="276"/>
      <c r="G171" s="276">
        <v>2127.8483274680002</v>
      </c>
      <c r="H171" s="277">
        <v>39713</v>
      </c>
      <c r="I171" s="277">
        <v>39710</v>
      </c>
      <c r="J171" s="277">
        <v>43111</v>
      </c>
      <c r="K171" s="275">
        <v>9</v>
      </c>
      <c r="L171" s="275">
        <v>6</v>
      </c>
    </row>
    <row r="172" spans="1:12" ht="17.100000000000001" customHeight="1" x14ac:dyDescent="0.25">
      <c r="A172" s="117">
        <v>183</v>
      </c>
      <c r="B172" s="117" t="s">
        <v>205</v>
      </c>
      <c r="C172" s="117" t="s">
        <v>291</v>
      </c>
      <c r="D172" s="276">
        <v>381.61105103800003</v>
      </c>
      <c r="E172" s="276">
        <v>381.61105103800003</v>
      </c>
      <c r="F172" s="276"/>
      <c r="G172" s="276">
        <v>381.61105103800003</v>
      </c>
      <c r="H172" s="277">
        <v>39517</v>
      </c>
      <c r="I172" s="277">
        <v>39513</v>
      </c>
      <c r="J172" s="277">
        <v>43279</v>
      </c>
      <c r="K172" s="275">
        <v>9</v>
      </c>
      <c r="L172" s="275">
        <v>11</v>
      </c>
    </row>
    <row r="173" spans="1:12" ht="17.100000000000001" customHeight="1" x14ac:dyDescent="0.25">
      <c r="A173" s="117">
        <v>185</v>
      </c>
      <c r="B173" s="117" t="s">
        <v>140</v>
      </c>
      <c r="C173" s="117" t="s">
        <v>292</v>
      </c>
      <c r="D173" s="276">
        <v>1462.579273158</v>
      </c>
      <c r="E173" s="276">
        <v>1462.579273158</v>
      </c>
      <c r="F173" s="276"/>
      <c r="G173" s="276">
        <v>1462.579273158</v>
      </c>
      <c r="H173" s="277">
        <v>40595</v>
      </c>
      <c r="I173" s="277">
        <v>41718</v>
      </c>
      <c r="J173" s="277">
        <v>46367</v>
      </c>
      <c r="K173" s="275">
        <v>15</v>
      </c>
      <c r="L173" s="275">
        <v>5</v>
      </c>
    </row>
    <row r="174" spans="1:12" ht="17.100000000000001" customHeight="1" x14ac:dyDescent="0.25">
      <c r="A174" s="117">
        <v>188</v>
      </c>
      <c r="B174" s="117" t="s">
        <v>140</v>
      </c>
      <c r="C174" s="117" t="s">
        <v>293</v>
      </c>
      <c r="D174" s="276">
        <v>14052.173838462002</v>
      </c>
      <c r="E174" s="276">
        <v>14052.173838462002</v>
      </c>
      <c r="F174" s="276"/>
      <c r="G174" s="276">
        <v>14052.173838462002</v>
      </c>
      <c r="H174" s="277">
        <v>39935</v>
      </c>
      <c r="I174" s="277">
        <v>45275</v>
      </c>
      <c r="J174" s="277">
        <v>51639</v>
      </c>
      <c r="K174" s="275">
        <v>32</v>
      </c>
      <c r="L174" s="275">
        <v>0</v>
      </c>
    </row>
    <row r="175" spans="1:12" ht="17.100000000000001" customHeight="1" x14ac:dyDescent="0.25">
      <c r="A175" s="117">
        <v>189</v>
      </c>
      <c r="B175" s="117" t="s">
        <v>140</v>
      </c>
      <c r="C175" s="117" t="s">
        <v>294</v>
      </c>
      <c r="D175" s="276">
        <v>637.16083389799996</v>
      </c>
      <c r="E175" s="276">
        <v>637.16083389799996</v>
      </c>
      <c r="F175" s="276"/>
      <c r="G175" s="276">
        <v>637.16083389799996</v>
      </c>
      <c r="H175" s="277">
        <v>40631</v>
      </c>
      <c r="I175" s="277">
        <v>40946</v>
      </c>
      <c r="J175" s="277">
        <v>46276</v>
      </c>
      <c r="K175" s="275">
        <v>15</v>
      </c>
      <c r="L175" s="275">
        <v>2</v>
      </c>
    </row>
    <row r="176" spans="1:12" ht="17.100000000000001" customHeight="1" x14ac:dyDescent="0.25">
      <c r="A176" s="117">
        <v>190</v>
      </c>
      <c r="B176" s="117" t="s">
        <v>140</v>
      </c>
      <c r="C176" s="117" t="s">
        <v>295</v>
      </c>
      <c r="D176" s="276">
        <v>3737.0139687320002</v>
      </c>
      <c r="E176" s="276">
        <v>3737.0139687320002</v>
      </c>
      <c r="F176" s="276"/>
      <c r="G176" s="276">
        <v>3737.0139687320002</v>
      </c>
      <c r="H176" s="277">
        <v>40541</v>
      </c>
      <c r="I176" s="277">
        <v>42737</v>
      </c>
      <c r="J176" s="277">
        <v>49947</v>
      </c>
      <c r="K176" s="275">
        <v>25</v>
      </c>
      <c r="L176" s="275">
        <v>4</v>
      </c>
    </row>
    <row r="177" spans="1:12" ht="17.100000000000001" customHeight="1" x14ac:dyDescent="0.25">
      <c r="A177" s="117">
        <v>191</v>
      </c>
      <c r="B177" s="117" t="s">
        <v>140</v>
      </c>
      <c r="C177" s="117" t="s">
        <v>296</v>
      </c>
      <c r="D177" s="276">
        <v>449.99622051599999</v>
      </c>
      <c r="E177" s="276">
        <v>449.99622051599999</v>
      </c>
      <c r="F177" s="276"/>
      <c r="G177" s="276">
        <v>449.99622051599999</v>
      </c>
      <c r="H177" s="277">
        <v>40246</v>
      </c>
      <c r="I177" s="277">
        <v>40756</v>
      </c>
      <c r="J177" s="277">
        <v>45548</v>
      </c>
      <c r="K177" s="275">
        <v>14</v>
      </c>
      <c r="L177" s="275">
        <v>5</v>
      </c>
    </row>
    <row r="178" spans="1:12" ht="17.100000000000001" customHeight="1" x14ac:dyDescent="0.25">
      <c r="A178" s="117">
        <v>192</v>
      </c>
      <c r="B178" s="117" t="s">
        <v>140</v>
      </c>
      <c r="C178" s="117" t="s">
        <v>297</v>
      </c>
      <c r="D178" s="276">
        <v>7697.6508475480005</v>
      </c>
      <c r="E178" s="276">
        <v>7697.6508475480005</v>
      </c>
      <c r="F178" s="276"/>
      <c r="G178" s="276">
        <v>7697.6508475480005</v>
      </c>
      <c r="H178" s="277">
        <v>40323</v>
      </c>
      <c r="I178" s="277">
        <v>42171</v>
      </c>
      <c r="J178" s="277">
        <v>46276</v>
      </c>
      <c r="K178" s="275">
        <v>16</v>
      </c>
      <c r="L178" s="275">
        <v>3</v>
      </c>
    </row>
    <row r="179" spans="1:12" ht="17.100000000000001" customHeight="1" x14ac:dyDescent="0.25">
      <c r="A179" s="117">
        <v>193</v>
      </c>
      <c r="B179" s="117" t="s">
        <v>140</v>
      </c>
      <c r="C179" s="117" t="s">
        <v>298</v>
      </c>
      <c r="D179" s="276">
        <v>582.940106066</v>
      </c>
      <c r="E179" s="276">
        <v>582.940106066</v>
      </c>
      <c r="F179" s="276"/>
      <c r="G179" s="276">
        <v>582.940106066</v>
      </c>
      <c r="H179" s="277">
        <v>40423</v>
      </c>
      <c r="I179" s="277">
        <v>40423</v>
      </c>
      <c r="J179" s="277">
        <v>44022</v>
      </c>
      <c r="K179" s="275">
        <v>9</v>
      </c>
      <c r="L179" s="275">
        <v>6</v>
      </c>
    </row>
    <row r="180" spans="1:12" ht="17.100000000000001" customHeight="1" x14ac:dyDescent="0.25">
      <c r="A180" s="117">
        <v>194</v>
      </c>
      <c r="B180" s="117" t="s">
        <v>140</v>
      </c>
      <c r="C180" s="117" t="s">
        <v>299</v>
      </c>
      <c r="D180" s="276">
        <v>10268.012791727999</v>
      </c>
      <c r="E180" s="276">
        <v>10268.012791727999</v>
      </c>
      <c r="F180" s="276"/>
      <c r="G180" s="276">
        <v>10268.012791727999</v>
      </c>
      <c r="H180" s="277">
        <v>40631</v>
      </c>
      <c r="I180" s="277">
        <v>41261</v>
      </c>
      <c r="J180" s="277">
        <v>46129</v>
      </c>
      <c r="K180" s="275">
        <v>14</v>
      </c>
      <c r="L180" s="275">
        <v>9</v>
      </c>
    </row>
    <row r="181" spans="1:12" ht="17.100000000000001" customHeight="1" x14ac:dyDescent="0.25">
      <c r="A181" s="117">
        <v>195</v>
      </c>
      <c r="B181" s="117" t="s">
        <v>140</v>
      </c>
      <c r="C181" s="117" t="s">
        <v>300</v>
      </c>
      <c r="D181" s="276">
        <v>4879.1684369340001</v>
      </c>
      <c r="E181" s="276">
        <v>4879.1684369340001</v>
      </c>
      <c r="F181" s="276"/>
      <c r="G181" s="276">
        <v>4879.1684369340001</v>
      </c>
      <c r="H181" s="277">
        <v>39958</v>
      </c>
      <c r="I181" s="277">
        <v>41242</v>
      </c>
      <c r="J181" s="277">
        <v>46129</v>
      </c>
      <c r="K181" s="275">
        <v>16</v>
      </c>
      <c r="L181" s="275">
        <v>9</v>
      </c>
    </row>
    <row r="182" spans="1:12" ht="17.100000000000001" customHeight="1" x14ac:dyDescent="0.25">
      <c r="A182" s="117">
        <v>197</v>
      </c>
      <c r="B182" s="117" t="s">
        <v>140</v>
      </c>
      <c r="C182" s="117" t="s">
        <v>301</v>
      </c>
      <c r="D182" s="276">
        <v>234.15847959600001</v>
      </c>
      <c r="E182" s="276">
        <v>234.15847959600001</v>
      </c>
      <c r="F182" s="276"/>
      <c r="G182" s="276">
        <v>234.15847959600001</v>
      </c>
      <c r="H182" s="277">
        <v>40487</v>
      </c>
      <c r="I182" s="277">
        <v>40548</v>
      </c>
      <c r="J182" s="277">
        <v>46346</v>
      </c>
      <c r="K182" s="275">
        <v>15</v>
      </c>
      <c r="L182" s="275">
        <v>11</v>
      </c>
    </row>
    <row r="183" spans="1:12" ht="17.100000000000001" customHeight="1" x14ac:dyDescent="0.25">
      <c r="A183" s="117">
        <v>198</v>
      </c>
      <c r="B183" s="117" t="s">
        <v>140</v>
      </c>
      <c r="C183" s="117" t="s">
        <v>302</v>
      </c>
      <c r="D183" s="276">
        <v>4997.6445709100008</v>
      </c>
      <c r="E183" s="276">
        <v>4997.6445709100008</v>
      </c>
      <c r="F183" s="276"/>
      <c r="G183" s="276">
        <v>4997.6445709100008</v>
      </c>
      <c r="H183" s="277">
        <v>40826</v>
      </c>
      <c r="I183" s="277">
        <v>41540</v>
      </c>
      <c r="J183" s="277">
        <v>46129</v>
      </c>
      <c r="K183" s="275">
        <v>14</v>
      </c>
      <c r="L183" s="275">
        <v>3</v>
      </c>
    </row>
    <row r="184" spans="1:12" ht="17.100000000000001" customHeight="1" x14ac:dyDescent="0.25">
      <c r="A184" s="117">
        <v>199</v>
      </c>
      <c r="B184" s="117" t="s">
        <v>140</v>
      </c>
      <c r="C184" s="117" t="s">
        <v>303</v>
      </c>
      <c r="D184" s="276">
        <v>488.50784962000006</v>
      </c>
      <c r="E184" s="276">
        <v>488.50784962000006</v>
      </c>
      <c r="F184" s="276"/>
      <c r="G184" s="276">
        <v>488.50784962000006</v>
      </c>
      <c r="H184" s="277">
        <v>39757</v>
      </c>
      <c r="I184" s="277">
        <v>40364</v>
      </c>
      <c r="J184" s="277">
        <v>46276</v>
      </c>
      <c r="K184" s="275">
        <v>17</v>
      </c>
      <c r="L184" s="275">
        <v>8</v>
      </c>
    </row>
    <row r="185" spans="1:12" ht="17.100000000000001" customHeight="1" x14ac:dyDescent="0.25">
      <c r="A185" s="117">
        <v>200</v>
      </c>
      <c r="B185" s="117" t="s">
        <v>228</v>
      </c>
      <c r="C185" s="117" t="s">
        <v>304</v>
      </c>
      <c r="D185" s="276">
        <v>4687.6769527620008</v>
      </c>
      <c r="E185" s="276">
        <v>4687.6769527620008</v>
      </c>
      <c r="F185" s="276"/>
      <c r="G185" s="276">
        <v>4687.6769527620008</v>
      </c>
      <c r="H185" s="277">
        <v>40984</v>
      </c>
      <c r="I185" s="277">
        <v>41687</v>
      </c>
      <c r="J185" s="277">
        <v>46367</v>
      </c>
      <c r="K185" s="275">
        <v>14</v>
      </c>
      <c r="L185" s="275">
        <v>8</v>
      </c>
    </row>
    <row r="186" spans="1:12" ht="17.100000000000001" customHeight="1" x14ac:dyDescent="0.25">
      <c r="A186" s="117">
        <v>201</v>
      </c>
      <c r="B186" s="117" t="s">
        <v>228</v>
      </c>
      <c r="C186" s="117" t="s">
        <v>305</v>
      </c>
      <c r="D186" s="276">
        <v>10485.448477107999</v>
      </c>
      <c r="E186" s="276">
        <v>10485.448477107999</v>
      </c>
      <c r="F186" s="276"/>
      <c r="G186" s="276">
        <v>10485.448477107999</v>
      </c>
      <c r="H186" s="277">
        <v>40092</v>
      </c>
      <c r="I186" s="277">
        <v>41802</v>
      </c>
      <c r="J186" s="277">
        <v>46142</v>
      </c>
      <c r="K186" s="275">
        <v>16</v>
      </c>
      <c r="L186" s="275">
        <v>2</v>
      </c>
    </row>
    <row r="187" spans="1:12" ht="17.100000000000001" customHeight="1" x14ac:dyDescent="0.25">
      <c r="A187" s="117">
        <v>202</v>
      </c>
      <c r="B187" s="117" t="s">
        <v>228</v>
      </c>
      <c r="C187" s="117" t="s">
        <v>306</v>
      </c>
      <c r="D187" s="276">
        <v>12448.771458114001</v>
      </c>
      <c r="E187" s="276">
        <v>12448.771458114001</v>
      </c>
      <c r="F187" s="276"/>
      <c r="G187" s="276">
        <v>12448.771458114001</v>
      </c>
      <c r="H187" s="277">
        <v>41267</v>
      </c>
      <c r="I187" s="277">
        <v>42270</v>
      </c>
      <c r="J187" s="277">
        <v>46366</v>
      </c>
      <c r="K187" s="275">
        <v>13</v>
      </c>
      <c r="L187" s="275">
        <v>8</v>
      </c>
    </row>
    <row r="188" spans="1:12" ht="17.100000000000001" customHeight="1" x14ac:dyDescent="0.25">
      <c r="A188" s="117">
        <v>203</v>
      </c>
      <c r="B188" s="117" t="s">
        <v>228</v>
      </c>
      <c r="C188" s="117" t="s">
        <v>307</v>
      </c>
      <c r="D188" s="276">
        <v>840.14785572000005</v>
      </c>
      <c r="E188" s="276">
        <v>840.14785572000005</v>
      </c>
      <c r="F188" s="276"/>
      <c r="G188" s="276">
        <v>840.14785572000005</v>
      </c>
      <c r="H188" s="277">
        <v>39647</v>
      </c>
      <c r="I188" s="277">
        <v>40144</v>
      </c>
      <c r="J188" s="277">
        <v>45548</v>
      </c>
      <c r="K188" s="275">
        <v>16</v>
      </c>
      <c r="L188" s="275">
        <v>1</v>
      </c>
    </row>
    <row r="189" spans="1:12" ht="17.100000000000001" customHeight="1" x14ac:dyDescent="0.25">
      <c r="A189" s="117">
        <v>204</v>
      </c>
      <c r="B189" s="117" t="s">
        <v>228</v>
      </c>
      <c r="C189" s="117" t="s">
        <v>308</v>
      </c>
      <c r="D189" s="276">
        <v>8923.9709440299994</v>
      </c>
      <c r="E189" s="276">
        <v>8923.9709440299994</v>
      </c>
      <c r="F189" s="276"/>
      <c r="G189" s="276">
        <v>8923.9709440299994</v>
      </c>
      <c r="H189" s="277">
        <v>40385</v>
      </c>
      <c r="I189" s="277">
        <v>40508</v>
      </c>
      <c r="J189" s="277">
        <v>46346</v>
      </c>
      <c r="K189" s="275">
        <v>15</v>
      </c>
      <c r="L189" s="275">
        <v>11</v>
      </c>
    </row>
    <row r="190" spans="1:12" ht="17.100000000000001" customHeight="1" x14ac:dyDescent="0.25">
      <c r="A190" s="117">
        <v>205</v>
      </c>
      <c r="B190" s="117" t="s">
        <v>189</v>
      </c>
      <c r="C190" s="117" t="s">
        <v>309</v>
      </c>
      <c r="D190" s="276">
        <v>4799.9838162759997</v>
      </c>
      <c r="E190" s="276">
        <v>4799.9838162759997</v>
      </c>
      <c r="F190" s="276"/>
      <c r="G190" s="276">
        <v>4799.9838162759997</v>
      </c>
      <c r="H190" s="277">
        <v>39917</v>
      </c>
      <c r="I190" s="277">
        <v>40449</v>
      </c>
      <c r="J190" s="277">
        <v>46213</v>
      </c>
      <c r="K190" s="275">
        <v>17</v>
      </c>
      <c r="L190" s="275">
        <v>0</v>
      </c>
    </row>
    <row r="191" spans="1:12" ht="17.100000000000001" customHeight="1" x14ac:dyDescent="0.25">
      <c r="A191" s="112" t="s">
        <v>813</v>
      </c>
      <c r="B191" s="117"/>
      <c r="C191" s="117"/>
      <c r="D191" s="273">
        <f>SUM(D192:D212)</f>
        <v>80843.566000494</v>
      </c>
      <c r="E191" s="273">
        <f>SUM(E192:E212)</f>
        <v>80843.566000494</v>
      </c>
      <c r="F191" s="273"/>
      <c r="G191" s="273">
        <f>SUM(G192:G212)</f>
        <v>80843.566000494</v>
      </c>
      <c r="H191" s="277"/>
      <c r="I191" s="277"/>
      <c r="J191" s="277"/>
      <c r="K191" s="275"/>
      <c r="L191" s="275"/>
    </row>
    <row r="192" spans="1:12" ht="17.100000000000001" customHeight="1" x14ac:dyDescent="0.25">
      <c r="A192" s="117">
        <v>206</v>
      </c>
      <c r="B192" s="117" t="s">
        <v>140</v>
      </c>
      <c r="C192" s="117" t="s">
        <v>310</v>
      </c>
      <c r="D192" s="276">
        <v>902.44398193799998</v>
      </c>
      <c r="E192" s="276">
        <v>902.44398193799998</v>
      </c>
      <c r="F192" s="276"/>
      <c r="G192" s="276">
        <v>902.44398193799998</v>
      </c>
      <c r="H192" s="277">
        <v>39936</v>
      </c>
      <c r="I192" s="277">
        <v>39936</v>
      </c>
      <c r="J192" s="277">
        <v>43572</v>
      </c>
      <c r="K192" s="275">
        <v>9</v>
      </c>
      <c r="L192" s="275">
        <v>6</v>
      </c>
    </row>
    <row r="193" spans="1:16" ht="17.100000000000001" customHeight="1" x14ac:dyDescent="0.25">
      <c r="A193" s="117">
        <v>207</v>
      </c>
      <c r="B193" s="117" t="s">
        <v>140</v>
      </c>
      <c r="C193" s="117" t="s">
        <v>311</v>
      </c>
      <c r="D193" s="276">
        <v>1184.066708582</v>
      </c>
      <c r="E193" s="276">
        <v>1184.066708582</v>
      </c>
      <c r="F193" s="276"/>
      <c r="G193" s="276">
        <v>1184.066708582</v>
      </c>
      <c r="H193" s="277">
        <v>40022</v>
      </c>
      <c r="I193" s="277">
        <v>40693</v>
      </c>
      <c r="J193" s="277">
        <v>46283</v>
      </c>
      <c r="K193" s="275">
        <v>16</v>
      </c>
      <c r="L193" s="275">
        <v>11</v>
      </c>
    </row>
    <row r="194" spans="1:16" ht="17.100000000000001" customHeight="1" x14ac:dyDescent="0.25">
      <c r="A194" s="117">
        <v>208</v>
      </c>
      <c r="B194" s="117" t="s">
        <v>140</v>
      </c>
      <c r="C194" s="117" t="s">
        <v>312</v>
      </c>
      <c r="D194" s="276">
        <v>382.58222154000003</v>
      </c>
      <c r="E194" s="276">
        <v>382.58222154000003</v>
      </c>
      <c r="F194" s="276"/>
      <c r="G194" s="276">
        <v>382.58222154000003</v>
      </c>
      <c r="H194" s="277">
        <v>40144</v>
      </c>
      <c r="I194" s="277">
        <v>40144</v>
      </c>
      <c r="J194" s="277">
        <v>45548</v>
      </c>
      <c r="K194" s="275">
        <v>14</v>
      </c>
      <c r="L194" s="275">
        <v>5</v>
      </c>
    </row>
    <row r="195" spans="1:16" ht="17.100000000000001" customHeight="1" x14ac:dyDescent="0.25">
      <c r="A195" s="117">
        <v>209</v>
      </c>
      <c r="B195" s="117" t="s">
        <v>140</v>
      </c>
      <c r="C195" s="117" t="s">
        <v>313</v>
      </c>
      <c r="D195" s="276">
        <v>1921.5842080480002</v>
      </c>
      <c r="E195" s="276">
        <v>1921.5842080480002</v>
      </c>
      <c r="F195" s="276"/>
      <c r="G195" s="276">
        <v>1921.5842080480002</v>
      </c>
      <c r="H195" s="277">
        <v>40532</v>
      </c>
      <c r="I195" s="277">
        <v>45729</v>
      </c>
      <c r="J195" s="277">
        <v>54423</v>
      </c>
      <c r="K195" s="275">
        <v>37</v>
      </c>
      <c r="L195" s="275">
        <v>11</v>
      </c>
    </row>
    <row r="196" spans="1:16" ht="17.100000000000001" customHeight="1" x14ac:dyDescent="0.25">
      <c r="A196" s="117">
        <v>210</v>
      </c>
      <c r="B196" s="117" t="s">
        <v>228</v>
      </c>
      <c r="C196" s="117" t="s">
        <v>314</v>
      </c>
      <c r="D196" s="276">
        <v>1593.7360601320001</v>
      </c>
      <c r="E196" s="276">
        <v>1593.7360601320001</v>
      </c>
      <c r="F196" s="276"/>
      <c r="G196" s="276">
        <v>1593.7360601320001</v>
      </c>
      <c r="H196" s="277">
        <v>40497</v>
      </c>
      <c r="I196" s="277">
        <v>40758</v>
      </c>
      <c r="J196" s="277">
        <v>46346</v>
      </c>
      <c r="K196" s="275">
        <v>15</v>
      </c>
      <c r="L196" s="275">
        <v>11</v>
      </c>
    </row>
    <row r="197" spans="1:16" ht="17.100000000000001" customHeight="1" x14ac:dyDescent="0.25">
      <c r="A197" s="117">
        <v>211</v>
      </c>
      <c r="B197" s="117" t="s">
        <v>228</v>
      </c>
      <c r="C197" s="117" t="s">
        <v>315</v>
      </c>
      <c r="D197" s="276">
        <v>2330.1678779220001</v>
      </c>
      <c r="E197" s="276">
        <v>2330.1678779220001</v>
      </c>
      <c r="F197" s="276"/>
      <c r="G197" s="276">
        <v>2330.1678779220001</v>
      </c>
      <c r="H197" s="277">
        <v>40343</v>
      </c>
      <c r="I197" s="277">
        <v>41921</v>
      </c>
      <c r="J197" s="277">
        <v>46234</v>
      </c>
      <c r="K197" s="275">
        <v>15</v>
      </c>
      <c r="L197" s="275">
        <v>11</v>
      </c>
    </row>
    <row r="198" spans="1:16" ht="17.100000000000001" customHeight="1" x14ac:dyDescent="0.25">
      <c r="A198" s="117">
        <v>212</v>
      </c>
      <c r="B198" s="117" t="s">
        <v>140</v>
      </c>
      <c r="C198" s="117" t="s">
        <v>316</v>
      </c>
      <c r="D198" s="276">
        <v>4160.7521864720002</v>
      </c>
      <c r="E198" s="276">
        <v>4160.7521864720002</v>
      </c>
      <c r="F198" s="276"/>
      <c r="G198" s="276">
        <v>4160.7521864720002</v>
      </c>
      <c r="H198" s="277">
        <v>40471</v>
      </c>
      <c r="I198" s="277">
        <v>42278</v>
      </c>
      <c r="J198" s="277">
        <v>51439</v>
      </c>
      <c r="K198" s="275">
        <v>30</v>
      </c>
      <c r="L198" s="275">
        <v>0</v>
      </c>
    </row>
    <row r="199" spans="1:16" ht="17.100000000000001" customHeight="1" x14ac:dyDescent="0.25">
      <c r="A199" s="117">
        <v>213</v>
      </c>
      <c r="B199" s="117" t="s">
        <v>140</v>
      </c>
      <c r="C199" s="117" t="s">
        <v>317</v>
      </c>
      <c r="D199" s="276">
        <v>9064.0224249420007</v>
      </c>
      <c r="E199" s="276">
        <v>9064.0224249420007</v>
      </c>
      <c r="F199" s="276"/>
      <c r="G199" s="276">
        <v>9064.0224249420007</v>
      </c>
      <c r="H199" s="277">
        <v>40448</v>
      </c>
      <c r="I199" s="277">
        <v>43070</v>
      </c>
      <c r="J199" s="277">
        <v>53885</v>
      </c>
      <c r="K199" s="275">
        <v>36</v>
      </c>
      <c r="L199" s="275">
        <v>7</v>
      </c>
    </row>
    <row r="200" spans="1:16" ht="17.100000000000001" customHeight="1" x14ac:dyDescent="0.25">
      <c r="A200" s="117">
        <v>214</v>
      </c>
      <c r="B200" s="117" t="s">
        <v>140</v>
      </c>
      <c r="C200" s="117" t="s">
        <v>318</v>
      </c>
      <c r="D200" s="276">
        <v>3739.6685567159998</v>
      </c>
      <c r="E200" s="276">
        <v>3739.6685567159998</v>
      </c>
      <c r="F200" s="276"/>
      <c r="G200" s="276">
        <v>3739.6685567159998</v>
      </c>
      <c r="H200" s="277">
        <v>40548</v>
      </c>
      <c r="I200" s="277">
        <v>45887</v>
      </c>
      <c r="J200" s="277">
        <v>49536</v>
      </c>
      <c r="K200" s="275">
        <v>24</v>
      </c>
      <c r="L200" s="275">
        <v>1</v>
      </c>
      <c r="M200" s="60"/>
      <c r="N200" s="60"/>
      <c r="O200" s="62"/>
      <c r="P200" s="62"/>
    </row>
    <row r="201" spans="1:16" ht="17.100000000000001" customHeight="1" x14ac:dyDescent="0.25">
      <c r="A201" s="117">
        <v>215</v>
      </c>
      <c r="B201" s="117" t="s">
        <v>228</v>
      </c>
      <c r="C201" s="117" t="s">
        <v>319</v>
      </c>
      <c r="D201" s="276">
        <v>1430.5803295840001</v>
      </c>
      <c r="E201" s="276">
        <v>1430.5803295840001</v>
      </c>
      <c r="F201" s="276"/>
      <c r="G201" s="276">
        <v>1430.5803295840001</v>
      </c>
      <c r="H201" s="277">
        <v>40357</v>
      </c>
      <c r="I201" s="277">
        <v>43069</v>
      </c>
      <c r="J201" s="277">
        <v>53885</v>
      </c>
      <c r="K201" s="275">
        <v>36</v>
      </c>
      <c r="L201" s="275">
        <v>11</v>
      </c>
      <c r="M201" s="60"/>
      <c r="N201" s="60"/>
      <c r="O201" s="62"/>
      <c r="P201" s="62"/>
    </row>
    <row r="202" spans="1:16" ht="17.100000000000001" customHeight="1" x14ac:dyDescent="0.25">
      <c r="A202" s="117">
        <v>216</v>
      </c>
      <c r="B202" s="117" t="s">
        <v>205</v>
      </c>
      <c r="C202" s="117" t="s">
        <v>320</v>
      </c>
      <c r="D202" s="276">
        <v>2601.1749770720003</v>
      </c>
      <c r="E202" s="276">
        <v>2601.1749770720003</v>
      </c>
      <c r="F202" s="276"/>
      <c r="G202" s="276">
        <v>2601.1749770720003</v>
      </c>
      <c r="H202" s="277">
        <v>41264</v>
      </c>
      <c r="I202" s="277">
        <v>42612</v>
      </c>
      <c r="J202" s="277">
        <v>46139</v>
      </c>
      <c r="K202" s="275">
        <v>13</v>
      </c>
      <c r="L202" s="275">
        <v>0</v>
      </c>
      <c r="M202" s="60"/>
      <c r="N202" s="60"/>
      <c r="O202" s="62"/>
      <c r="P202" s="62"/>
    </row>
    <row r="203" spans="1:16" ht="17.100000000000001" customHeight="1" x14ac:dyDescent="0.25">
      <c r="A203" s="117">
        <v>217</v>
      </c>
      <c r="B203" s="117" t="s">
        <v>205</v>
      </c>
      <c r="C203" s="117" t="s">
        <v>321</v>
      </c>
      <c r="D203" s="276">
        <v>8883.8634011060003</v>
      </c>
      <c r="E203" s="276">
        <v>8883.8634011060003</v>
      </c>
      <c r="F203" s="276"/>
      <c r="G203" s="276">
        <v>8883.8634011060003</v>
      </c>
      <c r="H203" s="277">
        <v>41688</v>
      </c>
      <c r="I203" s="277">
        <v>41705</v>
      </c>
      <c r="J203" s="277">
        <v>48319</v>
      </c>
      <c r="K203" s="275">
        <v>17</v>
      </c>
      <c r="L203" s="275">
        <v>10</v>
      </c>
      <c r="M203" s="60"/>
      <c r="N203" s="60"/>
      <c r="O203" s="62"/>
      <c r="P203" s="62"/>
    </row>
    <row r="204" spans="1:16" ht="17.100000000000001" customHeight="1" x14ac:dyDescent="0.25">
      <c r="A204" s="117">
        <v>218</v>
      </c>
      <c r="B204" s="117" t="s">
        <v>136</v>
      </c>
      <c r="C204" s="117" t="s">
        <v>322</v>
      </c>
      <c r="D204" s="276">
        <v>532.87784127999998</v>
      </c>
      <c r="E204" s="276">
        <v>532.87784127999998</v>
      </c>
      <c r="F204" s="276"/>
      <c r="G204" s="276">
        <v>532.87784127999998</v>
      </c>
      <c r="H204" s="277">
        <v>40448</v>
      </c>
      <c r="I204" s="277">
        <v>40505</v>
      </c>
      <c r="J204" s="277">
        <v>46213</v>
      </c>
      <c r="K204" s="275">
        <v>15</v>
      </c>
      <c r="L204" s="275">
        <v>7</v>
      </c>
      <c r="M204" s="60"/>
      <c r="N204" s="60"/>
      <c r="O204" s="62"/>
      <c r="P204" s="62"/>
    </row>
    <row r="205" spans="1:16" ht="17.100000000000001" customHeight="1" x14ac:dyDescent="0.25">
      <c r="A205" s="117">
        <v>219</v>
      </c>
      <c r="B205" s="117" t="s">
        <v>228</v>
      </c>
      <c r="C205" s="117" t="s">
        <v>323</v>
      </c>
      <c r="D205" s="276">
        <v>4345.6239196199995</v>
      </c>
      <c r="E205" s="276">
        <v>4345.6239196199995</v>
      </c>
      <c r="F205" s="276"/>
      <c r="G205" s="276">
        <v>4345.6239196199995</v>
      </c>
      <c r="H205" s="277">
        <v>40973</v>
      </c>
      <c r="I205" s="277">
        <v>40973</v>
      </c>
      <c r="J205" s="277">
        <v>46304</v>
      </c>
      <c r="K205" s="275">
        <v>14</v>
      </c>
      <c r="L205" s="275">
        <v>6</v>
      </c>
      <c r="M205" s="60"/>
      <c r="N205" s="60"/>
      <c r="O205" s="62"/>
      <c r="P205" s="62"/>
    </row>
    <row r="206" spans="1:16" ht="17.100000000000001" customHeight="1" x14ac:dyDescent="0.25">
      <c r="A206" s="117">
        <v>222</v>
      </c>
      <c r="B206" s="117" t="s">
        <v>126</v>
      </c>
      <c r="C206" s="117" t="s">
        <v>324</v>
      </c>
      <c r="D206" s="276">
        <v>31767.359776704001</v>
      </c>
      <c r="E206" s="276">
        <v>31767.359776704001</v>
      </c>
      <c r="F206" s="276"/>
      <c r="G206" s="276">
        <v>31767.359776704001</v>
      </c>
      <c r="H206" s="277">
        <v>40826</v>
      </c>
      <c r="I206" s="277">
        <v>42705</v>
      </c>
      <c r="J206" s="277">
        <v>48319</v>
      </c>
      <c r="K206" s="275">
        <v>20</v>
      </c>
      <c r="L206" s="275">
        <v>0</v>
      </c>
      <c r="M206" s="60"/>
      <c r="N206" s="60"/>
      <c r="O206" s="62"/>
      <c r="P206" s="62"/>
    </row>
    <row r="207" spans="1:16" ht="17.100000000000001" customHeight="1" x14ac:dyDescent="0.25">
      <c r="A207" s="117">
        <v>223</v>
      </c>
      <c r="B207" s="117" t="s">
        <v>136</v>
      </c>
      <c r="C207" s="117" t="s">
        <v>325</v>
      </c>
      <c r="D207" s="276">
        <v>101.05271819399999</v>
      </c>
      <c r="E207" s="276">
        <v>101.05271819399999</v>
      </c>
      <c r="F207" s="276"/>
      <c r="G207" s="276">
        <v>101.05271819399999</v>
      </c>
      <c r="H207" s="277">
        <v>40850</v>
      </c>
      <c r="I207" s="277">
        <v>40913</v>
      </c>
      <c r="J207" s="277">
        <v>44022</v>
      </c>
      <c r="K207" s="275">
        <v>8</v>
      </c>
      <c r="L207" s="275">
        <v>6</v>
      </c>
      <c r="M207" s="60"/>
      <c r="N207" s="60"/>
      <c r="O207" s="62"/>
      <c r="P207" s="62"/>
    </row>
    <row r="208" spans="1:16" ht="17.100000000000001" customHeight="1" x14ac:dyDescent="0.25">
      <c r="A208" s="117">
        <v>225</v>
      </c>
      <c r="B208" s="117" t="s">
        <v>136</v>
      </c>
      <c r="C208" s="117" t="s">
        <v>744</v>
      </c>
      <c r="D208" s="276">
        <v>8.607324534</v>
      </c>
      <c r="E208" s="276">
        <v>8.607324534</v>
      </c>
      <c r="F208" s="276"/>
      <c r="G208" s="276">
        <v>8.607324534</v>
      </c>
      <c r="H208" s="277">
        <v>40571</v>
      </c>
      <c r="I208" s="277">
        <v>40571</v>
      </c>
      <c r="J208" s="277">
        <v>44224</v>
      </c>
      <c r="K208" s="275">
        <v>9</v>
      </c>
      <c r="L208" s="275">
        <v>5</v>
      </c>
      <c r="M208" s="60"/>
      <c r="N208" s="60"/>
      <c r="O208" s="62"/>
      <c r="P208" s="62"/>
    </row>
    <row r="209" spans="1:16" ht="17.100000000000001" customHeight="1" x14ac:dyDescent="0.25">
      <c r="A209" s="117">
        <v>226</v>
      </c>
      <c r="B209" s="117" t="s">
        <v>128</v>
      </c>
      <c r="C209" s="117" t="s">
        <v>327</v>
      </c>
      <c r="D209" s="276">
        <v>245.31803093600001</v>
      </c>
      <c r="E209" s="276">
        <v>245.31803093600001</v>
      </c>
      <c r="F209" s="276"/>
      <c r="G209" s="276">
        <v>245.31803093600001</v>
      </c>
      <c r="H209" s="277">
        <v>42612</v>
      </c>
      <c r="I209" s="277">
        <v>42612</v>
      </c>
      <c r="J209" s="277">
        <v>46139</v>
      </c>
      <c r="K209" s="275">
        <v>9</v>
      </c>
      <c r="L209" s="275">
        <v>6</v>
      </c>
      <c r="M209" s="60"/>
      <c r="N209" s="60"/>
      <c r="O209" s="62"/>
      <c r="P209" s="62"/>
    </row>
    <row r="210" spans="1:16" ht="17.100000000000001" customHeight="1" x14ac:dyDescent="0.25">
      <c r="A210" s="117">
        <v>227</v>
      </c>
      <c r="B210" s="117" t="s">
        <v>124</v>
      </c>
      <c r="C210" s="117" t="s">
        <v>328</v>
      </c>
      <c r="D210" s="276">
        <v>2021.7610942879999</v>
      </c>
      <c r="E210" s="276">
        <v>2021.7610942879999</v>
      </c>
      <c r="F210" s="276"/>
      <c r="G210" s="276">
        <v>2021.7610942879999</v>
      </c>
      <c r="H210" s="277">
        <v>41254</v>
      </c>
      <c r="I210" s="277">
        <v>41360</v>
      </c>
      <c r="J210" s="277">
        <v>46366</v>
      </c>
      <c r="K210" s="275">
        <v>13</v>
      </c>
      <c r="L210" s="275">
        <v>8</v>
      </c>
      <c r="M210" s="60"/>
      <c r="N210" s="60"/>
      <c r="O210" s="62"/>
      <c r="P210" s="62"/>
    </row>
    <row r="211" spans="1:16" ht="17.100000000000001" customHeight="1" x14ac:dyDescent="0.25">
      <c r="A211" s="117">
        <v>228</v>
      </c>
      <c r="B211" s="117" t="s">
        <v>136</v>
      </c>
      <c r="C211" s="117" t="s">
        <v>329</v>
      </c>
      <c r="D211" s="276">
        <v>1005.727324328</v>
      </c>
      <c r="E211" s="276">
        <v>1005.727324328</v>
      </c>
      <c r="F211" s="276"/>
      <c r="G211" s="276">
        <v>1005.727324328</v>
      </c>
      <c r="H211" s="277">
        <v>41227</v>
      </c>
      <c r="I211" s="277">
        <v>41243</v>
      </c>
      <c r="J211" s="277">
        <v>46366</v>
      </c>
      <c r="K211" s="275">
        <v>13</v>
      </c>
      <c r="L211" s="275">
        <v>8</v>
      </c>
      <c r="M211" s="60"/>
      <c r="N211" s="60"/>
      <c r="O211" s="62"/>
      <c r="P211" s="62"/>
    </row>
    <row r="212" spans="1:16" ht="17.100000000000001" customHeight="1" x14ac:dyDescent="0.25">
      <c r="A212" s="117">
        <v>229</v>
      </c>
      <c r="B212" s="117" t="s">
        <v>134</v>
      </c>
      <c r="C212" s="117" t="s">
        <v>330</v>
      </c>
      <c r="D212" s="276">
        <v>2620.5950365560002</v>
      </c>
      <c r="E212" s="276">
        <v>2620.5950365560002</v>
      </c>
      <c r="F212" s="276"/>
      <c r="G212" s="276">
        <v>2620.5950365560002</v>
      </c>
      <c r="H212" s="277">
        <v>41662</v>
      </c>
      <c r="I212" s="277">
        <v>41662</v>
      </c>
      <c r="J212" s="277">
        <v>46367</v>
      </c>
      <c r="K212" s="275">
        <v>12</v>
      </c>
      <c r="L212" s="275">
        <v>8</v>
      </c>
      <c r="M212" s="60"/>
      <c r="N212" s="60"/>
      <c r="O212" s="62"/>
      <c r="P212" s="62"/>
    </row>
    <row r="213" spans="1:16" ht="17.100000000000001" customHeight="1" x14ac:dyDescent="0.25">
      <c r="A213" s="112" t="s">
        <v>814</v>
      </c>
      <c r="B213" s="110"/>
      <c r="C213" s="117"/>
      <c r="D213" s="273">
        <f>SUM(D214:D223)</f>
        <v>33018.000323884</v>
      </c>
      <c r="E213" s="273">
        <f>SUM(E214:E223)</f>
        <v>33018.000323884</v>
      </c>
      <c r="F213" s="273"/>
      <c r="G213" s="273">
        <f>SUM(G214:G223)</f>
        <v>33018.000323884</v>
      </c>
      <c r="H213" s="277"/>
      <c r="I213" s="277"/>
      <c r="J213" s="277"/>
      <c r="K213" s="275"/>
      <c r="L213" s="275"/>
      <c r="M213" s="60"/>
      <c r="N213" s="60"/>
      <c r="O213" s="62"/>
      <c r="P213" s="62"/>
    </row>
    <row r="214" spans="1:16" ht="17.100000000000001" customHeight="1" x14ac:dyDescent="0.25">
      <c r="A214" s="117">
        <v>231</v>
      </c>
      <c r="B214" s="117" t="s">
        <v>228</v>
      </c>
      <c r="C214" s="117" t="s">
        <v>331</v>
      </c>
      <c r="D214" s="276">
        <v>257.872107374</v>
      </c>
      <c r="E214" s="276">
        <v>257.872107374</v>
      </c>
      <c r="F214" s="276"/>
      <c r="G214" s="276">
        <v>257.872107374</v>
      </c>
      <c r="H214" s="277">
        <v>40403</v>
      </c>
      <c r="I214" s="277">
        <v>40403</v>
      </c>
      <c r="J214" s="277">
        <v>46199</v>
      </c>
      <c r="K214" s="275">
        <v>15</v>
      </c>
      <c r="L214" s="275">
        <v>6</v>
      </c>
      <c r="M214" s="60"/>
      <c r="N214" s="60"/>
      <c r="O214" s="62"/>
      <c r="P214" s="62"/>
    </row>
    <row r="215" spans="1:16" ht="17.100000000000001" customHeight="1" x14ac:dyDescent="0.25">
      <c r="A215" s="117">
        <v>233</v>
      </c>
      <c r="B215" s="117" t="s">
        <v>228</v>
      </c>
      <c r="C215" s="117" t="s">
        <v>332</v>
      </c>
      <c r="D215" s="276">
        <v>116.53394527</v>
      </c>
      <c r="E215" s="276">
        <v>116.53394527</v>
      </c>
      <c r="F215" s="276"/>
      <c r="G215" s="276">
        <v>116.53394527</v>
      </c>
      <c r="H215" s="277">
        <v>40371</v>
      </c>
      <c r="I215" s="277">
        <v>40371</v>
      </c>
      <c r="J215" s="277">
        <v>46199</v>
      </c>
      <c r="K215" s="275">
        <v>15</v>
      </c>
      <c r="L215" s="275">
        <v>6</v>
      </c>
      <c r="M215" s="60"/>
      <c r="N215" s="60"/>
      <c r="O215" s="62"/>
      <c r="P215" s="62"/>
    </row>
    <row r="216" spans="1:16" ht="17.100000000000001" customHeight="1" x14ac:dyDescent="0.25">
      <c r="A216" s="117">
        <v>234</v>
      </c>
      <c r="B216" s="117" t="s">
        <v>228</v>
      </c>
      <c r="C216" s="117" t="s">
        <v>333</v>
      </c>
      <c r="D216" s="276">
        <v>2657.0029056980002</v>
      </c>
      <c r="E216" s="276">
        <v>2657.0029056980002</v>
      </c>
      <c r="F216" s="276"/>
      <c r="G216" s="276">
        <v>2657.0029056980002</v>
      </c>
      <c r="H216" s="277">
        <v>42936</v>
      </c>
      <c r="I216" s="277">
        <v>42977</v>
      </c>
      <c r="J216" s="277">
        <v>53885</v>
      </c>
      <c r="K216" s="275">
        <v>29</v>
      </c>
      <c r="L216" s="275">
        <v>6</v>
      </c>
      <c r="M216" s="60"/>
      <c r="N216" s="60"/>
      <c r="O216" s="62"/>
      <c r="P216" s="62"/>
    </row>
    <row r="217" spans="1:16" ht="17.100000000000001" customHeight="1" x14ac:dyDescent="0.25">
      <c r="A217" s="117">
        <v>235</v>
      </c>
      <c r="B217" s="117" t="s">
        <v>128</v>
      </c>
      <c r="C217" s="117" t="s">
        <v>334</v>
      </c>
      <c r="D217" s="276">
        <v>1450.1858034219999</v>
      </c>
      <c r="E217" s="276">
        <v>1450.1858034219999</v>
      </c>
      <c r="F217" s="276"/>
      <c r="G217" s="276">
        <v>1450.1858034219999</v>
      </c>
      <c r="H217" s="277">
        <v>41831</v>
      </c>
      <c r="I217" s="277">
        <v>41901</v>
      </c>
      <c r="J217" s="277">
        <v>46142</v>
      </c>
      <c r="K217" s="275">
        <v>11</v>
      </c>
      <c r="L217" s="275">
        <v>6</v>
      </c>
      <c r="M217" s="60"/>
      <c r="N217" s="60"/>
      <c r="O217" s="62"/>
      <c r="P217" s="62"/>
    </row>
    <row r="218" spans="1:16" ht="17.100000000000001" customHeight="1" x14ac:dyDescent="0.25">
      <c r="A218" s="117">
        <v>236</v>
      </c>
      <c r="B218" s="117" t="s">
        <v>128</v>
      </c>
      <c r="C218" s="117" t="s">
        <v>335</v>
      </c>
      <c r="D218" s="276">
        <v>907.86057876200005</v>
      </c>
      <c r="E218" s="276">
        <v>907.86057876200005</v>
      </c>
      <c r="F218" s="276"/>
      <c r="G218" s="276">
        <v>907.86057876200005</v>
      </c>
      <c r="H218" s="277">
        <v>41217</v>
      </c>
      <c r="I218" s="277">
        <v>41217</v>
      </c>
      <c r="J218" s="277">
        <v>46314</v>
      </c>
      <c r="K218" s="275">
        <v>13</v>
      </c>
      <c r="L218" s="275">
        <v>10</v>
      </c>
      <c r="M218" s="60"/>
      <c r="N218" s="60"/>
      <c r="O218" s="62"/>
      <c r="P218" s="62"/>
    </row>
    <row r="219" spans="1:16" ht="17.100000000000001" customHeight="1" x14ac:dyDescent="0.25">
      <c r="A219" s="117">
        <v>237</v>
      </c>
      <c r="B219" s="117" t="s">
        <v>136</v>
      </c>
      <c r="C219" s="117" t="s">
        <v>336</v>
      </c>
      <c r="D219" s="276">
        <v>741.76014946200007</v>
      </c>
      <c r="E219" s="276">
        <v>741.76014946200007</v>
      </c>
      <c r="F219" s="276"/>
      <c r="G219" s="276">
        <v>741.76014946200007</v>
      </c>
      <c r="H219" s="277">
        <v>42429</v>
      </c>
      <c r="I219" s="277">
        <v>42755</v>
      </c>
      <c r="J219" s="277">
        <v>46365</v>
      </c>
      <c r="K219" s="275">
        <v>10</v>
      </c>
      <c r="L219" s="275">
        <v>8</v>
      </c>
    </row>
    <row r="220" spans="1:16" ht="17.100000000000001" customHeight="1" x14ac:dyDescent="0.25">
      <c r="A220" s="117">
        <v>242</v>
      </c>
      <c r="B220" s="117" t="s">
        <v>140</v>
      </c>
      <c r="C220" s="117" t="s">
        <v>337</v>
      </c>
      <c r="D220" s="276">
        <v>9295.1276680780011</v>
      </c>
      <c r="E220" s="276">
        <v>9295.1276680780011</v>
      </c>
      <c r="F220" s="276"/>
      <c r="G220" s="276">
        <v>9295.1276680780011</v>
      </c>
      <c r="H220" s="277">
        <v>40716</v>
      </c>
      <c r="I220" s="277">
        <v>43277</v>
      </c>
      <c r="J220" s="277">
        <v>54128</v>
      </c>
      <c r="K220" s="275">
        <v>36</v>
      </c>
      <c r="L220" s="275">
        <v>2</v>
      </c>
    </row>
    <row r="221" spans="1:16" ht="17.100000000000001" customHeight="1" x14ac:dyDescent="0.25">
      <c r="A221" s="117">
        <v>243</v>
      </c>
      <c r="B221" s="117" t="s">
        <v>140</v>
      </c>
      <c r="C221" s="117" t="s">
        <v>338</v>
      </c>
      <c r="D221" s="276">
        <v>7244.8112064500001</v>
      </c>
      <c r="E221" s="276">
        <v>7244.8112064500001</v>
      </c>
      <c r="F221" s="276"/>
      <c r="G221" s="276">
        <v>7244.8112064500001</v>
      </c>
      <c r="H221" s="277">
        <v>40737</v>
      </c>
      <c r="I221" s="277">
        <v>42577</v>
      </c>
      <c r="J221" s="277">
        <v>46139</v>
      </c>
      <c r="K221" s="275">
        <v>14</v>
      </c>
      <c r="L221" s="275">
        <v>3</v>
      </c>
    </row>
    <row r="222" spans="1:16" ht="17.100000000000001" customHeight="1" x14ac:dyDescent="0.25">
      <c r="A222" s="117">
        <v>244</v>
      </c>
      <c r="B222" s="117" t="s">
        <v>140</v>
      </c>
      <c r="C222" s="117" t="s">
        <v>339</v>
      </c>
      <c r="D222" s="276">
        <v>8985.7270215400004</v>
      </c>
      <c r="E222" s="276">
        <v>8985.7270215400004</v>
      </c>
      <c r="F222" s="276"/>
      <c r="G222" s="276">
        <v>8985.7270215400004</v>
      </c>
      <c r="H222" s="277">
        <v>40420</v>
      </c>
      <c r="I222" s="277">
        <v>42516</v>
      </c>
      <c r="J222" s="277">
        <v>46318</v>
      </c>
      <c r="K222" s="275">
        <v>15</v>
      </c>
      <c r="L222" s="275">
        <v>9</v>
      </c>
    </row>
    <row r="223" spans="1:16" ht="17.100000000000001" customHeight="1" x14ac:dyDescent="0.25">
      <c r="A223" s="117">
        <v>245</v>
      </c>
      <c r="B223" s="117" t="s">
        <v>140</v>
      </c>
      <c r="C223" s="117" t="s">
        <v>340</v>
      </c>
      <c r="D223" s="276">
        <v>1361.1189378279998</v>
      </c>
      <c r="E223" s="276">
        <v>1361.1189378279998</v>
      </c>
      <c r="F223" s="276"/>
      <c r="G223" s="276">
        <v>1361.1189378279998</v>
      </c>
      <c r="H223" s="277">
        <v>40805</v>
      </c>
      <c r="I223" s="277">
        <v>46251</v>
      </c>
      <c r="J223" s="277">
        <v>48541</v>
      </c>
      <c r="K223" s="275">
        <v>21</v>
      </c>
      <c r="L223" s="275">
        <v>1</v>
      </c>
    </row>
    <row r="224" spans="1:16" ht="17.100000000000001" customHeight="1" x14ac:dyDescent="0.25">
      <c r="A224" s="112" t="s">
        <v>815</v>
      </c>
      <c r="B224" s="110"/>
      <c r="C224" s="117"/>
      <c r="D224" s="273">
        <f>SUM(D225:D232)</f>
        <v>22584.238234355998</v>
      </c>
      <c r="E224" s="273">
        <f>SUM(E225:E232)</f>
        <v>22584.238234355998</v>
      </c>
      <c r="F224" s="273"/>
      <c r="G224" s="273">
        <f>SUM(G225:G232)</f>
        <v>22584.238234355998</v>
      </c>
      <c r="H224" s="277"/>
      <c r="I224" s="277"/>
      <c r="J224" s="277"/>
      <c r="K224" s="275"/>
      <c r="L224" s="275"/>
    </row>
    <row r="225" spans="1:12" ht="17.100000000000001" customHeight="1" x14ac:dyDescent="0.25">
      <c r="A225" s="117">
        <v>247</v>
      </c>
      <c r="B225" s="117" t="s">
        <v>228</v>
      </c>
      <c r="C225" s="117" t="s">
        <v>341</v>
      </c>
      <c r="D225" s="276">
        <v>2506.9153757919998</v>
      </c>
      <c r="E225" s="276">
        <v>2506.9153757919998</v>
      </c>
      <c r="F225" s="276"/>
      <c r="G225" s="276">
        <v>2506.9153757919998</v>
      </c>
      <c r="H225" s="277">
        <v>41401</v>
      </c>
      <c r="I225" s="277">
        <v>41796</v>
      </c>
      <c r="J225" s="277">
        <v>46142</v>
      </c>
      <c r="K225" s="275">
        <v>12</v>
      </c>
      <c r="L225" s="275">
        <v>9</v>
      </c>
    </row>
    <row r="226" spans="1:12" ht="17.100000000000001" customHeight="1" x14ac:dyDescent="0.25">
      <c r="A226" s="117">
        <v>248</v>
      </c>
      <c r="B226" s="117" t="s">
        <v>228</v>
      </c>
      <c r="C226" s="117" t="s">
        <v>342</v>
      </c>
      <c r="D226" s="276">
        <v>2721.4614266079998</v>
      </c>
      <c r="E226" s="276">
        <v>2721.4614266079998</v>
      </c>
      <c r="F226" s="276"/>
      <c r="G226" s="276">
        <v>2721.4614266079998</v>
      </c>
      <c r="H226" s="277">
        <v>40876</v>
      </c>
      <c r="I226" s="277">
        <v>41197</v>
      </c>
      <c r="J226" s="277">
        <v>46185</v>
      </c>
      <c r="K226" s="275">
        <v>14</v>
      </c>
      <c r="L226" s="275">
        <v>1</v>
      </c>
    </row>
    <row r="227" spans="1:12" ht="17.100000000000001" customHeight="1" x14ac:dyDescent="0.25">
      <c r="A227" s="117">
        <v>249</v>
      </c>
      <c r="B227" s="117" t="s">
        <v>228</v>
      </c>
      <c r="C227" s="117" t="s">
        <v>343</v>
      </c>
      <c r="D227" s="276">
        <v>3682.9797721060004</v>
      </c>
      <c r="E227" s="276">
        <v>3682.9797721060004</v>
      </c>
      <c r="F227" s="276"/>
      <c r="G227" s="276">
        <v>3682.9797721060004</v>
      </c>
      <c r="H227" s="277">
        <v>41700</v>
      </c>
      <c r="I227" s="277">
        <v>45275</v>
      </c>
      <c r="J227" s="277">
        <v>53051</v>
      </c>
      <c r="K227" s="275">
        <v>31</v>
      </c>
      <c r="L227" s="275">
        <v>0</v>
      </c>
    </row>
    <row r="228" spans="1:12" ht="17.100000000000001" customHeight="1" x14ac:dyDescent="0.25">
      <c r="A228" s="117">
        <v>250</v>
      </c>
      <c r="B228" s="117" t="s">
        <v>228</v>
      </c>
      <c r="C228" s="117" t="s">
        <v>344</v>
      </c>
      <c r="D228" s="276">
        <v>1186.917557922</v>
      </c>
      <c r="E228" s="276">
        <v>1186.917557922</v>
      </c>
      <c r="F228" s="276"/>
      <c r="G228" s="276">
        <v>1186.917557922</v>
      </c>
      <c r="H228" s="277">
        <v>40822</v>
      </c>
      <c r="I228" s="277">
        <v>40928</v>
      </c>
      <c r="J228" s="277">
        <v>46311</v>
      </c>
      <c r="K228" s="275">
        <v>14</v>
      </c>
      <c r="L228" s="275">
        <v>6</v>
      </c>
    </row>
    <row r="229" spans="1:12" ht="17.100000000000001" customHeight="1" x14ac:dyDescent="0.25">
      <c r="A229" s="117">
        <v>251</v>
      </c>
      <c r="B229" s="117" t="s">
        <v>140</v>
      </c>
      <c r="C229" s="117" t="s">
        <v>345</v>
      </c>
      <c r="D229" s="276">
        <v>1238.67872382</v>
      </c>
      <c r="E229" s="276">
        <v>1238.67872382</v>
      </c>
      <c r="F229" s="276"/>
      <c r="G229" s="276">
        <v>1238.67872382</v>
      </c>
      <c r="H229" s="277">
        <v>41472</v>
      </c>
      <c r="I229" s="277">
        <v>42689</v>
      </c>
      <c r="J229" s="277">
        <v>49947</v>
      </c>
      <c r="K229" s="275">
        <v>22</v>
      </c>
      <c r="L229" s="275">
        <v>11</v>
      </c>
    </row>
    <row r="230" spans="1:12" ht="17.100000000000001" customHeight="1" x14ac:dyDescent="0.25">
      <c r="A230" s="117">
        <v>252</v>
      </c>
      <c r="B230" s="117" t="s">
        <v>140</v>
      </c>
      <c r="C230" s="117" t="s">
        <v>346</v>
      </c>
      <c r="D230" s="276">
        <v>86.613514034000005</v>
      </c>
      <c r="E230" s="276">
        <v>86.613514034000005</v>
      </c>
      <c r="F230" s="276"/>
      <c r="G230" s="276">
        <v>86.613514034000005</v>
      </c>
      <c r="H230" s="277">
        <v>40689</v>
      </c>
      <c r="I230" s="277">
        <v>40689</v>
      </c>
      <c r="J230" s="277">
        <v>44022</v>
      </c>
      <c r="K230" s="275">
        <v>9</v>
      </c>
      <c r="L230" s="275">
        <v>0</v>
      </c>
    </row>
    <row r="231" spans="1:12" ht="17.100000000000001" customHeight="1" x14ac:dyDescent="0.25">
      <c r="A231" s="117">
        <v>253</v>
      </c>
      <c r="B231" s="117" t="s">
        <v>140</v>
      </c>
      <c r="C231" s="117" t="s">
        <v>347</v>
      </c>
      <c r="D231" s="276">
        <v>9554.2557770580006</v>
      </c>
      <c r="E231" s="276">
        <v>9554.2557770580006</v>
      </c>
      <c r="F231" s="276"/>
      <c r="G231" s="276">
        <v>9554.2557770580006</v>
      </c>
      <c r="H231" s="277">
        <v>41320</v>
      </c>
      <c r="I231" s="277">
        <v>43234</v>
      </c>
      <c r="J231" s="277">
        <v>54128</v>
      </c>
      <c r="K231" s="275">
        <v>34</v>
      </c>
      <c r="L231" s="275">
        <v>8</v>
      </c>
    </row>
    <row r="232" spans="1:12" ht="17.100000000000001" customHeight="1" x14ac:dyDescent="0.25">
      <c r="A232" s="117">
        <v>258</v>
      </c>
      <c r="B232" s="117" t="s">
        <v>205</v>
      </c>
      <c r="C232" s="117" t="s">
        <v>348</v>
      </c>
      <c r="D232" s="276">
        <v>1606.4160870160001</v>
      </c>
      <c r="E232" s="276">
        <v>1606.4160870160001</v>
      </c>
      <c r="F232" s="276"/>
      <c r="G232" s="276">
        <v>1606.4160870160001</v>
      </c>
      <c r="H232" s="277">
        <v>45237</v>
      </c>
      <c r="I232" s="277">
        <v>45289</v>
      </c>
      <c r="J232" s="277">
        <v>47879</v>
      </c>
      <c r="K232" s="275">
        <v>7</v>
      </c>
      <c r="L232" s="275">
        <v>0</v>
      </c>
    </row>
    <row r="233" spans="1:12" ht="17.100000000000001" customHeight="1" x14ac:dyDescent="0.25">
      <c r="A233" s="112" t="s">
        <v>816</v>
      </c>
      <c r="B233" s="117"/>
      <c r="C233" s="117"/>
      <c r="D233" s="273">
        <f>SUM(D234:D236)</f>
        <v>35293.953582816001</v>
      </c>
      <c r="E233" s="273">
        <f>SUM(E234:E236)</f>
        <v>35293.953582816001</v>
      </c>
      <c r="F233" s="273"/>
      <c r="G233" s="273">
        <f>SUM(G234:G236)</f>
        <v>35293.953582816001</v>
      </c>
      <c r="H233" s="277"/>
      <c r="I233" s="277"/>
      <c r="J233" s="277"/>
      <c r="K233" s="275"/>
      <c r="L233" s="275"/>
    </row>
    <row r="234" spans="1:12" ht="17.100000000000001" customHeight="1" x14ac:dyDescent="0.25">
      <c r="A234" s="117">
        <v>259</v>
      </c>
      <c r="B234" s="117" t="s">
        <v>140</v>
      </c>
      <c r="C234" s="117" t="s">
        <v>349</v>
      </c>
      <c r="D234" s="276">
        <v>19861.978969292002</v>
      </c>
      <c r="E234" s="276">
        <v>19861.978969292002</v>
      </c>
      <c r="F234" s="276"/>
      <c r="G234" s="276">
        <v>19861.978969292002</v>
      </c>
      <c r="H234" s="277">
        <v>41674</v>
      </c>
      <c r="I234" s="277">
        <v>43291</v>
      </c>
      <c r="J234" s="277">
        <v>54128</v>
      </c>
      <c r="K234" s="275">
        <v>33</v>
      </c>
      <c r="L234" s="275">
        <v>11</v>
      </c>
    </row>
    <row r="235" spans="1:12" ht="17.100000000000001" customHeight="1" x14ac:dyDescent="0.25">
      <c r="A235" s="117">
        <v>260</v>
      </c>
      <c r="B235" s="117" t="s">
        <v>140</v>
      </c>
      <c r="C235" s="117" t="s">
        <v>350</v>
      </c>
      <c r="D235" s="276">
        <v>5389.9295288100002</v>
      </c>
      <c r="E235" s="276">
        <v>5389.9295288100002</v>
      </c>
      <c r="F235" s="276"/>
      <c r="G235" s="276">
        <v>5389.9295288100002</v>
      </c>
      <c r="H235" s="277">
        <v>41506</v>
      </c>
      <c r="I235" s="277">
        <v>43067</v>
      </c>
      <c r="J235" s="277">
        <v>53885</v>
      </c>
      <c r="K235" s="275">
        <v>33</v>
      </c>
      <c r="L235" s="275">
        <v>9</v>
      </c>
    </row>
    <row r="236" spans="1:12" ht="17.100000000000001" customHeight="1" x14ac:dyDescent="0.25">
      <c r="A236" s="117">
        <v>261</v>
      </c>
      <c r="B236" s="117" t="s">
        <v>192</v>
      </c>
      <c r="C236" s="117" t="s">
        <v>351</v>
      </c>
      <c r="D236" s="276">
        <v>10042.045084714</v>
      </c>
      <c r="E236" s="276">
        <v>10042.045084714</v>
      </c>
      <c r="F236" s="276"/>
      <c r="G236" s="276">
        <v>10042.045084714</v>
      </c>
      <c r="H236" s="277">
        <v>42031</v>
      </c>
      <c r="I236" s="277">
        <v>44560</v>
      </c>
      <c r="J236" s="277">
        <v>54868</v>
      </c>
      <c r="K236" s="275">
        <v>35</v>
      </c>
      <c r="L236" s="275">
        <v>0</v>
      </c>
    </row>
    <row r="237" spans="1:12" ht="17.100000000000001" customHeight="1" x14ac:dyDescent="0.25">
      <c r="A237" s="112" t="s">
        <v>817</v>
      </c>
      <c r="B237" s="117"/>
      <c r="C237" s="117"/>
      <c r="D237" s="273">
        <f>SUM(D238:D246)</f>
        <v>30473.537348405996</v>
      </c>
      <c r="E237" s="273">
        <f>SUM(E238:E246)</f>
        <v>30473.537348405996</v>
      </c>
      <c r="F237" s="273"/>
      <c r="G237" s="273">
        <f>SUM(G238:G246)</f>
        <v>30473.537348405996</v>
      </c>
      <c r="H237" s="277"/>
      <c r="I237" s="277"/>
      <c r="J237" s="277"/>
      <c r="K237" s="275"/>
      <c r="L237" s="275"/>
    </row>
    <row r="238" spans="1:12" ht="17.100000000000001" customHeight="1" x14ac:dyDescent="0.25">
      <c r="A238" s="117">
        <v>262</v>
      </c>
      <c r="B238" s="117" t="s">
        <v>228</v>
      </c>
      <c r="C238" s="117" t="s">
        <v>352</v>
      </c>
      <c r="D238" s="276">
        <v>1306.1827309139999</v>
      </c>
      <c r="E238" s="276">
        <v>1306.1827309139999</v>
      </c>
      <c r="F238" s="276"/>
      <c r="G238" s="276">
        <v>1306.1827309139999</v>
      </c>
      <c r="H238" s="277">
        <v>41290</v>
      </c>
      <c r="I238" s="277">
        <v>41761</v>
      </c>
      <c r="J238" s="277">
        <v>46374</v>
      </c>
      <c r="K238" s="275">
        <v>13</v>
      </c>
      <c r="L238" s="275">
        <v>8</v>
      </c>
    </row>
    <row r="239" spans="1:12" ht="17.100000000000001" customHeight="1" x14ac:dyDescent="0.25">
      <c r="A239" s="117">
        <v>264</v>
      </c>
      <c r="B239" s="117" t="s">
        <v>126</v>
      </c>
      <c r="C239" s="117" t="s">
        <v>353</v>
      </c>
      <c r="D239" s="276">
        <v>10954.116737020002</v>
      </c>
      <c r="E239" s="276">
        <v>10954.116737020002</v>
      </c>
      <c r="F239" s="276"/>
      <c r="G239" s="276">
        <v>10954.116737020002</v>
      </c>
      <c r="H239" s="277">
        <v>43001</v>
      </c>
      <c r="I239" s="277">
        <v>45275</v>
      </c>
      <c r="J239" s="277">
        <v>54041</v>
      </c>
      <c r="K239" s="275">
        <v>30</v>
      </c>
      <c r="L239" s="275">
        <v>2</v>
      </c>
    </row>
    <row r="240" spans="1:12" ht="17.100000000000001" customHeight="1" x14ac:dyDescent="0.25">
      <c r="A240" s="117">
        <v>266</v>
      </c>
      <c r="B240" s="117" t="s">
        <v>228</v>
      </c>
      <c r="C240" s="117" t="s">
        <v>354</v>
      </c>
      <c r="D240" s="276">
        <v>4614.2565237299996</v>
      </c>
      <c r="E240" s="276">
        <v>4614.2565237299996</v>
      </c>
      <c r="F240" s="276"/>
      <c r="G240" s="276">
        <v>4614.2565237299996</v>
      </c>
      <c r="H240" s="277">
        <v>43495</v>
      </c>
      <c r="I240" s="277">
        <v>45275</v>
      </c>
      <c r="J240" s="277">
        <v>54128</v>
      </c>
      <c r="K240" s="275">
        <v>29</v>
      </c>
      <c r="L240" s="275">
        <v>0</v>
      </c>
    </row>
    <row r="241" spans="1:12" ht="17.100000000000001" customHeight="1" x14ac:dyDescent="0.25">
      <c r="A241" s="117">
        <v>267</v>
      </c>
      <c r="B241" s="117" t="s">
        <v>228</v>
      </c>
      <c r="C241" s="117" t="s">
        <v>355</v>
      </c>
      <c r="D241" s="276">
        <v>1654.9818039659999</v>
      </c>
      <c r="E241" s="276">
        <v>1654.9818039659999</v>
      </c>
      <c r="F241" s="276"/>
      <c r="G241" s="276">
        <v>1654.9818039659999</v>
      </c>
      <c r="H241" s="277">
        <v>41912</v>
      </c>
      <c r="I241" s="277">
        <v>42062</v>
      </c>
      <c r="J241" s="277">
        <v>46366</v>
      </c>
      <c r="K241" s="275">
        <v>11</v>
      </c>
      <c r="L241" s="275">
        <v>10</v>
      </c>
    </row>
    <row r="242" spans="1:12" ht="17.100000000000001" customHeight="1" x14ac:dyDescent="0.25">
      <c r="A242" s="117">
        <v>268</v>
      </c>
      <c r="B242" s="117" t="s">
        <v>128</v>
      </c>
      <c r="C242" s="117" t="s">
        <v>356</v>
      </c>
      <c r="D242" s="276">
        <v>169.78688700000001</v>
      </c>
      <c r="E242" s="276">
        <v>169.78688700000001</v>
      </c>
      <c r="F242" s="276"/>
      <c r="G242" s="276">
        <v>169.78688700000001</v>
      </c>
      <c r="H242" s="277">
        <v>45138</v>
      </c>
      <c r="I242" s="277">
        <v>45275</v>
      </c>
      <c r="J242" s="277">
        <v>48729</v>
      </c>
      <c r="K242" s="275">
        <v>9</v>
      </c>
      <c r="L242" s="275">
        <v>9</v>
      </c>
    </row>
    <row r="243" spans="1:12" ht="17.100000000000001" customHeight="1" x14ac:dyDescent="0.25">
      <c r="A243" s="117">
        <v>269</v>
      </c>
      <c r="B243" s="117" t="s">
        <v>136</v>
      </c>
      <c r="C243" s="117" t="s">
        <v>357</v>
      </c>
      <c r="D243" s="276">
        <v>121.36461784400001</v>
      </c>
      <c r="E243" s="276">
        <v>121.36461784400001</v>
      </c>
      <c r="F243" s="276"/>
      <c r="G243" s="276">
        <v>121.36461784400001</v>
      </c>
      <c r="H243" s="277">
        <v>42136</v>
      </c>
      <c r="I243" s="277">
        <v>42136</v>
      </c>
      <c r="J243" s="277">
        <v>46366</v>
      </c>
      <c r="K243" s="275">
        <v>11</v>
      </c>
      <c r="L243" s="275">
        <v>5</v>
      </c>
    </row>
    <row r="244" spans="1:12" ht="17.100000000000001" customHeight="1" x14ac:dyDescent="0.25">
      <c r="A244" s="117">
        <v>273</v>
      </c>
      <c r="B244" s="117" t="s">
        <v>140</v>
      </c>
      <c r="C244" s="117" t="s">
        <v>358</v>
      </c>
      <c r="D244" s="276">
        <v>1909.499835564</v>
      </c>
      <c r="E244" s="276">
        <v>1909.499835564</v>
      </c>
      <c r="F244" s="276"/>
      <c r="G244" s="276">
        <v>1909.499835564</v>
      </c>
      <c r="H244" s="277">
        <v>42129</v>
      </c>
      <c r="I244" s="277">
        <v>44377</v>
      </c>
      <c r="J244" s="277">
        <v>54865</v>
      </c>
      <c r="K244" s="275">
        <v>34</v>
      </c>
      <c r="L244" s="275">
        <v>8</v>
      </c>
    </row>
    <row r="245" spans="1:12" ht="17.100000000000001" customHeight="1" x14ac:dyDescent="0.25">
      <c r="A245" s="117">
        <v>274</v>
      </c>
      <c r="B245" s="117" t="s">
        <v>140</v>
      </c>
      <c r="C245" s="117" t="s">
        <v>359</v>
      </c>
      <c r="D245" s="276">
        <v>5569.8381916560002</v>
      </c>
      <c r="E245" s="276">
        <v>5569.8381916560002</v>
      </c>
      <c r="F245" s="276"/>
      <c r="G245" s="276">
        <v>5569.8381916560002</v>
      </c>
      <c r="H245" s="277">
        <v>41605</v>
      </c>
      <c r="I245" s="277">
        <v>45887</v>
      </c>
      <c r="J245" s="277">
        <v>54868</v>
      </c>
      <c r="K245" s="275">
        <v>36</v>
      </c>
      <c r="L245" s="275">
        <v>3</v>
      </c>
    </row>
    <row r="246" spans="1:12" ht="17.100000000000001" customHeight="1" x14ac:dyDescent="0.25">
      <c r="A246" s="117">
        <v>275</v>
      </c>
      <c r="B246" s="117" t="s">
        <v>124</v>
      </c>
      <c r="C246" s="117" t="s">
        <v>360</v>
      </c>
      <c r="D246" s="276">
        <v>4173.5100207120004</v>
      </c>
      <c r="E246" s="276">
        <v>4173.5100207120004</v>
      </c>
      <c r="F246" s="276"/>
      <c r="G246" s="276">
        <v>4173.5100207120004</v>
      </c>
      <c r="H246" s="277">
        <v>42061</v>
      </c>
      <c r="I246" s="277">
        <v>42061</v>
      </c>
      <c r="J246" s="277">
        <v>46366</v>
      </c>
      <c r="K246" s="275">
        <v>11</v>
      </c>
      <c r="L246" s="275">
        <v>5</v>
      </c>
    </row>
    <row r="247" spans="1:12" ht="17.100000000000001" customHeight="1" x14ac:dyDescent="0.25">
      <c r="A247" s="112" t="s">
        <v>818</v>
      </c>
      <c r="B247" s="117"/>
      <c r="C247" s="117"/>
      <c r="D247" s="273">
        <f>SUM(D248:D261)</f>
        <v>27975.415540679998</v>
      </c>
      <c r="E247" s="273">
        <f>SUM(E248:E261)</f>
        <v>27975.415540679998</v>
      </c>
      <c r="F247" s="273"/>
      <c r="G247" s="273">
        <f>SUM(G248:G261)</f>
        <v>27975.415540679998</v>
      </c>
      <c r="H247" s="277"/>
      <c r="I247" s="277"/>
      <c r="J247" s="277"/>
      <c r="K247" s="275"/>
      <c r="L247" s="275"/>
    </row>
    <row r="248" spans="1:12" ht="17.100000000000001" customHeight="1" x14ac:dyDescent="0.25">
      <c r="A248" s="117">
        <v>278</v>
      </c>
      <c r="B248" s="117" t="s">
        <v>205</v>
      </c>
      <c r="C248" s="117" t="s">
        <v>361</v>
      </c>
      <c r="D248" s="276">
        <v>610.91895778800006</v>
      </c>
      <c r="E248" s="276">
        <v>610.91895778800006</v>
      </c>
      <c r="F248" s="276"/>
      <c r="G248" s="276">
        <v>610.91895778800006</v>
      </c>
      <c r="H248" s="277">
        <v>43063</v>
      </c>
      <c r="I248" s="277">
        <v>43665</v>
      </c>
      <c r="J248" s="277">
        <v>54128</v>
      </c>
      <c r="K248" s="275">
        <v>30</v>
      </c>
      <c r="L248" s="275">
        <v>2</v>
      </c>
    </row>
    <row r="249" spans="1:12" ht="17.100000000000001" customHeight="1" x14ac:dyDescent="0.25">
      <c r="A249" s="117">
        <v>280</v>
      </c>
      <c r="B249" s="117" t="s">
        <v>228</v>
      </c>
      <c r="C249" s="117" t="s">
        <v>362</v>
      </c>
      <c r="D249" s="276">
        <v>1161.6423510620002</v>
      </c>
      <c r="E249" s="276">
        <v>1161.6423510620002</v>
      </c>
      <c r="F249" s="276"/>
      <c r="G249" s="276">
        <v>1161.6423510620002</v>
      </c>
      <c r="H249" s="277">
        <v>42129</v>
      </c>
      <c r="I249" s="277">
        <v>46157</v>
      </c>
      <c r="J249" s="277">
        <v>54583</v>
      </c>
      <c r="K249" s="275">
        <v>34</v>
      </c>
      <c r="L249" s="275">
        <v>0</v>
      </c>
    </row>
    <row r="250" spans="1:12" ht="17.100000000000001" customHeight="1" x14ac:dyDescent="0.25">
      <c r="A250" s="117">
        <v>281</v>
      </c>
      <c r="B250" s="117" t="s">
        <v>136</v>
      </c>
      <c r="C250" s="117" t="s">
        <v>363</v>
      </c>
      <c r="D250" s="276">
        <v>1499.3022468619999</v>
      </c>
      <c r="E250" s="276">
        <v>1499.3022468619999</v>
      </c>
      <c r="F250" s="276"/>
      <c r="G250" s="276">
        <v>1499.3022468619999</v>
      </c>
      <c r="H250" s="277">
        <v>43073</v>
      </c>
      <c r="I250" s="277">
        <v>45275</v>
      </c>
      <c r="J250" s="277">
        <v>49003</v>
      </c>
      <c r="K250" s="275">
        <v>16</v>
      </c>
      <c r="L250" s="275">
        <v>0</v>
      </c>
    </row>
    <row r="251" spans="1:12" ht="17.100000000000001" customHeight="1" x14ac:dyDescent="0.25">
      <c r="A251" s="117">
        <v>282</v>
      </c>
      <c r="B251" s="117" t="s">
        <v>228</v>
      </c>
      <c r="C251" s="117" t="s">
        <v>364</v>
      </c>
      <c r="D251" s="276">
        <v>4939.8077470540002</v>
      </c>
      <c r="E251" s="276">
        <v>4939.8077470540002</v>
      </c>
      <c r="F251" s="276"/>
      <c r="G251" s="276">
        <v>4939.8077470540002</v>
      </c>
      <c r="H251" s="277">
        <v>43329</v>
      </c>
      <c r="I251" s="277">
        <v>46248</v>
      </c>
      <c r="J251" s="277">
        <v>54322</v>
      </c>
      <c r="K251" s="275">
        <v>30</v>
      </c>
      <c r="L251" s="275">
        <v>0</v>
      </c>
    </row>
    <row r="252" spans="1:12" ht="17.100000000000001" customHeight="1" x14ac:dyDescent="0.25">
      <c r="A252" s="117">
        <v>283</v>
      </c>
      <c r="B252" s="117" t="s">
        <v>136</v>
      </c>
      <c r="C252" s="117" t="s">
        <v>365</v>
      </c>
      <c r="D252" s="276">
        <v>2287.4868710820001</v>
      </c>
      <c r="E252" s="276">
        <v>2287.4868710820001</v>
      </c>
      <c r="F252" s="276"/>
      <c r="G252" s="276">
        <v>2287.4868710820001</v>
      </c>
      <c r="H252" s="277">
        <v>43535</v>
      </c>
      <c r="I252" s="277">
        <v>43535</v>
      </c>
      <c r="J252" s="277">
        <v>47087</v>
      </c>
      <c r="K252" s="275">
        <v>9</v>
      </c>
      <c r="L252" s="275">
        <v>4</v>
      </c>
    </row>
    <row r="253" spans="1:12" ht="17.100000000000001" customHeight="1" x14ac:dyDescent="0.25">
      <c r="A253" s="117">
        <v>284</v>
      </c>
      <c r="B253" s="117" t="s">
        <v>124</v>
      </c>
      <c r="C253" s="117" t="s">
        <v>366</v>
      </c>
      <c r="D253" s="276">
        <v>1939.4062723060001</v>
      </c>
      <c r="E253" s="276">
        <v>1939.4062723060001</v>
      </c>
      <c r="F253" s="276"/>
      <c r="G253" s="276">
        <v>1939.4062723060001</v>
      </c>
      <c r="H253" s="277">
        <v>42916</v>
      </c>
      <c r="I253" s="277">
        <v>45782</v>
      </c>
      <c r="J253" s="277">
        <v>52071</v>
      </c>
      <c r="K253" s="275">
        <v>25</v>
      </c>
      <c r="L253" s="275">
        <v>0</v>
      </c>
    </row>
    <row r="254" spans="1:12" ht="17.100000000000001" customHeight="1" x14ac:dyDescent="0.25">
      <c r="A254" s="117">
        <v>286</v>
      </c>
      <c r="B254" s="117" t="s">
        <v>128</v>
      </c>
      <c r="C254" s="117" t="s">
        <v>367</v>
      </c>
      <c r="D254" s="276">
        <v>2574.03004151</v>
      </c>
      <c r="E254" s="276">
        <v>2574.03004151</v>
      </c>
      <c r="F254" s="276"/>
      <c r="G254" s="276">
        <v>2574.03004151</v>
      </c>
      <c r="H254" s="277">
        <v>42625</v>
      </c>
      <c r="I254" s="277">
        <v>42625</v>
      </c>
      <c r="J254" s="277">
        <v>46139</v>
      </c>
      <c r="K254" s="275">
        <v>9</v>
      </c>
      <c r="L254" s="275">
        <v>6</v>
      </c>
    </row>
    <row r="255" spans="1:12" ht="17.100000000000001" customHeight="1" x14ac:dyDescent="0.25">
      <c r="A255" s="117">
        <v>288</v>
      </c>
      <c r="B255" s="117" t="s">
        <v>228</v>
      </c>
      <c r="C255" s="117" t="s">
        <v>368</v>
      </c>
      <c r="D255" s="276">
        <v>1545.0873238500001</v>
      </c>
      <c r="E255" s="276">
        <v>1545.0873238500001</v>
      </c>
      <c r="F255" s="276"/>
      <c r="G255" s="276">
        <v>1545.0873238500001</v>
      </c>
      <c r="H255" s="277">
        <v>42601</v>
      </c>
      <c r="I255" s="277">
        <v>43962</v>
      </c>
      <c r="J255" s="277">
        <v>54332</v>
      </c>
      <c r="K255" s="275">
        <v>32</v>
      </c>
      <c r="L255" s="275">
        <v>1</v>
      </c>
    </row>
    <row r="256" spans="1:12" ht="17.100000000000001" customHeight="1" x14ac:dyDescent="0.25">
      <c r="A256" s="117">
        <v>289</v>
      </c>
      <c r="B256" s="117" t="s">
        <v>155</v>
      </c>
      <c r="C256" s="117" t="s">
        <v>750</v>
      </c>
      <c r="D256" s="276">
        <v>1847.1965174960001</v>
      </c>
      <c r="E256" s="276">
        <v>1847.1965174960001</v>
      </c>
      <c r="F256" s="276"/>
      <c r="G256" s="276">
        <v>1847.1965174960001</v>
      </c>
      <c r="H256" s="277">
        <v>45859</v>
      </c>
      <c r="I256" s="277">
        <v>46283</v>
      </c>
      <c r="J256" s="277">
        <v>56907</v>
      </c>
      <c r="K256" s="275">
        <v>30</v>
      </c>
      <c r="L256" s="275">
        <v>2</v>
      </c>
    </row>
    <row r="257" spans="1:12" ht="17.100000000000001" customHeight="1" x14ac:dyDescent="0.25">
      <c r="A257" s="117">
        <v>290</v>
      </c>
      <c r="B257" s="117" t="s">
        <v>136</v>
      </c>
      <c r="C257" s="117" t="s">
        <v>819</v>
      </c>
      <c r="D257" s="276">
        <v>634.50191388199994</v>
      </c>
      <c r="E257" s="276">
        <v>634.50191388199994</v>
      </c>
      <c r="F257" s="276"/>
      <c r="G257" s="276">
        <v>634.50191388199994</v>
      </c>
      <c r="H257" s="277">
        <v>45293</v>
      </c>
      <c r="I257" s="277">
        <v>46020</v>
      </c>
      <c r="J257" s="277">
        <v>48582</v>
      </c>
      <c r="K257" s="275">
        <v>8</v>
      </c>
      <c r="L257" s="275">
        <v>8</v>
      </c>
    </row>
    <row r="258" spans="1:12" ht="17.100000000000001" customHeight="1" x14ac:dyDescent="0.25">
      <c r="A258" s="117">
        <v>292</v>
      </c>
      <c r="B258" s="117" t="s">
        <v>140</v>
      </c>
      <c r="C258" s="117" t="s">
        <v>369</v>
      </c>
      <c r="D258" s="276">
        <v>2679.7003504540003</v>
      </c>
      <c r="E258" s="276">
        <v>2679.7003504540003</v>
      </c>
      <c r="F258" s="276"/>
      <c r="G258" s="276">
        <v>2679.7003504540003</v>
      </c>
      <c r="H258" s="277">
        <v>42662</v>
      </c>
      <c r="I258" s="277">
        <v>42866</v>
      </c>
      <c r="J258" s="277">
        <v>49947</v>
      </c>
      <c r="K258" s="275">
        <v>19</v>
      </c>
      <c r="L258" s="275">
        <v>4</v>
      </c>
    </row>
    <row r="259" spans="1:12" ht="17.100000000000001" customHeight="1" x14ac:dyDescent="0.25">
      <c r="A259" s="117">
        <v>293</v>
      </c>
      <c r="B259" s="117" t="s">
        <v>228</v>
      </c>
      <c r="C259" s="117" t="s">
        <v>370</v>
      </c>
      <c r="D259" s="276">
        <v>2780.1256178100002</v>
      </c>
      <c r="E259" s="276">
        <v>2780.1256178100002</v>
      </c>
      <c r="F259" s="276"/>
      <c r="G259" s="276">
        <v>2780.1256178100002</v>
      </c>
      <c r="H259" s="277">
        <v>42048</v>
      </c>
      <c r="I259" s="277">
        <v>42156</v>
      </c>
      <c r="J259" s="277">
        <v>46366</v>
      </c>
      <c r="K259" s="275">
        <v>11</v>
      </c>
      <c r="L259" s="275">
        <v>5</v>
      </c>
    </row>
    <row r="260" spans="1:12" ht="17.100000000000001" customHeight="1" x14ac:dyDescent="0.25">
      <c r="A260" s="117">
        <v>294</v>
      </c>
      <c r="B260" s="117" t="s">
        <v>228</v>
      </c>
      <c r="C260" s="117" t="s">
        <v>371</v>
      </c>
      <c r="D260" s="276">
        <v>2870.0544393179998</v>
      </c>
      <c r="E260" s="276">
        <v>2870.0544393179998</v>
      </c>
      <c r="F260" s="276"/>
      <c r="G260" s="276">
        <v>2870.0544393179998</v>
      </c>
      <c r="H260" s="277">
        <v>41606</v>
      </c>
      <c r="I260" s="277">
        <v>42223</v>
      </c>
      <c r="J260" s="277">
        <v>46234</v>
      </c>
      <c r="K260" s="275">
        <v>12</v>
      </c>
      <c r="L260" s="275">
        <v>3</v>
      </c>
    </row>
    <row r="261" spans="1:12" ht="17.100000000000001" customHeight="1" x14ac:dyDescent="0.25">
      <c r="A261" s="117">
        <v>295</v>
      </c>
      <c r="B261" s="117" t="s">
        <v>228</v>
      </c>
      <c r="C261" s="117" t="s">
        <v>372</v>
      </c>
      <c r="D261" s="276">
        <v>606.154890206</v>
      </c>
      <c r="E261" s="276">
        <v>606.154890206</v>
      </c>
      <c r="F261" s="276"/>
      <c r="G261" s="276">
        <v>606.154890206</v>
      </c>
      <c r="H261" s="277">
        <v>41842</v>
      </c>
      <c r="I261" s="277">
        <v>42027</v>
      </c>
      <c r="J261" s="277">
        <v>46234</v>
      </c>
      <c r="K261" s="275">
        <v>11</v>
      </c>
      <c r="L261" s="275">
        <v>9</v>
      </c>
    </row>
    <row r="262" spans="1:12" ht="17.100000000000001" customHeight="1" x14ac:dyDescent="0.25">
      <c r="A262" s="112" t="s">
        <v>820</v>
      </c>
      <c r="B262" s="117"/>
      <c r="C262" s="117"/>
      <c r="D262" s="273">
        <f>SUM(D263:D275)</f>
        <v>66215.848983683987</v>
      </c>
      <c r="E262" s="273">
        <f>SUM(E263:E275)</f>
        <v>66215.848983683987</v>
      </c>
      <c r="F262" s="273"/>
      <c r="G262" s="273">
        <f>SUM(G263:G275)</f>
        <v>66215.848983683987</v>
      </c>
      <c r="H262" s="277"/>
      <c r="I262" s="277"/>
      <c r="J262" s="277"/>
      <c r="K262" s="275"/>
      <c r="L262" s="275"/>
    </row>
    <row r="263" spans="1:12" ht="17.100000000000001" customHeight="1" x14ac:dyDescent="0.25">
      <c r="A263" s="117">
        <v>296</v>
      </c>
      <c r="B263" s="117" t="s">
        <v>821</v>
      </c>
      <c r="C263" s="117" t="s">
        <v>373</v>
      </c>
      <c r="D263" s="276">
        <v>6463.5585610759999</v>
      </c>
      <c r="E263" s="276">
        <v>6463.5585610759999</v>
      </c>
      <c r="F263" s="276"/>
      <c r="G263" s="276">
        <v>6463.5585610759999</v>
      </c>
      <c r="H263" s="277">
        <v>43551</v>
      </c>
      <c r="I263" s="277">
        <v>45275</v>
      </c>
      <c r="J263" s="277">
        <v>54543</v>
      </c>
      <c r="K263" s="275">
        <v>30</v>
      </c>
      <c r="L263" s="275">
        <v>0</v>
      </c>
    </row>
    <row r="264" spans="1:12" ht="17.100000000000001" customHeight="1" x14ac:dyDescent="0.25">
      <c r="A264" s="117">
        <v>297</v>
      </c>
      <c r="B264" s="117" t="s">
        <v>822</v>
      </c>
      <c r="C264" s="117" t="s">
        <v>374</v>
      </c>
      <c r="D264" s="276">
        <v>3233.4173978260001</v>
      </c>
      <c r="E264" s="276">
        <v>3233.4173978260001</v>
      </c>
      <c r="F264" s="276"/>
      <c r="G264" s="276">
        <v>3233.4173978260001</v>
      </c>
      <c r="H264" s="277">
        <v>42946</v>
      </c>
      <c r="I264" s="277">
        <v>45275</v>
      </c>
      <c r="J264" s="277">
        <v>53929</v>
      </c>
      <c r="K264" s="275">
        <v>30</v>
      </c>
      <c r="L264" s="275">
        <v>0</v>
      </c>
    </row>
    <row r="265" spans="1:12" ht="17.100000000000001" customHeight="1" x14ac:dyDescent="0.25">
      <c r="A265" s="117">
        <v>298</v>
      </c>
      <c r="B265" s="117" t="s">
        <v>821</v>
      </c>
      <c r="C265" s="117" t="s">
        <v>375</v>
      </c>
      <c r="D265" s="276">
        <v>13097.633093522001</v>
      </c>
      <c r="E265" s="276">
        <v>13097.633093522001</v>
      </c>
      <c r="F265" s="276"/>
      <c r="G265" s="276">
        <v>13097.633093522001</v>
      </c>
      <c r="H265" s="277">
        <v>44774</v>
      </c>
      <c r="I265" s="277">
        <v>45275</v>
      </c>
      <c r="J265" s="277">
        <v>48487</v>
      </c>
      <c r="K265" s="275">
        <v>10</v>
      </c>
      <c r="L265" s="275">
        <v>0</v>
      </c>
    </row>
    <row r="266" spans="1:12" ht="17.100000000000001" customHeight="1" x14ac:dyDescent="0.25">
      <c r="A266" s="117">
        <v>300</v>
      </c>
      <c r="B266" s="117" t="s">
        <v>823</v>
      </c>
      <c r="C266" s="117" t="s">
        <v>376</v>
      </c>
      <c r="D266" s="276">
        <v>2965.5740527180001</v>
      </c>
      <c r="E266" s="276">
        <v>2965.5740527180001</v>
      </c>
      <c r="F266" s="276"/>
      <c r="G266" s="276">
        <v>2965.5740527180001</v>
      </c>
      <c r="H266" s="277">
        <v>43601</v>
      </c>
      <c r="I266" s="277">
        <v>43636</v>
      </c>
      <c r="J266" s="277">
        <v>47087</v>
      </c>
      <c r="K266" s="275">
        <v>9</v>
      </c>
      <c r="L266" s="275">
        <v>4</v>
      </c>
    </row>
    <row r="267" spans="1:12" ht="17.100000000000001" customHeight="1" x14ac:dyDescent="0.25">
      <c r="A267" s="117">
        <v>304</v>
      </c>
      <c r="B267" s="117" t="s">
        <v>822</v>
      </c>
      <c r="C267" s="117" t="s">
        <v>751</v>
      </c>
      <c r="D267" s="276">
        <v>4328.4585643379996</v>
      </c>
      <c r="E267" s="276">
        <v>4328.4585643379996</v>
      </c>
      <c r="F267" s="276"/>
      <c r="G267" s="276">
        <v>4328.4585643379996</v>
      </c>
      <c r="H267" s="277">
        <v>45367</v>
      </c>
      <c r="I267" s="277">
        <v>45642</v>
      </c>
      <c r="J267" s="277">
        <v>48684</v>
      </c>
      <c r="K267" s="275">
        <v>9</v>
      </c>
      <c r="L267" s="275">
        <v>0</v>
      </c>
    </row>
    <row r="268" spans="1:12" ht="17.100000000000001" customHeight="1" x14ac:dyDescent="0.25">
      <c r="A268" s="117">
        <v>305</v>
      </c>
      <c r="B268" s="117" t="s">
        <v>824</v>
      </c>
      <c r="C268" s="117" t="s">
        <v>377</v>
      </c>
      <c r="D268" s="276">
        <v>230.36072590200001</v>
      </c>
      <c r="E268" s="276">
        <v>230.36072590200001</v>
      </c>
      <c r="F268" s="276"/>
      <c r="G268" s="276">
        <v>230.36072590200001</v>
      </c>
      <c r="H268" s="277">
        <v>41977</v>
      </c>
      <c r="I268" s="277">
        <v>42194</v>
      </c>
      <c r="J268" s="277">
        <v>46366</v>
      </c>
      <c r="K268" s="275">
        <v>11</v>
      </c>
      <c r="L268" s="275">
        <v>10</v>
      </c>
    </row>
    <row r="269" spans="1:12" ht="17.100000000000001" customHeight="1" x14ac:dyDescent="0.25">
      <c r="A269" s="117">
        <v>306</v>
      </c>
      <c r="B269" s="117" t="s">
        <v>824</v>
      </c>
      <c r="C269" s="117" t="s">
        <v>378</v>
      </c>
      <c r="D269" s="276">
        <v>10577.608447394001</v>
      </c>
      <c r="E269" s="276">
        <v>10577.608447394001</v>
      </c>
      <c r="F269" s="276"/>
      <c r="G269" s="276">
        <v>10577.608447394001</v>
      </c>
      <c r="H269" s="277">
        <v>42139</v>
      </c>
      <c r="I269" s="277">
        <v>42697</v>
      </c>
      <c r="J269" s="277">
        <v>49947</v>
      </c>
      <c r="K269" s="275">
        <v>21</v>
      </c>
      <c r="L269" s="275">
        <v>2</v>
      </c>
    </row>
    <row r="270" spans="1:12" ht="17.100000000000001" customHeight="1" x14ac:dyDescent="0.25">
      <c r="A270" s="117">
        <v>307</v>
      </c>
      <c r="B270" s="117" t="s">
        <v>825</v>
      </c>
      <c r="C270" s="117" t="s">
        <v>379</v>
      </c>
      <c r="D270" s="276">
        <v>2523.491591644</v>
      </c>
      <c r="E270" s="276">
        <v>2523.491591644</v>
      </c>
      <c r="F270" s="276"/>
      <c r="G270" s="276">
        <v>2523.491591644</v>
      </c>
      <c r="H270" s="277">
        <v>42416</v>
      </c>
      <c r="I270" s="277">
        <v>43052</v>
      </c>
      <c r="J270" s="277">
        <v>53885</v>
      </c>
      <c r="K270" s="275">
        <v>31</v>
      </c>
      <c r="L270" s="275">
        <v>3</v>
      </c>
    </row>
    <row r="271" spans="1:12" ht="17.100000000000001" customHeight="1" x14ac:dyDescent="0.25">
      <c r="A271" s="117">
        <v>308</v>
      </c>
      <c r="B271" s="117" t="s">
        <v>825</v>
      </c>
      <c r="C271" s="117" t="s">
        <v>380</v>
      </c>
      <c r="D271" s="276">
        <v>3660.0582800700004</v>
      </c>
      <c r="E271" s="276">
        <v>3660.0582800700004</v>
      </c>
      <c r="F271" s="276"/>
      <c r="G271" s="276">
        <v>3660.0582800700004</v>
      </c>
      <c r="H271" s="277">
        <v>42324</v>
      </c>
      <c r="I271" s="277">
        <v>42797</v>
      </c>
      <c r="J271" s="277">
        <v>46365</v>
      </c>
      <c r="K271" s="275">
        <v>10</v>
      </c>
      <c r="L271" s="275">
        <v>10</v>
      </c>
    </row>
    <row r="272" spans="1:12" ht="17.100000000000001" customHeight="1" x14ac:dyDescent="0.25">
      <c r="A272" s="117">
        <v>309</v>
      </c>
      <c r="B272" s="117" t="s">
        <v>825</v>
      </c>
      <c r="C272" s="117" t="s">
        <v>381</v>
      </c>
      <c r="D272" s="276">
        <v>10236.334350834</v>
      </c>
      <c r="E272" s="276">
        <v>10236.334350834</v>
      </c>
      <c r="F272" s="276"/>
      <c r="G272" s="276">
        <v>10236.334350834</v>
      </c>
      <c r="H272" s="277">
        <v>43251</v>
      </c>
      <c r="I272" s="277">
        <v>43529</v>
      </c>
      <c r="J272" s="277">
        <v>54128</v>
      </c>
      <c r="K272" s="275">
        <v>29</v>
      </c>
      <c r="L272" s="275">
        <v>8</v>
      </c>
    </row>
    <row r="273" spans="1:12" ht="17.100000000000001" customHeight="1" x14ac:dyDescent="0.25">
      <c r="A273" s="117">
        <v>310</v>
      </c>
      <c r="B273" s="117" t="s">
        <v>825</v>
      </c>
      <c r="C273" s="117" t="s">
        <v>382</v>
      </c>
      <c r="D273" s="276">
        <v>1817.930510766</v>
      </c>
      <c r="E273" s="276">
        <v>1817.930510766</v>
      </c>
      <c r="F273" s="276"/>
      <c r="G273" s="276">
        <v>1817.930510766</v>
      </c>
      <c r="H273" s="277">
        <v>42890</v>
      </c>
      <c r="I273" s="277">
        <v>45813</v>
      </c>
      <c r="J273" s="277">
        <v>54633</v>
      </c>
      <c r="K273" s="275">
        <v>31</v>
      </c>
      <c r="L273" s="275">
        <v>9</v>
      </c>
    </row>
    <row r="274" spans="1:12" ht="17.100000000000001" customHeight="1" x14ac:dyDescent="0.25">
      <c r="A274" s="117">
        <v>311</v>
      </c>
      <c r="B274" s="117" t="s">
        <v>826</v>
      </c>
      <c r="C274" s="117" t="s">
        <v>383</v>
      </c>
      <c r="D274" s="276">
        <v>4286.3082652619996</v>
      </c>
      <c r="E274" s="276">
        <v>4286.3082652619996</v>
      </c>
      <c r="F274" s="276"/>
      <c r="G274" s="276">
        <v>4286.3082652619996</v>
      </c>
      <c r="H274" s="277">
        <v>43441</v>
      </c>
      <c r="I274" s="277">
        <v>44910</v>
      </c>
      <c r="J274" s="277">
        <v>54128</v>
      </c>
      <c r="K274" s="275">
        <v>29</v>
      </c>
      <c r="L274" s="275">
        <v>3</v>
      </c>
    </row>
    <row r="275" spans="1:12" ht="17.100000000000001" customHeight="1" x14ac:dyDescent="0.25">
      <c r="A275" s="117">
        <v>312</v>
      </c>
      <c r="B275" s="117" t="s">
        <v>826</v>
      </c>
      <c r="C275" s="117" t="s">
        <v>384</v>
      </c>
      <c r="D275" s="276">
        <v>2795.1151423319998</v>
      </c>
      <c r="E275" s="276">
        <v>2795.1151423319998</v>
      </c>
      <c r="F275" s="276"/>
      <c r="G275" s="276">
        <v>2795.1151423319998</v>
      </c>
      <c r="H275" s="277">
        <v>42901</v>
      </c>
      <c r="I275" s="277">
        <v>43632</v>
      </c>
      <c r="J275" s="277">
        <v>54128</v>
      </c>
      <c r="K275" s="275">
        <v>30</v>
      </c>
      <c r="L275" s="275">
        <v>5</v>
      </c>
    </row>
    <row r="276" spans="1:12" ht="17.100000000000001" customHeight="1" x14ac:dyDescent="0.25">
      <c r="A276" s="112" t="s">
        <v>827</v>
      </c>
      <c r="B276" s="117"/>
      <c r="C276" s="117"/>
      <c r="D276" s="273">
        <f>SUM(D277:D285)</f>
        <v>47254.872817277996</v>
      </c>
      <c r="E276" s="273">
        <f>SUM(E277:E285)</f>
        <v>47254.872817277996</v>
      </c>
      <c r="F276" s="273"/>
      <c r="G276" s="273">
        <f>SUM(G277:G285)</f>
        <v>47254.872817277996</v>
      </c>
      <c r="H276" s="277"/>
      <c r="I276" s="277"/>
      <c r="J276" s="277"/>
      <c r="K276" s="275"/>
      <c r="L276" s="275"/>
    </row>
    <row r="277" spans="1:12" ht="17.100000000000001" customHeight="1" x14ac:dyDescent="0.25">
      <c r="A277" s="117">
        <v>313</v>
      </c>
      <c r="B277" s="117" t="s">
        <v>126</v>
      </c>
      <c r="C277" s="117" t="s">
        <v>385</v>
      </c>
      <c r="D277" s="276">
        <v>6802.5169157800001</v>
      </c>
      <c r="E277" s="276">
        <v>6802.5169157800001</v>
      </c>
      <c r="F277" s="276"/>
      <c r="G277" s="276">
        <v>6802.5169157800001</v>
      </c>
      <c r="H277" s="277">
        <v>43692</v>
      </c>
      <c r="I277" s="277">
        <v>45275</v>
      </c>
      <c r="J277" s="277">
        <v>55043</v>
      </c>
      <c r="K277" s="275">
        <v>31</v>
      </c>
      <c r="L277" s="275">
        <v>0</v>
      </c>
    </row>
    <row r="278" spans="1:12" ht="17.100000000000001" customHeight="1" x14ac:dyDescent="0.25">
      <c r="A278" s="117">
        <v>314</v>
      </c>
      <c r="B278" s="117" t="s">
        <v>136</v>
      </c>
      <c r="C278" s="117" t="s">
        <v>386</v>
      </c>
      <c r="D278" s="276">
        <v>3138.118785746</v>
      </c>
      <c r="E278" s="276">
        <v>3138.118785746</v>
      </c>
      <c r="F278" s="276"/>
      <c r="G278" s="276">
        <v>3138.118785746</v>
      </c>
      <c r="H278" s="277">
        <v>42963</v>
      </c>
      <c r="I278" s="277">
        <v>43151</v>
      </c>
      <c r="J278" s="277">
        <v>54128</v>
      </c>
      <c r="K278" s="275">
        <v>30</v>
      </c>
      <c r="L278" s="275">
        <v>2</v>
      </c>
    </row>
    <row r="279" spans="1:12" ht="17.100000000000001" customHeight="1" x14ac:dyDescent="0.25">
      <c r="A279" s="117">
        <v>316</v>
      </c>
      <c r="B279" s="117" t="s">
        <v>140</v>
      </c>
      <c r="C279" s="117" t="s">
        <v>387</v>
      </c>
      <c r="D279" s="276">
        <v>414.40559936400001</v>
      </c>
      <c r="E279" s="276">
        <v>414.40559936400001</v>
      </c>
      <c r="F279" s="276"/>
      <c r="G279" s="276">
        <v>414.40559936400001</v>
      </c>
      <c r="H279" s="277">
        <v>42643</v>
      </c>
      <c r="I279" s="277">
        <v>42909</v>
      </c>
      <c r="J279" s="277">
        <v>49947</v>
      </c>
      <c r="K279" s="275">
        <v>19</v>
      </c>
      <c r="L279" s="275">
        <v>11</v>
      </c>
    </row>
    <row r="280" spans="1:12" ht="17.100000000000001" customHeight="1" x14ac:dyDescent="0.25">
      <c r="A280" s="117">
        <v>317</v>
      </c>
      <c r="B280" s="117" t="s">
        <v>228</v>
      </c>
      <c r="C280" s="117" t="s">
        <v>388</v>
      </c>
      <c r="D280" s="276">
        <v>2377.713790542</v>
      </c>
      <c r="E280" s="276">
        <v>2377.713790542</v>
      </c>
      <c r="F280" s="276"/>
      <c r="G280" s="276">
        <v>2377.713790542</v>
      </c>
      <c r="H280" s="277">
        <v>42619</v>
      </c>
      <c r="I280" s="277">
        <v>42891</v>
      </c>
      <c r="J280" s="277">
        <v>49947</v>
      </c>
      <c r="K280" s="275">
        <v>19</v>
      </c>
      <c r="L280" s="275">
        <v>11</v>
      </c>
    </row>
    <row r="281" spans="1:12" ht="17.100000000000001" customHeight="1" x14ac:dyDescent="0.25">
      <c r="A281" s="117">
        <v>318</v>
      </c>
      <c r="B281" s="117" t="s">
        <v>828</v>
      </c>
      <c r="C281" s="117" t="s">
        <v>389</v>
      </c>
      <c r="D281" s="276">
        <v>987.55235175999996</v>
      </c>
      <c r="E281" s="276">
        <v>987.55235175999996</v>
      </c>
      <c r="F281" s="276"/>
      <c r="G281" s="276">
        <v>987.55235175999996</v>
      </c>
      <c r="H281" s="277">
        <v>42485</v>
      </c>
      <c r="I281" s="277">
        <v>42545</v>
      </c>
      <c r="J281" s="277">
        <v>46139</v>
      </c>
      <c r="K281" s="275">
        <v>9</v>
      </c>
      <c r="L281" s="275">
        <v>6</v>
      </c>
    </row>
    <row r="282" spans="1:12" ht="17.100000000000001" customHeight="1" x14ac:dyDescent="0.25">
      <c r="A282" s="117">
        <v>319</v>
      </c>
      <c r="B282" s="117" t="s">
        <v>250</v>
      </c>
      <c r="C282" s="117" t="s">
        <v>390</v>
      </c>
      <c r="D282" s="276">
        <v>2819.6853109840004</v>
      </c>
      <c r="E282" s="276">
        <v>2819.6853109840004</v>
      </c>
      <c r="F282" s="276"/>
      <c r="G282" s="276">
        <v>2819.6853109840004</v>
      </c>
      <c r="H282" s="277">
        <v>42853</v>
      </c>
      <c r="I282" s="277">
        <v>42870</v>
      </c>
      <c r="J282" s="277">
        <v>46365</v>
      </c>
      <c r="K282" s="275">
        <v>9</v>
      </c>
      <c r="L282" s="275">
        <v>6</v>
      </c>
    </row>
    <row r="283" spans="1:12" ht="17.100000000000001" customHeight="1" x14ac:dyDescent="0.25">
      <c r="A283" s="117">
        <v>320</v>
      </c>
      <c r="B283" s="117" t="s">
        <v>136</v>
      </c>
      <c r="C283" s="117" t="s">
        <v>391</v>
      </c>
      <c r="D283" s="276">
        <v>9884.0105097920004</v>
      </c>
      <c r="E283" s="276">
        <v>9884.0105097920004</v>
      </c>
      <c r="F283" s="276"/>
      <c r="G283" s="276">
        <v>9884.0105097920004</v>
      </c>
      <c r="H283" s="277">
        <v>42584</v>
      </c>
      <c r="I283" s="277">
        <v>42919</v>
      </c>
      <c r="J283" s="277">
        <v>49947</v>
      </c>
      <c r="K283" s="275">
        <v>19</v>
      </c>
      <c r="L283" s="275">
        <v>11</v>
      </c>
    </row>
    <row r="284" spans="1:12" ht="17.100000000000001" customHeight="1" x14ac:dyDescent="0.25">
      <c r="A284" s="117">
        <v>321</v>
      </c>
      <c r="B284" s="117" t="s">
        <v>228</v>
      </c>
      <c r="C284" s="117" t="s">
        <v>392</v>
      </c>
      <c r="D284" s="276">
        <v>479.167277904</v>
      </c>
      <c r="E284" s="276">
        <v>479.167277904</v>
      </c>
      <c r="F284" s="276"/>
      <c r="G284" s="276">
        <v>479.167277904</v>
      </c>
      <c r="H284" s="277">
        <v>42658</v>
      </c>
      <c r="I284" s="277">
        <v>46279</v>
      </c>
      <c r="J284" s="277">
        <v>55120</v>
      </c>
      <c r="K284" s="275">
        <v>34</v>
      </c>
      <c r="L284" s="275">
        <v>0</v>
      </c>
    </row>
    <row r="285" spans="1:12" ht="17.100000000000001" customHeight="1" x14ac:dyDescent="0.25">
      <c r="A285" s="117">
        <v>322</v>
      </c>
      <c r="B285" s="117" t="s">
        <v>250</v>
      </c>
      <c r="C285" s="117" t="s">
        <v>393</v>
      </c>
      <c r="D285" s="276">
        <v>20351.702275405998</v>
      </c>
      <c r="E285" s="276">
        <v>20351.702275405998</v>
      </c>
      <c r="F285" s="276"/>
      <c r="G285" s="276">
        <v>20351.702275405998</v>
      </c>
      <c r="H285" s="277">
        <v>42392</v>
      </c>
      <c r="I285" s="277">
        <v>43287</v>
      </c>
      <c r="J285" s="277">
        <v>54128</v>
      </c>
      <c r="K285" s="275">
        <v>31</v>
      </c>
      <c r="L285" s="275">
        <v>11</v>
      </c>
    </row>
    <row r="286" spans="1:12" s="63" customFormat="1" ht="17.100000000000001" customHeight="1" x14ac:dyDescent="0.25">
      <c r="A286" s="112" t="s">
        <v>829</v>
      </c>
      <c r="B286" s="117"/>
      <c r="C286" s="117"/>
      <c r="D286" s="273">
        <f>SUM(D287:D295)</f>
        <v>42003.842110427999</v>
      </c>
      <c r="E286" s="273">
        <f>SUM(E287:E295)</f>
        <v>42003.842110427999</v>
      </c>
      <c r="F286" s="273"/>
      <c r="G286" s="273">
        <f>SUM(G287:G295)</f>
        <v>42003.842110427999</v>
      </c>
      <c r="H286" s="277"/>
      <c r="I286" s="277"/>
      <c r="J286" s="277"/>
      <c r="K286" s="275"/>
      <c r="L286" s="275"/>
    </row>
    <row r="287" spans="1:12" ht="17.100000000000001" customHeight="1" x14ac:dyDescent="0.25">
      <c r="A287" s="117">
        <v>327</v>
      </c>
      <c r="B287" s="117" t="s">
        <v>124</v>
      </c>
      <c r="C287" s="117" t="s">
        <v>394</v>
      </c>
      <c r="D287" s="276">
        <v>697.40491378600007</v>
      </c>
      <c r="E287" s="276">
        <v>697.40491378600007</v>
      </c>
      <c r="F287" s="276"/>
      <c r="G287" s="276">
        <v>697.40491378600007</v>
      </c>
      <c r="H287" s="277">
        <v>43747</v>
      </c>
      <c r="I287" s="277">
        <v>44561</v>
      </c>
      <c r="J287" s="277">
        <v>54868</v>
      </c>
      <c r="K287" s="275">
        <v>30</v>
      </c>
      <c r="L287" s="275">
        <v>2</v>
      </c>
    </row>
    <row r="288" spans="1:12" ht="17.100000000000001" customHeight="1" x14ac:dyDescent="0.25">
      <c r="A288" s="117">
        <v>328</v>
      </c>
      <c r="B288" s="117" t="s">
        <v>136</v>
      </c>
      <c r="C288" s="117" t="s">
        <v>395</v>
      </c>
      <c r="D288" s="276">
        <v>213.19736741599999</v>
      </c>
      <c r="E288" s="276">
        <v>213.19736741599999</v>
      </c>
      <c r="F288" s="276"/>
      <c r="G288" s="276">
        <v>213.19736741599999</v>
      </c>
      <c r="H288" s="277">
        <v>43208</v>
      </c>
      <c r="I288" s="277">
        <v>43208</v>
      </c>
      <c r="J288" s="277">
        <v>54128</v>
      </c>
      <c r="K288" s="275">
        <v>29</v>
      </c>
      <c r="L288" s="275">
        <v>8</v>
      </c>
    </row>
    <row r="289" spans="1:12" ht="17.100000000000001" customHeight="1" x14ac:dyDescent="0.25">
      <c r="A289" s="117">
        <v>329</v>
      </c>
      <c r="B289" s="117" t="s">
        <v>124</v>
      </c>
      <c r="C289" s="117" t="s">
        <v>396</v>
      </c>
      <c r="D289" s="276">
        <v>625.67783544999998</v>
      </c>
      <c r="E289" s="276">
        <v>625.67783544999998</v>
      </c>
      <c r="F289" s="276"/>
      <c r="G289" s="276">
        <v>625.67783544999998</v>
      </c>
      <c r="H289" s="277">
        <v>44928</v>
      </c>
      <c r="I289" s="277">
        <v>46020</v>
      </c>
      <c r="J289" s="277">
        <v>49094</v>
      </c>
      <c r="K289" s="275">
        <v>10</v>
      </c>
      <c r="L289" s="275">
        <v>0</v>
      </c>
    </row>
    <row r="290" spans="1:12" ht="17.100000000000001" customHeight="1" x14ac:dyDescent="0.25">
      <c r="A290" s="117">
        <v>330</v>
      </c>
      <c r="B290" s="117" t="s">
        <v>155</v>
      </c>
      <c r="C290" s="117" t="s">
        <v>397</v>
      </c>
      <c r="D290" s="276">
        <v>7614.6010728700003</v>
      </c>
      <c r="E290" s="276">
        <v>7614.6010728700003</v>
      </c>
      <c r="F290" s="276"/>
      <c r="G290" s="276">
        <v>7614.6010728700003</v>
      </c>
      <c r="H290" s="277">
        <v>44928</v>
      </c>
      <c r="I290" s="277">
        <v>46262</v>
      </c>
      <c r="J290" s="277">
        <v>55061</v>
      </c>
      <c r="K290" s="275">
        <v>25</v>
      </c>
      <c r="L290" s="275">
        <v>11</v>
      </c>
    </row>
    <row r="291" spans="1:12" ht="17.100000000000001" customHeight="1" x14ac:dyDescent="0.25">
      <c r="A291" s="117">
        <v>331</v>
      </c>
      <c r="B291" s="117" t="s">
        <v>136</v>
      </c>
      <c r="C291" s="117" t="s">
        <v>830</v>
      </c>
      <c r="D291" s="276">
        <v>349.86292534800003</v>
      </c>
      <c r="E291" s="276">
        <v>349.86292534800003</v>
      </c>
      <c r="F291" s="276"/>
      <c r="G291" s="276">
        <v>349.86292534800003</v>
      </c>
      <c r="H291" s="277">
        <v>45933</v>
      </c>
      <c r="I291" s="277">
        <v>46385</v>
      </c>
      <c r="J291" s="277">
        <v>49067</v>
      </c>
      <c r="K291" s="275">
        <v>8</v>
      </c>
      <c r="L291" s="275">
        <v>6</v>
      </c>
    </row>
    <row r="292" spans="1:12" ht="17.100000000000001" customHeight="1" x14ac:dyDescent="0.25">
      <c r="A292" s="117">
        <v>336</v>
      </c>
      <c r="B292" s="117" t="s">
        <v>228</v>
      </c>
      <c r="C292" s="117" t="s">
        <v>398</v>
      </c>
      <c r="D292" s="276">
        <v>9808.7190998299993</v>
      </c>
      <c r="E292" s="276">
        <v>9808.7190998299993</v>
      </c>
      <c r="F292" s="276"/>
      <c r="G292" s="276">
        <v>9808.7190998299993</v>
      </c>
      <c r="H292" s="277">
        <v>43069</v>
      </c>
      <c r="I292" s="277">
        <v>43845</v>
      </c>
      <c r="J292" s="277">
        <v>54633</v>
      </c>
      <c r="K292" s="275">
        <v>31</v>
      </c>
      <c r="L292" s="275">
        <v>7</v>
      </c>
    </row>
    <row r="293" spans="1:12" ht="17.100000000000001" customHeight="1" x14ac:dyDescent="0.25">
      <c r="A293" s="117">
        <v>337</v>
      </c>
      <c r="B293" s="117" t="s">
        <v>228</v>
      </c>
      <c r="C293" s="117" t="s">
        <v>399</v>
      </c>
      <c r="D293" s="276">
        <v>9276.836069085999</v>
      </c>
      <c r="E293" s="276">
        <v>9276.836069085999</v>
      </c>
      <c r="F293" s="276"/>
      <c r="G293" s="276">
        <v>9276.836069085999</v>
      </c>
      <c r="H293" s="277">
        <v>43322</v>
      </c>
      <c r="I293" s="277">
        <v>45275</v>
      </c>
      <c r="J293" s="277">
        <v>54493</v>
      </c>
      <c r="K293" s="275">
        <v>30</v>
      </c>
      <c r="L293" s="275">
        <v>6</v>
      </c>
    </row>
    <row r="294" spans="1:12" ht="17.100000000000001" customHeight="1" x14ac:dyDescent="0.25">
      <c r="A294" s="117">
        <v>338</v>
      </c>
      <c r="B294" s="117" t="s">
        <v>228</v>
      </c>
      <c r="C294" s="117" t="s">
        <v>400</v>
      </c>
      <c r="D294" s="276">
        <v>1950.5066304900001</v>
      </c>
      <c r="E294" s="276">
        <v>1950.5066304900001</v>
      </c>
      <c r="F294" s="276"/>
      <c r="G294" s="276">
        <v>1950.5066304900001</v>
      </c>
      <c r="H294" s="277">
        <v>43416</v>
      </c>
      <c r="I294" s="277">
        <v>46276</v>
      </c>
      <c r="J294" s="277">
        <v>54766</v>
      </c>
      <c r="K294" s="275">
        <v>31</v>
      </c>
      <c r="L294" s="275">
        <v>0</v>
      </c>
    </row>
    <row r="295" spans="1:12" ht="17.100000000000001" customHeight="1" x14ac:dyDescent="0.25">
      <c r="A295" s="117">
        <v>339</v>
      </c>
      <c r="B295" s="117" t="s">
        <v>228</v>
      </c>
      <c r="C295" s="117" t="s">
        <v>401</v>
      </c>
      <c r="D295" s="276">
        <v>11467.036196152001</v>
      </c>
      <c r="E295" s="276">
        <v>11467.036196152001</v>
      </c>
      <c r="F295" s="276"/>
      <c r="G295" s="276">
        <v>11467.036196152001</v>
      </c>
      <c r="H295" s="277">
        <v>42636</v>
      </c>
      <c r="I295" s="277">
        <v>43191</v>
      </c>
      <c r="J295" s="277">
        <v>54128</v>
      </c>
      <c r="K295" s="275">
        <v>31</v>
      </c>
      <c r="L295" s="275">
        <v>4</v>
      </c>
    </row>
    <row r="296" spans="1:12" ht="17.100000000000001" customHeight="1" x14ac:dyDescent="0.25">
      <c r="A296" s="112" t="s">
        <v>831</v>
      </c>
      <c r="B296" s="117"/>
      <c r="C296" s="117"/>
      <c r="D296" s="273">
        <f>SUM(D297:D299)</f>
        <v>5396.0658690600003</v>
      </c>
      <c r="E296" s="273">
        <f>SUM(E297:E299)</f>
        <v>5396.0658690600003</v>
      </c>
      <c r="F296" s="273"/>
      <c r="G296" s="273">
        <f>SUM(G297:G299)</f>
        <v>5396.0658690600003</v>
      </c>
      <c r="H296" s="277"/>
      <c r="I296" s="277"/>
      <c r="J296" s="277"/>
      <c r="K296" s="275"/>
      <c r="L296" s="275"/>
    </row>
    <row r="297" spans="1:12" ht="17.100000000000001" customHeight="1" x14ac:dyDescent="0.25">
      <c r="A297" s="117">
        <v>348</v>
      </c>
      <c r="B297" s="117" t="s">
        <v>140</v>
      </c>
      <c r="C297" s="117" t="s">
        <v>402</v>
      </c>
      <c r="D297" s="276">
        <v>936.01487778000001</v>
      </c>
      <c r="E297" s="276">
        <v>936.01487778000001</v>
      </c>
      <c r="F297" s="276"/>
      <c r="G297" s="276">
        <v>936.01487778000001</v>
      </c>
      <c r="H297" s="277">
        <v>44009</v>
      </c>
      <c r="I297" s="277">
        <v>44009</v>
      </c>
      <c r="J297" s="277">
        <v>54868</v>
      </c>
      <c r="K297" s="275">
        <v>28</v>
      </c>
      <c r="L297" s="275">
        <v>8</v>
      </c>
    </row>
    <row r="298" spans="1:12" ht="17.100000000000001" customHeight="1" x14ac:dyDescent="0.25">
      <c r="A298" s="117">
        <v>349</v>
      </c>
      <c r="B298" s="117" t="s">
        <v>228</v>
      </c>
      <c r="C298" s="117" t="s">
        <v>403</v>
      </c>
      <c r="D298" s="276">
        <v>1106.4429562819998</v>
      </c>
      <c r="E298" s="276">
        <v>1106.4429562819998</v>
      </c>
      <c r="F298" s="276"/>
      <c r="G298" s="276">
        <v>1106.4429562819998</v>
      </c>
      <c r="H298" s="277">
        <v>43425</v>
      </c>
      <c r="I298" s="277">
        <v>46234</v>
      </c>
      <c r="J298" s="277">
        <v>54882</v>
      </c>
      <c r="K298" s="275">
        <v>31</v>
      </c>
      <c r="L298" s="275">
        <v>3</v>
      </c>
    </row>
    <row r="299" spans="1:12" ht="17.100000000000001" customHeight="1" x14ac:dyDescent="0.25">
      <c r="A299" s="117">
        <v>350</v>
      </c>
      <c r="B299" s="117" t="s">
        <v>228</v>
      </c>
      <c r="C299" s="117" t="s">
        <v>404</v>
      </c>
      <c r="D299" s="276">
        <v>3353.6080349980002</v>
      </c>
      <c r="E299" s="276">
        <v>3353.6080349980002</v>
      </c>
      <c r="F299" s="276"/>
      <c r="G299" s="276">
        <v>3353.6080349980002</v>
      </c>
      <c r="H299" s="277">
        <v>43261</v>
      </c>
      <c r="I299" s="277">
        <v>44372</v>
      </c>
      <c r="J299" s="277">
        <v>54868</v>
      </c>
      <c r="K299" s="275">
        <v>31</v>
      </c>
      <c r="L299" s="275">
        <v>5</v>
      </c>
    </row>
    <row r="300" spans="1:12" ht="17.100000000000001" customHeight="1" x14ac:dyDescent="0.25">
      <c r="A300" s="112" t="s">
        <v>832</v>
      </c>
      <c r="B300" s="117"/>
      <c r="C300" s="117"/>
      <c r="D300" s="273">
        <f>SUM(D301:D304)</f>
        <v>33354.013945992003</v>
      </c>
      <c r="E300" s="273">
        <f t="shared" ref="E300:G300" si="0">SUM(E301:E304)</f>
        <v>33354.013945992003</v>
      </c>
      <c r="F300" s="273"/>
      <c r="G300" s="273">
        <f t="shared" si="0"/>
        <v>33354.013945992003</v>
      </c>
      <c r="H300" s="277"/>
      <c r="I300" s="277"/>
      <c r="J300" s="277"/>
      <c r="K300" s="275"/>
      <c r="L300" s="275"/>
    </row>
    <row r="301" spans="1:12" ht="17.100000000000001" customHeight="1" x14ac:dyDescent="0.25">
      <c r="A301" s="117">
        <v>352</v>
      </c>
      <c r="B301" s="117" t="s">
        <v>228</v>
      </c>
      <c r="C301" s="117" t="s">
        <v>405</v>
      </c>
      <c r="D301" s="276">
        <v>13600.389944022001</v>
      </c>
      <c r="E301" s="276">
        <v>13600.389944022001</v>
      </c>
      <c r="F301" s="276"/>
      <c r="G301" s="276">
        <v>13600.389944022001</v>
      </c>
      <c r="H301" s="277">
        <v>45079</v>
      </c>
      <c r="I301" s="277">
        <v>45413</v>
      </c>
      <c r="J301" s="277">
        <v>56037</v>
      </c>
      <c r="K301" s="275">
        <v>30</v>
      </c>
      <c r="L301" s="275">
        <v>0</v>
      </c>
    </row>
    <row r="302" spans="1:12" ht="17.100000000000001" customHeight="1" x14ac:dyDescent="0.25">
      <c r="A302" s="117">
        <v>353</v>
      </c>
      <c r="B302" s="117" t="s">
        <v>136</v>
      </c>
      <c r="C302" s="117" t="s">
        <v>406</v>
      </c>
      <c r="D302" s="276">
        <v>979.81710249599996</v>
      </c>
      <c r="E302" s="276">
        <v>979.81710249599996</v>
      </c>
      <c r="F302" s="276"/>
      <c r="G302" s="276">
        <v>979.81710249599996</v>
      </c>
      <c r="H302" s="277">
        <v>45233</v>
      </c>
      <c r="I302" s="277">
        <v>45232</v>
      </c>
      <c r="J302" s="277">
        <v>56189</v>
      </c>
      <c r="K302" s="275">
        <v>29</v>
      </c>
      <c r="L302" s="275">
        <v>6</v>
      </c>
    </row>
    <row r="303" spans="1:12" ht="17.100000000000001" customHeight="1" x14ac:dyDescent="0.25">
      <c r="A303" s="117">
        <v>354</v>
      </c>
      <c r="B303" s="117" t="s">
        <v>228</v>
      </c>
      <c r="C303" s="117" t="s">
        <v>833</v>
      </c>
      <c r="D303" s="276">
        <v>14001.378428026001</v>
      </c>
      <c r="E303" s="276">
        <v>14001.378428026001</v>
      </c>
      <c r="F303" s="276"/>
      <c r="G303" s="276">
        <v>14001.378428026001</v>
      </c>
      <c r="H303" s="277">
        <v>45414</v>
      </c>
      <c r="I303" s="277">
        <v>45779</v>
      </c>
      <c r="J303" s="277">
        <v>56371</v>
      </c>
      <c r="K303" s="275">
        <v>30</v>
      </c>
      <c r="L303" s="275">
        <v>0</v>
      </c>
    </row>
    <row r="304" spans="1:12" ht="17.100000000000001" customHeight="1" x14ac:dyDescent="0.25">
      <c r="A304" s="117">
        <v>355</v>
      </c>
      <c r="B304" s="117" t="s">
        <v>228</v>
      </c>
      <c r="C304" s="117" t="s">
        <v>834</v>
      </c>
      <c r="D304" s="276">
        <v>4772.428471448</v>
      </c>
      <c r="E304" s="276">
        <v>4772.428471448</v>
      </c>
      <c r="F304" s="276"/>
      <c r="G304" s="276">
        <v>4772.428471448</v>
      </c>
      <c r="H304" s="277">
        <v>45414</v>
      </c>
      <c r="I304" s="277">
        <v>45779</v>
      </c>
      <c r="J304" s="277">
        <v>56371</v>
      </c>
      <c r="K304" s="275">
        <v>30</v>
      </c>
      <c r="L304" s="275">
        <v>0</v>
      </c>
    </row>
    <row r="305" spans="1:12" ht="17.100000000000001" customHeight="1" x14ac:dyDescent="0.25">
      <c r="A305" s="112" t="s">
        <v>835</v>
      </c>
      <c r="B305" s="117"/>
      <c r="C305" s="117"/>
      <c r="D305" s="273">
        <f>SUM(D306:D309)</f>
        <v>62124.198173418001</v>
      </c>
      <c r="E305" s="273">
        <f t="shared" ref="E305:G305" si="1">SUM(E306:E309)</f>
        <v>62124.198173418001</v>
      </c>
      <c r="F305" s="273"/>
      <c r="G305" s="273">
        <f t="shared" si="1"/>
        <v>62124.198173418001</v>
      </c>
      <c r="H305" s="277"/>
      <c r="I305" s="277"/>
      <c r="J305" s="277"/>
      <c r="K305" s="275"/>
      <c r="L305" s="275"/>
    </row>
    <row r="306" spans="1:12" ht="17.100000000000001" customHeight="1" x14ac:dyDescent="0.25">
      <c r="A306" s="117">
        <v>356</v>
      </c>
      <c r="B306" s="117" t="s">
        <v>228</v>
      </c>
      <c r="C306" s="117" t="s">
        <v>836</v>
      </c>
      <c r="D306" s="276">
        <v>6781.0834259700005</v>
      </c>
      <c r="E306" s="276">
        <v>6781.0834259700005</v>
      </c>
      <c r="F306" s="276"/>
      <c r="G306" s="276">
        <v>6781.0834259700005</v>
      </c>
      <c r="H306" s="277">
        <v>45383</v>
      </c>
      <c r="I306" s="277">
        <v>45751</v>
      </c>
      <c r="J306" s="277">
        <v>56340</v>
      </c>
      <c r="K306" s="275">
        <v>30</v>
      </c>
      <c r="L306" s="275">
        <v>0</v>
      </c>
    </row>
    <row r="307" spans="1:12" ht="17.100000000000001" customHeight="1" x14ac:dyDescent="0.25">
      <c r="A307" s="117">
        <v>357</v>
      </c>
      <c r="B307" s="117" t="s">
        <v>228</v>
      </c>
      <c r="C307" s="117" t="s">
        <v>837</v>
      </c>
      <c r="D307" s="276">
        <v>16073.457800038001</v>
      </c>
      <c r="E307" s="276">
        <v>16073.457800038001</v>
      </c>
      <c r="F307" s="276"/>
      <c r="G307" s="276">
        <v>16073.457800038001</v>
      </c>
      <c r="H307" s="277">
        <v>45383</v>
      </c>
      <c r="I307" s="277">
        <v>45749</v>
      </c>
      <c r="J307" s="277">
        <v>56340</v>
      </c>
      <c r="K307" s="275">
        <v>30</v>
      </c>
      <c r="L307" s="275">
        <v>0</v>
      </c>
    </row>
    <row r="308" spans="1:12" ht="17.100000000000001" customHeight="1" x14ac:dyDescent="0.25">
      <c r="A308" s="117">
        <v>358</v>
      </c>
      <c r="B308" s="117" t="s">
        <v>228</v>
      </c>
      <c r="C308" s="117" t="s">
        <v>838</v>
      </c>
      <c r="D308" s="276">
        <v>27311.814606363998</v>
      </c>
      <c r="E308" s="276">
        <v>27311.814606363998</v>
      </c>
      <c r="F308" s="276"/>
      <c r="G308" s="276">
        <v>27311.814606363998</v>
      </c>
      <c r="H308" s="277">
        <v>45748</v>
      </c>
      <c r="I308" s="277">
        <v>46115</v>
      </c>
      <c r="J308" s="277">
        <v>56705</v>
      </c>
      <c r="K308" s="275">
        <v>30</v>
      </c>
      <c r="L308" s="275">
        <v>0</v>
      </c>
    </row>
    <row r="309" spans="1:12" ht="17.100000000000001" customHeight="1" x14ac:dyDescent="0.25">
      <c r="A309" s="117">
        <v>359</v>
      </c>
      <c r="B309" s="117" t="s">
        <v>228</v>
      </c>
      <c r="C309" s="117" t="s">
        <v>839</v>
      </c>
      <c r="D309" s="276">
        <v>11957.842341046</v>
      </c>
      <c r="E309" s="276">
        <v>11957.842341046</v>
      </c>
      <c r="F309" s="276"/>
      <c r="G309" s="276">
        <v>11957.842341046</v>
      </c>
      <c r="H309" s="277">
        <v>45748</v>
      </c>
      <c r="I309" s="277">
        <v>46114</v>
      </c>
      <c r="J309" s="277">
        <v>56705</v>
      </c>
      <c r="K309" s="275">
        <v>30</v>
      </c>
      <c r="L309" s="275">
        <v>0</v>
      </c>
    </row>
    <row r="310" spans="1:12" ht="17.100000000000001" customHeight="1" x14ac:dyDescent="0.25">
      <c r="A310" s="112" t="s">
        <v>840</v>
      </c>
      <c r="B310" s="117"/>
      <c r="C310" s="117"/>
      <c r="D310" s="273">
        <f>SUM(D311:D314)</f>
        <v>3501.5062303880004</v>
      </c>
      <c r="E310" s="273">
        <f t="shared" ref="E310:G310" si="2">SUM(E311:E314)</f>
        <v>3501.5062303880004</v>
      </c>
      <c r="F310" s="273"/>
      <c r="G310" s="273">
        <f t="shared" si="2"/>
        <v>3501.5062303880004</v>
      </c>
      <c r="H310" s="277"/>
      <c r="I310" s="277"/>
      <c r="J310" s="277"/>
      <c r="K310" s="275"/>
      <c r="L310" s="275"/>
    </row>
    <row r="311" spans="1:12" ht="17.100000000000001" customHeight="1" x14ac:dyDescent="0.25">
      <c r="A311" s="117">
        <v>360</v>
      </c>
      <c r="B311" s="117" t="s">
        <v>140</v>
      </c>
      <c r="C311" s="117" t="s">
        <v>841</v>
      </c>
      <c r="D311" s="276">
        <v>595.14318637999997</v>
      </c>
      <c r="E311" s="276">
        <v>595.14318637999997</v>
      </c>
      <c r="F311" s="276"/>
      <c r="G311" s="276">
        <v>595.14318637999997</v>
      </c>
      <c r="H311" s="277">
        <v>46113</v>
      </c>
      <c r="I311" s="277">
        <v>46113</v>
      </c>
      <c r="J311" s="277">
        <v>53419</v>
      </c>
      <c r="K311" s="275">
        <v>20</v>
      </c>
      <c r="L311" s="275">
        <v>0</v>
      </c>
    </row>
    <row r="312" spans="1:12" ht="17.100000000000001" customHeight="1" x14ac:dyDescent="0.25">
      <c r="A312" s="117">
        <v>361</v>
      </c>
      <c r="B312" s="117" t="s">
        <v>140</v>
      </c>
      <c r="C312" s="117" t="s">
        <v>842</v>
      </c>
      <c r="D312" s="276">
        <v>365.82817239000002</v>
      </c>
      <c r="E312" s="276">
        <v>365.82817239000002</v>
      </c>
      <c r="F312" s="276"/>
      <c r="G312" s="276">
        <v>365.82817239000002</v>
      </c>
      <c r="H312" s="277">
        <v>46113</v>
      </c>
      <c r="I312" s="277">
        <v>46113</v>
      </c>
      <c r="J312" s="277">
        <v>53419</v>
      </c>
      <c r="K312" s="275">
        <v>20</v>
      </c>
      <c r="L312" s="275">
        <v>0</v>
      </c>
    </row>
    <row r="313" spans="1:12" ht="17.100000000000001" customHeight="1" x14ac:dyDescent="0.25">
      <c r="A313" s="117">
        <v>362</v>
      </c>
      <c r="B313" s="117" t="s">
        <v>140</v>
      </c>
      <c r="C313" s="117" t="s">
        <v>843</v>
      </c>
      <c r="D313" s="276">
        <v>422.40269965600004</v>
      </c>
      <c r="E313" s="276">
        <v>422.40269965600004</v>
      </c>
      <c r="F313" s="276"/>
      <c r="G313" s="276">
        <v>422.40269965600004</v>
      </c>
      <c r="H313" s="277">
        <v>46113</v>
      </c>
      <c r="I313" s="277">
        <v>46113</v>
      </c>
      <c r="J313" s="277">
        <v>53419</v>
      </c>
      <c r="K313" s="275">
        <v>20</v>
      </c>
      <c r="L313" s="275">
        <v>0</v>
      </c>
    </row>
    <row r="314" spans="1:12" ht="17.100000000000001" customHeight="1" thickBot="1" x14ac:dyDescent="0.3">
      <c r="A314" s="177">
        <v>363</v>
      </c>
      <c r="B314" s="177" t="s">
        <v>228</v>
      </c>
      <c r="C314" s="177" t="s">
        <v>844</v>
      </c>
      <c r="D314" s="279">
        <v>2118.132171962</v>
      </c>
      <c r="E314" s="279">
        <v>2118.132171962</v>
      </c>
      <c r="F314" s="279"/>
      <c r="G314" s="279">
        <v>2118.132171962</v>
      </c>
      <c r="H314" s="280">
        <v>46113</v>
      </c>
      <c r="I314" s="280">
        <v>46113</v>
      </c>
      <c r="J314" s="280">
        <v>53419</v>
      </c>
      <c r="K314" s="281">
        <v>20</v>
      </c>
      <c r="L314" s="281">
        <v>0</v>
      </c>
    </row>
    <row r="315" spans="1:12" ht="15" customHeight="1" x14ac:dyDescent="0.25">
      <c r="A315" s="195" t="s">
        <v>920</v>
      </c>
      <c r="B315" s="160"/>
      <c r="C315" s="195"/>
      <c r="D315" s="160"/>
      <c r="E315" s="160"/>
      <c r="F315" s="160"/>
      <c r="G315" s="160"/>
      <c r="H315" s="160"/>
      <c r="I315" s="160"/>
      <c r="J315" s="160"/>
      <c r="K315" s="160"/>
      <c r="L315" s="160"/>
    </row>
    <row r="316" spans="1:12" ht="15" customHeight="1" x14ac:dyDescent="0.25">
      <c r="A316" s="339" t="s">
        <v>845</v>
      </c>
      <c r="B316" s="339"/>
      <c r="C316" s="339"/>
      <c r="D316" s="339"/>
      <c r="E316" s="339"/>
      <c r="F316" s="339"/>
      <c r="G316" s="339"/>
      <c r="H316" s="339"/>
      <c r="I316" s="339"/>
      <c r="J316" s="339"/>
      <c r="K316" s="339"/>
      <c r="L316" s="339"/>
    </row>
    <row r="317" spans="1:12" ht="15" customHeight="1" x14ac:dyDescent="0.25">
      <c r="A317" s="340" t="s">
        <v>846</v>
      </c>
      <c r="B317" s="340"/>
      <c r="C317" s="340"/>
      <c r="D317" s="340"/>
      <c r="E317" s="340"/>
      <c r="F317" s="340"/>
      <c r="G317" s="340"/>
      <c r="H317" s="340"/>
      <c r="I317" s="340"/>
      <c r="J317" s="340"/>
      <c r="K317" s="340"/>
      <c r="L317" s="160"/>
    </row>
    <row r="318" spans="1:12" ht="15" customHeight="1" x14ac:dyDescent="0.25">
      <c r="A318" s="160" t="s">
        <v>847</v>
      </c>
      <c r="B318" s="160"/>
      <c r="C318" s="195"/>
      <c r="D318" s="160"/>
      <c r="E318" s="160"/>
      <c r="F318" s="160"/>
      <c r="G318" s="160"/>
      <c r="H318" s="160"/>
      <c r="I318" s="160"/>
      <c r="J318" s="160"/>
      <c r="K318" s="160"/>
      <c r="L318" s="160"/>
    </row>
    <row r="319" spans="1:12" ht="15" customHeight="1" x14ac:dyDescent="0.25">
      <c r="A319" s="339" t="s">
        <v>848</v>
      </c>
      <c r="B319" s="339"/>
      <c r="C319" s="339"/>
      <c r="D319" s="339"/>
      <c r="E319" s="339"/>
      <c r="F319" s="339"/>
      <c r="G319" s="339"/>
      <c r="H319" s="339"/>
      <c r="I319" s="339"/>
      <c r="J319" s="339"/>
      <c r="K319" s="339"/>
      <c r="L319" s="339"/>
    </row>
    <row r="320" spans="1:12" ht="15" customHeight="1" x14ac:dyDescent="0.25">
      <c r="A320" s="195" t="s">
        <v>849</v>
      </c>
      <c r="B320" s="160"/>
      <c r="C320" s="195"/>
      <c r="D320" s="160"/>
      <c r="E320" s="160"/>
      <c r="F320" s="160"/>
      <c r="G320" s="160"/>
      <c r="H320" s="160"/>
      <c r="I320" s="160"/>
      <c r="J320" s="160"/>
      <c r="K320" s="160"/>
      <c r="L320" s="160"/>
    </row>
    <row r="321" spans="1:12" ht="11.65" customHeight="1" x14ac:dyDescent="0.25">
      <c r="A321" s="340" t="s">
        <v>82</v>
      </c>
      <c r="B321" s="340"/>
      <c r="C321" s="340"/>
      <c r="D321" s="340"/>
      <c r="E321" s="340"/>
      <c r="F321" s="340"/>
      <c r="G321" s="340"/>
      <c r="H321" s="340"/>
      <c r="I321" s="340"/>
      <c r="J321" s="340"/>
      <c r="K321" s="340"/>
      <c r="L321" s="160"/>
    </row>
    <row r="322" spans="1:12" ht="11.65" customHeight="1" x14ac:dyDescent="0.25">
      <c r="A322" s="262"/>
      <c r="B322" s="262"/>
      <c r="C322" s="195"/>
      <c r="D322" s="263"/>
      <c r="E322" s="264"/>
      <c r="F322" s="264"/>
      <c r="G322" s="264"/>
      <c r="H322" s="264"/>
      <c r="I322" s="264"/>
      <c r="J322" s="85"/>
      <c r="K322" s="85"/>
      <c r="L322" s="160"/>
    </row>
    <row r="323" spans="1:12" ht="11.65" customHeight="1" x14ac:dyDescent="0.25">
      <c r="A323" s="262"/>
      <c r="B323" s="262"/>
      <c r="C323" s="195"/>
      <c r="D323" s="263"/>
      <c r="E323" s="264"/>
      <c r="F323" s="264"/>
      <c r="G323" s="264"/>
      <c r="H323" s="264"/>
      <c r="I323" s="264"/>
      <c r="J323" s="85"/>
      <c r="K323" s="85"/>
      <c r="L323" s="160"/>
    </row>
    <row r="324" spans="1:12" ht="11.65" customHeight="1" x14ac:dyDescent="0.25">
      <c r="A324" s="262"/>
      <c r="B324" s="262"/>
      <c r="C324" s="195"/>
      <c r="D324" s="263"/>
      <c r="E324" s="264"/>
      <c r="F324" s="264"/>
      <c r="G324" s="264"/>
      <c r="H324" s="264"/>
      <c r="I324" s="264"/>
      <c r="J324" s="85"/>
      <c r="K324" s="85"/>
      <c r="L324" s="160"/>
    </row>
    <row r="325" spans="1:12" ht="11.65" customHeight="1" x14ac:dyDescent="0.25">
      <c r="A325" s="262"/>
      <c r="B325" s="262"/>
      <c r="C325" s="195"/>
      <c r="D325" s="263"/>
      <c r="E325" s="264"/>
      <c r="F325" s="264"/>
      <c r="G325" s="264"/>
      <c r="H325" s="264"/>
      <c r="I325" s="264"/>
      <c r="J325" s="85"/>
      <c r="K325" s="85"/>
      <c r="L325" s="160"/>
    </row>
    <row r="326" spans="1:12" ht="11.65" customHeight="1" x14ac:dyDescent="0.25">
      <c r="A326" s="262"/>
      <c r="B326" s="262"/>
      <c r="C326" s="195"/>
      <c r="D326" s="263"/>
      <c r="E326" s="264"/>
      <c r="F326" s="264"/>
      <c r="G326" s="264"/>
      <c r="H326" s="264"/>
      <c r="I326" s="264"/>
      <c r="J326" s="85"/>
      <c r="K326" s="85"/>
      <c r="L326" s="160"/>
    </row>
    <row r="327" spans="1:12" ht="11.65" customHeight="1" x14ac:dyDescent="0.25">
      <c r="A327" s="160"/>
      <c r="B327" s="160"/>
      <c r="C327" s="195"/>
      <c r="D327" s="160"/>
      <c r="E327" s="160"/>
      <c r="F327" s="160"/>
      <c r="G327" s="160"/>
      <c r="H327" s="160"/>
      <c r="I327" s="160"/>
      <c r="J327" s="160"/>
      <c r="K327" s="160"/>
      <c r="L327" s="160"/>
    </row>
    <row r="328" spans="1:12" ht="11.65" customHeight="1" x14ac:dyDescent="0.25">
      <c r="A328" s="160"/>
      <c r="B328" s="160"/>
      <c r="C328" s="195"/>
      <c r="D328" s="160"/>
      <c r="E328" s="160"/>
      <c r="F328" s="160"/>
      <c r="G328" s="160"/>
      <c r="H328" s="160"/>
      <c r="I328" s="160"/>
      <c r="J328" s="160"/>
      <c r="K328" s="160"/>
      <c r="L328" s="160"/>
    </row>
    <row r="329" spans="1:12" ht="11.65" customHeight="1" x14ac:dyDescent="0.25">
      <c r="A329" s="160"/>
      <c r="B329" s="160"/>
      <c r="C329" s="195"/>
      <c r="D329" s="160"/>
      <c r="E329" s="160"/>
      <c r="F329" s="160"/>
      <c r="G329" s="160"/>
      <c r="H329" s="160"/>
      <c r="I329" s="160"/>
      <c r="J329" s="160"/>
      <c r="K329" s="160"/>
      <c r="L329" s="160"/>
    </row>
    <row r="330" spans="1:12" ht="11.65" customHeight="1" x14ac:dyDescent="0.25">
      <c r="A330" s="160"/>
      <c r="B330" s="160"/>
      <c r="C330" s="195"/>
      <c r="D330" s="160"/>
      <c r="E330" s="160"/>
      <c r="F330" s="160"/>
      <c r="G330" s="160"/>
      <c r="H330" s="160"/>
      <c r="I330" s="160"/>
      <c r="J330" s="160"/>
      <c r="K330" s="160"/>
      <c r="L330" s="160"/>
    </row>
    <row r="331" spans="1:12" ht="11.65" customHeight="1" x14ac:dyDescent="0.25">
      <c r="A331" s="160"/>
      <c r="B331" s="160"/>
      <c r="C331" s="195"/>
      <c r="D331" s="160"/>
      <c r="E331" s="160"/>
      <c r="F331" s="160"/>
      <c r="G331" s="160"/>
      <c r="H331" s="160"/>
      <c r="I331" s="160"/>
      <c r="J331" s="160"/>
      <c r="K331" s="160"/>
      <c r="L331" s="160"/>
    </row>
    <row r="332" spans="1:12" ht="11.65" customHeight="1" x14ac:dyDescent="0.25">
      <c r="A332" s="160"/>
      <c r="B332" s="160"/>
      <c r="C332" s="195"/>
      <c r="D332" s="160"/>
      <c r="E332" s="160"/>
      <c r="F332" s="160"/>
      <c r="G332" s="160"/>
      <c r="H332" s="160"/>
      <c r="I332" s="160"/>
      <c r="J332" s="160"/>
      <c r="K332" s="160"/>
      <c r="L332" s="160"/>
    </row>
    <row r="333" spans="1:12" ht="11.65" customHeight="1" x14ac:dyDescent="0.25">
      <c r="A333" s="160"/>
      <c r="B333" s="160"/>
      <c r="C333" s="195"/>
      <c r="D333" s="160"/>
      <c r="E333" s="160"/>
      <c r="F333" s="160"/>
      <c r="G333" s="160"/>
      <c r="H333" s="160"/>
      <c r="I333" s="160"/>
      <c r="J333" s="160"/>
      <c r="K333" s="160"/>
      <c r="L333" s="160"/>
    </row>
    <row r="334" spans="1:12" ht="11.65" customHeight="1" x14ac:dyDescent="0.25">
      <c r="A334" s="262"/>
      <c r="B334" s="262"/>
      <c r="C334" s="195"/>
      <c r="D334" s="263"/>
      <c r="E334" s="264"/>
      <c r="F334" s="264"/>
      <c r="G334" s="264"/>
      <c r="H334" s="264"/>
      <c r="I334" s="264"/>
      <c r="J334" s="85"/>
      <c r="K334" s="85"/>
      <c r="L334" s="160"/>
    </row>
    <row r="335" spans="1:12" ht="11.65" customHeight="1" x14ac:dyDescent="0.25">
      <c r="A335" s="262"/>
      <c r="B335" s="262"/>
      <c r="C335" s="195"/>
      <c r="D335" s="263"/>
      <c r="E335" s="264"/>
      <c r="F335" s="264"/>
      <c r="G335" s="264"/>
      <c r="H335" s="264"/>
      <c r="I335" s="264"/>
      <c r="J335" s="85"/>
      <c r="K335" s="85"/>
      <c r="L335" s="160"/>
    </row>
    <row r="336" spans="1:12" ht="11.65" customHeight="1" x14ac:dyDescent="0.25">
      <c r="A336" s="262"/>
      <c r="B336" s="262"/>
      <c r="C336" s="195"/>
      <c r="D336" s="263"/>
      <c r="E336" s="264"/>
      <c r="F336" s="264"/>
      <c r="G336" s="264"/>
      <c r="H336" s="264"/>
      <c r="I336" s="264"/>
      <c r="J336" s="85"/>
      <c r="K336" s="85"/>
      <c r="L336" s="160"/>
    </row>
    <row r="337" spans="1:12" ht="11.65" customHeight="1" x14ac:dyDescent="0.25">
      <c r="A337" s="262"/>
      <c r="B337" s="262"/>
      <c r="C337" s="195"/>
      <c r="D337" s="263"/>
      <c r="E337" s="264"/>
      <c r="F337" s="264"/>
      <c r="G337" s="264"/>
      <c r="H337" s="264"/>
      <c r="I337" s="264"/>
      <c r="J337" s="85"/>
      <c r="K337" s="85"/>
      <c r="L337" s="160"/>
    </row>
    <row r="338" spans="1:12" ht="11.65" customHeight="1" x14ac:dyDescent="0.25">
      <c r="A338" s="262"/>
      <c r="B338" s="262"/>
      <c r="C338" s="195"/>
      <c r="D338" s="263"/>
      <c r="E338" s="264"/>
      <c r="F338" s="264"/>
      <c r="G338" s="264"/>
      <c r="H338" s="264"/>
      <c r="I338" s="264"/>
      <c r="J338" s="85"/>
      <c r="K338" s="85"/>
      <c r="L338" s="160"/>
    </row>
    <row r="339" spans="1:12" ht="11.65" customHeight="1" x14ac:dyDescent="0.25">
      <c r="A339" s="262"/>
      <c r="B339" s="262"/>
      <c r="C339" s="195"/>
      <c r="D339" s="263"/>
      <c r="E339" s="264"/>
      <c r="F339" s="264"/>
      <c r="G339" s="264"/>
      <c r="H339" s="264"/>
      <c r="I339" s="264"/>
      <c r="J339" s="85"/>
      <c r="K339" s="85"/>
      <c r="L339" s="160"/>
    </row>
    <row r="340" spans="1:12" ht="11.65" customHeight="1" x14ac:dyDescent="0.25">
      <c r="A340" s="262"/>
      <c r="B340" s="262"/>
      <c r="C340" s="195"/>
      <c r="D340" s="263"/>
      <c r="E340" s="264"/>
      <c r="F340" s="264"/>
      <c r="G340" s="264"/>
      <c r="H340" s="264"/>
      <c r="I340" s="264"/>
      <c r="J340" s="85"/>
      <c r="K340" s="85"/>
      <c r="L340" s="160"/>
    </row>
    <row r="341" spans="1:12" ht="11.65" customHeight="1" x14ac:dyDescent="0.25">
      <c r="A341" s="262"/>
      <c r="B341" s="262"/>
      <c r="C341" s="195"/>
      <c r="D341" s="263"/>
      <c r="E341" s="264"/>
      <c r="F341" s="264"/>
      <c r="G341" s="264"/>
      <c r="H341" s="264"/>
      <c r="I341" s="264"/>
      <c r="J341" s="85"/>
      <c r="K341" s="85"/>
      <c r="L341" s="160"/>
    </row>
    <row r="342" spans="1:12" ht="11.65" customHeight="1" x14ac:dyDescent="0.25">
      <c r="A342" s="262"/>
      <c r="B342" s="262"/>
      <c r="C342" s="195"/>
      <c r="D342" s="263"/>
      <c r="E342" s="264"/>
      <c r="F342" s="264"/>
      <c r="G342" s="264"/>
      <c r="H342" s="264"/>
      <c r="I342" s="264"/>
      <c r="J342" s="85"/>
      <c r="K342" s="85"/>
      <c r="L342" s="160"/>
    </row>
    <row r="343" spans="1:12" ht="11.65" customHeight="1" x14ac:dyDescent="0.25">
      <c r="A343" s="262"/>
      <c r="B343" s="262"/>
      <c r="C343" s="195"/>
      <c r="D343" s="263"/>
      <c r="E343" s="264"/>
      <c r="F343" s="264"/>
      <c r="G343" s="264"/>
      <c r="H343" s="264"/>
      <c r="I343" s="264"/>
      <c r="J343" s="85"/>
      <c r="K343" s="85"/>
      <c r="L343" s="160"/>
    </row>
    <row r="344" spans="1:12" ht="11.65" customHeight="1" x14ac:dyDescent="0.25">
      <c r="A344" s="262"/>
      <c r="B344" s="262"/>
      <c r="C344" s="195"/>
      <c r="D344" s="263"/>
      <c r="E344" s="264"/>
      <c r="F344" s="264"/>
      <c r="G344" s="264"/>
      <c r="H344" s="264"/>
      <c r="I344" s="264"/>
      <c r="J344" s="85"/>
      <c r="K344" s="85"/>
      <c r="L344" s="160"/>
    </row>
    <row r="345" spans="1:12" ht="11.65" customHeight="1" x14ac:dyDescent="0.25">
      <c r="A345" s="262"/>
      <c r="B345" s="262"/>
      <c r="C345" s="195"/>
      <c r="D345" s="263"/>
      <c r="E345" s="264"/>
      <c r="F345" s="264"/>
      <c r="G345" s="264"/>
      <c r="H345" s="264"/>
      <c r="I345" s="264"/>
      <c r="J345" s="85"/>
      <c r="K345" s="85"/>
      <c r="L345" s="160"/>
    </row>
    <row r="346" spans="1:12" ht="11.65" customHeight="1" x14ac:dyDescent="0.25">
      <c r="A346" s="262"/>
      <c r="B346" s="262"/>
      <c r="C346" s="195"/>
      <c r="D346" s="263"/>
      <c r="E346" s="264"/>
      <c r="F346" s="264"/>
      <c r="G346" s="264"/>
      <c r="H346" s="264"/>
      <c r="I346" s="264"/>
      <c r="J346" s="85"/>
      <c r="K346" s="85"/>
      <c r="L346" s="160"/>
    </row>
    <row r="347" spans="1:12" ht="14.25" customHeight="1" x14ac:dyDescent="0.25">
      <c r="A347" s="340"/>
      <c r="B347" s="340"/>
      <c r="C347" s="340"/>
      <c r="D347" s="340"/>
      <c r="E347" s="340"/>
      <c r="F347" s="340"/>
      <c r="G347" s="340"/>
      <c r="H347" s="340"/>
      <c r="I347" s="340"/>
      <c r="J347" s="340"/>
      <c r="K347" s="340"/>
      <c r="L347" s="160"/>
    </row>
    <row r="348" spans="1:12" ht="14.25" customHeight="1" x14ac:dyDescent="0.25">
      <c r="A348" s="336"/>
      <c r="B348" s="336"/>
      <c r="C348" s="336"/>
      <c r="D348" s="336"/>
      <c r="E348" s="336"/>
      <c r="F348" s="336"/>
      <c r="G348" s="336"/>
      <c r="H348" s="336"/>
      <c r="I348" s="336"/>
      <c r="J348" s="336"/>
      <c r="K348" s="336"/>
    </row>
    <row r="349" spans="1:12" ht="14.25" customHeight="1" x14ac:dyDescent="0.25">
      <c r="A349" s="65"/>
      <c r="B349" s="65"/>
      <c r="C349" s="64"/>
      <c r="D349" s="65"/>
      <c r="E349" s="65"/>
      <c r="F349" s="65"/>
      <c r="G349" s="65"/>
      <c r="H349" s="65"/>
      <c r="I349" s="65"/>
      <c r="J349" s="65"/>
      <c r="K349" s="65"/>
    </row>
    <row r="350" spans="1:12" ht="12.75" customHeight="1" x14ac:dyDescent="0.25">
      <c r="A350" s="338"/>
      <c r="B350" s="338"/>
      <c r="C350" s="338"/>
      <c r="D350" s="338"/>
      <c r="E350" s="338"/>
      <c r="F350" s="338"/>
      <c r="G350" s="338"/>
      <c r="H350" s="338"/>
      <c r="I350" s="338"/>
      <c r="J350" s="338"/>
      <c r="K350" s="338"/>
      <c r="L350" s="338"/>
    </row>
    <row r="351" spans="1:12" x14ac:dyDescent="0.25">
      <c r="A351" s="336"/>
      <c r="B351" s="336"/>
      <c r="C351" s="336"/>
      <c r="D351" s="336"/>
      <c r="E351" s="336"/>
      <c r="F351" s="336"/>
      <c r="G351" s="336"/>
      <c r="H351" s="336"/>
      <c r="I351" s="336"/>
      <c r="J351" s="336"/>
      <c r="K351" s="336"/>
    </row>
  </sheetData>
  <mergeCells count="35">
    <mergeCell ref="A350:L350"/>
    <mergeCell ref="A351:K351"/>
    <mergeCell ref="A1:C1"/>
    <mergeCell ref="A2:L2"/>
    <mergeCell ref="A3:H3"/>
    <mergeCell ref="I3:L3"/>
    <mergeCell ref="A166:C166"/>
    <mergeCell ref="A316:L316"/>
    <mergeCell ref="A317:K317"/>
    <mergeCell ref="A319:L319"/>
    <mergeCell ref="A321:K321"/>
    <mergeCell ref="A347:K347"/>
    <mergeCell ref="A53:C53"/>
    <mergeCell ref="A64:C64"/>
    <mergeCell ref="A134:C134"/>
    <mergeCell ref="A144:C144"/>
    <mergeCell ref="A9:A11"/>
    <mergeCell ref="B9:C11"/>
    <mergeCell ref="D9:E9"/>
    <mergeCell ref="H9:H11"/>
    <mergeCell ref="I9:I11"/>
    <mergeCell ref="A348:K348"/>
    <mergeCell ref="A14:C14"/>
    <mergeCell ref="A30:C30"/>
    <mergeCell ref="A39:C39"/>
    <mergeCell ref="A77:C77"/>
    <mergeCell ref="A116:C116"/>
    <mergeCell ref="K9:L10"/>
    <mergeCell ref="E10:E11"/>
    <mergeCell ref="G10:G11"/>
    <mergeCell ref="D10:D11"/>
    <mergeCell ref="M3:O3"/>
    <mergeCell ref="M6:P6"/>
    <mergeCell ref="M7:P7"/>
    <mergeCell ref="J9:J11"/>
  </mergeCells>
  <printOptions horizontalCentered="1"/>
  <pageMargins left="0.39370078740157483" right="0.59055118110236227" top="0.59055118110236227" bottom="0.59055118110236227" header="0.19685039370078741" footer="0.19685039370078741"/>
  <pageSetup scale="67" fitToHeight="0" orientation="landscape" r:id="rId1"/>
  <rowBreaks count="2" manualBreakCount="2">
    <brk id="155" max="11" man="1"/>
    <brk id="223"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73"/>
  <sheetViews>
    <sheetView showGridLines="0" tabSelected="1" zoomScale="90" zoomScaleNormal="90" zoomScaleSheetLayoutView="90" workbookViewId="0">
      <selection activeCell="P11" sqref="P11"/>
    </sheetView>
  </sheetViews>
  <sheetFormatPr baseColWidth="10" defaultColWidth="11.42578125" defaultRowHeight="12.75" x14ac:dyDescent="0.25"/>
  <cols>
    <col min="1" max="2" width="5" style="42" customWidth="1"/>
    <col min="3" max="3" width="53.85546875" style="42" bestFit="1" customWidth="1"/>
    <col min="4" max="4" width="18.7109375" style="67" customWidth="1"/>
    <col min="5" max="5" width="18.7109375" style="42" customWidth="1"/>
    <col min="6" max="6" width="3.5703125" style="42" customWidth="1"/>
    <col min="7" max="7" width="18.7109375" style="42" customWidth="1"/>
    <col min="8" max="10" width="13.7109375" style="42" customWidth="1"/>
    <col min="11" max="12" width="9.7109375" style="59" customWidth="1"/>
    <col min="13" max="13" width="11.28515625" style="42" bestFit="1" customWidth="1"/>
    <col min="14" max="14" width="12" style="42" bestFit="1" customWidth="1"/>
    <col min="15" max="15" width="11.42578125" style="42"/>
    <col min="16" max="17" width="9.140625" style="42" customWidth="1"/>
    <col min="18" max="18" width="9" style="42" customWidth="1"/>
    <col min="19" max="19" width="9.140625" style="42" customWidth="1"/>
    <col min="20" max="20" width="9.28515625" style="42" customWidth="1"/>
    <col min="21" max="23" width="9.140625" style="42" customWidth="1"/>
    <col min="24" max="16384" width="11.42578125" style="42"/>
  </cols>
  <sheetData>
    <row r="1" spans="1:41" s="150" customFormat="1" ht="64.5" customHeight="1" x14ac:dyDescent="0.2">
      <c r="A1" s="312" t="s">
        <v>91</v>
      </c>
      <c r="B1" s="312"/>
      <c r="C1" s="312"/>
      <c r="D1" s="189" t="s">
        <v>93</v>
      </c>
      <c r="E1" s="189"/>
      <c r="F1" s="189"/>
      <c r="G1" s="189"/>
      <c r="H1" s="189"/>
      <c r="I1" s="223"/>
      <c r="J1" s="223"/>
      <c r="K1" s="223"/>
      <c r="L1" s="223"/>
      <c r="M1" s="223"/>
    </row>
    <row r="2" spans="1:41" s="1" customFormat="1" ht="36" customHeight="1" thickBot="1" x14ac:dyDescent="0.45">
      <c r="A2" s="319" t="s">
        <v>92</v>
      </c>
      <c r="B2" s="319"/>
      <c r="C2" s="319"/>
      <c r="D2" s="319"/>
      <c r="E2" s="319"/>
      <c r="F2" s="319"/>
      <c r="G2" s="319"/>
      <c r="H2" s="319"/>
      <c r="I2" s="319"/>
      <c r="J2" s="319"/>
      <c r="K2" s="319"/>
      <c r="L2" s="319"/>
      <c r="N2" s="225"/>
      <c r="O2" s="225"/>
    </row>
    <row r="3" spans="1:41" customFormat="1" ht="6" customHeight="1" x14ac:dyDescent="0.4">
      <c r="A3" s="310"/>
      <c r="B3" s="310"/>
      <c r="C3" s="310"/>
      <c r="D3" s="310"/>
      <c r="E3" s="310"/>
      <c r="F3" s="310"/>
      <c r="G3" s="310"/>
      <c r="H3" s="310"/>
      <c r="I3" s="310"/>
      <c r="J3" s="310"/>
      <c r="K3" s="310"/>
      <c r="L3" s="310"/>
      <c r="M3" s="311"/>
      <c r="N3" s="311"/>
      <c r="O3" s="311"/>
    </row>
    <row r="4" spans="1:41" s="31" customFormat="1" ht="20.100000000000001" customHeight="1" x14ac:dyDescent="0.25">
      <c r="A4" s="156" t="s">
        <v>918</v>
      </c>
      <c r="B4" s="156"/>
      <c r="C4" s="156"/>
      <c r="D4" s="156"/>
      <c r="E4" s="156"/>
      <c r="F4" s="156"/>
      <c r="G4" s="156"/>
      <c r="H4" s="156"/>
      <c r="I4" s="156"/>
      <c r="J4" s="156"/>
      <c r="K4" s="156"/>
      <c r="L4" s="156"/>
    </row>
    <row r="5" spans="1:41" s="31" customFormat="1" ht="20.100000000000001" customHeight="1" x14ac:dyDescent="0.25">
      <c r="A5" s="156" t="s">
        <v>792</v>
      </c>
      <c r="B5" s="156"/>
      <c r="C5" s="156"/>
      <c r="D5" s="156"/>
      <c r="E5" s="156"/>
      <c r="F5" s="156"/>
      <c r="G5" s="156"/>
      <c r="H5" s="156"/>
      <c r="I5" s="156"/>
      <c r="J5" s="156"/>
      <c r="K5" s="156"/>
      <c r="L5" s="156"/>
      <c r="M5" s="57">
        <v>16.922000000000001</v>
      </c>
    </row>
    <row r="6" spans="1:41" s="31" customFormat="1" ht="20.100000000000001" customHeight="1" x14ac:dyDescent="0.25">
      <c r="A6" s="156" t="s">
        <v>8</v>
      </c>
      <c r="B6" s="156"/>
      <c r="C6" s="156"/>
      <c r="D6" s="156"/>
      <c r="E6" s="156"/>
      <c r="F6" s="156"/>
      <c r="G6" s="156"/>
      <c r="H6" s="156"/>
      <c r="I6" s="156"/>
      <c r="J6" s="156"/>
      <c r="K6" s="156"/>
      <c r="L6" s="156"/>
    </row>
    <row r="7" spans="1:41" s="31" customFormat="1" ht="20.100000000000001" customHeight="1" x14ac:dyDescent="0.25">
      <c r="A7" s="156" t="s">
        <v>923</v>
      </c>
      <c r="B7" s="156"/>
      <c r="C7" s="156"/>
      <c r="D7" s="156"/>
      <c r="E7" s="156"/>
      <c r="F7" s="156"/>
      <c r="G7" s="156"/>
      <c r="H7" s="156"/>
      <c r="I7" s="156"/>
      <c r="J7" s="156"/>
      <c r="K7" s="156"/>
      <c r="L7" s="156"/>
    </row>
    <row r="8" spans="1:41" s="31" customFormat="1" ht="20.100000000000001" customHeight="1" x14ac:dyDescent="0.25">
      <c r="A8" s="156" t="s">
        <v>917</v>
      </c>
      <c r="B8" s="156"/>
      <c r="C8" s="156"/>
      <c r="D8" s="156"/>
      <c r="E8" s="156"/>
      <c r="F8" s="156"/>
      <c r="G8" s="156"/>
      <c r="H8" s="156"/>
      <c r="I8" s="156"/>
      <c r="J8" s="156"/>
      <c r="K8" s="156"/>
      <c r="L8" s="156"/>
    </row>
    <row r="9" spans="1:41" ht="27" customHeight="1" x14ac:dyDescent="0.25">
      <c r="A9" s="334" t="s">
        <v>793</v>
      </c>
      <c r="B9" s="305" t="s">
        <v>914</v>
      </c>
      <c r="C9" s="305"/>
      <c r="D9" s="335" t="s">
        <v>794</v>
      </c>
      <c r="E9" s="335"/>
      <c r="F9" s="261"/>
      <c r="G9" s="239" t="s">
        <v>795</v>
      </c>
      <c r="H9" s="334" t="s">
        <v>915</v>
      </c>
      <c r="I9" s="334" t="s">
        <v>796</v>
      </c>
      <c r="J9" s="334" t="s">
        <v>916</v>
      </c>
      <c r="K9" s="334" t="s">
        <v>797</v>
      </c>
      <c r="L9" s="334"/>
      <c r="M9" s="58"/>
      <c r="N9" s="58"/>
      <c r="O9" s="58"/>
      <c r="P9" s="58"/>
      <c r="Q9" s="58"/>
      <c r="R9" s="58"/>
      <c r="S9" s="58"/>
      <c r="T9" s="58"/>
      <c r="U9" s="58"/>
      <c r="V9" s="58"/>
      <c r="W9" s="58"/>
    </row>
    <row r="10" spans="1:41" ht="15.75" customHeight="1" x14ac:dyDescent="0.25">
      <c r="A10" s="334"/>
      <c r="B10" s="305"/>
      <c r="C10" s="305"/>
      <c r="D10" s="334" t="s">
        <v>798</v>
      </c>
      <c r="E10" s="334" t="s">
        <v>799</v>
      </c>
      <c r="F10" s="237"/>
      <c r="G10" s="334" t="s">
        <v>799</v>
      </c>
      <c r="H10" s="334"/>
      <c r="I10" s="334"/>
      <c r="J10" s="334"/>
      <c r="K10" s="335"/>
      <c r="L10" s="335"/>
    </row>
    <row r="11" spans="1:41" ht="52.5" customHeight="1" thickBot="1" x14ac:dyDescent="0.3">
      <c r="A11" s="335"/>
      <c r="B11" s="327"/>
      <c r="C11" s="327"/>
      <c r="D11" s="335"/>
      <c r="E11" s="335"/>
      <c r="F11" s="239"/>
      <c r="G11" s="335"/>
      <c r="H11" s="335"/>
      <c r="I11" s="335"/>
      <c r="J11" s="335"/>
      <c r="K11" s="240" t="s">
        <v>800</v>
      </c>
      <c r="L11" s="240" t="s">
        <v>801</v>
      </c>
    </row>
    <row r="12" spans="1:41" ht="4.5" customHeight="1" thickBot="1" x14ac:dyDescent="0.3">
      <c r="A12" s="259"/>
      <c r="B12" s="260"/>
      <c r="C12" s="260"/>
      <c r="D12" s="259"/>
      <c r="E12" s="259"/>
      <c r="F12" s="259"/>
      <c r="G12" s="259"/>
      <c r="H12" s="259"/>
      <c r="I12" s="259"/>
      <c r="J12" s="259"/>
      <c r="K12" s="260"/>
      <c r="L12" s="2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row>
    <row r="13" spans="1:41" ht="17.100000000000001" customHeight="1" x14ac:dyDescent="0.25">
      <c r="A13" s="169"/>
      <c r="B13" s="169"/>
      <c r="C13" s="170" t="s">
        <v>850</v>
      </c>
      <c r="D13" s="290">
        <f>D14+D16+D29+D35+D38+D41+D43+D46+D48+D50+D53+D56+D59</f>
        <v>477668.52308383799</v>
      </c>
      <c r="E13" s="290">
        <f>E14+E16+E29+E35+E38+E41+E43+E46+E48+E50+E53+E56+E59</f>
        <v>477668.52308383799</v>
      </c>
      <c r="F13" s="290"/>
      <c r="G13" s="290">
        <f>G14+G16+G29+G35+G38+G41+G43+G46+G48+G50+G53+G56+G59</f>
        <v>477668.52308383799</v>
      </c>
      <c r="H13" s="291"/>
      <c r="I13" s="292"/>
      <c r="J13" s="292"/>
      <c r="K13" s="292"/>
      <c r="L13" s="292"/>
      <c r="N13" s="66"/>
    </row>
    <row r="14" spans="1:41" ht="18" customHeight="1" x14ac:dyDescent="0.25">
      <c r="A14" s="112" t="s">
        <v>919</v>
      </c>
      <c r="B14" s="117"/>
      <c r="C14" s="117"/>
      <c r="D14" s="273">
        <f>SUM(D15)</f>
        <v>1628.4126732980001</v>
      </c>
      <c r="E14" s="273">
        <f>SUM(E15)</f>
        <v>1628.4126732980001</v>
      </c>
      <c r="F14" s="273"/>
      <c r="G14" s="273">
        <f>SUM(G15)</f>
        <v>1628.4126732980001</v>
      </c>
      <c r="H14" s="293"/>
      <c r="I14" s="293"/>
      <c r="J14" s="293"/>
      <c r="K14" s="293"/>
      <c r="L14" s="293"/>
    </row>
    <row r="15" spans="1:41" ht="18" customHeight="1" x14ac:dyDescent="0.25">
      <c r="A15" s="294">
        <v>1</v>
      </c>
      <c r="B15" s="117" t="s">
        <v>756</v>
      </c>
      <c r="C15" s="117" t="s">
        <v>757</v>
      </c>
      <c r="D15" s="276">
        <v>1628.4126732980001</v>
      </c>
      <c r="E15" s="276">
        <v>1628.4126732980001</v>
      </c>
      <c r="F15" s="276"/>
      <c r="G15" s="276">
        <v>1628.4126732980001</v>
      </c>
      <c r="H15" s="295">
        <v>36274</v>
      </c>
      <c r="I15" s="295">
        <v>36274</v>
      </c>
      <c r="J15" s="295">
        <v>47446</v>
      </c>
      <c r="K15" s="296">
        <v>30</v>
      </c>
      <c r="L15" s="296">
        <v>6</v>
      </c>
    </row>
    <row r="16" spans="1:41" ht="18" customHeight="1" x14ac:dyDescent="0.25">
      <c r="A16" s="112" t="s">
        <v>804</v>
      </c>
      <c r="B16" s="117"/>
      <c r="C16" s="117"/>
      <c r="D16" s="273">
        <f>SUM(D17:D28)</f>
        <v>119837.86085360001</v>
      </c>
      <c r="E16" s="273">
        <f>SUM(E17:E28)</f>
        <v>119837.86085360001</v>
      </c>
      <c r="F16" s="273"/>
      <c r="G16" s="273">
        <f>SUM(G17:G28)</f>
        <v>119837.86085360001</v>
      </c>
      <c r="H16" s="293"/>
      <c r="I16" s="293"/>
      <c r="J16" s="293"/>
      <c r="K16" s="293"/>
      <c r="L16" s="293"/>
    </row>
    <row r="17" spans="1:13" ht="18" customHeight="1" x14ac:dyDescent="0.25">
      <c r="A17" s="294">
        <v>2</v>
      </c>
      <c r="B17" s="117" t="s">
        <v>126</v>
      </c>
      <c r="C17" s="117" t="s">
        <v>758</v>
      </c>
      <c r="D17" s="276">
        <v>14641.105178628</v>
      </c>
      <c r="E17" s="276">
        <v>14641.105178628</v>
      </c>
      <c r="F17" s="276"/>
      <c r="G17" s="276">
        <v>14641.105178628</v>
      </c>
      <c r="H17" s="295">
        <v>37390</v>
      </c>
      <c r="I17" s="295">
        <v>37390</v>
      </c>
      <c r="J17" s="295">
        <v>46552</v>
      </c>
      <c r="K17" s="296">
        <v>25</v>
      </c>
      <c r="L17" s="296">
        <v>0</v>
      </c>
    </row>
    <row r="18" spans="1:13" ht="18" customHeight="1" x14ac:dyDescent="0.25">
      <c r="A18" s="294">
        <v>3</v>
      </c>
      <c r="B18" s="117" t="s">
        <v>126</v>
      </c>
      <c r="C18" s="117" t="s">
        <v>851</v>
      </c>
      <c r="D18" s="276">
        <v>16818.984989764002</v>
      </c>
      <c r="E18" s="276">
        <v>16818.984989764002</v>
      </c>
      <c r="F18" s="276"/>
      <c r="G18" s="276">
        <v>16818.984989764002</v>
      </c>
      <c r="H18" s="295">
        <v>37324</v>
      </c>
      <c r="I18" s="295">
        <v>37324</v>
      </c>
      <c r="J18" s="295">
        <v>46486</v>
      </c>
      <c r="K18" s="296">
        <v>25</v>
      </c>
      <c r="L18" s="296">
        <v>0</v>
      </c>
    </row>
    <row r="19" spans="1:13" ht="18" customHeight="1" x14ac:dyDescent="0.25">
      <c r="A19" s="294">
        <v>4</v>
      </c>
      <c r="B19" s="117" t="s">
        <v>126</v>
      </c>
      <c r="C19" s="117" t="s">
        <v>759</v>
      </c>
      <c r="D19" s="276">
        <v>5207.2245393080002</v>
      </c>
      <c r="E19" s="276">
        <v>5207.2245393080002</v>
      </c>
      <c r="F19" s="276"/>
      <c r="G19" s="276">
        <v>5207.2245393080002</v>
      </c>
      <c r="H19" s="295">
        <v>37799</v>
      </c>
      <c r="I19" s="295">
        <v>37769</v>
      </c>
      <c r="J19" s="295">
        <v>46932</v>
      </c>
      <c r="K19" s="296">
        <v>25</v>
      </c>
      <c r="L19" s="296">
        <v>0</v>
      </c>
    </row>
    <row r="20" spans="1:13" ht="18" customHeight="1" x14ac:dyDescent="0.25">
      <c r="A20" s="294">
        <v>5</v>
      </c>
      <c r="B20" s="117" t="s">
        <v>126</v>
      </c>
      <c r="C20" s="117" t="s">
        <v>852</v>
      </c>
      <c r="D20" s="276">
        <v>6428.695247484</v>
      </c>
      <c r="E20" s="276">
        <v>6428.695247484</v>
      </c>
      <c r="F20" s="276"/>
      <c r="G20" s="276">
        <v>6428.695247484</v>
      </c>
      <c r="H20" s="295">
        <v>37165</v>
      </c>
      <c r="I20" s="295">
        <v>37165</v>
      </c>
      <c r="J20" s="295">
        <v>46328</v>
      </c>
      <c r="K20" s="296">
        <v>25</v>
      </c>
      <c r="L20" s="296">
        <v>0</v>
      </c>
      <c r="M20" s="66"/>
    </row>
    <row r="21" spans="1:13" ht="18" customHeight="1" x14ac:dyDescent="0.25">
      <c r="A21" s="294">
        <v>6</v>
      </c>
      <c r="B21" s="117" t="s">
        <v>134</v>
      </c>
      <c r="C21" s="117" t="s">
        <v>761</v>
      </c>
      <c r="D21" s="276">
        <v>9035.2279666640006</v>
      </c>
      <c r="E21" s="276">
        <v>9035.2279666640006</v>
      </c>
      <c r="F21" s="276"/>
      <c r="G21" s="276">
        <v>9035.2279666640006</v>
      </c>
      <c r="H21" s="295">
        <v>36686</v>
      </c>
      <c r="I21" s="295">
        <v>36686</v>
      </c>
      <c r="J21" s="295">
        <v>45992</v>
      </c>
      <c r="K21" s="296">
        <v>25</v>
      </c>
      <c r="L21" s="296">
        <v>0</v>
      </c>
    </row>
    <row r="22" spans="1:13" ht="18" customHeight="1" x14ac:dyDescent="0.25">
      <c r="A22" s="294">
        <v>7</v>
      </c>
      <c r="B22" s="117" t="s">
        <v>126</v>
      </c>
      <c r="C22" s="117" t="s">
        <v>853</v>
      </c>
      <c r="D22" s="276">
        <v>15236.635929574</v>
      </c>
      <c r="E22" s="276">
        <v>15236.635929574</v>
      </c>
      <c r="F22" s="276"/>
      <c r="G22" s="276">
        <v>15236.635929574</v>
      </c>
      <c r="H22" s="295">
        <v>37342</v>
      </c>
      <c r="I22" s="295">
        <v>37342</v>
      </c>
      <c r="J22" s="295">
        <v>46504</v>
      </c>
      <c r="K22" s="296">
        <v>25</v>
      </c>
      <c r="L22" s="296">
        <v>0</v>
      </c>
    </row>
    <row r="23" spans="1:13" ht="18" customHeight="1" x14ac:dyDescent="0.25">
      <c r="A23" s="294">
        <v>8</v>
      </c>
      <c r="B23" s="117" t="s">
        <v>126</v>
      </c>
      <c r="C23" s="117" t="s">
        <v>854</v>
      </c>
      <c r="D23" s="276">
        <v>8753.3067867059999</v>
      </c>
      <c r="E23" s="276">
        <v>8753.3067867059999</v>
      </c>
      <c r="F23" s="276"/>
      <c r="G23" s="276">
        <v>8753.3067867059999</v>
      </c>
      <c r="H23" s="295">
        <v>37898</v>
      </c>
      <c r="I23" s="295">
        <v>37898</v>
      </c>
      <c r="J23" s="295">
        <v>47063</v>
      </c>
      <c r="K23" s="296">
        <v>25</v>
      </c>
      <c r="L23" s="296">
        <v>0</v>
      </c>
    </row>
    <row r="24" spans="1:13" ht="18" customHeight="1" x14ac:dyDescent="0.25">
      <c r="A24" s="294">
        <v>9</v>
      </c>
      <c r="B24" s="117" t="s">
        <v>126</v>
      </c>
      <c r="C24" s="117" t="s">
        <v>855</v>
      </c>
      <c r="D24" s="276">
        <v>11577.183609402002</v>
      </c>
      <c r="E24" s="276">
        <v>11577.183609402002</v>
      </c>
      <c r="F24" s="276"/>
      <c r="G24" s="276">
        <v>11577.183609402002</v>
      </c>
      <c r="H24" s="295">
        <v>37274</v>
      </c>
      <c r="I24" s="295">
        <v>37274</v>
      </c>
      <c r="J24" s="295">
        <v>46405</v>
      </c>
      <c r="K24" s="296">
        <v>24</v>
      </c>
      <c r="L24" s="296">
        <v>11</v>
      </c>
    </row>
    <row r="25" spans="1:13" ht="18" customHeight="1" x14ac:dyDescent="0.25">
      <c r="A25" s="294">
        <v>10</v>
      </c>
      <c r="B25" s="117" t="s">
        <v>126</v>
      </c>
      <c r="C25" s="117" t="s">
        <v>856</v>
      </c>
      <c r="D25" s="276">
        <v>6197.4287884539999</v>
      </c>
      <c r="E25" s="276">
        <v>6197.4287884539999</v>
      </c>
      <c r="F25" s="276"/>
      <c r="G25" s="276">
        <v>6197.4287884539999</v>
      </c>
      <c r="H25" s="295">
        <v>37822</v>
      </c>
      <c r="I25" s="295">
        <v>37822</v>
      </c>
      <c r="J25" s="295">
        <v>46954</v>
      </c>
      <c r="K25" s="296">
        <v>24</v>
      </c>
      <c r="L25" s="296">
        <v>11</v>
      </c>
    </row>
    <row r="26" spans="1:13" ht="18" customHeight="1" x14ac:dyDescent="0.25">
      <c r="A26" s="294">
        <v>11</v>
      </c>
      <c r="B26" s="117" t="s">
        <v>126</v>
      </c>
      <c r="C26" s="117" t="s">
        <v>766</v>
      </c>
      <c r="D26" s="276">
        <v>6695.5390608179996</v>
      </c>
      <c r="E26" s="276">
        <v>6695.5390608179996</v>
      </c>
      <c r="F26" s="276"/>
      <c r="G26" s="276">
        <v>6695.5390608179996</v>
      </c>
      <c r="H26" s="295">
        <v>37214</v>
      </c>
      <c r="I26" s="295">
        <v>37214</v>
      </c>
      <c r="J26" s="295">
        <v>46345</v>
      </c>
      <c r="K26" s="296">
        <v>24</v>
      </c>
      <c r="L26" s="296">
        <v>11</v>
      </c>
    </row>
    <row r="27" spans="1:13" ht="18" customHeight="1" x14ac:dyDescent="0.25">
      <c r="A27" s="294">
        <v>12</v>
      </c>
      <c r="B27" s="117" t="s">
        <v>126</v>
      </c>
      <c r="C27" s="117" t="s">
        <v>767</v>
      </c>
      <c r="D27" s="276">
        <v>17522.203456650001</v>
      </c>
      <c r="E27" s="276">
        <v>17522.203456650001</v>
      </c>
      <c r="F27" s="276"/>
      <c r="G27" s="276">
        <v>17522.203456650001</v>
      </c>
      <c r="H27" s="295">
        <v>37240</v>
      </c>
      <c r="I27" s="295">
        <v>37240</v>
      </c>
      <c r="J27" s="295">
        <v>46371</v>
      </c>
      <c r="K27" s="296">
        <v>25</v>
      </c>
      <c r="L27" s="296">
        <v>0</v>
      </c>
    </row>
    <row r="28" spans="1:13" ht="18" customHeight="1" x14ac:dyDescent="0.25">
      <c r="A28" s="294">
        <v>13</v>
      </c>
      <c r="B28" s="117" t="s">
        <v>756</v>
      </c>
      <c r="C28" s="117" t="s">
        <v>857</v>
      </c>
      <c r="D28" s="276">
        <v>1724.325300148</v>
      </c>
      <c r="E28" s="276">
        <v>1724.325300148</v>
      </c>
      <c r="F28" s="276"/>
      <c r="G28" s="276">
        <v>1724.325300148</v>
      </c>
      <c r="H28" s="295">
        <v>36433</v>
      </c>
      <c r="I28" s="295">
        <v>36433</v>
      </c>
      <c r="J28" s="295">
        <v>45756</v>
      </c>
      <c r="K28" s="296">
        <v>25</v>
      </c>
      <c r="L28" s="296">
        <v>7</v>
      </c>
    </row>
    <row r="29" spans="1:13" ht="18" customHeight="1" x14ac:dyDescent="0.25">
      <c r="A29" s="112" t="s">
        <v>805</v>
      </c>
      <c r="B29" s="117"/>
      <c r="C29" s="117"/>
      <c r="D29" s="273">
        <f>SUM(D30:D34)</f>
        <v>92727.192037004002</v>
      </c>
      <c r="E29" s="273">
        <f>SUM(E30:E34)</f>
        <v>92727.192037004002</v>
      </c>
      <c r="F29" s="273"/>
      <c r="G29" s="273">
        <f>SUM(G30:G34)</f>
        <v>92727.192037004002</v>
      </c>
      <c r="H29" s="293"/>
      <c r="I29" s="293"/>
      <c r="J29" s="293"/>
      <c r="K29" s="293"/>
      <c r="L29" s="293"/>
    </row>
    <row r="30" spans="1:13" ht="18" customHeight="1" x14ac:dyDescent="0.25">
      <c r="A30" s="294">
        <v>15</v>
      </c>
      <c r="B30" s="117" t="s">
        <v>126</v>
      </c>
      <c r="C30" s="117" t="s">
        <v>768</v>
      </c>
      <c r="D30" s="276">
        <v>31180.728085572002</v>
      </c>
      <c r="E30" s="276">
        <v>31180.728085572002</v>
      </c>
      <c r="F30" s="276"/>
      <c r="G30" s="276">
        <v>31180.728085572002</v>
      </c>
      <c r="H30" s="295">
        <v>37979</v>
      </c>
      <c r="I30" s="295">
        <v>37979</v>
      </c>
      <c r="J30" s="295">
        <v>47116</v>
      </c>
      <c r="K30" s="296">
        <v>24</v>
      </c>
      <c r="L30" s="296">
        <v>11</v>
      </c>
    </row>
    <row r="31" spans="1:13" ht="18" customHeight="1" x14ac:dyDescent="0.25">
      <c r="A31" s="294">
        <v>16</v>
      </c>
      <c r="B31" s="117" t="s">
        <v>126</v>
      </c>
      <c r="C31" s="117" t="s">
        <v>858</v>
      </c>
      <c r="D31" s="276">
        <v>7110.047156736</v>
      </c>
      <c r="E31" s="276">
        <v>7110.047156736</v>
      </c>
      <c r="F31" s="276"/>
      <c r="G31" s="276">
        <v>7110.047156736</v>
      </c>
      <c r="H31" s="295">
        <v>37873</v>
      </c>
      <c r="I31" s="295">
        <v>37873</v>
      </c>
      <c r="J31" s="295">
        <v>47035</v>
      </c>
      <c r="K31" s="296">
        <v>25</v>
      </c>
      <c r="L31" s="296">
        <v>0</v>
      </c>
    </row>
    <row r="32" spans="1:13" ht="18" customHeight="1" x14ac:dyDescent="0.25">
      <c r="A32" s="294">
        <v>17</v>
      </c>
      <c r="B32" s="117" t="s">
        <v>126</v>
      </c>
      <c r="C32" s="117" t="s">
        <v>770</v>
      </c>
      <c r="D32" s="276">
        <v>15480.72559253</v>
      </c>
      <c r="E32" s="276">
        <v>15480.72559253</v>
      </c>
      <c r="F32" s="276"/>
      <c r="G32" s="276">
        <v>15480.72559253</v>
      </c>
      <c r="H32" s="295">
        <v>38464</v>
      </c>
      <c r="I32" s="295">
        <v>38464</v>
      </c>
      <c r="J32" s="295">
        <v>47625</v>
      </c>
      <c r="K32" s="296">
        <v>25</v>
      </c>
      <c r="L32" s="296">
        <v>0</v>
      </c>
    </row>
    <row r="33" spans="1:12" ht="18" customHeight="1" x14ac:dyDescent="0.25">
      <c r="A33" s="294">
        <v>18</v>
      </c>
      <c r="B33" s="117" t="s">
        <v>126</v>
      </c>
      <c r="C33" s="117" t="s">
        <v>771</v>
      </c>
      <c r="D33" s="276">
        <v>11255.599833587999</v>
      </c>
      <c r="E33" s="276">
        <v>11255.599833587999</v>
      </c>
      <c r="F33" s="276"/>
      <c r="G33" s="276">
        <v>11255.599833587999</v>
      </c>
      <c r="H33" s="295">
        <v>38078</v>
      </c>
      <c r="I33" s="295">
        <v>38078</v>
      </c>
      <c r="J33" s="295">
        <v>47239</v>
      </c>
      <c r="K33" s="296">
        <v>25</v>
      </c>
      <c r="L33" s="296">
        <v>0</v>
      </c>
    </row>
    <row r="34" spans="1:12" ht="18" customHeight="1" x14ac:dyDescent="0.25">
      <c r="A34" s="294">
        <v>19</v>
      </c>
      <c r="B34" s="117" t="s">
        <v>126</v>
      </c>
      <c r="C34" s="117" t="s">
        <v>859</v>
      </c>
      <c r="D34" s="276">
        <v>27700.091368578</v>
      </c>
      <c r="E34" s="276">
        <v>27700.091368578</v>
      </c>
      <c r="F34" s="276"/>
      <c r="G34" s="276">
        <v>27700.091368578</v>
      </c>
      <c r="H34" s="295">
        <v>37764</v>
      </c>
      <c r="I34" s="295">
        <v>37764</v>
      </c>
      <c r="J34" s="295">
        <v>46927</v>
      </c>
      <c r="K34" s="296">
        <v>25</v>
      </c>
      <c r="L34" s="296">
        <v>0</v>
      </c>
    </row>
    <row r="35" spans="1:12" ht="18" customHeight="1" x14ac:dyDescent="0.25">
      <c r="A35" s="112" t="s">
        <v>806</v>
      </c>
      <c r="B35" s="117"/>
      <c r="C35" s="117"/>
      <c r="D35" s="273">
        <f>SUM(D36:D37)</f>
        <v>67236.304878372001</v>
      </c>
      <c r="E35" s="273">
        <f>SUM(E36:E37)</f>
        <v>67236.304878372001</v>
      </c>
      <c r="F35" s="273"/>
      <c r="G35" s="273">
        <f>SUM(G36:G37)</f>
        <v>67236.304878372001</v>
      </c>
      <c r="H35" s="293"/>
      <c r="I35" s="293"/>
      <c r="J35" s="293"/>
      <c r="K35" s="293"/>
      <c r="L35" s="293"/>
    </row>
    <row r="36" spans="1:12" ht="18" customHeight="1" x14ac:dyDescent="0.25">
      <c r="A36" s="294">
        <v>20</v>
      </c>
      <c r="B36" s="117" t="s">
        <v>126</v>
      </c>
      <c r="C36" s="117" t="s">
        <v>773</v>
      </c>
      <c r="D36" s="276">
        <v>25572.290998058001</v>
      </c>
      <c r="E36" s="276">
        <v>25572.290998058001</v>
      </c>
      <c r="F36" s="276"/>
      <c r="G36" s="276">
        <v>25572.290998058001</v>
      </c>
      <c r="H36" s="295">
        <v>39022</v>
      </c>
      <c r="I36" s="295">
        <v>39022</v>
      </c>
      <c r="J36" s="295">
        <v>48182</v>
      </c>
      <c r="K36" s="296">
        <v>25</v>
      </c>
      <c r="L36" s="296">
        <v>0</v>
      </c>
    </row>
    <row r="37" spans="1:12" ht="18" customHeight="1" x14ac:dyDescent="0.25">
      <c r="A37" s="294">
        <v>21</v>
      </c>
      <c r="B37" s="117" t="s">
        <v>126</v>
      </c>
      <c r="C37" s="117" t="s">
        <v>774</v>
      </c>
      <c r="D37" s="276">
        <v>41664.013880314</v>
      </c>
      <c r="E37" s="276">
        <v>41664.013880314</v>
      </c>
      <c r="F37" s="276"/>
      <c r="G37" s="276">
        <v>41664.013880314</v>
      </c>
      <c r="H37" s="295">
        <v>39234</v>
      </c>
      <c r="I37" s="295">
        <v>39234</v>
      </c>
      <c r="J37" s="295">
        <v>48396</v>
      </c>
      <c r="K37" s="296">
        <v>25</v>
      </c>
      <c r="L37" s="296">
        <v>0</v>
      </c>
    </row>
    <row r="38" spans="1:12" ht="18" customHeight="1" x14ac:dyDescent="0.25">
      <c r="A38" s="112" t="s">
        <v>807</v>
      </c>
      <c r="B38" s="117"/>
      <c r="C38" s="117"/>
      <c r="D38" s="273">
        <f>SUM(D39:D40)</f>
        <v>32301.551763582</v>
      </c>
      <c r="E38" s="273">
        <f>SUM(E39:E40)</f>
        <v>32301.551763582</v>
      </c>
      <c r="F38" s="273"/>
      <c r="G38" s="273">
        <f>SUM(G39:G40)</f>
        <v>32301.551763582</v>
      </c>
      <c r="H38" s="293"/>
      <c r="I38" s="293"/>
      <c r="J38" s="293"/>
      <c r="K38" s="293"/>
      <c r="L38" s="293"/>
    </row>
    <row r="39" spans="1:12" ht="18" customHeight="1" x14ac:dyDescent="0.25">
      <c r="A39" s="294">
        <v>24</v>
      </c>
      <c r="B39" s="117" t="s">
        <v>126</v>
      </c>
      <c r="C39" s="117" t="s">
        <v>775</v>
      </c>
      <c r="D39" s="276">
        <v>13125.245194738</v>
      </c>
      <c r="E39" s="276">
        <v>13125.245194738</v>
      </c>
      <c r="F39" s="276"/>
      <c r="G39" s="276">
        <v>13125.245194738</v>
      </c>
      <c r="H39" s="295">
        <v>38443</v>
      </c>
      <c r="I39" s="295">
        <v>38443</v>
      </c>
      <c r="J39" s="295">
        <v>47604</v>
      </c>
      <c r="K39" s="296">
        <v>25</v>
      </c>
      <c r="L39" s="296">
        <v>0</v>
      </c>
    </row>
    <row r="40" spans="1:12" ht="18" customHeight="1" x14ac:dyDescent="0.25">
      <c r="A40" s="294">
        <v>25</v>
      </c>
      <c r="B40" s="117" t="s">
        <v>126</v>
      </c>
      <c r="C40" s="117" t="s">
        <v>860</v>
      </c>
      <c r="D40" s="276">
        <v>19176.306568844</v>
      </c>
      <c r="E40" s="276">
        <v>19176.306568844</v>
      </c>
      <c r="F40" s="276"/>
      <c r="G40" s="276">
        <v>19176.306568844</v>
      </c>
      <c r="H40" s="295">
        <v>38961</v>
      </c>
      <c r="I40" s="295">
        <v>38961</v>
      </c>
      <c r="J40" s="295">
        <v>48122</v>
      </c>
      <c r="K40" s="296">
        <v>25</v>
      </c>
      <c r="L40" s="296">
        <v>0</v>
      </c>
    </row>
    <row r="41" spans="1:12" ht="18" customHeight="1" x14ac:dyDescent="0.25">
      <c r="A41" s="112" t="s">
        <v>808</v>
      </c>
      <c r="B41" s="117"/>
      <c r="C41" s="117"/>
      <c r="D41" s="273">
        <f>SUM(D42)</f>
        <v>18169.572250140001</v>
      </c>
      <c r="E41" s="273">
        <f>SUM(E42)</f>
        <v>18169.572250140001</v>
      </c>
      <c r="F41" s="273"/>
      <c r="G41" s="273">
        <f>SUM(G42)</f>
        <v>18169.572250140001</v>
      </c>
      <c r="H41" s="293"/>
      <c r="I41" s="293"/>
      <c r="J41" s="293"/>
      <c r="K41" s="293"/>
      <c r="L41" s="293"/>
    </row>
    <row r="42" spans="1:12" ht="18" customHeight="1" x14ac:dyDescent="0.25">
      <c r="A42" s="294">
        <v>26</v>
      </c>
      <c r="B42" s="117" t="s">
        <v>126</v>
      </c>
      <c r="C42" s="117" t="s">
        <v>861</v>
      </c>
      <c r="D42" s="276">
        <v>18169.572250140001</v>
      </c>
      <c r="E42" s="276">
        <v>18169.572250140001</v>
      </c>
      <c r="F42" s="276"/>
      <c r="G42" s="276">
        <v>18169.572250140001</v>
      </c>
      <c r="H42" s="295">
        <v>38869</v>
      </c>
      <c r="I42" s="295">
        <v>38869</v>
      </c>
      <c r="J42" s="295">
        <v>48030</v>
      </c>
      <c r="K42" s="296">
        <v>25</v>
      </c>
      <c r="L42" s="296">
        <v>0</v>
      </c>
    </row>
    <row r="43" spans="1:12" ht="18" customHeight="1" x14ac:dyDescent="0.25">
      <c r="A43" s="112" t="s">
        <v>811</v>
      </c>
      <c r="B43" s="117"/>
      <c r="C43" s="117"/>
      <c r="D43" s="273">
        <f>SUM(D44:D45)</f>
        <v>29813.626239268</v>
      </c>
      <c r="E43" s="273">
        <f>SUM(E44:E45)</f>
        <v>29813.626239268</v>
      </c>
      <c r="F43" s="273"/>
      <c r="G43" s="273">
        <f>SUM(G44:G45)</f>
        <v>29813.626239268</v>
      </c>
      <c r="H43" s="293"/>
      <c r="I43" s="293"/>
      <c r="J43" s="293"/>
      <c r="K43" s="293"/>
      <c r="L43" s="293"/>
    </row>
    <row r="44" spans="1:12" ht="18" customHeight="1" x14ac:dyDescent="0.25">
      <c r="A44" s="294">
        <v>28</v>
      </c>
      <c r="B44" s="117" t="s">
        <v>192</v>
      </c>
      <c r="C44" s="117" t="s">
        <v>862</v>
      </c>
      <c r="D44" s="276">
        <v>8964.1252255180007</v>
      </c>
      <c r="E44" s="276">
        <v>8964.1252255180007</v>
      </c>
      <c r="F44" s="276"/>
      <c r="G44" s="276">
        <v>8964.1252255180007</v>
      </c>
      <c r="H44" s="295">
        <v>41487</v>
      </c>
      <c r="I44" s="295">
        <v>41486</v>
      </c>
      <c r="J44" s="295">
        <v>50587</v>
      </c>
      <c r="K44" s="296">
        <v>24</v>
      </c>
      <c r="L44" s="296">
        <v>11</v>
      </c>
    </row>
    <row r="45" spans="1:12" ht="18" customHeight="1" x14ac:dyDescent="0.25">
      <c r="A45" s="294">
        <v>29</v>
      </c>
      <c r="B45" s="117" t="s">
        <v>192</v>
      </c>
      <c r="C45" s="117" t="s">
        <v>225</v>
      </c>
      <c r="D45" s="276">
        <v>20849.501013749999</v>
      </c>
      <c r="E45" s="276">
        <v>20849.501013749999</v>
      </c>
      <c r="F45" s="276"/>
      <c r="G45" s="276">
        <v>20849.501013749999</v>
      </c>
      <c r="H45" s="295">
        <v>40392</v>
      </c>
      <c r="I45" s="295">
        <v>40389</v>
      </c>
      <c r="J45" s="295">
        <v>49151</v>
      </c>
      <c r="K45" s="296">
        <v>23</v>
      </c>
      <c r="L45" s="296">
        <v>10</v>
      </c>
    </row>
    <row r="46" spans="1:12" ht="18" customHeight="1" x14ac:dyDescent="0.25">
      <c r="A46" s="112" t="s">
        <v>812</v>
      </c>
      <c r="B46" s="117"/>
      <c r="C46" s="117"/>
      <c r="D46" s="273">
        <f>SUM(D47)</f>
        <v>826.14578066399997</v>
      </c>
      <c r="E46" s="273">
        <f>SUM(E47)</f>
        <v>826.14578066399997</v>
      </c>
      <c r="F46" s="273"/>
      <c r="G46" s="273">
        <f>SUM(G47)</f>
        <v>826.14578066399997</v>
      </c>
      <c r="H46" s="293"/>
      <c r="I46" s="293"/>
      <c r="J46" s="293"/>
      <c r="K46" s="293"/>
      <c r="L46" s="293"/>
    </row>
    <row r="47" spans="1:12" ht="18" customHeight="1" x14ac:dyDescent="0.25">
      <c r="A47" s="294">
        <v>31</v>
      </c>
      <c r="B47" s="117" t="s">
        <v>779</v>
      </c>
      <c r="C47" s="117" t="s">
        <v>863</v>
      </c>
      <c r="D47" s="276">
        <v>826.14578066399997</v>
      </c>
      <c r="E47" s="276">
        <v>826.14578066399997</v>
      </c>
      <c r="F47" s="276"/>
      <c r="G47" s="276">
        <v>826.14578066399997</v>
      </c>
      <c r="H47" s="295">
        <v>41186</v>
      </c>
      <c r="I47" s="295">
        <v>41185</v>
      </c>
      <c r="J47" s="295">
        <v>50041</v>
      </c>
      <c r="K47" s="296">
        <v>24</v>
      </c>
      <c r="L47" s="296">
        <v>2</v>
      </c>
    </row>
    <row r="48" spans="1:12" ht="18" customHeight="1" x14ac:dyDescent="0.25">
      <c r="A48" s="112" t="s">
        <v>813</v>
      </c>
      <c r="B48" s="117"/>
      <c r="C48" s="117"/>
      <c r="D48" s="273">
        <f>SUM(D49)</f>
        <v>1670.515235412</v>
      </c>
      <c r="E48" s="273">
        <f>SUM(E49)</f>
        <v>1670.515235412</v>
      </c>
      <c r="F48" s="273"/>
      <c r="G48" s="273">
        <f>SUM(G49)</f>
        <v>1670.515235412</v>
      </c>
      <c r="H48" s="293"/>
      <c r="I48" s="293"/>
      <c r="J48" s="293"/>
      <c r="K48" s="293"/>
      <c r="L48" s="293"/>
    </row>
    <row r="49" spans="1:12" ht="18" customHeight="1" x14ac:dyDescent="0.25">
      <c r="A49" s="294">
        <v>33</v>
      </c>
      <c r="B49" s="117" t="s">
        <v>779</v>
      </c>
      <c r="C49" s="117" t="s">
        <v>864</v>
      </c>
      <c r="D49" s="276">
        <v>1670.515235412</v>
      </c>
      <c r="E49" s="276">
        <v>1670.515235412</v>
      </c>
      <c r="F49" s="276"/>
      <c r="G49" s="276">
        <v>1670.515235412</v>
      </c>
      <c r="H49" s="295">
        <v>41179</v>
      </c>
      <c r="I49" s="295">
        <v>41178</v>
      </c>
      <c r="J49" s="295">
        <v>47774</v>
      </c>
      <c r="K49" s="296">
        <v>18</v>
      </c>
      <c r="L49" s="296">
        <v>0</v>
      </c>
    </row>
    <row r="50" spans="1:12" ht="18" customHeight="1" x14ac:dyDescent="0.25">
      <c r="A50" s="112" t="s">
        <v>814</v>
      </c>
      <c r="B50" s="117"/>
      <c r="C50" s="117"/>
      <c r="D50" s="273">
        <f>SUM(D51:D52)</f>
        <v>6718.5201521380004</v>
      </c>
      <c r="E50" s="273">
        <f>SUM(E51:E52)</f>
        <v>6718.5201521380004</v>
      </c>
      <c r="F50" s="273"/>
      <c r="G50" s="273">
        <f>SUM(G51:G52)</f>
        <v>6718.5201521380004</v>
      </c>
      <c r="H50" s="293"/>
      <c r="I50" s="293"/>
      <c r="J50" s="293"/>
      <c r="K50" s="293"/>
      <c r="L50" s="293"/>
    </row>
    <row r="51" spans="1:12" ht="18" customHeight="1" x14ac:dyDescent="0.25">
      <c r="A51" s="294">
        <v>34</v>
      </c>
      <c r="B51" s="117" t="s">
        <v>779</v>
      </c>
      <c r="C51" s="117" t="s">
        <v>865</v>
      </c>
      <c r="D51" s="276">
        <v>3573.6730945820004</v>
      </c>
      <c r="E51" s="276">
        <v>3573.6730945820004</v>
      </c>
      <c r="F51" s="276"/>
      <c r="G51" s="276">
        <v>3573.6730945820004</v>
      </c>
      <c r="H51" s="295">
        <v>40939</v>
      </c>
      <c r="I51" s="295">
        <v>40938</v>
      </c>
      <c r="J51" s="295">
        <v>48579</v>
      </c>
      <c r="K51" s="296">
        <v>20</v>
      </c>
      <c r="L51" s="296">
        <v>10</v>
      </c>
    </row>
    <row r="52" spans="1:12" ht="18" customHeight="1" x14ac:dyDescent="0.25">
      <c r="A52" s="294">
        <v>36</v>
      </c>
      <c r="B52" s="117" t="s">
        <v>126</v>
      </c>
      <c r="C52" s="117" t="s">
        <v>866</v>
      </c>
      <c r="D52" s="276">
        <v>3144.847057556</v>
      </c>
      <c r="E52" s="276">
        <v>3144.847057556</v>
      </c>
      <c r="F52" s="276"/>
      <c r="G52" s="276">
        <v>3144.847057556</v>
      </c>
      <c r="H52" s="295">
        <v>42751</v>
      </c>
      <c r="I52" s="295">
        <v>42749</v>
      </c>
      <c r="J52" s="295">
        <v>51517</v>
      </c>
      <c r="K52" s="296">
        <v>24</v>
      </c>
      <c r="L52" s="296">
        <v>0</v>
      </c>
    </row>
    <row r="53" spans="1:12" ht="18" customHeight="1" x14ac:dyDescent="0.25">
      <c r="A53" s="112" t="s">
        <v>817</v>
      </c>
      <c r="B53" s="117"/>
      <c r="C53" s="117"/>
      <c r="D53" s="273">
        <f>SUM(D54:D55)</f>
        <v>16973.963383798004</v>
      </c>
      <c r="E53" s="273">
        <f>SUM(E54:E55)</f>
        <v>16973.963383798004</v>
      </c>
      <c r="F53" s="273"/>
      <c r="G53" s="273">
        <f>SUM(G54:G55)</f>
        <v>16973.963383798004</v>
      </c>
      <c r="H53" s="293"/>
      <c r="I53" s="293"/>
      <c r="J53" s="293"/>
      <c r="K53" s="293"/>
      <c r="L53" s="293"/>
    </row>
    <row r="54" spans="1:12" ht="18" customHeight="1" x14ac:dyDescent="0.25">
      <c r="A54" s="294">
        <v>38</v>
      </c>
      <c r="B54" s="117" t="s">
        <v>126</v>
      </c>
      <c r="C54" s="117" t="s">
        <v>867</v>
      </c>
      <c r="D54" s="276">
        <v>14446.486796530002</v>
      </c>
      <c r="E54" s="276">
        <v>14446.486796530002</v>
      </c>
      <c r="F54" s="276"/>
      <c r="G54" s="276">
        <v>14446.486796530002</v>
      </c>
      <c r="H54" s="295">
        <v>44166</v>
      </c>
      <c r="I54" s="295">
        <v>44165</v>
      </c>
      <c r="J54" s="295">
        <v>54056</v>
      </c>
      <c r="K54" s="296">
        <v>27</v>
      </c>
      <c r="L54" s="296">
        <v>0</v>
      </c>
    </row>
    <row r="55" spans="1:12" ht="18" customHeight="1" x14ac:dyDescent="0.25">
      <c r="A55" s="294">
        <v>40</v>
      </c>
      <c r="B55" s="117" t="s">
        <v>779</v>
      </c>
      <c r="C55" s="117" t="s">
        <v>868</v>
      </c>
      <c r="D55" s="276">
        <v>2527.4765872680005</v>
      </c>
      <c r="E55" s="276">
        <v>2527.4765872680005</v>
      </c>
      <c r="F55" s="276"/>
      <c r="G55" s="276">
        <v>2527.4765872680005</v>
      </c>
      <c r="H55" s="295">
        <v>43099</v>
      </c>
      <c r="I55" s="295">
        <v>43069</v>
      </c>
      <c r="J55" s="295">
        <v>50769</v>
      </c>
      <c r="K55" s="296">
        <v>21</v>
      </c>
      <c r="L55" s="296">
        <v>0</v>
      </c>
    </row>
    <row r="56" spans="1:12" ht="18" customHeight="1" x14ac:dyDescent="0.25">
      <c r="A56" s="112" t="s">
        <v>818</v>
      </c>
      <c r="B56" s="117"/>
      <c r="C56" s="117"/>
      <c r="D56" s="273">
        <f>SUM(D57:D58)</f>
        <v>23789.361156758001</v>
      </c>
      <c r="E56" s="273">
        <f>SUM(E57:E58)</f>
        <v>23789.361156758001</v>
      </c>
      <c r="F56" s="273"/>
      <c r="G56" s="273">
        <f>SUM(G57:G58)</f>
        <v>23789.361156758001</v>
      </c>
      <c r="H56" s="293"/>
      <c r="I56" s="293"/>
      <c r="J56" s="293"/>
      <c r="K56" s="293"/>
      <c r="L56" s="293"/>
    </row>
    <row r="57" spans="1:12" ht="18" customHeight="1" x14ac:dyDescent="0.25">
      <c r="A57" s="294">
        <v>42</v>
      </c>
      <c r="B57" s="117" t="s">
        <v>126</v>
      </c>
      <c r="C57" s="117" t="s">
        <v>786</v>
      </c>
      <c r="D57" s="276">
        <v>13535.517020253999</v>
      </c>
      <c r="E57" s="276">
        <v>13535.517020253999</v>
      </c>
      <c r="F57" s="276"/>
      <c r="G57" s="276">
        <v>13535.517020253999</v>
      </c>
      <c r="H57" s="295">
        <v>43861</v>
      </c>
      <c r="I57" s="295">
        <v>43832</v>
      </c>
      <c r="J57" s="295">
        <v>53695</v>
      </c>
      <c r="K57" s="296">
        <v>27</v>
      </c>
      <c r="L57" s="296">
        <v>0</v>
      </c>
    </row>
    <row r="58" spans="1:12" ht="18" customHeight="1" x14ac:dyDescent="0.25">
      <c r="A58" s="294">
        <v>43</v>
      </c>
      <c r="B58" s="117" t="s">
        <v>126</v>
      </c>
      <c r="C58" s="117" t="s">
        <v>787</v>
      </c>
      <c r="D58" s="276">
        <v>10253.844136504002</v>
      </c>
      <c r="E58" s="276">
        <v>10253.844136504002</v>
      </c>
      <c r="F58" s="276"/>
      <c r="G58" s="276">
        <v>10253.844136504002</v>
      </c>
      <c r="H58" s="295">
        <v>43922</v>
      </c>
      <c r="I58" s="295">
        <v>43920</v>
      </c>
      <c r="J58" s="295">
        <v>53812</v>
      </c>
      <c r="K58" s="296">
        <v>27</v>
      </c>
      <c r="L58" s="296">
        <v>0</v>
      </c>
    </row>
    <row r="59" spans="1:12" ht="18" customHeight="1" x14ac:dyDescent="0.25">
      <c r="A59" s="112" t="s">
        <v>820</v>
      </c>
      <c r="B59" s="117"/>
      <c r="C59" s="117"/>
      <c r="D59" s="273">
        <f>SUM(D60:D61)</f>
        <v>65975.496679803997</v>
      </c>
      <c r="E59" s="273">
        <f>SUM(E60:E61)</f>
        <v>65975.496679803997</v>
      </c>
      <c r="F59" s="273"/>
      <c r="G59" s="273">
        <f>SUM(G60:G61)</f>
        <v>65975.496679803997</v>
      </c>
      <c r="H59" s="293"/>
      <c r="I59" s="293"/>
      <c r="J59" s="293"/>
      <c r="K59" s="293"/>
      <c r="L59" s="293"/>
    </row>
    <row r="60" spans="1:12" ht="18" customHeight="1" x14ac:dyDescent="0.25">
      <c r="A60" s="294">
        <v>45</v>
      </c>
      <c r="B60" s="117" t="s">
        <v>126</v>
      </c>
      <c r="C60" s="117" t="s">
        <v>788</v>
      </c>
      <c r="D60" s="276">
        <v>8301.5711538100004</v>
      </c>
      <c r="E60" s="276">
        <v>8301.5711538100004</v>
      </c>
      <c r="F60" s="276"/>
      <c r="G60" s="276">
        <v>8301.5711538100004</v>
      </c>
      <c r="H60" s="295">
        <v>44075</v>
      </c>
      <c r="I60" s="295">
        <v>44073</v>
      </c>
      <c r="J60" s="295">
        <v>53571</v>
      </c>
      <c r="K60" s="296">
        <v>26</v>
      </c>
      <c r="L60" s="296">
        <v>0</v>
      </c>
    </row>
    <row r="61" spans="1:12" ht="18" customHeight="1" thickBot="1" x14ac:dyDescent="0.3">
      <c r="A61" s="177">
        <v>303</v>
      </c>
      <c r="B61" s="177" t="s">
        <v>823</v>
      </c>
      <c r="C61" s="297" t="s">
        <v>869</v>
      </c>
      <c r="D61" s="279">
        <v>57673.925525993996</v>
      </c>
      <c r="E61" s="279">
        <v>57673.925525993996</v>
      </c>
      <c r="F61" s="279"/>
      <c r="G61" s="279">
        <v>57673.925525993996</v>
      </c>
      <c r="H61" s="298">
        <v>45441</v>
      </c>
      <c r="I61" s="298">
        <v>45441</v>
      </c>
      <c r="J61" s="298">
        <v>54207</v>
      </c>
      <c r="K61" s="299">
        <v>24</v>
      </c>
      <c r="L61" s="299">
        <v>0</v>
      </c>
    </row>
    <row r="62" spans="1:12" ht="12.95" customHeight="1" x14ac:dyDescent="0.25">
      <c r="A62" s="195" t="s">
        <v>920</v>
      </c>
      <c r="B62" s="160"/>
      <c r="C62" s="160"/>
      <c r="D62" s="285"/>
      <c r="E62" s="285"/>
      <c r="F62" s="285"/>
      <c r="G62" s="285"/>
      <c r="H62" s="283"/>
      <c r="I62" s="283"/>
      <c r="J62" s="286"/>
      <c r="K62" s="287"/>
      <c r="L62" s="287"/>
    </row>
    <row r="63" spans="1:12" s="33" customFormat="1" ht="12.95" customHeight="1" x14ac:dyDescent="0.25">
      <c r="A63" s="339" t="s">
        <v>870</v>
      </c>
      <c r="B63" s="339"/>
      <c r="C63" s="339"/>
      <c r="D63" s="339"/>
      <c r="E63" s="339"/>
      <c r="F63" s="339"/>
      <c r="G63" s="339"/>
      <c r="H63" s="339"/>
      <c r="I63" s="339"/>
      <c r="J63" s="339"/>
      <c r="K63" s="339"/>
      <c r="L63" s="339"/>
    </row>
    <row r="64" spans="1:12" s="33" customFormat="1" ht="12.95" customHeight="1" x14ac:dyDescent="0.25">
      <c r="A64" s="340" t="s">
        <v>871</v>
      </c>
      <c r="B64" s="340"/>
      <c r="C64" s="340"/>
      <c r="D64" s="340"/>
      <c r="E64" s="340"/>
      <c r="F64" s="340"/>
      <c r="G64" s="340"/>
      <c r="H64" s="340"/>
      <c r="I64" s="340"/>
      <c r="J64" s="340"/>
      <c r="K64" s="340"/>
      <c r="L64" s="85"/>
    </row>
    <row r="65" spans="1:23" s="33" customFormat="1" ht="12.95" customHeight="1" x14ac:dyDescent="0.25">
      <c r="A65" s="160" t="s">
        <v>872</v>
      </c>
      <c r="B65" s="160"/>
      <c r="C65" s="160"/>
      <c r="D65" s="160"/>
      <c r="E65" s="160"/>
      <c r="F65" s="160"/>
      <c r="G65" s="160"/>
      <c r="H65" s="160"/>
      <c r="I65" s="160"/>
      <c r="J65" s="160"/>
      <c r="K65" s="85"/>
      <c r="L65" s="85"/>
    </row>
    <row r="66" spans="1:23" s="33" customFormat="1" ht="12.95" customHeight="1" x14ac:dyDescent="0.25">
      <c r="A66" s="339" t="s">
        <v>873</v>
      </c>
      <c r="B66" s="339"/>
      <c r="C66" s="339"/>
      <c r="D66" s="339"/>
      <c r="E66" s="339"/>
      <c r="F66" s="339"/>
      <c r="G66" s="339"/>
      <c r="H66" s="339"/>
      <c r="I66" s="339"/>
      <c r="J66" s="339"/>
      <c r="K66" s="339"/>
      <c r="L66" s="339"/>
    </row>
    <row r="67" spans="1:23" s="33" customFormat="1" ht="12.95" customHeight="1" x14ac:dyDescent="0.25">
      <c r="A67" s="339" t="s">
        <v>849</v>
      </c>
      <c r="B67" s="339"/>
      <c r="C67" s="339"/>
      <c r="D67" s="339"/>
      <c r="E67" s="339"/>
      <c r="F67" s="339"/>
      <c r="G67" s="339"/>
      <c r="H67" s="339"/>
      <c r="I67" s="339"/>
      <c r="J67" s="339"/>
      <c r="K67" s="339"/>
      <c r="L67" s="339"/>
    </row>
    <row r="68" spans="1:23" s="33" customFormat="1" ht="12.95" customHeight="1" x14ac:dyDescent="0.25">
      <c r="A68" s="340" t="s">
        <v>82</v>
      </c>
      <c r="B68" s="340"/>
      <c r="C68" s="340"/>
      <c r="D68" s="340"/>
      <c r="E68" s="340"/>
      <c r="F68" s="340"/>
      <c r="G68" s="340"/>
      <c r="H68" s="340"/>
      <c r="I68" s="340"/>
      <c r="J68" s="340"/>
      <c r="K68" s="340"/>
      <c r="L68" s="85"/>
    </row>
    <row r="69" spans="1:23" ht="12.75" customHeight="1" x14ac:dyDescent="0.25">
      <c r="A69" s="160"/>
      <c r="B69" s="160"/>
      <c r="C69" s="160"/>
      <c r="D69" s="282"/>
      <c r="E69" s="283"/>
      <c r="F69" s="283"/>
      <c r="G69" s="283"/>
      <c r="H69" s="283"/>
      <c r="I69" s="283"/>
      <c r="J69" s="197"/>
      <c r="K69" s="197"/>
      <c r="L69" s="85"/>
    </row>
    <row r="70" spans="1:23" ht="12.75" customHeight="1" x14ac:dyDescent="0.25">
      <c r="A70" s="284"/>
      <c r="B70" s="160"/>
      <c r="C70" s="160"/>
      <c r="D70" s="282"/>
      <c r="E70" s="283"/>
      <c r="F70" s="283"/>
      <c r="G70" s="283"/>
      <c r="H70" s="283"/>
      <c r="I70" s="283"/>
      <c r="J70" s="197"/>
      <c r="K70" s="197"/>
      <c r="L70" s="85"/>
    </row>
    <row r="71" spans="1:23" s="59" customFormat="1" ht="12.75" customHeight="1" x14ac:dyDescent="0.25">
      <c r="A71" s="284"/>
      <c r="B71" s="160"/>
      <c r="C71" s="160"/>
      <c r="D71" s="282"/>
      <c r="E71" s="283"/>
      <c r="F71" s="283"/>
      <c r="G71" s="283"/>
      <c r="H71" s="283"/>
      <c r="I71" s="283"/>
      <c r="J71" s="197"/>
      <c r="K71" s="197"/>
      <c r="L71" s="85"/>
      <c r="M71" s="42"/>
      <c r="N71" s="42"/>
      <c r="O71" s="42"/>
      <c r="P71" s="42"/>
      <c r="Q71" s="42"/>
      <c r="R71" s="42"/>
      <c r="S71" s="42"/>
      <c r="T71" s="42"/>
      <c r="U71" s="42"/>
      <c r="V71" s="42"/>
      <c r="W71" s="42"/>
    </row>
    <row r="72" spans="1:23" s="59" customFormat="1" ht="12.75" customHeight="1" x14ac:dyDescent="0.25">
      <c r="A72" s="284"/>
      <c r="B72" s="160"/>
      <c r="C72" s="160"/>
      <c r="D72" s="282"/>
      <c r="E72" s="283"/>
      <c r="F72" s="283"/>
      <c r="G72" s="283"/>
      <c r="H72" s="283"/>
      <c r="I72" s="283"/>
      <c r="J72" s="197"/>
      <c r="K72" s="197"/>
      <c r="L72" s="85"/>
      <c r="M72" s="42"/>
      <c r="N72" s="42"/>
      <c r="O72" s="42"/>
      <c r="P72" s="42"/>
      <c r="Q72" s="42"/>
      <c r="R72" s="42"/>
      <c r="S72" s="42"/>
      <c r="T72" s="42"/>
      <c r="U72" s="42"/>
      <c r="V72" s="42"/>
      <c r="W72" s="42"/>
    </row>
    <row r="73" spans="1:23" s="59" customFormat="1" ht="12.75" customHeight="1" x14ac:dyDescent="0.25">
      <c r="A73" s="284"/>
      <c r="B73" s="160"/>
      <c r="C73" s="160"/>
      <c r="D73" s="282"/>
      <c r="E73" s="283"/>
      <c r="F73" s="283"/>
      <c r="G73" s="283"/>
      <c r="H73" s="283"/>
      <c r="I73" s="283"/>
      <c r="J73" s="197"/>
      <c r="K73" s="197"/>
      <c r="L73" s="85"/>
      <c r="M73" s="42"/>
      <c r="N73" s="42"/>
      <c r="O73" s="42"/>
      <c r="P73" s="42"/>
      <c r="Q73" s="42"/>
      <c r="R73" s="42"/>
      <c r="S73" s="42"/>
      <c r="T73" s="42"/>
      <c r="U73" s="42"/>
      <c r="V73" s="42"/>
      <c r="W73" s="42"/>
    </row>
    <row r="74" spans="1:23" s="59" customFormat="1" ht="12.75" customHeight="1" x14ac:dyDescent="0.25">
      <c r="A74" s="284"/>
      <c r="B74" s="160"/>
      <c r="C74" s="160"/>
      <c r="D74" s="282"/>
      <c r="E74" s="283"/>
      <c r="F74" s="283"/>
      <c r="G74" s="283"/>
      <c r="H74" s="283"/>
      <c r="I74" s="283"/>
      <c r="J74" s="197"/>
      <c r="K74" s="197"/>
      <c r="L74" s="85"/>
      <c r="M74" s="42"/>
      <c r="N74" s="42"/>
      <c r="O74" s="42"/>
      <c r="P74" s="42"/>
      <c r="Q74" s="42"/>
      <c r="R74" s="42"/>
      <c r="S74" s="42"/>
      <c r="T74" s="42"/>
      <c r="U74" s="42"/>
      <c r="V74" s="42"/>
      <c r="W74" s="42"/>
    </row>
    <row r="75" spans="1:23" s="59" customFormat="1" ht="13.5" x14ac:dyDescent="0.25">
      <c r="A75" s="284"/>
      <c r="B75" s="160"/>
      <c r="C75" s="160"/>
      <c r="D75" s="282"/>
      <c r="E75" s="283"/>
      <c r="F75" s="283"/>
      <c r="G75" s="283"/>
      <c r="H75" s="283"/>
      <c r="I75" s="283"/>
      <c r="J75" s="197"/>
      <c r="K75" s="197"/>
      <c r="L75" s="85"/>
      <c r="M75" s="42"/>
      <c r="N75" s="42"/>
      <c r="O75" s="42"/>
      <c r="P75" s="42"/>
      <c r="Q75" s="42"/>
      <c r="R75" s="42"/>
      <c r="S75" s="42"/>
      <c r="T75" s="42"/>
      <c r="U75" s="42"/>
      <c r="V75" s="42"/>
      <c r="W75" s="42"/>
    </row>
    <row r="76" spans="1:23" s="59" customFormat="1" ht="13.5" x14ac:dyDescent="0.25">
      <c r="A76" s="284"/>
      <c r="B76" s="284"/>
      <c r="C76" s="160"/>
      <c r="D76" s="282"/>
      <c r="E76" s="288"/>
      <c r="F76" s="288"/>
      <c r="G76" s="288"/>
      <c r="H76" s="288"/>
      <c r="I76" s="288"/>
      <c r="J76" s="288"/>
      <c r="K76" s="289"/>
      <c r="L76" s="85"/>
      <c r="M76" s="42"/>
      <c r="N76" s="42"/>
      <c r="O76" s="42"/>
      <c r="P76" s="42"/>
      <c r="Q76" s="42"/>
      <c r="R76" s="42"/>
      <c r="S76" s="42"/>
      <c r="T76" s="42"/>
      <c r="U76" s="42"/>
      <c r="V76" s="42"/>
      <c r="W76" s="42"/>
    </row>
    <row r="77" spans="1:23" s="59" customFormat="1" ht="13.5" x14ac:dyDescent="0.25">
      <c r="A77" s="341"/>
      <c r="B77" s="341"/>
      <c r="C77" s="340"/>
      <c r="D77" s="340"/>
      <c r="E77" s="340"/>
      <c r="F77" s="340"/>
      <c r="G77" s="340"/>
      <c r="H77" s="340"/>
      <c r="I77" s="340"/>
      <c r="J77" s="340"/>
      <c r="K77" s="340"/>
      <c r="L77" s="85"/>
      <c r="M77" s="42"/>
      <c r="N77" s="42"/>
      <c r="O77" s="42"/>
      <c r="P77" s="42"/>
      <c r="Q77" s="42"/>
      <c r="R77" s="42"/>
      <c r="S77" s="42"/>
      <c r="T77" s="42"/>
      <c r="U77" s="42"/>
      <c r="V77" s="42"/>
      <c r="W77" s="42"/>
    </row>
    <row r="78" spans="1:23" ht="13.5" x14ac:dyDescent="0.25">
      <c r="A78" s="160"/>
      <c r="B78" s="160"/>
      <c r="C78" s="160"/>
      <c r="D78" s="282"/>
      <c r="E78" s="160"/>
      <c r="F78" s="160"/>
      <c r="G78" s="160"/>
      <c r="H78" s="160"/>
      <c r="I78" s="160"/>
      <c r="J78" s="160"/>
      <c r="K78" s="85"/>
      <c r="L78" s="85"/>
    </row>
    <row r="79" spans="1:23" ht="13.5" x14ac:dyDescent="0.25">
      <c r="A79" s="160"/>
      <c r="B79" s="160"/>
      <c r="C79" s="160"/>
      <c r="D79" s="282"/>
      <c r="E79" s="160"/>
      <c r="F79" s="160"/>
      <c r="G79" s="160"/>
      <c r="H79" s="160"/>
      <c r="I79" s="160"/>
      <c r="J79" s="160"/>
      <c r="K79" s="85"/>
      <c r="L79" s="85"/>
    </row>
    <row r="80" spans="1:23" ht="13.5" x14ac:dyDescent="0.25">
      <c r="A80" s="160"/>
      <c r="B80" s="160"/>
      <c r="C80" s="160"/>
      <c r="D80" s="282"/>
      <c r="E80" s="160"/>
      <c r="F80" s="160"/>
      <c r="G80" s="160"/>
      <c r="H80" s="160"/>
      <c r="I80" s="160"/>
      <c r="J80" s="160"/>
      <c r="K80" s="85"/>
      <c r="L80" s="85"/>
    </row>
    <row r="81" spans="1:23" ht="13.5" x14ac:dyDescent="0.25">
      <c r="A81" s="160"/>
      <c r="B81" s="160"/>
      <c r="C81" s="160"/>
      <c r="D81" s="282"/>
      <c r="E81" s="160"/>
      <c r="F81" s="160"/>
      <c r="G81" s="160"/>
      <c r="H81" s="160"/>
      <c r="I81" s="160"/>
      <c r="J81" s="160"/>
      <c r="K81" s="85"/>
      <c r="L81" s="85"/>
    </row>
    <row r="82" spans="1:23" ht="13.5" x14ac:dyDescent="0.25">
      <c r="A82" s="160"/>
      <c r="B82" s="160"/>
      <c r="C82" s="160"/>
      <c r="D82" s="282"/>
      <c r="E82" s="160"/>
      <c r="F82" s="160"/>
      <c r="G82" s="160"/>
      <c r="H82" s="160"/>
      <c r="I82" s="160"/>
      <c r="J82" s="160"/>
      <c r="K82" s="85"/>
      <c r="L82" s="85"/>
    </row>
    <row r="83" spans="1:23" ht="13.5" x14ac:dyDescent="0.25">
      <c r="A83" s="160"/>
      <c r="B83" s="160"/>
      <c r="C83" s="160"/>
      <c r="D83" s="282"/>
      <c r="E83" s="160"/>
      <c r="F83" s="160"/>
      <c r="G83" s="160"/>
      <c r="H83" s="160"/>
      <c r="I83" s="160"/>
      <c r="J83" s="160"/>
      <c r="K83" s="85"/>
      <c r="L83" s="85"/>
    </row>
    <row r="84" spans="1:23" ht="13.5" x14ac:dyDescent="0.25">
      <c r="A84" s="160"/>
      <c r="B84" s="160"/>
      <c r="C84" s="160"/>
      <c r="D84" s="282"/>
      <c r="E84" s="160"/>
      <c r="F84" s="160"/>
      <c r="G84" s="160"/>
      <c r="H84" s="160"/>
      <c r="I84" s="160"/>
      <c r="J84" s="160"/>
      <c r="K84" s="85"/>
      <c r="L84" s="85"/>
    </row>
    <row r="85" spans="1:23" s="59" customFormat="1" ht="12.75" customHeight="1" x14ac:dyDescent="0.25">
      <c r="A85" s="160"/>
      <c r="B85" s="160"/>
      <c r="C85" s="160"/>
      <c r="D85" s="282"/>
      <c r="E85" s="160"/>
      <c r="F85" s="160"/>
      <c r="G85" s="160"/>
      <c r="H85" s="160"/>
      <c r="I85" s="160"/>
      <c r="J85" s="160"/>
      <c r="K85" s="85"/>
      <c r="L85" s="85"/>
      <c r="M85" s="42"/>
      <c r="N85" s="42"/>
      <c r="O85" s="42"/>
      <c r="P85" s="42"/>
      <c r="Q85" s="42"/>
      <c r="R85" s="42"/>
      <c r="S85" s="42"/>
      <c r="T85" s="42"/>
      <c r="U85" s="42"/>
      <c r="V85" s="42"/>
      <c r="W85" s="42"/>
    </row>
    <row r="86" spans="1:23" s="59" customFormat="1" ht="12.75" customHeight="1" x14ac:dyDescent="0.25">
      <c r="A86" s="160"/>
      <c r="B86" s="160"/>
      <c r="C86" s="160"/>
      <c r="D86" s="282"/>
      <c r="E86" s="160"/>
      <c r="F86" s="160"/>
      <c r="G86" s="160"/>
      <c r="H86" s="160"/>
      <c r="I86" s="160"/>
      <c r="J86" s="160"/>
      <c r="K86" s="85"/>
      <c r="L86" s="85"/>
      <c r="M86" s="42"/>
      <c r="N86" s="42"/>
      <c r="O86" s="42"/>
      <c r="P86" s="42"/>
      <c r="Q86" s="42"/>
      <c r="R86" s="42"/>
      <c r="S86" s="42"/>
      <c r="T86" s="42"/>
      <c r="U86" s="42"/>
      <c r="V86" s="42"/>
      <c r="W86" s="42"/>
    </row>
    <row r="87" spans="1:23" ht="12.75" customHeight="1" x14ac:dyDescent="0.25">
      <c r="A87" s="160"/>
      <c r="B87" s="160"/>
      <c r="C87" s="160"/>
      <c r="D87" s="282"/>
      <c r="E87" s="160"/>
      <c r="F87" s="160"/>
      <c r="G87" s="160"/>
      <c r="H87" s="160"/>
      <c r="I87" s="160"/>
      <c r="J87" s="160"/>
      <c r="K87" s="85"/>
      <c r="L87" s="85"/>
    </row>
    <row r="88" spans="1:23" ht="12.75" customHeight="1" x14ac:dyDescent="0.25">
      <c r="A88" s="160"/>
      <c r="B88" s="160"/>
      <c r="C88" s="160"/>
      <c r="D88" s="282"/>
      <c r="E88" s="160"/>
      <c r="F88" s="160"/>
      <c r="G88" s="160"/>
      <c r="H88" s="160"/>
      <c r="I88" s="160"/>
      <c r="J88" s="160"/>
      <c r="K88" s="85"/>
      <c r="L88" s="85"/>
    </row>
    <row r="89" spans="1:23" ht="12.75" customHeight="1" x14ac:dyDescent="0.25">
      <c r="A89" s="160"/>
      <c r="B89" s="160"/>
      <c r="C89" s="160"/>
      <c r="D89" s="282"/>
      <c r="E89" s="160"/>
      <c r="F89" s="160"/>
      <c r="G89" s="160"/>
      <c r="H89" s="160"/>
      <c r="I89" s="160"/>
      <c r="J89" s="160"/>
      <c r="K89" s="85"/>
      <c r="L89" s="85"/>
    </row>
    <row r="90" spans="1:23" ht="12.75" customHeight="1" x14ac:dyDescent="0.25">
      <c r="A90" s="160"/>
      <c r="B90" s="160"/>
      <c r="C90" s="160"/>
      <c r="D90" s="282"/>
      <c r="E90" s="160"/>
      <c r="F90" s="160"/>
      <c r="G90" s="160"/>
      <c r="H90" s="160"/>
      <c r="I90" s="160"/>
      <c r="J90" s="160"/>
      <c r="K90" s="85"/>
      <c r="L90" s="85"/>
    </row>
    <row r="91" spans="1:23" ht="12.75" customHeight="1" x14ac:dyDescent="0.25">
      <c r="A91" s="160"/>
      <c r="B91" s="160"/>
      <c r="C91" s="160"/>
      <c r="D91" s="282"/>
      <c r="E91" s="160"/>
      <c r="F91" s="160"/>
      <c r="G91" s="160"/>
      <c r="H91" s="160"/>
      <c r="I91" s="160"/>
      <c r="J91" s="160"/>
      <c r="K91" s="85"/>
      <c r="L91" s="85"/>
    </row>
    <row r="92" spans="1:23" ht="12.75" customHeight="1" x14ac:dyDescent="0.25">
      <c r="A92" s="160"/>
      <c r="B92" s="160"/>
      <c r="C92" s="160"/>
      <c r="D92" s="282"/>
      <c r="E92" s="160"/>
      <c r="F92" s="160"/>
      <c r="G92" s="160"/>
      <c r="H92" s="160"/>
      <c r="I92" s="160"/>
      <c r="J92" s="160"/>
      <c r="K92" s="85"/>
      <c r="L92" s="85"/>
    </row>
    <row r="93" spans="1:23" ht="12.75" customHeight="1" x14ac:dyDescent="0.25">
      <c r="A93" s="160"/>
      <c r="B93" s="160"/>
      <c r="C93" s="160"/>
      <c r="D93" s="282"/>
      <c r="E93" s="160"/>
      <c r="F93" s="160"/>
      <c r="G93" s="160"/>
      <c r="H93" s="160"/>
      <c r="I93" s="160"/>
      <c r="J93" s="160"/>
      <c r="K93" s="85"/>
      <c r="L93" s="85"/>
    </row>
    <row r="94" spans="1:23" ht="12.75" customHeight="1" x14ac:dyDescent="0.25">
      <c r="A94" s="160"/>
      <c r="B94" s="160"/>
      <c r="C94" s="160"/>
      <c r="D94" s="282"/>
      <c r="E94" s="160"/>
      <c r="F94" s="160"/>
      <c r="G94" s="160"/>
      <c r="H94" s="160"/>
      <c r="I94" s="160"/>
      <c r="J94" s="160"/>
      <c r="K94" s="85"/>
      <c r="L94" s="85"/>
    </row>
    <row r="95" spans="1:23" ht="12.75" customHeight="1" x14ac:dyDescent="0.25">
      <c r="A95" s="160"/>
      <c r="B95" s="160"/>
      <c r="C95" s="160"/>
      <c r="D95" s="282"/>
      <c r="E95" s="160"/>
      <c r="F95" s="160"/>
      <c r="G95" s="160"/>
      <c r="H95" s="160"/>
      <c r="I95" s="160"/>
      <c r="J95" s="160"/>
      <c r="K95" s="85"/>
      <c r="L95" s="85"/>
    </row>
    <row r="96" spans="1:23" ht="12.75" customHeight="1" x14ac:dyDescent="0.25">
      <c r="A96" s="160"/>
      <c r="B96" s="160"/>
      <c r="C96" s="160"/>
      <c r="D96" s="282"/>
      <c r="E96" s="160"/>
      <c r="F96" s="160"/>
      <c r="G96" s="160"/>
      <c r="H96" s="160"/>
      <c r="I96" s="160"/>
      <c r="J96" s="160"/>
      <c r="K96" s="85"/>
      <c r="L96" s="85"/>
    </row>
    <row r="97" spans="1:12" ht="12.75" customHeight="1" x14ac:dyDescent="0.25">
      <c r="A97" s="160"/>
      <c r="B97" s="160"/>
      <c r="C97" s="160"/>
      <c r="D97" s="282"/>
      <c r="E97" s="160"/>
      <c r="F97" s="160"/>
      <c r="G97" s="160"/>
      <c r="H97" s="160"/>
      <c r="I97" s="160"/>
      <c r="J97" s="160"/>
      <c r="K97" s="85"/>
      <c r="L97" s="85"/>
    </row>
    <row r="98" spans="1:12" ht="12.75" customHeight="1" x14ac:dyDescent="0.25">
      <c r="A98" s="160"/>
      <c r="B98" s="160"/>
      <c r="C98" s="160"/>
      <c r="D98" s="282"/>
      <c r="E98" s="160"/>
      <c r="F98" s="160"/>
      <c r="G98" s="160"/>
      <c r="H98" s="160"/>
      <c r="I98" s="160"/>
      <c r="J98" s="160"/>
      <c r="K98" s="85"/>
      <c r="L98" s="85"/>
    </row>
    <row r="99" spans="1:12" ht="12.75" customHeight="1" x14ac:dyDescent="0.25">
      <c r="A99" s="160"/>
      <c r="B99" s="160"/>
      <c r="C99" s="160"/>
      <c r="D99" s="282"/>
      <c r="E99" s="160"/>
      <c r="F99" s="160"/>
      <c r="G99" s="160"/>
      <c r="H99" s="160"/>
      <c r="I99" s="160"/>
      <c r="J99" s="160"/>
      <c r="K99" s="85"/>
      <c r="L99" s="85"/>
    </row>
    <row r="100" spans="1:12" ht="12.75" customHeight="1" x14ac:dyDescent="0.25">
      <c r="A100" s="160"/>
      <c r="B100" s="160"/>
      <c r="C100" s="160"/>
      <c r="D100" s="282"/>
      <c r="E100" s="160"/>
      <c r="F100" s="160"/>
      <c r="G100" s="160"/>
      <c r="H100" s="160"/>
      <c r="I100" s="160"/>
      <c r="J100" s="160"/>
      <c r="K100" s="85"/>
      <c r="L100" s="85"/>
    </row>
    <row r="101" spans="1:12" ht="12.75" customHeight="1" x14ac:dyDescent="0.25">
      <c r="A101" s="160"/>
      <c r="B101" s="160"/>
      <c r="C101" s="160"/>
      <c r="D101" s="282"/>
      <c r="E101" s="160"/>
      <c r="F101" s="160"/>
      <c r="G101" s="160"/>
      <c r="H101" s="160"/>
      <c r="I101" s="160"/>
      <c r="J101" s="160"/>
      <c r="K101" s="85"/>
      <c r="L101" s="85"/>
    </row>
    <row r="102" spans="1:12" ht="12.75" customHeight="1" x14ac:dyDescent="0.25">
      <c r="A102" s="160"/>
      <c r="B102" s="160"/>
      <c r="C102" s="160"/>
      <c r="D102" s="282"/>
      <c r="E102" s="160"/>
      <c r="F102" s="160"/>
      <c r="G102" s="160"/>
      <c r="H102" s="160"/>
      <c r="I102" s="160"/>
      <c r="J102" s="160"/>
      <c r="K102" s="85"/>
      <c r="L102" s="85"/>
    </row>
    <row r="103" spans="1:12" ht="12.75" customHeight="1" x14ac:dyDescent="0.25">
      <c r="A103" s="160"/>
      <c r="B103" s="160"/>
      <c r="C103" s="160"/>
      <c r="D103" s="282"/>
      <c r="E103" s="160"/>
      <c r="F103" s="160"/>
      <c r="G103" s="160"/>
      <c r="H103" s="160"/>
      <c r="I103" s="160"/>
      <c r="J103" s="160"/>
      <c r="K103" s="85"/>
      <c r="L103" s="85"/>
    </row>
    <row r="104" spans="1:12" ht="12.75" customHeight="1" x14ac:dyDescent="0.25">
      <c r="A104" s="160"/>
      <c r="B104" s="160"/>
      <c r="C104" s="160"/>
      <c r="D104" s="282"/>
      <c r="E104" s="160"/>
      <c r="F104" s="160"/>
      <c r="G104" s="160"/>
      <c r="H104" s="160"/>
      <c r="I104" s="160"/>
      <c r="J104" s="160"/>
      <c r="K104" s="85"/>
      <c r="L104" s="85"/>
    </row>
    <row r="105" spans="1:12" ht="12.75" customHeight="1" x14ac:dyDescent="0.25">
      <c r="A105" s="160"/>
      <c r="B105" s="160"/>
      <c r="C105" s="160"/>
      <c r="D105" s="282"/>
      <c r="E105" s="160"/>
      <c r="F105" s="160"/>
      <c r="G105" s="160"/>
      <c r="H105" s="160"/>
      <c r="I105" s="160"/>
      <c r="J105" s="160"/>
      <c r="K105" s="85"/>
      <c r="L105" s="85"/>
    </row>
    <row r="106" spans="1:12" ht="12.75" customHeight="1" x14ac:dyDescent="0.25">
      <c r="A106" s="160"/>
      <c r="B106" s="160"/>
      <c r="C106" s="160"/>
      <c r="D106" s="282"/>
      <c r="E106" s="160"/>
      <c r="F106" s="160"/>
      <c r="G106" s="160"/>
      <c r="H106" s="160"/>
      <c r="I106" s="160"/>
      <c r="J106" s="160"/>
      <c r="K106" s="85"/>
      <c r="L106" s="85"/>
    </row>
    <row r="107" spans="1:12" ht="12.75" customHeight="1" x14ac:dyDescent="0.25">
      <c r="A107" s="160"/>
      <c r="B107" s="160"/>
      <c r="C107" s="160"/>
      <c r="D107" s="282"/>
      <c r="E107" s="160"/>
      <c r="F107" s="160"/>
      <c r="G107" s="160"/>
      <c r="H107" s="160"/>
      <c r="I107" s="160"/>
      <c r="J107" s="160"/>
      <c r="K107" s="85"/>
      <c r="L107" s="85"/>
    </row>
    <row r="108" spans="1:12" ht="12.75" customHeight="1" x14ac:dyDescent="0.25">
      <c r="A108" s="160"/>
      <c r="B108" s="160"/>
      <c r="C108" s="160"/>
      <c r="D108" s="282"/>
      <c r="E108" s="160"/>
      <c r="F108" s="160"/>
      <c r="G108" s="160"/>
      <c r="H108" s="160"/>
      <c r="I108" s="160"/>
      <c r="J108" s="160"/>
      <c r="K108" s="85"/>
      <c r="L108" s="85"/>
    </row>
    <row r="109" spans="1:12" ht="12.75" customHeight="1" x14ac:dyDescent="0.25">
      <c r="A109" s="160"/>
      <c r="B109" s="160"/>
      <c r="C109" s="160"/>
      <c r="D109" s="282"/>
      <c r="E109" s="160"/>
      <c r="F109" s="160"/>
      <c r="G109" s="160"/>
      <c r="H109" s="160"/>
      <c r="I109" s="160"/>
      <c r="J109" s="160"/>
      <c r="K109" s="85"/>
      <c r="L109" s="85"/>
    </row>
    <row r="110" spans="1:12" ht="12.75" customHeight="1" x14ac:dyDescent="0.25">
      <c r="A110" s="160"/>
      <c r="B110" s="160"/>
      <c r="C110" s="160"/>
      <c r="D110" s="282"/>
      <c r="E110" s="160"/>
      <c r="F110" s="160"/>
      <c r="G110" s="160"/>
      <c r="H110" s="160"/>
      <c r="I110" s="160"/>
      <c r="J110" s="160"/>
      <c r="K110" s="85"/>
      <c r="L110" s="85"/>
    </row>
    <row r="111" spans="1:12" ht="12.75" customHeight="1" x14ac:dyDescent="0.25">
      <c r="A111" s="160"/>
      <c r="B111" s="160"/>
      <c r="C111" s="160"/>
      <c r="D111" s="282"/>
      <c r="E111" s="160"/>
      <c r="F111" s="160"/>
      <c r="G111" s="160"/>
      <c r="H111" s="160"/>
      <c r="I111" s="160"/>
      <c r="J111" s="160"/>
      <c r="K111" s="85"/>
      <c r="L111" s="85"/>
    </row>
    <row r="112" spans="1:12" ht="12.75" customHeight="1" x14ac:dyDescent="0.25">
      <c r="A112" s="160"/>
      <c r="B112" s="160"/>
      <c r="C112" s="160"/>
      <c r="D112" s="282"/>
      <c r="E112" s="160"/>
      <c r="F112" s="160"/>
      <c r="G112" s="160"/>
      <c r="H112" s="160"/>
      <c r="I112" s="160"/>
      <c r="J112" s="160"/>
      <c r="K112" s="85"/>
      <c r="L112" s="85"/>
    </row>
    <row r="113" spans="1:12" ht="12.75" customHeight="1" x14ac:dyDescent="0.25">
      <c r="A113" s="160"/>
      <c r="B113" s="160"/>
      <c r="C113" s="160"/>
      <c r="D113" s="282"/>
      <c r="E113" s="160"/>
      <c r="F113" s="160"/>
      <c r="G113" s="160"/>
      <c r="H113" s="160"/>
      <c r="I113" s="160"/>
      <c r="J113" s="160"/>
      <c r="K113" s="85"/>
      <c r="L113" s="85"/>
    </row>
    <row r="114" spans="1:12" ht="12.75" customHeight="1" x14ac:dyDescent="0.25">
      <c r="A114" s="160"/>
      <c r="B114" s="160"/>
      <c r="C114" s="160"/>
      <c r="D114" s="282"/>
      <c r="E114" s="160"/>
      <c r="F114" s="160"/>
      <c r="G114" s="160"/>
      <c r="H114" s="160"/>
      <c r="I114" s="160"/>
      <c r="J114" s="160"/>
      <c r="K114" s="85"/>
      <c r="L114" s="85"/>
    </row>
    <row r="115" spans="1:12" ht="12.75" customHeight="1" x14ac:dyDescent="0.25">
      <c r="A115" s="160"/>
      <c r="B115" s="160"/>
      <c r="C115" s="160"/>
      <c r="D115" s="282"/>
      <c r="E115" s="160"/>
      <c r="F115" s="160"/>
      <c r="G115" s="160"/>
      <c r="H115" s="160"/>
      <c r="I115" s="160"/>
      <c r="J115" s="160"/>
      <c r="K115" s="85"/>
      <c r="L115" s="85"/>
    </row>
    <row r="116" spans="1:12" ht="12.75" customHeight="1" x14ac:dyDescent="0.25">
      <c r="A116" s="160"/>
      <c r="B116" s="160"/>
      <c r="C116" s="160"/>
      <c r="D116" s="282"/>
      <c r="E116" s="160"/>
      <c r="F116" s="160"/>
      <c r="G116" s="160"/>
      <c r="H116" s="160"/>
      <c r="I116" s="160"/>
      <c r="J116" s="160"/>
      <c r="K116" s="85"/>
      <c r="L116" s="85"/>
    </row>
    <row r="117" spans="1:12" ht="12.75" customHeight="1" x14ac:dyDescent="0.25">
      <c r="A117" s="160"/>
      <c r="B117" s="160"/>
      <c r="C117" s="160"/>
      <c r="D117" s="282"/>
      <c r="E117" s="160"/>
      <c r="F117" s="160"/>
      <c r="G117" s="160"/>
      <c r="H117" s="160"/>
      <c r="I117" s="160"/>
      <c r="J117" s="160"/>
      <c r="K117" s="85"/>
      <c r="L117" s="85"/>
    </row>
    <row r="118" spans="1:12" ht="12.75" customHeight="1" x14ac:dyDescent="0.25">
      <c r="A118" s="160"/>
      <c r="B118" s="160"/>
      <c r="C118" s="160"/>
      <c r="D118" s="282"/>
      <c r="E118" s="160"/>
      <c r="F118" s="160"/>
      <c r="G118" s="160"/>
      <c r="H118" s="160"/>
      <c r="I118" s="160"/>
      <c r="J118" s="160"/>
      <c r="K118" s="85"/>
      <c r="L118" s="85"/>
    </row>
    <row r="119" spans="1:12" ht="12.75" customHeight="1" x14ac:dyDescent="0.25">
      <c r="A119" s="160"/>
      <c r="B119" s="160"/>
      <c r="C119" s="160"/>
      <c r="D119" s="282"/>
      <c r="E119" s="160"/>
      <c r="F119" s="160"/>
      <c r="G119" s="160"/>
      <c r="H119" s="160"/>
      <c r="I119" s="160"/>
      <c r="J119" s="160"/>
      <c r="K119" s="85"/>
      <c r="L119" s="85"/>
    </row>
    <row r="120" spans="1:12" ht="12.75" customHeight="1" x14ac:dyDescent="0.25">
      <c r="A120" s="160"/>
      <c r="B120" s="160"/>
      <c r="C120" s="160"/>
      <c r="D120" s="282"/>
      <c r="E120" s="160"/>
      <c r="F120" s="160"/>
      <c r="G120" s="160"/>
      <c r="H120" s="160"/>
      <c r="I120" s="160"/>
      <c r="J120" s="160"/>
      <c r="K120" s="85"/>
      <c r="L120" s="85"/>
    </row>
    <row r="121" spans="1:12" ht="12.75" customHeight="1" x14ac:dyDescent="0.25">
      <c r="A121" s="160"/>
      <c r="B121" s="160"/>
      <c r="C121" s="160"/>
      <c r="D121" s="282"/>
      <c r="E121" s="160"/>
      <c r="F121" s="160"/>
      <c r="G121" s="160"/>
      <c r="H121" s="160"/>
      <c r="I121" s="160"/>
      <c r="J121" s="160"/>
      <c r="K121" s="85"/>
      <c r="L121" s="85"/>
    </row>
    <row r="122" spans="1:12" ht="12.75" customHeight="1" x14ac:dyDescent="0.25">
      <c r="A122" s="160"/>
      <c r="B122" s="160"/>
      <c r="C122" s="160"/>
      <c r="D122" s="282"/>
      <c r="E122" s="160"/>
      <c r="F122" s="160"/>
      <c r="G122" s="160"/>
      <c r="H122" s="160"/>
      <c r="I122" s="160"/>
      <c r="J122" s="160"/>
      <c r="K122" s="85"/>
      <c r="L122" s="85"/>
    </row>
    <row r="123" spans="1:12" ht="13.5" x14ac:dyDescent="0.25">
      <c r="A123" s="160"/>
      <c r="B123" s="160"/>
      <c r="C123" s="160"/>
      <c r="D123" s="282"/>
      <c r="E123" s="160"/>
      <c r="F123" s="160"/>
      <c r="G123" s="160"/>
      <c r="H123" s="160"/>
      <c r="I123" s="160"/>
      <c r="J123" s="160"/>
      <c r="K123" s="85"/>
      <c r="L123" s="85"/>
    </row>
    <row r="124" spans="1:12" ht="13.5" x14ac:dyDescent="0.25">
      <c r="A124" s="160"/>
      <c r="B124" s="160"/>
      <c r="C124" s="160"/>
      <c r="D124" s="282"/>
      <c r="E124" s="160"/>
      <c r="F124" s="160"/>
      <c r="G124" s="160"/>
      <c r="H124" s="160"/>
      <c r="I124" s="160"/>
      <c r="J124" s="160"/>
      <c r="K124" s="85"/>
      <c r="L124" s="85"/>
    </row>
    <row r="125" spans="1:12" ht="12.75" customHeight="1" x14ac:dyDescent="0.25">
      <c r="A125" s="160"/>
      <c r="B125" s="160"/>
      <c r="C125" s="160"/>
      <c r="D125" s="282"/>
      <c r="E125" s="160"/>
      <c r="F125" s="160"/>
      <c r="G125" s="160"/>
      <c r="H125" s="160"/>
      <c r="I125" s="160"/>
      <c r="J125" s="160"/>
      <c r="K125" s="85"/>
      <c r="L125" s="85"/>
    </row>
    <row r="126" spans="1:12" ht="12.75" customHeight="1" x14ac:dyDescent="0.25">
      <c r="A126" s="160"/>
      <c r="B126" s="160"/>
      <c r="C126" s="160"/>
      <c r="D126" s="282"/>
      <c r="E126" s="160"/>
      <c r="F126" s="160"/>
      <c r="G126" s="160"/>
      <c r="H126" s="160"/>
      <c r="I126" s="160"/>
      <c r="J126" s="160"/>
      <c r="K126" s="85"/>
      <c r="L126" s="85"/>
    </row>
    <row r="127" spans="1:12" ht="12.75" customHeight="1" x14ac:dyDescent="0.25">
      <c r="A127" s="160"/>
      <c r="B127" s="160"/>
      <c r="C127" s="160"/>
      <c r="D127" s="282"/>
      <c r="E127" s="160"/>
      <c r="F127" s="160"/>
      <c r="G127" s="160"/>
      <c r="H127" s="160"/>
      <c r="I127" s="160"/>
      <c r="J127" s="160"/>
      <c r="K127" s="85"/>
      <c r="L127" s="85"/>
    </row>
    <row r="128" spans="1:12" ht="12.75" customHeight="1" x14ac:dyDescent="0.25">
      <c r="A128" s="160"/>
      <c r="B128" s="160"/>
      <c r="C128" s="160"/>
      <c r="D128" s="282"/>
      <c r="E128" s="160"/>
      <c r="F128" s="160"/>
      <c r="G128" s="160"/>
      <c r="H128" s="160"/>
      <c r="I128" s="160"/>
      <c r="J128" s="160"/>
      <c r="K128" s="85"/>
      <c r="L128" s="85"/>
    </row>
    <row r="129" spans="1:12" ht="12.75" customHeight="1" x14ac:dyDescent="0.25">
      <c r="A129" s="160"/>
      <c r="B129" s="160"/>
      <c r="C129" s="160"/>
      <c r="D129" s="282"/>
      <c r="E129" s="160"/>
      <c r="F129" s="160"/>
      <c r="G129" s="160"/>
      <c r="H129" s="160"/>
      <c r="I129" s="160"/>
      <c r="J129" s="160"/>
      <c r="K129" s="85"/>
      <c r="L129" s="85"/>
    </row>
    <row r="130" spans="1:12" ht="12.75" customHeight="1" x14ac:dyDescent="0.25">
      <c r="A130" s="160"/>
      <c r="B130" s="160"/>
      <c r="C130" s="160"/>
      <c r="D130" s="282"/>
      <c r="E130" s="160"/>
      <c r="F130" s="160"/>
      <c r="G130" s="160"/>
      <c r="H130" s="160"/>
      <c r="I130" s="160"/>
      <c r="J130" s="160"/>
      <c r="K130" s="85"/>
      <c r="L130" s="85"/>
    </row>
    <row r="131" spans="1:12" ht="12.75" customHeight="1" x14ac:dyDescent="0.25">
      <c r="A131" s="160"/>
      <c r="B131" s="160"/>
      <c r="C131" s="160"/>
      <c r="D131" s="282"/>
      <c r="E131" s="160"/>
      <c r="F131" s="160"/>
      <c r="G131" s="160"/>
      <c r="H131" s="160"/>
      <c r="I131" s="160"/>
      <c r="J131" s="160"/>
      <c r="K131" s="85"/>
      <c r="L131" s="85"/>
    </row>
    <row r="132" spans="1:12" ht="12.75" customHeight="1" x14ac:dyDescent="0.25">
      <c r="A132" s="160"/>
      <c r="B132" s="160"/>
      <c r="C132" s="160"/>
      <c r="D132" s="282"/>
      <c r="E132" s="160"/>
      <c r="F132" s="160"/>
      <c r="G132" s="160"/>
      <c r="H132" s="160"/>
      <c r="I132" s="160"/>
      <c r="J132" s="160"/>
      <c r="K132" s="85"/>
      <c r="L132" s="85"/>
    </row>
    <row r="133" spans="1:12" ht="12.75" customHeight="1" x14ac:dyDescent="0.25">
      <c r="A133" s="160"/>
      <c r="B133" s="160"/>
      <c r="C133" s="160"/>
      <c r="D133" s="282"/>
      <c r="E133" s="160"/>
      <c r="F133" s="160"/>
      <c r="G133" s="160"/>
      <c r="H133" s="160"/>
      <c r="I133" s="160"/>
      <c r="J133" s="160"/>
      <c r="K133" s="85"/>
      <c r="L133" s="85"/>
    </row>
    <row r="134" spans="1:12" ht="12.75" customHeight="1" x14ac:dyDescent="0.25">
      <c r="A134" s="160"/>
      <c r="B134" s="160"/>
      <c r="C134" s="160"/>
      <c r="D134" s="282"/>
      <c r="E134" s="160"/>
      <c r="F134" s="160"/>
      <c r="G134" s="160"/>
      <c r="H134" s="160"/>
      <c r="I134" s="160"/>
      <c r="J134" s="160"/>
      <c r="K134" s="85"/>
      <c r="L134" s="85"/>
    </row>
    <row r="135" spans="1:12" ht="12.75" customHeight="1" x14ac:dyDescent="0.25">
      <c r="A135" s="160"/>
      <c r="B135" s="160"/>
      <c r="C135" s="160"/>
      <c r="D135" s="282"/>
      <c r="E135" s="160"/>
      <c r="F135" s="160"/>
      <c r="G135" s="160"/>
      <c r="H135" s="160"/>
      <c r="I135" s="160"/>
      <c r="J135" s="160"/>
      <c r="K135" s="85"/>
      <c r="L135" s="85"/>
    </row>
    <row r="136" spans="1:12" ht="12.75" customHeight="1" x14ac:dyDescent="0.25">
      <c r="A136" s="160"/>
      <c r="B136" s="160"/>
      <c r="C136" s="160"/>
      <c r="D136" s="282"/>
      <c r="E136" s="160"/>
      <c r="F136" s="160"/>
      <c r="G136" s="160"/>
      <c r="H136" s="160"/>
      <c r="I136" s="160"/>
      <c r="J136" s="160"/>
      <c r="K136" s="85"/>
      <c r="L136" s="85"/>
    </row>
    <row r="137" spans="1:12" ht="12.75" customHeight="1" x14ac:dyDescent="0.25">
      <c r="A137" s="160"/>
      <c r="B137" s="160"/>
      <c r="C137" s="160"/>
      <c r="D137" s="282"/>
      <c r="E137" s="160"/>
      <c r="F137" s="160"/>
      <c r="G137" s="160"/>
      <c r="H137" s="160"/>
      <c r="I137" s="160"/>
      <c r="J137" s="160"/>
      <c r="K137" s="85"/>
      <c r="L137" s="85"/>
    </row>
    <row r="138" spans="1:12" ht="12.75" customHeight="1" x14ac:dyDescent="0.25">
      <c r="A138" s="160"/>
      <c r="B138" s="160"/>
      <c r="C138" s="160"/>
      <c r="D138" s="282"/>
      <c r="E138" s="160"/>
      <c r="F138" s="160"/>
      <c r="G138" s="160"/>
      <c r="H138" s="160"/>
      <c r="I138" s="160"/>
      <c r="J138" s="160"/>
      <c r="K138" s="85"/>
      <c r="L138" s="85"/>
    </row>
    <row r="139" spans="1:12" ht="12.75" customHeight="1" x14ac:dyDescent="0.25">
      <c r="A139" s="160"/>
      <c r="B139" s="160"/>
      <c r="C139" s="160"/>
      <c r="D139" s="282"/>
      <c r="E139" s="160"/>
      <c r="F139" s="160"/>
      <c r="G139" s="160"/>
      <c r="H139" s="160"/>
      <c r="I139" s="160"/>
      <c r="J139" s="160"/>
      <c r="K139" s="85"/>
      <c r="L139" s="85"/>
    </row>
    <row r="140" spans="1:12" ht="12.75" customHeight="1" x14ac:dyDescent="0.25">
      <c r="A140" s="160"/>
      <c r="B140" s="160"/>
      <c r="C140" s="160"/>
      <c r="D140" s="282"/>
      <c r="E140" s="160"/>
      <c r="F140" s="160"/>
      <c r="G140" s="160"/>
      <c r="H140" s="160"/>
      <c r="I140" s="160"/>
      <c r="J140" s="160"/>
      <c r="K140" s="85"/>
      <c r="L140" s="85"/>
    </row>
    <row r="141" spans="1:12" ht="12.75" customHeight="1" x14ac:dyDescent="0.25">
      <c r="A141" s="160"/>
      <c r="B141" s="160"/>
      <c r="C141" s="160"/>
      <c r="D141" s="282"/>
      <c r="E141" s="160"/>
      <c r="F141" s="160"/>
      <c r="G141" s="160"/>
      <c r="H141" s="160"/>
      <c r="I141" s="160"/>
      <c r="J141" s="160"/>
      <c r="K141" s="85"/>
      <c r="L141" s="85"/>
    </row>
    <row r="142" spans="1:12" ht="12.75" customHeight="1" x14ac:dyDescent="0.25">
      <c r="A142" s="160"/>
      <c r="B142" s="160"/>
      <c r="C142" s="160"/>
      <c r="D142" s="282"/>
      <c r="E142" s="160"/>
      <c r="F142" s="160"/>
      <c r="G142" s="160"/>
      <c r="H142" s="160"/>
      <c r="I142" s="160"/>
      <c r="J142" s="160"/>
      <c r="K142" s="85"/>
      <c r="L142" s="85"/>
    </row>
    <row r="143" spans="1:12" ht="12.75" customHeight="1" x14ac:dyDescent="0.25">
      <c r="A143" s="160"/>
      <c r="B143" s="160"/>
      <c r="C143" s="160"/>
      <c r="D143" s="282"/>
      <c r="E143" s="160"/>
      <c r="F143" s="160"/>
      <c r="G143" s="160"/>
      <c r="H143" s="160"/>
      <c r="I143" s="160"/>
      <c r="J143" s="160"/>
      <c r="K143" s="85"/>
      <c r="L143" s="85"/>
    </row>
    <row r="144" spans="1:12" ht="12.75" customHeight="1" x14ac:dyDescent="0.25">
      <c r="A144" s="160"/>
      <c r="B144" s="160"/>
      <c r="C144" s="160"/>
      <c r="D144" s="282"/>
      <c r="E144" s="160"/>
      <c r="F144" s="160"/>
      <c r="G144" s="160"/>
      <c r="H144" s="160"/>
      <c r="I144" s="160"/>
      <c r="J144" s="160"/>
      <c r="K144" s="85"/>
      <c r="L144" s="85"/>
    </row>
    <row r="145" spans="1:12" ht="12.75" customHeight="1" x14ac:dyDescent="0.25">
      <c r="A145" s="160"/>
      <c r="B145" s="160"/>
      <c r="C145" s="160"/>
      <c r="D145" s="282"/>
      <c r="E145" s="160"/>
      <c r="F145" s="160"/>
      <c r="G145" s="160"/>
      <c r="H145" s="160"/>
      <c r="I145" s="160"/>
      <c r="J145" s="160"/>
      <c r="K145" s="85"/>
      <c r="L145" s="85"/>
    </row>
    <row r="146" spans="1:12" ht="12.75" customHeight="1" x14ac:dyDescent="0.25">
      <c r="A146" s="160"/>
      <c r="B146" s="160"/>
      <c r="C146" s="160"/>
      <c r="D146" s="282"/>
      <c r="E146" s="160"/>
      <c r="F146" s="160"/>
      <c r="G146" s="160"/>
      <c r="H146" s="160"/>
      <c r="I146" s="160"/>
      <c r="J146" s="160"/>
      <c r="K146" s="85"/>
      <c r="L146" s="85"/>
    </row>
    <row r="147" spans="1:12" ht="13.5" x14ac:dyDescent="0.25">
      <c r="A147" s="160"/>
      <c r="B147" s="160"/>
      <c r="C147" s="160"/>
      <c r="D147" s="282"/>
      <c r="E147" s="160"/>
      <c r="F147" s="160"/>
      <c r="G147" s="160"/>
      <c r="H147" s="160"/>
      <c r="I147" s="160"/>
      <c r="J147" s="160"/>
      <c r="K147" s="85"/>
      <c r="L147" s="85"/>
    </row>
    <row r="148" spans="1:12" ht="13.5" x14ac:dyDescent="0.25">
      <c r="A148" s="160"/>
      <c r="B148" s="160"/>
      <c r="C148" s="160"/>
      <c r="D148" s="282"/>
      <c r="E148" s="160"/>
      <c r="F148" s="160"/>
      <c r="G148" s="160"/>
      <c r="H148" s="160"/>
      <c r="I148" s="160"/>
      <c r="J148" s="160"/>
      <c r="K148" s="85"/>
      <c r="L148" s="85"/>
    </row>
    <row r="149" spans="1:12" ht="13.5" x14ac:dyDescent="0.25">
      <c r="A149" s="160"/>
      <c r="B149" s="160"/>
      <c r="C149" s="160"/>
      <c r="D149" s="282"/>
      <c r="E149" s="160"/>
      <c r="F149" s="160"/>
      <c r="G149" s="160"/>
      <c r="H149" s="160"/>
      <c r="I149" s="160"/>
      <c r="J149" s="160"/>
      <c r="K149" s="85"/>
      <c r="L149" s="85"/>
    </row>
    <row r="150" spans="1:12" ht="13.5" x14ac:dyDescent="0.25">
      <c r="A150" s="160"/>
      <c r="B150" s="160"/>
      <c r="C150" s="160"/>
      <c r="D150" s="282"/>
      <c r="E150" s="160"/>
      <c r="F150" s="160"/>
      <c r="G150" s="160"/>
      <c r="H150" s="160"/>
      <c r="I150" s="160"/>
      <c r="J150" s="160"/>
      <c r="K150" s="85"/>
      <c r="L150" s="85"/>
    </row>
    <row r="151" spans="1:12" ht="13.5" x14ac:dyDescent="0.25">
      <c r="A151" s="160"/>
      <c r="B151" s="160"/>
      <c r="C151" s="160"/>
      <c r="D151" s="282"/>
      <c r="E151" s="160"/>
      <c r="F151" s="160"/>
      <c r="G151" s="160"/>
      <c r="H151" s="160"/>
      <c r="I151" s="160"/>
      <c r="J151" s="160"/>
      <c r="K151" s="85"/>
      <c r="L151" s="85"/>
    </row>
    <row r="152" spans="1:12" ht="13.5" x14ac:dyDescent="0.25">
      <c r="A152" s="160"/>
      <c r="B152" s="160"/>
      <c r="C152" s="160"/>
      <c r="D152" s="282"/>
      <c r="E152" s="160"/>
      <c r="F152" s="160"/>
      <c r="G152" s="160"/>
      <c r="H152" s="160"/>
      <c r="I152" s="160"/>
      <c r="J152" s="160"/>
      <c r="K152" s="85"/>
      <c r="L152" s="85"/>
    </row>
    <row r="153" spans="1:12" ht="13.5" x14ac:dyDescent="0.25">
      <c r="A153" s="160"/>
      <c r="B153" s="160"/>
      <c r="C153" s="160"/>
      <c r="D153" s="282"/>
      <c r="E153" s="160"/>
      <c r="F153" s="160"/>
      <c r="G153" s="160"/>
      <c r="H153" s="160"/>
      <c r="I153" s="160"/>
      <c r="J153" s="160"/>
      <c r="K153" s="85"/>
      <c r="L153" s="85"/>
    </row>
    <row r="154" spans="1:12" ht="13.5" x14ac:dyDescent="0.25">
      <c r="A154" s="160"/>
      <c r="B154" s="160"/>
      <c r="C154" s="160"/>
      <c r="D154" s="282"/>
      <c r="E154" s="160"/>
      <c r="F154" s="160"/>
      <c r="G154" s="160"/>
      <c r="H154" s="160"/>
      <c r="I154" s="160"/>
      <c r="J154" s="160"/>
      <c r="K154" s="85"/>
      <c r="L154" s="85"/>
    </row>
    <row r="155" spans="1:12" ht="13.5" x14ac:dyDescent="0.25">
      <c r="A155" s="160"/>
      <c r="B155" s="160"/>
      <c r="C155" s="160"/>
      <c r="D155" s="282"/>
      <c r="E155" s="160"/>
      <c r="F155" s="160"/>
      <c r="G155" s="160"/>
      <c r="H155" s="160"/>
      <c r="I155" s="160"/>
      <c r="J155" s="160"/>
      <c r="K155" s="85"/>
      <c r="L155" s="85"/>
    </row>
    <row r="156" spans="1:12" ht="13.5" x14ac:dyDescent="0.25">
      <c r="A156" s="160"/>
      <c r="B156" s="160"/>
      <c r="C156" s="160"/>
      <c r="D156" s="282"/>
      <c r="E156" s="160"/>
      <c r="F156" s="160"/>
      <c r="G156" s="160"/>
      <c r="H156" s="160"/>
      <c r="I156" s="160"/>
      <c r="J156" s="160"/>
      <c r="K156" s="85"/>
      <c r="L156" s="85"/>
    </row>
    <row r="157" spans="1:12" ht="12.75" customHeight="1" x14ac:dyDescent="0.25">
      <c r="A157" s="160"/>
      <c r="B157" s="160"/>
      <c r="C157" s="160"/>
      <c r="D157" s="282"/>
      <c r="E157" s="160"/>
      <c r="F157" s="160"/>
      <c r="G157" s="160"/>
      <c r="H157" s="160"/>
      <c r="I157" s="160"/>
      <c r="J157" s="160"/>
      <c r="K157" s="85"/>
      <c r="L157" s="85"/>
    </row>
    <row r="158" spans="1:12" ht="12.75" customHeight="1" x14ac:dyDescent="0.25">
      <c r="A158" s="160"/>
      <c r="B158" s="160"/>
      <c r="C158" s="160"/>
      <c r="D158" s="282"/>
      <c r="E158" s="160"/>
      <c r="F158" s="160"/>
      <c r="G158" s="160"/>
      <c r="H158" s="160"/>
      <c r="I158" s="160"/>
      <c r="J158" s="160"/>
      <c r="K158" s="85"/>
      <c r="L158" s="85"/>
    </row>
    <row r="159" spans="1:12" ht="12.75" customHeight="1" x14ac:dyDescent="0.25">
      <c r="A159" s="160"/>
      <c r="B159" s="160"/>
      <c r="C159" s="160"/>
      <c r="D159" s="282"/>
      <c r="E159" s="160"/>
      <c r="F159" s="160"/>
      <c r="G159" s="160"/>
      <c r="H159" s="160"/>
      <c r="I159" s="160"/>
      <c r="J159" s="160"/>
      <c r="K159" s="85"/>
      <c r="L159" s="85"/>
    </row>
    <row r="160" spans="1:12" ht="12.75" customHeight="1" x14ac:dyDescent="0.25">
      <c r="A160" s="160"/>
      <c r="B160" s="160"/>
      <c r="C160" s="160"/>
      <c r="D160" s="282"/>
      <c r="E160" s="160"/>
      <c r="F160" s="160"/>
      <c r="G160" s="160"/>
      <c r="H160" s="160"/>
      <c r="I160" s="160"/>
      <c r="J160" s="160"/>
      <c r="K160" s="85"/>
      <c r="L160" s="85"/>
    </row>
    <row r="161" spans="1:12" ht="12.75" customHeight="1" x14ac:dyDescent="0.25">
      <c r="A161" s="160"/>
      <c r="B161" s="160"/>
      <c r="C161" s="160"/>
      <c r="D161" s="282"/>
      <c r="E161" s="160"/>
      <c r="F161" s="160"/>
      <c r="G161" s="160"/>
      <c r="H161" s="160"/>
      <c r="I161" s="160"/>
      <c r="J161" s="160"/>
      <c r="K161" s="85"/>
      <c r="L161" s="85"/>
    </row>
    <row r="162" spans="1:12" ht="12.75" customHeight="1" x14ac:dyDescent="0.25">
      <c r="A162" s="160"/>
      <c r="B162" s="160"/>
      <c r="C162" s="160"/>
      <c r="D162" s="282"/>
      <c r="E162" s="160"/>
      <c r="F162" s="160"/>
      <c r="G162" s="160"/>
      <c r="H162" s="160"/>
      <c r="I162" s="160"/>
      <c r="J162" s="160"/>
      <c r="K162" s="85"/>
      <c r="L162" s="85"/>
    </row>
    <row r="163" spans="1:12" ht="12.75" customHeight="1" x14ac:dyDescent="0.25">
      <c r="A163" s="160"/>
      <c r="B163" s="160"/>
      <c r="C163" s="160"/>
      <c r="D163" s="282"/>
      <c r="E163" s="160"/>
      <c r="F163" s="160"/>
      <c r="G163" s="160"/>
      <c r="H163" s="160"/>
      <c r="I163" s="160"/>
      <c r="J163" s="160"/>
      <c r="K163" s="85"/>
      <c r="L163" s="85"/>
    </row>
    <row r="164" spans="1:12" ht="12.75" customHeight="1" x14ac:dyDescent="0.25">
      <c r="A164" s="160"/>
      <c r="B164" s="160"/>
      <c r="C164" s="160"/>
      <c r="D164" s="282"/>
      <c r="E164" s="160"/>
      <c r="F164" s="160"/>
      <c r="G164" s="160"/>
      <c r="H164" s="160"/>
      <c r="I164" s="160"/>
      <c r="J164" s="160"/>
      <c r="K164" s="85"/>
      <c r="L164" s="85"/>
    </row>
    <row r="165" spans="1:12" ht="12.75" customHeight="1" x14ac:dyDescent="0.25">
      <c r="A165" s="160"/>
      <c r="B165" s="160"/>
      <c r="C165" s="160"/>
      <c r="D165" s="282"/>
      <c r="E165" s="160"/>
      <c r="F165" s="160"/>
      <c r="G165" s="160"/>
      <c r="H165" s="160"/>
      <c r="I165" s="160"/>
      <c r="J165" s="160"/>
      <c r="K165" s="85"/>
      <c r="L165" s="85"/>
    </row>
    <row r="166" spans="1:12" ht="12.75" customHeight="1" x14ac:dyDescent="0.25">
      <c r="A166" s="160"/>
      <c r="B166" s="160"/>
      <c r="C166" s="160"/>
      <c r="D166" s="282"/>
      <c r="E166" s="160"/>
      <c r="F166" s="160"/>
      <c r="G166" s="160"/>
      <c r="H166" s="160"/>
      <c r="I166" s="160"/>
      <c r="J166" s="160"/>
      <c r="K166" s="85"/>
      <c r="L166" s="85"/>
    </row>
    <row r="167" spans="1:12" ht="12.75" customHeight="1" x14ac:dyDescent="0.25">
      <c r="A167" s="160"/>
      <c r="B167" s="160"/>
      <c r="C167" s="160"/>
      <c r="D167" s="282"/>
      <c r="E167" s="160"/>
      <c r="F167" s="160"/>
      <c r="G167" s="160"/>
      <c r="H167" s="160"/>
      <c r="I167" s="160"/>
      <c r="J167" s="160"/>
      <c r="K167" s="85"/>
      <c r="L167" s="85"/>
    </row>
    <row r="168" spans="1:12" ht="12.75" customHeight="1" x14ac:dyDescent="0.25">
      <c r="A168" s="160"/>
      <c r="B168" s="160"/>
      <c r="C168" s="160"/>
      <c r="D168" s="282"/>
      <c r="E168" s="160"/>
      <c r="F168" s="160"/>
      <c r="G168" s="160"/>
      <c r="H168" s="160"/>
      <c r="I168" s="160"/>
      <c r="J168" s="160"/>
      <c r="K168" s="85"/>
      <c r="L168" s="85"/>
    </row>
    <row r="169" spans="1:12" ht="12.75" customHeight="1" x14ac:dyDescent="0.25">
      <c r="A169" s="160"/>
      <c r="B169" s="160"/>
      <c r="C169" s="160"/>
      <c r="D169" s="282"/>
      <c r="E169" s="160"/>
      <c r="F169" s="160"/>
      <c r="G169" s="160"/>
      <c r="H169" s="160"/>
      <c r="I169" s="160"/>
      <c r="J169" s="160"/>
      <c r="K169" s="85"/>
      <c r="L169" s="85"/>
    </row>
    <row r="170" spans="1:12" ht="12.75" customHeight="1" x14ac:dyDescent="0.25">
      <c r="A170" s="160"/>
      <c r="B170" s="160"/>
      <c r="C170" s="160"/>
      <c r="D170" s="282"/>
      <c r="E170" s="160"/>
      <c r="F170" s="160"/>
      <c r="G170" s="160"/>
      <c r="H170" s="160"/>
      <c r="I170" s="160"/>
      <c r="J170" s="160"/>
      <c r="K170" s="85"/>
      <c r="L170" s="85"/>
    </row>
    <row r="171" spans="1:12" ht="13.5" x14ac:dyDescent="0.25">
      <c r="A171" s="160"/>
      <c r="B171" s="160"/>
      <c r="C171" s="160"/>
      <c r="D171" s="282"/>
      <c r="E171" s="160"/>
      <c r="F171" s="160"/>
      <c r="G171" s="160"/>
      <c r="H171" s="160"/>
      <c r="I171" s="160"/>
      <c r="J171" s="160"/>
      <c r="K171" s="85"/>
      <c r="L171" s="85"/>
    </row>
    <row r="172" spans="1:12" ht="13.5" x14ac:dyDescent="0.25">
      <c r="A172" s="160"/>
      <c r="B172" s="160"/>
      <c r="C172" s="160"/>
      <c r="D172" s="282"/>
      <c r="E172" s="160"/>
      <c r="F172" s="160"/>
      <c r="G172" s="160"/>
      <c r="H172" s="160"/>
      <c r="I172" s="160"/>
      <c r="J172" s="160"/>
      <c r="K172" s="85"/>
      <c r="L172" s="85"/>
    </row>
    <row r="173" spans="1:12" ht="12.75" customHeight="1" x14ac:dyDescent="0.25">
      <c r="A173" s="160"/>
      <c r="B173" s="160"/>
      <c r="C173" s="160"/>
      <c r="D173" s="282"/>
      <c r="E173" s="160"/>
      <c r="F173" s="160"/>
      <c r="G173" s="160"/>
      <c r="H173" s="160"/>
      <c r="I173" s="160"/>
      <c r="J173" s="160"/>
      <c r="K173" s="85"/>
      <c r="L173" s="85"/>
    </row>
    <row r="174" spans="1:12" ht="12.75" customHeight="1" x14ac:dyDescent="0.25">
      <c r="A174" s="160"/>
      <c r="B174" s="160"/>
      <c r="C174" s="160"/>
      <c r="D174" s="282"/>
      <c r="E174" s="160"/>
      <c r="F174" s="160"/>
      <c r="G174" s="160"/>
      <c r="H174" s="160"/>
      <c r="I174" s="160"/>
      <c r="J174" s="160"/>
      <c r="K174" s="85"/>
      <c r="L174" s="85"/>
    </row>
    <row r="175" spans="1:12" ht="12.75" customHeight="1" x14ac:dyDescent="0.25">
      <c r="A175" s="160"/>
      <c r="B175" s="160"/>
      <c r="C175" s="160"/>
      <c r="D175" s="282"/>
      <c r="E175" s="160"/>
      <c r="F175" s="160"/>
      <c r="G175" s="160"/>
      <c r="H175" s="160"/>
      <c r="I175" s="160"/>
      <c r="J175" s="160"/>
      <c r="K175" s="85"/>
      <c r="L175" s="85"/>
    </row>
    <row r="176" spans="1:12" ht="12.75" customHeight="1" x14ac:dyDescent="0.25">
      <c r="A176" s="160"/>
      <c r="B176" s="160"/>
      <c r="C176" s="160"/>
      <c r="D176" s="282"/>
      <c r="E176" s="160"/>
      <c r="F176" s="160"/>
      <c r="G176" s="160"/>
      <c r="H176" s="160"/>
      <c r="I176" s="160"/>
      <c r="J176" s="160"/>
      <c r="K176" s="85"/>
      <c r="L176" s="85"/>
    </row>
    <row r="177" spans="1:12" ht="12.75" customHeight="1" x14ac:dyDescent="0.25">
      <c r="A177" s="160"/>
      <c r="B177" s="160"/>
      <c r="C177" s="160"/>
      <c r="D177" s="282"/>
      <c r="E177" s="160"/>
      <c r="F177" s="160"/>
      <c r="G177" s="160"/>
      <c r="H177" s="160"/>
      <c r="I177" s="160"/>
      <c r="J177" s="160"/>
      <c r="K177" s="85"/>
      <c r="L177" s="85"/>
    </row>
    <row r="178" spans="1:12" ht="12.75" customHeight="1" x14ac:dyDescent="0.25">
      <c r="A178" s="160"/>
      <c r="B178" s="160"/>
      <c r="C178" s="160"/>
      <c r="D178" s="282"/>
      <c r="E178" s="160"/>
      <c r="F178" s="160"/>
      <c r="G178" s="160"/>
      <c r="H178" s="160"/>
      <c r="I178" s="160"/>
      <c r="J178" s="160"/>
      <c r="K178" s="85"/>
      <c r="L178" s="85"/>
    </row>
    <row r="179" spans="1:12" ht="12.75" customHeight="1" x14ac:dyDescent="0.25">
      <c r="A179" s="160"/>
      <c r="B179" s="160"/>
      <c r="C179" s="160"/>
      <c r="D179" s="282"/>
      <c r="E179" s="160"/>
      <c r="F179" s="160"/>
      <c r="G179" s="160"/>
      <c r="H179" s="160"/>
      <c r="I179" s="160"/>
      <c r="J179" s="160"/>
      <c r="K179" s="85"/>
      <c r="L179" s="85"/>
    </row>
    <row r="180" spans="1:12" ht="12.75" customHeight="1" x14ac:dyDescent="0.25">
      <c r="A180" s="160"/>
      <c r="B180" s="160"/>
      <c r="C180" s="160"/>
      <c r="D180" s="282"/>
      <c r="E180" s="160"/>
      <c r="F180" s="160"/>
      <c r="G180" s="160"/>
      <c r="H180" s="160"/>
      <c r="I180" s="160"/>
      <c r="J180" s="160"/>
      <c r="K180" s="85"/>
      <c r="L180" s="85"/>
    </row>
    <row r="181" spans="1:12" ht="12.75" customHeight="1" x14ac:dyDescent="0.25">
      <c r="A181" s="160"/>
      <c r="B181" s="160"/>
      <c r="C181" s="160"/>
      <c r="D181" s="282"/>
      <c r="E181" s="160"/>
      <c r="F181" s="160"/>
      <c r="G181" s="160"/>
      <c r="H181" s="160"/>
      <c r="I181" s="160"/>
      <c r="J181" s="160"/>
      <c r="K181" s="85"/>
      <c r="L181" s="85"/>
    </row>
    <row r="182" spans="1:12" ht="12.75" customHeight="1" x14ac:dyDescent="0.25">
      <c r="A182" s="160"/>
      <c r="B182" s="160"/>
      <c r="C182" s="160"/>
      <c r="D182" s="282"/>
      <c r="E182" s="160"/>
      <c r="F182" s="160"/>
      <c r="G182" s="160"/>
      <c r="H182" s="160"/>
      <c r="I182" s="160"/>
      <c r="J182" s="160"/>
      <c r="K182" s="85"/>
      <c r="L182" s="85"/>
    </row>
    <row r="183" spans="1:12" ht="12.75" customHeight="1" x14ac:dyDescent="0.25">
      <c r="A183" s="160"/>
      <c r="B183" s="160"/>
      <c r="C183" s="160"/>
      <c r="D183" s="282"/>
      <c r="E183" s="160"/>
      <c r="F183" s="160"/>
      <c r="G183" s="160"/>
      <c r="H183" s="160"/>
      <c r="I183" s="160"/>
      <c r="J183" s="160"/>
      <c r="K183" s="85"/>
      <c r="L183" s="85"/>
    </row>
    <row r="184" spans="1:12" ht="12.75" customHeight="1" x14ac:dyDescent="0.25">
      <c r="A184" s="160"/>
      <c r="B184" s="160"/>
      <c r="C184" s="160"/>
      <c r="D184" s="282"/>
      <c r="E184" s="160"/>
      <c r="F184" s="160"/>
      <c r="G184" s="160"/>
      <c r="H184" s="160"/>
      <c r="I184" s="160"/>
      <c r="J184" s="160"/>
      <c r="K184" s="85"/>
      <c r="L184" s="85"/>
    </row>
    <row r="185" spans="1:12" ht="12.75" customHeight="1" x14ac:dyDescent="0.25">
      <c r="A185" s="160"/>
      <c r="B185" s="160"/>
      <c r="C185" s="160"/>
      <c r="D185" s="282"/>
      <c r="E185" s="160"/>
      <c r="F185" s="160"/>
      <c r="G185" s="160"/>
      <c r="H185" s="160"/>
      <c r="I185" s="160"/>
      <c r="J185" s="160"/>
      <c r="K185" s="85"/>
      <c r="L185" s="85"/>
    </row>
    <row r="186" spans="1:12" ht="12.75" customHeight="1" x14ac:dyDescent="0.25">
      <c r="A186" s="160"/>
      <c r="B186" s="160"/>
      <c r="C186" s="160"/>
      <c r="D186" s="282"/>
      <c r="E186" s="160"/>
      <c r="F186" s="160"/>
      <c r="G186" s="160"/>
      <c r="H186" s="160"/>
      <c r="I186" s="160"/>
      <c r="J186" s="160"/>
      <c r="K186" s="85"/>
      <c r="L186" s="85"/>
    </row>
    <row r="187" spans="1:12" ht="12.75" customHeight="1" x14ac:dyDescent="0.25">
      <c r="A187" s="160"/>
      <c r="B187" s="160"/>
      <c r="C187" s="160"/>
      <c r="D187" s="282"/>
      <c r="E187" s="160"/>
      <c r="F187" s="160"/>
      <c r="G187" s="160"/>
      <c r="H187" s="160"/>
      <c r="I187" s="160"/>
      <c r="J187" s="160"/>
      <c r="K187" s="85"/>
      <c r="L187" s="85"/>
    </row>
    <row r="188" spans="1:12" ht="12.75" customHeight="1" x14ac:dyDescent="0.25">
      <c r="A188" s="160"/>
      <c r="B188" s="160"/>
      <c r="C188" s="160"/>
      <c r="D188" s="282"/>
      <c r="E188" s="160"/>
      <c r="F188" s="160"/>
      <c r="G188" s="160"/>
      <c r="H188" s="160"/>
      <c r="I188" s="160"/>
      <c r="J188" s="160"/>
      <c r="K188" s="85"/>
      <c r="L188" s="85"/>
    </row>
    <row r="189" spans="1:12" ht="12.75" customHeight="1" x14ac:dyDescent="0.25">
      <c r="A189" s="160"/>
      <c r="B189" s="160"/>
      <c r="C189" s="160"/>
      <c r="D189" s="282"/>
      <c r="E189" s="160"/>
      <c r="F189" s="160"/>
      <c r="G189" s="160"/>
      <c r="H189" s="160"/>
      <c r="I189" s="160"/>
      <c r="J189" s="160"/>
      <c r="K189" s="85"/>
      <c r="L189" s="85"/>
    </row>
    <row r="190" spans="1:12" ht="12.75" customHeight="1" x14ac:dyDescent="0.25">
      <c r="A190" s="160"/>
      <c r="B190" s="160"/>
      <c r="C190" s="160"/>
      <c r="D190" s="282"/>
      <c r="E190" s="160"/>
      <c r="F190" s="160"/>
      <c r="G190" s="160"/>
      <c r="H190" s="160"/>
      <c r="I190" s="160"/>
      <c r="J190" s="160"/>
      <c r="K190" s="85"/>
      <c r="L190" s="85"/>
    </row>
    <row r="191" spans="1:12" ht="12.75" customHeight="1" x14ac:dyDescent="0.25">
      <c r="A191" s="160"/>
      <c r="B191" s="160"/>
      <c r="C191" s="160"/>
      <c r="D191" s="282"/>
      <c r="E191" s="160"/>
      <c r="F191" s="160"/>
      <c r="G191" s="160"/>
      <c r="H191" s="160"/>
      <c r="I191" s="160"/>
      <c r="J191" s="160"/>
      <c r="K191" s="85"/>
      <c r="L191" s="85"/>
    </row>
    <row r="192" spans="1:12" ht="12.75" customHeight="1" x14ac:dyDescent="0.25">
      <c r="A192" s="160"/>
      <c r="B192" s="160"/>
      <c r="C192" s="160"/>
      <c r="D192" s="282"/>
      <c r="E192" s="160"/>
      <c r="F192" s="160"/>
      <c r="G192" s="160"/>
      <c r="H192" s="160"/>
      <c r="I192" s="160"/>
      <c r="J192" s="160"/>
      <c r="K192" s="85"/>
      <c r="L192" s="85"/>
    </row>
    <row r="193" spans="1:12" ht="12.75" customHeight="1" x14ac:dyDescent="0.25">
      <c r="A193" s="160"/>
      <c r="B193" s="160"/>
      <c r="C193" s="160"/>
      <c r="D193" s="282"/>
      <c r="E193" s="160"/>
      <c r="F193" s="160"/>
      <c r="G193" s="160"/>
      <c r="H193" s="160"/>
      <c r="I193" s="160"/>
      <c r="J193" s="160"/>
      <c r="K193" s="85"/>
      <c r="L193" s="85"/>
    </row>
    <row r="194" spans="1:12" ht="12.75" customHeight="1" x14ac:dyDescent="0.25">
      <c r="A194" s="160"/>
      <c r="B194" s="160"/>
      <c r="C194" s="160"/>
      <c r="D194" s="282"/>
      <c r="E194" s="160"/>
      <c r="F194" s="160"/>
      <c r="G194" s="160"/>
      <c r="H194" s="160"/>
      <c r="I194" s="160"/>
      <c r="J194" s="160"/>
      <c r="K194" s="85"/>
      <c r="L194" s="85"/>
    </row>
    <row r="195" spans="1:12" ht="12.75" customHeight="1" x14ac:dyDescent="0.25">
      <c r="A195" s="160"/>
      <c r="B195" s="160"/>
      <c r="C195" s="160"/>
      <c r="D195" s="282"/>
      <c r="E195" s="160"/>
      <c r="F195" s="160"/>
      <c r="G195" s="160"/>
      <c r="H195" s="160"/>
      <c r="I195" s="160"/>
      <c r="J195" s="160"/>
      <c r="K195" s="85"/>
      <c r="L195" s="85"/>
    </row>
    <row r="196" spans="1:12" ht="12.75" customHeight="1" x14ac:dyDescent="0.25">
      <c r="A196" s="160"/>
      <c r="B196" s="160"/>
      <c r="C196" s="160"/>
      <c r="D196" s="282"/>
      <c r="E196" s="160"/>
      <c r="F196" s="160"/>
      <c r="G196" s="160"/>
      <c r="H196" s="160"/>
      <c r="I196" s="160"/>
      <c r="J196" s="160"/>
      <c r="K196" s="85"/>
      <c r="L196" s="85"/>
    </row>
    <row r="197" spans="1:12" ht="13.5" x14ac:dyDescent="0.25">
      <c r="A197" s="160"/>
      <c r="B197" s="160"/>
      <c r="C197" s="160"/>
      <c r="D197" s="282"/>
      <c r="E197" s="160"/>
      <c r="F197" s="160"/>
      <c r="G197" s="160"/>
      <c r="H197" s="160"/>
      <c r="I197" s="160"/>
      <c r="J197" s="160"/>
      <c r="K197" s="85"/>
      <c r="L197" s="85"/>
    </row>
    <row r="198" spans="1:12" ht="13.5" x14ac:dyDescent="0.25">
      <c r="A198" s="160"/>
      <c r="B198" s="160"/>
      <c r="C198" s="160"/>
      <c r="D198" s="282"/>
      <c r="E198" s="160"/>
      <c r="F198" s="160"/>
      <c r="G198" s="160"/>
      <c r="H198" s="160"/>
      <c r="I198" s="160"/>
      <c r="J198" s="160"/>
      <c r="K198" s="85"/>
      <c r="L198" s="85"/>
    </row>
    <row r="199" spans="1:12" ht="12.75" customHeight="1" x14ac:dyDescent="0.25">
      <c r="A199" s="160"/>
      <c r="B199" s="160"/>
      <c r="C199" s="160"/>
      <c r="D199" s="282"/>
      <c r="E199" s="160"/>
      <c r="F199" s="160"/>
      <c r="G199" s="160"/>
      <c r="H199" s="160"/>
      <c r="I199" s="160"/>
      <c r="J199" s="160"/>
      <c r="K199" s="85"/>
      <c r="L199" s="85"/>
    </row>
    <row r="200" spans="1:12" ht="12.75" customHeight="1" x14ac:dyDescent="0.25">
      <c r="A200" s="160"/>
      <c r="B200" s="160"/>
      <c r="C200" s="160"/>
      <c r="D200" s="282"/>
      <c r="E200" s="160"/>
      <c r="F200" s="160"/>
      <c r="G200" s="160"/>
      <c r="H200" s="160"/>
      <c r="I200" s="160"/>
      <c r="J200" s="160"/>
      <c r="K200" s="85"/>
      <c r="L200" s="85"/>
    </row>
    <row r="201" spans="1:12" ht="12.75" customHeight="1" x14ac:dyDescent="0.25">
      <c r="A201" s="160"/>
      <c r="B201" s="160"/>
      <c r="C201" s="160"/>
      <c r="D201" s="282"/>
      <c r="E201" s="160"/>
      <c r="F201" s="160"/>
      <c r="G201" s="160"/>
      <c r="H201" s="160"/>
      <c r="I201" s="160"/>
      <c r="J201" s="160"/>
      <c r="K201" s="85"/>
      <c r="L201" s="85"/>
    </row>
    <row r="202" spans="1:12" ht="12.75" customHeight="1" x14ac:dyDescent="0.25">
      <c r="A202" s="160"/>
      <c r="B202" s="160"/>
      <c r="C202" s="160"/>
      <c r="D202" s="282"/>
      <c r="E202" s="160"/>
      <c r="F202" s="160"/>
      <c r="G202" s="160"/>
      <c r="H202" s="160"/>
      <c r="I202" s="160"/>
      <c r="J202" s="160"/>
      <c r="K202" s="85"/>
      <c r="L202" s="85"/>
    </row>
    <row r="203" spans="1:12" ht="12.75" customHeight="1" x14ac:dyDescent="0.25">
      <c r="A203" s="160"/>
      <c r="B203" s="160"/>
      <c r="C203" s="160"/>
      <c r="D203" s="282"/>
      <c r="E203" s="160"/>
      <c r="F203" s="160"/>
      <c r="G203" s="160"/>
      <c r="H203" s="160"/>
      <c r="I203" s="160"/>
      <c r="J203" s="160"/>
      <c r="K203" s="85"/>
      <c r="L203" s="85"/>
    </row>
    <row r="204" spans="1:12" ht="12.75" customHeight="1" x14ac:dyDescent="0.25">
      <c r="A204" s="160"/>
      <c r="B204" s="160"/>
      <c r="C204" s="160"/>
      <c r="D204" s="282"/>
      <c r="E204" s="160"/>
      <c r="F204" s="160"/>
      <c r="G204" s="160"/>
      <c r="H204" s="160"/>
      <c r="I204" s="160"/>
      <c r="J204" s="160"/>
      <c r="K204" s="85"/>
      <c r="L204" s="85"/>
    </row>
    <row r="205" spans="1:12" ht="12.75" customHeight="1" x14ac:dyDescent="0.25">
      <c r="A205" s="160"/>
      <c r="B205" s="160"/>
      <c r="C205" s="160"/>
      <c r="D205" s="282"/>
      <c r="E205" s="160"/>
      <c r="F205" s="160"/>
      <c r="G205" s="160"/>
      <c r="H205" s="160"/>
      <c r="I205" s="160"/>
      <c r="J205" s="160"/>
      <c r="K205" s="85"/>
      <c r="L205" s="85"/>
    </row>
    <row r="206" spans="1:12" ht="12.75" customHeight="1" x14ac:dyDescent="0.25">
      <c r="A206" s="160"/>
      <c r="B206" s="160"/>
      <c r="C206" s="160"/>
      <c r="D206" s="282"/>
      <c r="E206" s="160"/>
      <c r="F206" s="160"/>
      <c r="G206" s="160"/>
      <c r="H206" s="160"/>
      <c r="I206" s="160"/>
      <c r="J206" s="160"/>
      <c r="K206" s="85"/>
      <c r="L206" s="85"/>
    </row>
    <row r="207" spans="1:12" ht="12.75" customHeight="1" x14ac:dyDescent="0.25">
      <c r="A207" s="160"/>
      <c r="B207" s="160"/>
      <c r="C207" s="160"/>
      <c r="D207" s="282"/>
      <c r="E207" s="160"/>
      <c r="F207" s="160"/>
      <c r="G207" s="160"/>
      <c r="H207" s="160"/>
      <c r="I207" s="160"/>
      <c r="J207" s="160"/>
      <c r="K207" s="85"/>
      <c r="L207" s="85"/>
    </row>
    <row r="208" spans="1:12" ht="12.75" customHeight="1" x14ac:dyDescent="0.25">
      <c r="A208" s="160"/>
      <c r="B208" s="160"/>
      <c r="C208" s="160"/>
      <c r="D208" s="282"/>
      <c r="E208" s="160"/>
      <c r="F208" s="160"/>
      <c r="G208" s="160"/>
      <c r="H208" s="160"/>
      <c r="I208" s="160"/>
      <c r="J208" s="160"/>
      <c r="K208" s="85"/>
      <c r="L208" s="85"/>
    </row>
    <row r="209" spans="1:12" ht="12.75" customHeight="1" x14ac:dyDescent="0.25">
      <c r="A209" s="160"/>
      <c r="B209" s="160"/>
      <c r="C209" s="160"/>
      <c r="D209" s="282"/>
      <c r="E209" s="160"/>
      <c r="F209" s="160"/>
      <c r="G209" s="160"/>
      <c r="H209" s="160"/>
      <c r="I209" s="160"/>
      <c r="J209" s="160"/>
      <c r="K209" s="85"/>
      <c r="L209" s="85"/>
    </row>
    <row r="210" spans="1:12" ht="12.75" customHeight="1" x14ac:dyDescent="0.25">
      <c r="A210" s="160"/>
      <c r="B210" s="160"/>
      <c r="C210" s="160"/>
      <c r="D210" s="282"/>
      <c r="E210" s="160"/>
      <c r="F210" s="160"/>
      <c r="G210" s="160"/>
      <c r="H210" s="160"/>
      <c r="I210" s="160"/>
      <c r="J210" s="160"/>
      <c r="K210" s="85"/>
      <c r="L210" s="85"/>
    </row>
    <row r="211" spans="1:12" ht="12.75" customHeight="1" x14ac:dyDescent="0.25">
      <c r="A211" s="160"/>
      <c r="B211" s="160"/>
      <c r="C211" s="160"/>
      <c r="D211" s="282"/>
      <c r="E211" s="160"/>
      <c r="F211" s="160"/>
      <c r="G211" s="160"/>
      <c r="H211" s="160"/>
      <c r="I211" s="160"/>
      <c r="J211" s="160"/>
      <c r="K211" s="85"/>
      <c r="L211" s="85"/>
    </row>
    <row r="212" spans="1:12" ht="12.75" customHeight="1" x14ac:dyDescent="0.25">
      <c r="A212" s="160"/>
      <c r="B212" s="160"/>
      <c r="C212" s="160"/>
      <c r="D212" s="282"/>
      <c r="E212" s="160"/>
      <c r="F212" s="160"/>
      <c r="G212" s="160"/>
      <c r="H212" s="160"/>
      <c r="I212" s="160"/>
      <c r="J212" s="160"/>
      <c r="K212" s="85"/>
      <c r="L212" s="85"/>
    </row>
    <row r="213" spans="1:12" ht="12.75" customHeight="1" x14ac:dyDescent="0.25">
      <c r="A213" s="160"/>
      <c r="B213" s="160"/>
      <c r="C213" s="160"/>
      <c r="D213" s="282"/>
      <c r="E213" s="160"/>
      <c r="F213" s="160"/>
      <c r="G213" s="160"/>
      <c r="H213" s="160"/>
      <c r="I213" s="160"/>
      <c r="J213" s="160"/>
      <c r="K213" s="85"/>
      <c r="L213" s="85"/>
    </row>
    <row r="214" spans="1:12" ht="12.75" customHeight="1" x14ac:dyDescent="0.25">
      <c r="A214" s="160"/>
      <c r="B214" s="160"/>
      <c r="C214" s="160"/>
      <c r="D214" s="282"/>
      <c r="E214" s="160"/>
      <c r="F214" s="160"/>
      <c r="G214" s="160"/>
      <c r="H214" s="160"/>
      <c r="I214" s="160"/>
      <c r="J214" s="160"/>
      <c r="K214" s="85"/>
      <c r="L214" s="85"/>
    </row>
    <row r="215" spans="1:12" ht="12.75" customHeight="1" x14ac:dyDescent="0.25">
      <c r="A215" s="160"/>
      <c r="B215" s="160"/>
      <c r="C215" s="160"/>
      <c r="D215" s="282"/>
      <c r="E215" s="160"/>
      <c r="F215" s="160"/>
      <c r="G215" s="160"/>
      <c r="H215" s="160"/>
      <c r="I215" s="160"/>
      <c r="J215" s="160"/>
      <c r="K215" s="85"/>
      <c r="L215" s="85"/>
    </row>
    <row r="216" spans="1:12" ht="12.75" customHeight="1" x14ac:dyDescent="0.25">
      <c r="A216" s="160"/>
      <c r="B216" s="160"/>
      <c r="C216" s="160"/>
      <c r="D216" s="282"/>
      <c r="E216" s="160"/>
      <c r="F216" s="160"/>
      <c r="G216" s="160"/>
      <c r="H216" s="160"/>
      <c r="I216" s="160"/>
      <c r="J216" s="160"/>
      <c r="K216" s="85"/>
      <c r="L216" s="85"/>
    </row>
    <row r="217" spans="1:12" ht="12.75" customHeight="1" x14ac:dyDescent="0.25">
      <c r="A217" s="160"/>
      <c r="B217" s="160"/>
      <c r="C217" s="160"/>
      <c r="D217" s="282"/>
      <c r="E217" s="160"/>
      <c r="F217" s="160"/>
      <c r="G217" s="160"/>
      <c r="H217" s="160"/>
      <c r="I217" s="160"/>
      <c r="J217" s="160"/>
      <c r="K217" s="85"/>
      <c r="L217" s="85"/>
    </row>
    <row r="218" spans="1:12" ht="12.75" customHeight="1" x14ac:dyDescent="0.25">
      <c r="A218" s="160"/>
      <c r="B218" s="160"/>
      <c r="C218" s="160"/>
      <c r="D218" s="282"/>
      <c r="E218" s="160"/>
      <c r="F218" s="160"/>
      <c r="G218" s="160"/>
      <c r="H218" s="160"/>
      <c r="I218" s="160"/>
      <c r="J218" s="160"/>
      <c r="K218" s="85"/>
      <c r="L218" s="85"/>
    </row>
    <row r="219" spans="1:12" ht="12.75" customHeight="1" x14ac:dyDescent="0.25">
      <c r="A219" s="160"/>
      <c r="B219" s="160"/>
      <c r="C219" s="160"/>
      <c r="D219" s="282"/>
      <c r="E219" s="160"/>
      <c r="F219" s="160"/>
      <c r="G219" s="160"/>
      <c r="H219" s="160"/>
      <c r="I219" s="160"/>
      <c r="J219" s="160"/>
      <c r="K219" s="85"/>
      <c r="L219" s="85"/>
    </row>
    <row r="220" spans="1:12" ht="12.75" customHeight="1" x14ac:dyDescent="0.25">
      <c r="A220" s="160"/>
      <c r="B220" s="160"/>
      <c r="C220" s="160"/>
      <c r="D220" s="282"/>
      <c r="E220" s="160"/>
      <c r="F220" s="160"/>
      <c r="G220" s="160"/>
      <c r="H220" s="160"/>
      <c r="I220" s="160"/>
      <c r="J220" s="160"/>
      <c r="K220" s="85"/>
      <c r="L220" s="85"/>
    </row>
    <row r="221" spans="1:12" ht="12.75" customHeight="1" x14ac:dyDescent="0.25">
      <c r="A221" s="160"/>
      <c r="B221" s="160"/>
      <c r="C221" s="160"/>
      <c r="D221" s="282"/>
      <c r="E221" s="160"/>
      <c r="F221" s="160"/>
      <c r="G221" s="160"/>
      <c r="H221" s="160"/>
      <c r="I221" s="160"/>
      <c r="J221" s="160"/>
      <c r="K221" s="85"/>
      <c r="L221" s="85"/>
    </row>
    <row r="222" spans="1:12" ht="12.75" customHeight="1" x14ac:dyDescent="0.25">
      <c r="A222" s="160"/>
      <c r="B222" s="160"/>
      <c r="C222" s="160"/>
      <c r="D222" s="282"/>
      <c r="E222" s="160"/>
      <c r="F222" s="160"/>
      <c r="G222" s="160"/>
      <c r="H222" s="160"/>
      <c r="I222" s="160"/>
      <c r="J222" s="160"/>
      <c r="K222" s="85"/>
      <c r="L222" s="85"/>
    </row>
    <row r="223" spans="1:12" ht="12.75" customHeight="1" x14ac:dyDescent="0.25">
      <c r="A223" s="160"/>
      <c r="B223" s="160"/>
      <c r="C223" s="160"/>
      <c r="D223" s="282"/>
      <c r="E223" s="160"/>
      <c r="F223" s="160"/>
      <c r="G223" s="160"/>
      <c r="H223" s="160"/>
      <c r="I223" s="160"/>
      <c r="J223" s="160"/>
      <c r="K223" s="85"/>
      <c r="L223" s="85"/>
    </row>
    <row r="224" spans="1:12" ht="12.75" customHeight="1" x14ac:dyDescent="0.25">
      <c r="A224" s="160"/>
      <c r="B224" s="160"/>
      <c r="C224" s="160"/>
      <c r="D224" s="282"/>
      <c r="E224" s="160"/>
      <c r="F224" s="160"/>
      <c r="G224" s="160"/>
      <c r="H224" s="160"/>
      <c r="I224" s="160"/>
      <c r="J224" s="160"/>
      <c r="K224" s="85"/>
      <c r="L224" s="85"/>
    </row>
    <row r="225" spans="1:12" ht="12.75" customHeight="1" x14ac:dyDescent="0.25">
      <c r="A225" s="160"/>
      <c r="B225" s="160"/>
      <c r="C225" s="160"/>
      <c r="D225" s="282"/>
      <c r="E225" s="160"/>
      <c r="F225" s="160"/>
      <c r="G225" s="160"/>
      <c r="H225" s="160"/>
      <c r="I225" s="160"/>
      <c r="J225" s="160"/>
      <c r="K225" s="85"/>
      <c r="L225" s="85"/>
    </row>
    <row r="226" spans="1:12" ht="12.75" customHeight="1" x14ac:dyDescent="0.25">
      <c r="A226" s="160"/>
      <c r="B226" s="160"/>
      <c r="C226" s="160"/>
      <c r="D226" s="282"/>
      <c r="E226" s="160"/>
      <c r="F226" s="160"/>
      <c r="G226" s="160"/>
      <c r="H226" s="160"/>
      <c r="I226" s="160"/>
      <c r="J226" s="160"/>
      <c r="K226" s="85"/>
      <c r="L226" s="85"/>
    </row>
    <row r="227" spans="1:12" ht="12.75" customHeight="1" x14ac:dyDescent="0.25">
      <c r="A227" s="160"/>
      <c r="B227" s="160"/>
      <c r="C227" s="160"/>
      <c r="D227" s="282"/>
      <c r="E227" s="160"/>
      <c r="F227" s="160"/>
      <c r="G227" s="160"/>
      <c r="H227" s="160"/>
      <c r="I227" s="160"/>
      <c r="J227" s="160"/>
      <c r="K227" s="85"/>
      <c r="L227" s="85"/>
    </row>
    <row r="228" spans="1:12" ht="12.75" customHeight="1" x14ac:dyDescent="0.25">
      <c r="A228" s="160"/>
      <c r="B228" s="160"/>
      <c r="C228" s="160"/>
      <c r="D228" s="282"/>
      <c r="E228" s="160"/>
      <c r="F228" s="160"/>
      <c r="G228" s="160"/>
      <c r="H228" s="160"/>
      <c r="I228" s="160"/>
      <c r="J228" s="160"/>
      <c r="K228" s="85"/>
      <c r="L228" s="85"/>
    </row>
    <row r="229" spans="1:12" ht="12.75" customHeight="1" x14ac:dyDescent="0.25">
      <c r="A229" s="160"/>
      <c r="B229" s="160"/>
      <c r="C229" s="160"/>
      <c r="D229" s="282"/>
      <c r="E229" s="160"/>
      <c r="F229" s="160"/>
      <c r="G229" s="160"/>
      <c r="H229" s="160"/>
      <c r="I229" s="160"/>
      <c r="J229" s="160"/>
      <c r="K229" s="85"/>
      <c r="L229" s="85"/>
    </row>
    <row r="230" spans="1:12" ht="12.75" customHeight="1" x14ac:dyDescent="0.25">
      <c r="A230" s="160"/>
      <c r="B230" s="160"/>
      <c r="C230" s="160"/>
      <c r="D230" s="282"/>
      <c r="E230" s="160"/>
      <c r="F230" s="160"/>
      <c r="G230" s="160"/>
      <c r="H230" s="160"/>
      <c r="I230" s="160"/>
      <c r="J230" s="160"/>
      <c r="K230" s="85"/>
      <c r="L230" s="85"/>
    </row>
    <row r="231" spans="1:12" ht="12.75" customHeight="1" x14ac:dyDescent="0.25">
      <c r="A231" s="160"/>
      <c r="B231" s="160"/>
      <c r="C231" s="160"/>
      <c r="D231" s="282"/>
      <c r="E231" s="160"/>
      <c r="F231" s="160"/>
      <c r="G231" s="160"/>
      <c r="H231" s="160"/>
      <c r="I231" s="160"/>
      <c r="J231" s="160"/>
      <c r="K231" s="85"/>
      <c r="L231" s="85"/>
    </row>
    <row r="232" spans="1:12" ht="12.75" customHeight="1" x14ac:dyDescent="0.25">
      <c r="A232" s="160"/>
      <c r="B232" s="160"/>
      <c r="C232" s="160"/>
      <c r="D232" s="282"/>
      <c r="E232" s="160"/>
      <c r="F232" s="160"/>
      <c r="G232" s="160"/>
      <c r="H232" s="160"/>
      <c r="I232" s="160"/>
      <c r="J232" s="160"/>
      <c r="K232" s="85"/>
      <c r="L232" s="85"/>
    </row>
    <row r="233" spans="1:12" ht="13.5" x14ac:dyDescent="0.25">
      <c r="A233" s="160"/>
      <c r="B233" s="160"/>
      <c r="C233" s="160"/>
      <c r="D233" s="282"/>
      <c r="E233" s="160"/>
      <c r="F233" s="160"/>
      <c r="G233" s="160"/>
      <c r="H233" s="160"/>
      <c r="I233" s="160"/>
      <c r="J233" s="160"/>
      <c r="K233" s="85"/>
      <c r="L233" s="85"/>
    </row>
    <row r="234" spans="1:12" ht="13.5" x14ac:dyDescent="0.25">
      <c r="A234" s="160"/>
      <c r="B234" s="160"/>
      <c r="C234" s="160"/>
      <c r="D234" s="282"/>
      <c r="E234" s="160"/>
      <c r="F234" s="160"/>
      <c r="G234" s="160"/>
      <c r="H234" s="160"/>
      <c r="I234" s="160"/>
      <c r="J234" s="160"/>
      <c r="K234" s="85"/>
      <c r="L234" s="85"/>
    </row>
    <row r="235" spans="1:12" ht="13.5" x14ac:dyDescent="0.25">
      <c r="A235" s="160"/>
      <c r="B235" s="160"/>
      <c r="C235" s="160"/>
      <c r="D235" s="282"/>
      <c r="E235" s="160"/>
      <c r="F235" s="160"/>
      <c r="G235" s="160"/>
      <c r="H235" s="160"/>
      <c r="I235" s="160"/>
      <c r="J235" s="160"/>
      <c r="K235" s="85"/>
      <c r="L235" s="85"/>
    </row>
    <row r="236" spans="1:12" ht="13.5" x14ac:dyDescent="0.25">
      <c r="A236" s="160"/>
      <c r="B236" s="160"/>
      <c r="C236" s="160"/>
      <c r="D236" s="282"/>
      <c r="E236" s="160"/>
      <c r="F236" s="160"/>
      <c r="G236" s="160"/>
      <c r="H236" s="160"/>
      <c r="I236" s="160"/>
      <c r="J236" s="160"/>
      <c r="K236" s="85"/>
      <c r="L236" s="85"/>
    </row>
    <row r="237" spans="1:12" ht="13.5" x14ac:dyDescent="0.25">
      <c r="A237" s="160"/>
      <c r="B237" s="160"/>
      <c r="C237" s="160"/>
      <c r="D237" s="282"/>
      <c r="E237" s="160"/>
      <c r="F237" s="160"/>
      <c r="G237" s="160"/>
      <c r="H237" s="160"/>
      <c r="I237" s="160"/>
      <c r="J237" s="160"/>
      <c r="K237" s="85"/>
      <c r="L237" s="85"/>
    </row>
    <row r="238" spans="1:12" ht="13.5" x14ac:dyDescent="0.25">
      <c r="A238" s="160"/>
      <c r="B238" s="160"/>
      <c r="C238" s="160"/>
      <c r="D238" s="282"/>
      <c r="E238" s="160"/>
      <c r="F238" s="160"/>
      <c r="G238" s="160"/>
      <c r="H238" s="160"/>
      <c r="I238" s="160"/>
      <c r="J238" s="160"/>
      <c r="K238" s="85"/>
      <c r="L238" s="85"/>
    </row>
    <row r="239" spans="1:12" ht="13.5" x14ac:dyDescent="0.25">
      <c r="A239" s="160"/>
      <c r="B239" s="160"/>
      <c r="C239" s="160"/>
      <c r="D239" s="282"/>
      <c r="E239" s="160"/>
      <c r="F239" s="160"/>
      <c r="G239" s="160"/>
      <c r="H239" s="160"/>
      <c r="I239" s="160"/>
      <c r="J239" s="160"/>
      <c r="K239" s="85"/>
      <c r="L239" s="85"/>
    </row>
    <row r="240" spans="1:12" ht="13.5" x14ac:dyDescent="0.25">
      <c r="A240" s="160"/>
      <c r="B240" s="160"/>
      <c r="C240" s="160"/>
      <c r="D240" s="282"/>
      <c r="E240" s="160"/>
      <c r="F240" s="160"/>
      <c r="G240" s="160"/>
      <c r="H240" s="160"/>
      <c r="I240" s="160"/>
      <c r="J240" s="160"/>
      <c r="K240" s="85"/>
      <c r="L240" s="85"/>
    </row>
    <row r="241" spans="1:12" ht="13.5" x14ac:dyDescent="0.25">
      <c r="A241" s="160"/>
      <c r="B241" s="160"/>
      <c r="C241" s="160"/>
      <c r="D241" s="282"/>
      <c r="E241" s="160"/>
      <c r="F241" s="160"/>
      <c r="G241" s="160"/>
      <c r="H241" s="160"/>
      <c r="I241" s="160"/>
      <c r="J241" s="160"/>
      <c r="K241" s="85"/>
      <c r="L241" s="85"/>
    </row>
    <row r="242" spans="1:12" ht="13.5" x14ac:dyDescent="0.25">
      <c r="A242" s="160"/>
      <c r="B242" s="160"/>
      <c r="C242" s="160"/>
      <c r="D242" s="282"/>
      <c r="E242" s="160"/>
      <c r="F242" s="160"/>
      <c r="G242" s="160"/>
      <c r="H242" s="160"/>
      <c r="I242" s="160"/>
      <c r="J242" s="160"/>
      <c r="K242" s="85"/>
      <c r="L242" s="85"/>
    </row>
    <row r="243" spans="1:12" ht="13.5" x14ac:dyDescent="0.25">
      <c r="A243" s="160"/>
      <c r="B243" s="160"/>
      <c r="C243" s="160"/>
      <c r="D243" s="282"/>
      <c r="E243" s="160"/>
      <c r="F243" s="160"/>
      <c r="G243" s="160"/>
      <c r="H243" s="160"/>
      <c r="I243" s="160"/>
      <c r="J243" s="160"/>
      <c r="K243" s="85"/>
      <c r="L243" s="85"/>
    </row>
    <row r="244" spans="1:12" ht="12.75" customHeight="1" x14ac:dyDescent="0.25">
      <c r="A244" s="160"/>
      <c r="B244" s="160"/>
      <c r="C244" s="160"/>
      <c r="D244" s="282"/>
      <c r="E244" s="160"/>
      <c r="F244" s="160"/>
      <c r="G244" s="160"/>
      <c r="H244" s="160"/>
      <c r="I244" s="160"/>
      <c r="J244" s="160"/>
      <c r="K244" s="85"/>
      <c r="L244" s="85"/>
    </row>
    <row r="245" spans="1:12" ht="12.75" customHeight="1" x14ac:dyDescent="0.25">
      <c r="A245" s="160"/>
      <c r="B245" s="160"/>
      <c r="C245" s="160"/>
      <c r="D245" s="282"/>
      <c r="E245" s="160"/>
      <c r="F245" s="160"/>
      <c r="G245" s="160"/>
      <c r="H245" s="160"/>
      <c r="I245" s="160"/>
      <c r="J245" s="160"/>
      <c r="K245" s="85"/>
      <c r="L245" s="85"/>
    </row>
    <row r="246" spans="1:12" ht="12.75" customHeight="1" x14ac:dyDescent="0.25">
      <c r="A246" s="160"/>
      <c r="B246" s="160"/>
      <c r="C246" s="160"/>
      <c r="D246" s="282"/>
      <c r="E246" s="160"/>
      <c r="F246" s="160"/>
      <c r="G246" s="160"/>
      <c r="H246" s="160"/>
      <c r="I246" s="160"/>
      <c r="J246" s="160"/>
      <c r="K246" s="85"/>
      <c r="L246" s="85"/>
    </row>
    <row r="247" spans="1:12" ht="12.75" customHeight="1" x14ac:dyDescent="0.25">
      <c r="A247" s="160"/>
      <c r="B247" s="160"/>
      <c r="C247" s="160"/>
      <c r="D247" s="282"/>
      <c r="E247" s="160"/>
      <c r="F247" s="160"/>
      <c r="G247" s="160"/>
      <c r="H247" s="160"/>
      <c r="I247" s="160"/>
      <c r="J247" s="160"/>
      <c r="K247" s="85"/>
      <c r="L247" s="85"/>
    </row>
    <row r="248" spans="1:12" ht="12.75" customHeight="1" x14ac:dyDescent="0.25">
      <c r="A248" s="160"/>
      <c r="B248" s="160"/>
      <c r="C248" s="160"/>
      <c r="D248" s="282"/>
      <c r="E248" s="160"/>
      <c r="F248" s="160"/>
      <c r="G248" s="160"/>
      <c r="H248" s="160"/>
      <c r="I248" s="160"/>
      <c r="J248" s="160"/>
      <c r="K248" s="85"/>
      <c r="L248" s="85"/>
    </row>
    <row r="249" spans="1:12" ht="12.75" customHeight="1" x14ac:dyDescent="0.25">
      <c r="A249" s="160"/>
      <c r="B249" s="160"/>
      <c r="C249" s="160"/>
      <c r="D249" s="282"/>
      <c r="E249" s="160"/>
      <c r="F249" s="160"/>
      <c r="G249" s="160"/>
      <c r="H249" s="160"/>
      <c r="I249" s="160"/>
      <c r="J249" s="160"/>
      <c r="K249" s="85"/>
      <c r="L249" s="85"/>
    </row>
    <row r="250" spans="1:12" ht="12.75" customHeight="1" x14ac:dyDescent="0.25">
      <c r="A250" s="85"/>
      <c r="B250" s="160"/>
      <c r="C250" s="160"/>
      <c r="D250" s="282"/>
      <c r="E250" s="160"/>
      <c r="F250" s="160"/>
      <c r="G250" s="160"/>
      <c r="H250" s="160"/>
      <c r="I250" s="160"/>
      <c r="J250" s="160"/>
      <c r="K250" s="85"/>
      <c r="L250" s="85"/>
    </row>
    <row r="251" spans="1:12" ht="12.75" customHeight="1" x14ac:dyDescent="0.25">
      <c r="A251" s="85"/>
      <c r="B251" s="160"/>
      <c r="C251" s="160"/>
      <c r="D251" s="282"/>
      <c r="E251" s="160"/>
      <c r="F251" s="160"/>
      <c r="G251" s="160"/>
      <c r="H251" s="160"/>
      <c r="I251" s="160"/>
      <c r="J251" s="160"/>
      <c r="K251" s="85"/>
      <c r="L251" s="85"/>
    </row>
    <row r="252" spans="1:12" ht="12.75" customHeight="1" x14ac:dyDescent="0.25">
      <c r="A252" s="85"/>
      <c r="B252" s="160"/>
      <c r="C252" s="160"/>
      <c r="D252" s="282"/>
      <c r="E252" s="160"/>
      <c r="F252" s="160"/>
      <c r="G252" s="160"/>
      <c r="H252" s="160"/>
      <c r="I252" s="160"/>
      <c r="J252" s="160"/>
      <c r="K252" s="85"/>
      <c r="L252" s="85"/>
    </row>
    <row r="253" spans="1:12" ht="12.75" customHeight="1" x14ac:dyDescent="0.25">
      <c r="A253" s="85"/>
      <c r="B253" s="160"/>
      <c r="C253" s="160"/>
      <c r="D253" s="282"/>
      <c r="E253" s="160"/>
      <c r="F253" s="160"/>
      <c r="G253" s="160"/>
      <c r="H253" s="160"/>
      <c r="I253" s="160"/>
      <c r="J253" s="160"/>
      <c r="K253" s="85"/>
      <c r="L253" s="85"/>
    </row>
    <row r="254" spans="1:12" ht="12.75" customHeight="1" x14ac:dyDescent="0.25">
      <c r="A254" s="85"/>
      <c r="B254" s="160"/>
      <c r="C254" s="160"/>
      <c r="D254" s="282"/>
      <c r="E254" s="160"/>
      <c r="F254" s="160"/>
      <c r="G254" s="160"/>
      <c r="H254" s="160"/>
      <c r="I254" s="160"/>
      <c r="J254" s="160"/>
      <c r="K254" s="85"/>
      <c r="L254" s="85"/>
    </row>
    <row r="255" spans="1:12" ht="12.75" customHeight="1" x14ac:dyDescent="0.25">
      <c r="A255" s="85"/>
      <c r="B255" s="160"/>
      <c r="C255" s="160"/>
      <c r="D255" s="282"/>
      <c r="E255" s="160"/>
      <c r="F255" s="160"/>
      <c r="G255" s="160"/>
      <c r="H255" s="160"/>
      <c r="I255" s="160"/>
      <c r="J255" s="160"/>
      <c r="K255" s="85"/>
      <c r="L255" s="85"/>
    </row>
    <row r="256" spans="1:12" ht="12.75" customHeight="1" x14ac:dyDescent="0.25">
      <c r="A256" s="85"/>
      <c r="B256" s="160"/>
      <c r="C256" s="160"/>
      <c r="D256" s="282"/>
      <c r="E256" s="160"/>
      <c r="F256" s="160"/>
      <c r="G256" s="160"/>
      <c r="H256" s="160"/>
      <c r="I256" s="160"/>
      <c r="J256" s="160"/>
      <c r="K256" s="85"/>
      <c r="L256" s="85"/>
    </row>
    <row r="257" spans="1:12" ht="12.75" customHeight="1" x14ac:dyDescent="0.25">
      <c r="A257" s="85"/>
      <c r="B257" s="160"/>
      <c r="C257" s="160"/>
      <c r="D257" s="282"/>
      <c r="E257" s="160"/>
      <c r="F257" s="160"/>
      <c r="G257" s="160"/>
      <c r="H257" s="160"/>
      <c r="I257" s="160"/>
      <c r="J257" s="160"/>
      <c r="K257" s="85"/>
      <c r="L257" s="85"/>
    </row>
    <row r="258" spans="1:12" ht="12.75" customHeight="1" x14ac:dyDescent="0.25">
      <c r="A258" s="85"/>
      <c r="B258" s="160"/>
      <c r="C258" s="160"/>
      <c r="D258" s="282"/>
      <c r="E258" s="160"/>
      <c r="F258" s="160"/>
      <c r="G258" s="160"/>
      <c r="H258" s="160"/>
      <c r="I258" s="160"/>
      <c r="J258" s="160"/>
      <c r="K258" s="85"/>
      <c r="L258" s="85"/>
    </row>
    <row r="259" spans="1:12" ht="12.75" customHeight="1" x14ac:dyDescent="0.25">
      <c r="A259" s="85"/>
      <c r="B259" s="160"/>
      <c r="C259" s="160"/>
      <c r="D259" s="282"/>
      <c r="E259" s="160"/>
      <c r="F259" s="160"/>
      <c r="G259" s="160"/>
      <c r="H259" s="160"/>
      <c r="I259" s="160"/>
      <c r="J259" s="160"/>
      <c r="K259" s="85"/>
      <c r="L259" s="85"/>
    </row>
    <row r="260" spans="1:12" ht="12.75" customHeight="1" x14ac:dyDescent="0.25">
      <c r="A260" s="85"/>
      <c r="B260" s="160"/>
      <c r="C260" s="160"/>
      <c r="D260" s="282"/>
      <c r="E260" s="160"/>
      <c r="F260" s="160"/>
      <c r="G260" s="160"/>
      <c r="H260" s="160"/>
      <c r="I260" s="160"/>
      <c r="J260" s="160"/>
      <c r="K260" s="85"/>
      <c r="L260" s="85"/>
    </row>
    <row r="261" spans="1:12" ht="12.75" customHeight="1" x14ac:dyDescent="0.25">
      <c r="A261" s="85"/>
      <c r="B261" s="160"/>
      <c r="C261" s="160"/>
      <c r="D261" s="282"/>
      <c r="E261" s="160"/>
      <c r="F261" s="160"/>
      <c r="G261" s="160"/>
      <c r="H261" s="160"/>
      <c r="I261" s="160"/>
      <c r="J261" s="160"/>
      <c r="K261" s="85"/>
      <c r="L261" s="85"/>
    </row>
    <row r="262" spans="1:12" ht="12.75" customHeight="1" x14ac:dyDescent="0.25">
      <c r="A262" s="85"/>
      <c r="B262" s="160"/>
      <c r="C262" s="160"/>
      <c r="D262" s="282"/>
      <c r="E262" s="160"/>
      <c r="F262" s="160"/>
      <c r="G262" s="160"/>
      <c r="H262" s="160"/>
      <c r="I262" s="160"/>
      <c r="J262" s="160"/>
      <c r="K262" s="85"/>
      <c r="L262" s="85"/>
    </row>
    <row r="263" spans="1:12" ht="12.75" customHeight="1" x14ac:dyDescent="0.25">
      <c r="A263" s="85"/>
      <c r="B263" s="160"/>
      <c r="C263" s="160"/>
      <c r="D263" s="282"/>
      <c r="E263" s="160"/>
      <c r="F263" s="160"/>
      <c r="G263" s="160"/>
      <c r="H263" s="160"/>
      <c r="I263" s="160"/>
      <c r="J263" s="160"/>
      <c r="K263" s="85"/>
      <c r="L263" s="85"/>
    </row>
    <row r="264" spans="1:12" ht="12.75" customHeight="1" x14ac:dyDescent="0.25">
      <c r="A264" s="85"/>
      <c r="B264" s="160"/>
      <c r="C264" s="160"/>
      <c r="D264" s="282"/>
      <c r="E264" s="160"/>
      <c r="F264" s="160"/>
      <c r="G264" s="160"/>
      <c r="H264" s="160"/>
      <c r="I264" s="160"/>
      <c r="J264" s="160"/>
      <c r="K264" s="85"/>
      <c r="L264" s="85"/>
    </row>
    <row r="265" spans="1:12" ht="12.75" customHeight="1" x14ac:dyDescent="0.25">
      <c r="A265" s="85"/>
      <c r="B265" s="160"/>
      <c r="C265" s="160"/>
      <c r="D265" s="282"/>
      <c r="E265" s="160"/>
      <c r="F265" s="160"/>
      <c r="G265" s="160"/>
      <c r="H265" s="160"/>
      <c r="I265" s="160"/>
      <c r="J265" s="160"/>
      <c r="K265" s="85"/>
      <c r="L265" s="85"/>
    </row>
    <row r="266" spans="1:12" ht="12.75" customHeight="1" x14ac:dyDescent="0.25">
      <c r="A266" s="85"/>
      <c r="B266" s="160"/>
      <c r="C266" s="160"/>
      <c r="D266" s="282"/>
      <c r="E266" s="160"/>
      <c r="F266" s="160"/>
      <c r="G266" s="160"/>
      <c r="H266" s="160"/>
      <c r="I266" s="160"/>
      <c r="J266" s="160"/>
      <c r="K266" s="85"/>
      <c r="L266" s="85"/>
    </row>
    <row r="267" spans="1:12" ht="12.75" customHeight="1" x14ac:dyDescent="0.25">
      <c r="A267" s="85"/>
      <c r="B267" s="160"/>
      <c r="C267" s="160"/>
      <c r="D267" s="282"/>
      <c r="E267" s="160"/>
      <c r="F267" s="160"/>
      <c r="G267" s="160"/>
      <c r="H267" s="160"/>
      <c r="I267" s="160"/>
      <c r="J267" s="160"/>
      <c r="K267" s="85"/>
      <c r="L267" s="85"/>
    </row>
    <row r="268" spans="1:12" x14ac:dyDescent="0.25">
      <c r="A268" s="69"/>
      <c r="B268" s="33"/>
      <c r="C268" s="33"/>
      <c r="D268" s="68"/>
      <c r="E268" s="44"/>
      <c r="F268" s="44"/>
      <c r="G268" s="44"/>
      <c r="H268" s="44"/>
      <c r="I268" s="44"/>
      <c r="J268" s="44"/>
      <c r="K268" s="69"/>
      <c r="L268" s="69"/>
    </row>
    <row r="269" spans="1:12" x14ac:dyDescent="0.25">
      <c r="A269" s="69"/>
      <c r="B269" s="33"/>
      <c r="C269" s="33"/>
      <c r="D269" s="68"/>
      <c r="E269" s="44"/>
      <c r="F269" s="44"/>
      <c r="G269" s="44"/>
      <c r="H269" s="44"/>
      <c r="I269" s="44"/>
      <c r="J269" s="44"/>
      <c r="K269" s="69"/>
      <c r="L269" s="69"/>
    </row>
    <row r="270" spans="1:12" x14ac:dyDescent="0.25">
      <c r="A270" s="69"/>
      <c r="B270" s="33"/>
      <c r="C270" s="33"/>
      <c r="D270" s="68"/>
      <c r="E270" s="44"/>
      <c r="F270" s="44"/>
      <c r="G270" s="44"/>
      <c r="H270" s="44"/>
      <c r="I270" s="44"/>
      <c r="J270" s="44"/>
      <c r="K270" s="69"/>
      <c r="L270" s="69"/>
    </row>
    <row r="271" spans="1:12" x14ac:dyDescent="0.25">
      <c r="A271" s="69"/>
      <c r="B271" s="33"/>
      <c r="C271" s="33"/>
      <c r="D271" s="68"/>
      <c r="E271" s="44"/>
      <c r="F271" s="44"/>
      <c r="G271" s="44"/>
      <c r="H271" s="44"/>
      <c r="I271" s="44"/>
      <c r="J271" s="44"/>
      <c r="K271" s="69"/>
      <c r="L271" s="69"/>
    </row>
    <row r="272" spans="1:12" x14ac:dyDescent="0.25">
      <c r="A272" s="69"/>
      <c r="B272" s="33"/>
      <c r="C272" s="33"/>
      <c r="D272" s="68"/>
      <c r="E272" s="44"/>
      <c r="F272" s="44"/>
      <c r="G272" s="44"/>
      <c r="H272" s="44"/>
      <c r="I272" s="44"/>
      <c r="J272" s="44"/>
      <c r="K272" s="69"/>
      <c r="L272" s="69"/>
    </row>
    <row r="273" spans="1:12" x14ac:dyDescent="0.25">
      <c r="A273" s="69"/>
      <c r="B273" s="33"/>
      <c r="C273" s="33"/>
      <c r="D273" s="68"/>
      <c r="E273" s="44"/>
      <c r="F273" s="44"/>
      <c r="G273" s="44"/>
      <c r="H273" s="44"/>
      <c r="I273" s="44"/>
      <c r="J273" s="44"/>
      <c r="K273" s="69"/>
      <c r="L273" s="69"/>
    </row>
  </sheetData>
  <mergeCells count="21">
    <mergeCell ref="M3:O3"/>
    <mergeCell ref="A64:K64"/>
    <mergeCell ref="A66:L66"/>
    <mergeCell ref="A67:L67"/>
    <mergeCell ref="A68:K68"/>
    <mergeCell ref="A77:K77"/>
    <mergeCell ref="A1:C1"/>
    <mergeCell ref="A2:L2"/>
    <mergeCell ref="A3:I3"/>
    <mergeCell ref="J3:L3"/>
    <mergeCell ref="K9:L10"/>
    <mergeCell ref="D10:D11"/>
    <mergeCell ref="E10:E11"/>
    <mergeCell ref="G10:G11"/>
    <mergeCell ref="A63:L63"/>
    <mergeCell ref="A9:A11"/>
    <mergeCell ref="B9:C11"/>
    <mergeCell ref="D9:E9"/>
    <mergeCell ref="H9:H11"/>
    <mergeCell ref="I9:I11"/>
    <mergeCell ref="J9:J11"/>
  </mergeCells>
  <printOptions horizontalCentered="1"/>
  <pageMargins left="0.39370078740157483" right="0.59055118110236227" top="0.59055118110236227" bottom="0.59055118110236227" header="0.19685039370078741" footer="0"/>
  <pageSetup scale="65" fitToHeight="0" orientation="landscape" r:id="rId1"/>
</worksheet>
</file>

<file path=docMetadata/LabelInfo.xml><?xml version="1.0" encoding="utf-8"?>
<clbl:labelList xmlns:clbl="http://schemas.microsoft.com/office/2020/mipLabelMetadata">
  <clbl:label id="{d57455e9-c73f-45d7-ad9e-430426491df9}" enabled="0" method="" siteId="{d57455e9-c73f-45d7-ad9e-430426491df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13</vt:i4>
      </vt:variant>
    </vt:vector>
  </HeadingPairs>
  <TitlesOfParts>
    <vt:vector size="20" baseType="lpstr">
      <vt:lpstr>Avance Fís Fin</vt:lpstr>
      <vt:lpstr>FN Inv Dir Oper</vt:lpstr>
      <vt:lpstr>FN Inv Cond Oper</vt:lpstr>
      <vt:lpstr>Comp Inv Dir Oper</vt:lpstr>
      <vt:lpstr>Comp Inv Fin Dir Cond Costo Tot</vt:lpstr>
      <vt:lpstr>VPN Inv Fin Dir</vt:lpstr>
      <vt:lpstr>VPN Inv Fin Cond</vt:lpstr>
      <vt:lpstr>'Avance Fís Fin'!Área_de_impresión</vt:lpstr>
      <vt:lpstr>'Comp Inv Dir Oper'!Área_de_impresión</vt:lpstr>
      <vt:lpstr>'Comp Inv Fin Dir Cond Costo Tot'!Área_de_impresión</vt:lpstr>
      <vt:lpstr>'FN Inv Cond Oper'!Área_de_impresión</vt:lpstr>
      <vt:lpstr>'FN Inv Dir Oper'!Área_de_impresión</vt:lpstr>
      <vt:lpstr>'VPN Inv Fin Cond'!Área_de_impresión</vt:lpstr>
      <vt:lpstr>'VPN Inv Fin Dir'!Área_de_impresión</vt:lpstr>
      <vt:lpstr>'Avance Fís Fin'!Títulos_a_imprimir</vt:lpstr>
      <vt:lpstr>'Comp Inv Dir Oper'!Títulos_a_imprimir</vt:lpstr>
      <vt:lpstr>'Comp Inv Fin Dir Cond Costo Tot'!Títulos_a_imprimir</vt:lpstr>
      <vt:lpstr>'FN Inv Dir Oper'!Títulos_a_imprimir</vt:lpstr>
      <vt:lpstr>'VPN Inv Fin Cond'!Títulos_a_imprimir</vt:lpstr>
      <vt:lpstr>'VPN Inv Fin Dir'!Títulos_a_imprimir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JAZMIN ACEVES ZUBILLAGA</dc:creator>
  <cp:lastModifiedBy>prueba</cp:lastModifiedBy>
  <cp:lastPrinted>2024-01-26T03:03:43Z</cp:lastPrinted>
  <dcterms:created xsi:type="dcterms:W3CDTF">2023-01-18T15:43:14Z</dcterms:created>
  <dcterms:modified xsi:type="dcterms:W3CDTF">2024-01-26T19:39:55Z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