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E:\mis documentos\Información 2023\Informes Trimestrales 2023\Primer Trimestre (Ene-mar)\Pidiregas\"/>
    </mc:Choice>
  </mc:AlternateContent>
  <bookViews>
    <workbookView xWindow="0" yWindow="0" windowWidth="28830" windowHeight="15600"/>
  </bookViews>
  <sheets>
    <sheet name="AV FIN FIS" sheetId="7" r:id="rId1"/>
    <sheet name="FN INV DIR OPER" sheetId="11" r:id="rId2"/>
    <sheet name="FN INV COND OPER" sheetId="12" r:id="rId3"/>
    <sheet name="COMP INV DIR OPER" sheetId="13" r:id="rId4"/>
    <sheet name="COMP INV DIR COND COST-TOT" sheetId="14" r:id="rId5"/>
    <sheet name="VPN INV FIN DIR " sheetId="15" r:id="rId6"/>
    <sheet name="VPN INV FIN COND" sheetId="1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0">[1]FORMATO!#REF!</definedName>
    <definedName name="\A" localSheetId="4">[1]FORMATO!#REF!</definedName>
    <definedName name="\A" localSheetId="3">[1]FORMATO!#REF!</definedName>
    <definedName name="\A">[1]FORMATO!#REF!</definedName>
    <definedName name="\B" localSheetId="0">#REF!</definedName>
    <definedName name="\B" localSheetId="4">#REF!</definedName>
    <definedName name="\B" localSheetId="3">#REF!</definedName>
    <definedName name="\B">#REF!</definedName>
    <definedName name="\C" localSheetId="0">#REF!</definedName>
    <definedName name="\C" localSheetId="4">#REF!</definedName>
    <definedName name="\C" localSheetId="3">#REF!</definedName>
    <definedName name="\C">#REF!</definedName>
    <definedName name="\G" localSheetId="0">#REF!</definedName>
    <definedName name="\G" localSheetId="4">#REF!</definedName>
    <definedName name="\G" localSheetId="3">#REF!</definedName>
    <definedName name="\G">#REF!</definedName>
    <definedName name="____1__123Graph_AGRAFICO_1" hidden="1">[2]Centrales!$CV$118:$DG$118</definedName>
    <definedName name="____10__123Graph_XGRAFICO_2" hidden="1">[2]Centrales!$CV$7:$DG$7</definedName>
    <definedName name="____2__123Graph_AGRAFICO_2" hidden="1">[2]Centrales!$CF$118:$CQ$118</definedName>
    <definedName name="____3__123Graph_BGRAFICO_1" hidden="1">[2]Centrales!$CV$129:$DG$129</definedName>
    <definedName name="____4__123Graph_BGRAFICO_2" hidden="1">[2]Centrales!$CF$129:$CQ$129</definedName>
    <definedName name="____5__123Graph_LBL_AGRAFICO_1" hidden="1">[2]Centrales!$CV$118:$DG$118</definedName>
    <definedName name="____6__123Graph_LBL_AGRAFICO_2" hidden="1">[2]Centrales!$CF$118:$CQ$118</definedName>
    <definedName name="____7__123Graph_LBL_BGRAFICO_1" hidden="1">[2]Centrales!$CV$129:$DG$129</definedName>
    <definedName name="____8__123Graph_LBL_BGRAFICO_2" hidden="1">[2]Centrales!$CF$129:$CQ$129</definedName>
    <definedName name="____9__123Graph_XGRAFICO_1" hidden="1">[2]Centrales!$CV$7:$DG$7</definedName>
    <definedName name="___1__123Graph_AGRAFICO_1" hidden="1">[2]Centrales!$CV$118:$DG$118</definedName>
    <definedName name="___10__123Graph_XGRAFICO_2" hidden="1">[2]Centrales!$CV$7:$DG$7</definedName>
    <definedName name="___2__123Graph_AGRAFICO_2" hidden="1">[2]Centrales!$CF$118:$CQ$118</definedName>
    <definedName name="___3__123Graph_BGRAFICO_1" hidden="1">[2]Centrales!$CV$129:$DG$129</definedName>
    <definedName name="___4__123Graph_BGRAFICO_2" hidden="1">[2]Centrales!$CF$129:$CQ$129</definedName>
    <definedName name="___5__123Graph_LBL_AGRAFICO_1" hidden="1">[2]Centrales!$CV$118:$DG$118</definedName>
    <definedName name="___6__123Graph_LBL_AGRAFICO_2" hidden="1">[2]Centrales!$CF$118:$CQ$118</definedName>
    <definedName name="___7__123Graph_LBL_BGRAFICO_1" hidden="1">[2]Centrales!$CV$129:$DG$129</definedName>
    <definedName name="___8__123Graph_LBL_BGRAFICO_2" hidden="1">[2]Centrales!$CF$129:$CQ$129</definedName>
    <definedName name="___9__123Graph_XGRAFICO_1" hidden="1">[2]Centrales!$CV$7:$DG$7</definedName>
    <definedName name="___TDC2001">'[3]Tipos de Cambio'!$C$4</definedName>
    <definedName name="___tdc20012">'[3]Tipos de Cambio'!$C$4</definedName>
    <definedName name="__1__123Graph_AGRAFICO_1" hidden="1">[2]Centrales!$CV$118:$DG$118</definedName>
    <definedName name="__10__123Graph_XGRAFICO_2" hidden="1">[2]Centrales!$CV$7:$DG$7</definedName>
    <definedName name="__123Graph_A" hidden="1">[2]Centrales!$CV$129:$DA$129</definedName>
    <definedName name="__123Graph_B" hidden="1">[2]Centrales!$CV$118:$DA$118</definedName>
    <definedName name="__123Graph_LBL_A" hidden="1">[2]Centrales!$CV$129:$DD$129</definedName>
    <definedName name="__123Graph_LBL_B" hidden="1">[2]Centrales!$CV$118:$DD$118</definedName>
    <definedName name="__123Graph_X" hidden="1">[2]Centrales!$CV$7:$DA$7</definedName>
    <definedName name="__2__123Graph_AGRAFICO_2" hidden="1">[2]Centrales!$CF$118:$CQ$118</definedName>
    <definedName name="__3__123Graph_BGRAFICO_1" hidden="1">[2]Centrales!$CV$129:$DG$129</definedName>
    <definedName name="__4__123Graph_BGRAFICO_2" hidden="1">[2]Centrales!$CF$129:$CQ$129</definedName>
    <definedName name="__5__123Graph_LBL_AGRAFICO_1" hidden="1">[2]Centrales!$CV$118:$DG$118</definedName>
    <definedName name="__6__123Graph_LBL_AGRAFICO_2" hidden="1">[2]Centrales!$CF$118:$CQ$118</definedName>
    <definedName name="__7__123Graph_LBL_BGRAFICO_1" hidden="1">[2]Centrales!$CV$129:$DG$129</definedName>
    <definedName name="__8__123Graph_LBL_BGRAFICO_2" hidden="1">[2]Centrales!$CF$129:$CQ$129</definedName>
    <definedName name="__9__123Graph_XGRAFICO_1" hidden="1">[2]Centrales!$CV$7:$DG$7</definedName>
    <definedName name="_1__123Graph_AGRAFICO_1" hidden="1">[2]Centrales!$CV$118:$DG$118</definedName>
    <definedName name="_10__123Graph_XGRAFICO_2" hidden="1">[2]Centrales!$CV$7:$DG$7</definedName>
    <definedName name="_2__123Graph_AGRAFICO_2" hidden="1">[2]Centrales!$CF$118:$CQ$118</definedName>
    <definedName name="_3__123Graph_BGRAFICO_1" hidden="1">[2]Centrales!$CV$129:$DG$129</definedName>
    <definedName name="_4__123Graph_BGRAFICO_2" hidden="1">[2]Centrales!$CF$129:$CQ$129</definedName>
    <definedName name="_5__123Graph_LBL_AGRAFICO_1" hidden="1">[2]Centrales!$CV$118:$DG$118</definedName>
    <definedName name="_6__123Graph_LBL_AGRAFICO_2" hidden="1">[2]Centrales!$CF$118:$CQ$118</definedName>
    <definedName name="_7__123Graph_LBL_BGRAFICO_1" hidden="1">[2]Centrales!$CV$129:$DG$129</definedName>
    <definedName name="_8__123Graph_LBL_BGRAFICO_2" hidden="1">[2]Centrales!$CF$129:$CQ$129</definedName>
    <definedName name="_9__123Graph_XGRAFICO_1" hidden="1">[2]Centrales!$CV$7:$DG$7</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4" hidden="1">#REF!</definedName>
    <definedName name="_Fill" localSheetId="3" hidden="1">#REF!</definedName>
    <definedName name="_Fill" hidden="1">#REF!</definedName>
    <definedName name="_xlnm._FilterDatabase" localSheetId="0" hidden="1">'AV FIN FIS'!$C$17:$P$84</definedName>
    <definedName name="_xlnm._FilterDatabase" localSheetId="4" hidden="1">'COMP INV DIR COND COST-TOT'!$A$15:$L$246</definedName>
    <definedName name="_xlnm._FilterDatabase" localSheetId="3">#REF!</definedName>
    <definedName name="_xlnm._FilterDatabase">#REF!</definedName>
    <definedName name="_Key1" localSheetId="0" hidden="1">#REF!</definedName>
    <definedName name="_Key1" localSheetId="4" hidden="1">#REF!</definedName>
    <definedName name="_Key1" localSheetId="3" hidden="1">#REF!</definedName>
    <definedName name="_Key1" hidden="1">#REF!</definedName>
    <definedName name="_Key2" localSheetId="0" hidden="1">#REF!</definedName>
    <definedName name="_Key2" localSheetId="4" hidden="1">#REF!</definedName>
    <definedName name="_Key2" localSheetId="3" hidden="1">#REF!</definedName>
    <definedName name="_Key2" hidden="1">#REF!</definedName>
    <definedName name="_Order1" hidden="1">255</definedName>
    <definedName name="_Order2" hidden="1">0</definedName>
    <definedName name="_Parse_In" localSheetId="0" hidden="1">#REF!</definedName>
    <definedName name="_Parse_In" localSheetId="4" hidden="1">#REF!</definedName>
    <definedName name="_Parse_In" localSheetId="3" hidden="1">#REF!</definedName>
    <definedName name="_Parse_In" hidden="1">#REF!</definedName>
    <definedName name="_Sort" localSheetId="0" hidden="1">#REF!</definedName>
    <definedName name="_Sort" localSheetId="4" hidden="1">#REF!</definedName>
    <definedName name="_Sort" localSheetId="3" hidden="1">#REF!</definedName>
    <definedName name="_Sort" hidden="1">#REF!</definedName>
    <definedName name="_TC2001" localSheetId="0">#REF!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'[4]Tipos de Cambio'!$C$4</definedName>
    <definedName name="_TDC2001" localSheetId="3">'[4]Tipos de Cambio'!$C$4</definedName>
    <definedName name="_TDC2001" localSheetId="6">'[5]Tipos de Cambio'!$C$4</definedName>
    <definedName name="_TDC2001" localSheetId="5">'[5]Tipos de Cambio'!$C$4</definedName>
    <definedName name="_TDC2001">'[3]Tipos de Cambio'!$C$4</definedName>
    <definedName name="_tdc20012" localSheetId="2">'[3]Tipos de Cambio'!$C$4</definedName>
    <definedName name="_tdc20012">'[4]Tipos de Cambio'!$C$4</definedName>
    <definedName name="_TIT1" localSheetId="0">#REF!</definedName>
    <definedName name="_TIT1">#REF!</definedName>
    <definedName name="a" localSheetId="0">#REF!</definedName>
    <definedName name="a" localSheetId="4">#REF!</definedName>
    <definedName name="a" localSheetId="3">#REF!</definedName>
    <definedName name="a">#REF!</definedName>
    <definedName name="A_01_SEN" localSheetId="0">'[6]DGBSEN 03'!#REF!</definedName>
    <definedName name="A_01_SEN" localSheetId="4">'[6]DGBSEN 03'!#REF!</definedName>
    <definedName name="A_01_SEN" localSheetId="3">'[6]DGBSEN 03'!#REF!</definedName>
    <definedName name="A_01_SEN">'[6]DGBSEN 03'!#REF!</definedName>
    <definedName name="A_02_CFE" localSheetId="0">'[6]DGBSEN 03'!#REF!</definedName>
    <definedName name="A_02_CFE" localSheetId="4">'[6]DGBSEN 03'!#REF!</definedName>
    <definedName name="A_02_CFE" localSheetId="3">'[6]DGBSEN 03'!#REF!</definedName>
    <definedName name="A_02_CFE">'[6]DGBSEN 03'!#REF!</definedName>
    <definedName name="A_03_CLYF" localSheetId="0">'[6]DGBSEN 03'!#REF!</definedName>
    <definedName name="A_03_CLYF" localSheetId="4">'[6]DGBSEN 03'!#REF!</definedName>
    <definedName name="A_03_CLYF" localSheetId="3">'[6]DGBSEN 03'!#REF!</definedName>
    <definedName name="A_03_CLYF">'[6]DGBSEN 03'!#REF!</definedName>
    <definedName name="A_04_ADC" localSheetId="0">'[6]DGBSEN 03'!#REF!</definedName>
    <definedName name="A_04_ADC" localSheetId="4">'[6]DGBSEN 03'!#REF!</definedName>
    <definedName name="A_04_ADC" localSheetId="3">'[6]DGBSEN 03'!#REF!</definedName>
    <definedName name="A_04_ADC">'[6]DGBSEN 03'!#REF!</definedName>
    <definedName name="A_05_VAPMAY" localSheetId="0">'[6]DGBSEN 03'!#REF!</definedName>
    <definedName name="A_05_VAPMAY" localSheetId="4">'[6]DGBSEN 03'!#REF!</definedName>
    <definedName name="A_05_VAPMAY" localSheetId="3">'[6]DGBSEN 03'!#REF!</definedName>
    <definedName name="A_05_VAPMAY">'[6]DGBSEN 03'!#REF!</definedName>
    <definedName name="A_06_VAPMEN" localSheetId="0">'[6]DGBSEN 03'!#REF!</definedName>
    <definedName name="A_06_VAPMEN" localSheetId="4">'[6]DGBSEN 03'!#REF!</definedName>
    <definedName name="A_06_VAPMEN" localSheetId="3">'[6]DGBSEN 03'!#REF!</definedName>
    <definedName name="A_06_VAPMEN">'[6]DGBSEN 03'!#REF!</definedName>
    <definedName name="A_07_TGASa" localSheetId="0">'[6]DGBSEN 03'!#REF!</definedName>
    <definedName name="A_07_TGASa" localSheetId="4">'[6]DGBSEN 03'!#REF!</definedName>
    <definedName name="A_07_TGASa" localSheetId="3">'[6]DGBSEN 03'!#REF!</definedName>
    <definedName name="A_07_TGASa">'[6]DGBSEN 03'!#REF!</definedName>
    <definedName name="A_08_TGASb" localSheetId="0">'[6]DGBSEN 03'!#REF!</definedName>
    <definedName name="A_08_TGASb" localSheetId="4">'[6]DGBSEN 03'!#REF!</definedName>
    <definedName name="A_08_TGASb" localSheetId="3">'[6]DGBSEN 03'!#REF!</definedName>
    <definedName name="A_08_TGASb">'[6]DGBSEN 03'!#REF!</definedName>
    <definedName name="A_09_CCOMB" localSheetId="0">'[6]DGBSEN 03'!#REF!</definedName>
    <definedName name="A_09_CCOMB" localSheetId="4">'[6]DGBSEN 03'!#REF!</definedName>
    <definedName name="A_09_CCOMB" localSheetId="3">'[6]DGBSEN 03'!#REF!</definedName>
    <definedName name="A_09_CCOMB">'[6]DGBSEN 03'!#REF!</definedName>
    <definedName name="A_10_CINT" localSheetId="0">'[6]DGBSEN 03'!#REF!</definedName>
    <definedName name="A_10_CINT" localSheetId="4">'[6]DGBSEN 03'!#REF!</definedName>
    <definedName name="A_10_CINT" localSheetId="3">'[6]DGBSEN 03'!#REF!</definedName>
    <definedName name="A_10_CINT">'[6]DGBSEN 03'!#REF!</definedName>
    <definedName name="A_11_PAISLADAS" localSheetId="0">'[6]DGBSEN 03'!#REF!</definedName>
    <definedName name="A_11_PAISLADAS" localSheetId="4">'[6]DGBSEN 03'!#REF!</definedName>
    <definedName name="A_11_PAISLADAS" localSheetId="3">'[6]DGBSEN 03'!#REF!</definedName>
    <definedName name="A_11_PAISLADAS">'[6]DGBSEN 03'!#REF!</definedName>
    <definedName name="A_12_HIDROMAY" localSheetId="0">'[6]DGBSEN 03'!#REF!</definedName>
    <definedName name="A_12_HIDROMAY" localSheetId="4">'[6]DGBSEN 03'!#REF!</definedName>
    <definedName name="A_12_HIDROMAY" localSheetId="3">'[6]DGBSEN 03'!#REF!</definedName>
    <definedName name="A_12_HIDROMAY">'[6]DGBSEN 03'!#REF!</definedName>
    <definedName name="A_13_HIDROMENa" localSheetId="0">'[6]DGBSEN 03'!#REF!</definedName>
    <definedName name="A_13_HIDROMENa" localSheetId="4">'[6]DGBSEN 03'!#REF!</definedName>
    <definedName name="A_13_HIDROMENa" localSheetId="3">'[6]DGBSEN 03'!#REF!</definedName>
    <definedName name="A_13_HIDROMENa">'[6]DGBSEN 03'!#REF!</definedName>
    <definedName name="A_14_HIDROMENb" localSheetId="0">'[6]DGBSEN 03'!#REF!</definedName>
    <definedName name="A_14_HIDROMENb" localSheetId="4">'[6]DGBSEN 03'!#REF!</definedName>
    <definedName name="A_14_HIDROMENb" localSheetId="3">'[6]DGBSEN 03'!#REF!</definedName>
    <definedName name="A_14_HIDROMENb">'[6]DGBSEN 03'!#REF!</definedName>
    <definedName name="A_15_HIDROMENc" localSheetId="0">'[6]DGBSEN 03'!#REF!</definedName>
    <definedName name="A_15_HIDROMENc" localSheetId="4">'[6]DGBSEN 03'!#REF!</definedName>
    <definedName name="A_15_HIDROMENc" localSheetId="3">'[6]DGBSEN 03'!#REF!</definedName>
    <definedName name="A_15_HIDROMENc">'[6]DGBSEN 03'!#REF!</definedName>
    <definedName name="A_16_CARBONUCLEAR" localSheetId="0">'[6]DGBSEN 03'!#REF!</definedName>
    <definedName name="A_16_CARBONUCLEAR" localSheetId="4">'[6]DGBSEN 03'!#REF!</definedName>
    <definedName name="A_16_CARBONUCLEAR" localSheetId="3">'[6]DGBSEN 03'!#REF!</definedName>
    <definedName name="A_16_CARBONUCLEAR">'[6]DGBSEN 03'!#REF!</definedName>
    <definedName name="A_18_GEOEOLO" localSheetId="0">'[6]DGBSEN 03'!#REF!</definedName>
    <definedName name="A_18_GEOEOLO" localSheetId="4">'[6]DGBSEN 03'!#REF!</definedName>
    <definedName name="A_18_GEOEOLO" localSheetId="3">'[6]DGBSEN 03'!#REF!</definedName>
    <definedName name="A_18_GEOEOLO">'[6]DGBSEN 03'!#REF!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4">#REF!</definedName>
    <definedName name="Acum_2014_Condicionada" localSheetId="3">#REF!</definedName>
    <definedName name="Acum_2014_Condicionada">#REF!</definedName>
    <definedName name="Acum_2014_Directa" localSheetId="0">'[7]6.0 dólares'!#REF!</definedName>
    <definedName name="Acum_2014_Directa" localSheetId="4">#REF!</definedName>
    <definedName name="Acum_2014_Directa" localSheetId="3">#REF!</definedName>
    <definedName name="Acum_2014_Directa">'[7]6.0 dólares'!#REF!</definedName>
    <definedName name="Acum_2014_Total" localSheetId="0">#REF!</definedName>
    <definedName name="Acum_2014_Total" localSheetId="4">#REF!</definedName>
    <definedName name="Acum_2014_Total" localSheetId="3">#REF!</definedName>
    <definedName name="Acum_2014_Total">#REF!</definedName>
    <definedName name="Acum_2016_Total" localSheetId="0">'[7]6.0 dólares'!#REF!</definedName>
    <definedName name="Acum_2016_Total" localSheetId="4">#REF!</definedName>
    <definedName name="Acum_2016_Total" localSheetId="3">#REF!</definedName>
    <definedName name="Acum_2016_Total">'[7]6.0 dólares'!#REF!</definedName>
    <definedName name="adadsasda" localSheetId="0">#REF!</definedName>
    <definedName name="adadsasda">#REF!</definedName>
    <definedName name="Ahorros_OP">'[8]EVA 00'!$F$14</definedName>
    <definedName name="ANEXOS">'[9]FleteCarbón import. Bolivar Alt:Fuentes'!$A$1:$T$78</definedName>
    <definedName name="Anyo_de_referencia">[10]Oculta!$B$8</definedName>
    <definedName name="Anyo_fin_PEM">'[8]EVA 00'!$A$54</definedName>
    <definedName name="Anyo_inicio_PEM">'[8]EVA 00'!$A$22</definedName>
    <definedName name="año">2006</definedName>
    <definedName name="AREA_DE_IMPRESI" localSheetId="0">#REF!</definedName>
    <definedName name="AREA_DE_IMPRESI" localSheetId="4">#REF!</definedName>
    <definedName name="AREA_DE_IMPRESI" localSheetId="3">#REF!</definedName>
    <definedName name="AREA_DE_IMPRESI">#REF!</definedName>
    <definedName name="_xlnm.Print_Area" localSheetId="0">'AV FIN FIS'!$C$1:$P$84</definedName>
    <definedName name="_xlnm.Print_Area" localSheetId="4">'COMP INV DIR COND COST-TOT'!$A$1:$L$317</definedName>
    <definedName name="_xlnm.Print_Area" localSheetId="3">'COMP INV DIR OPER'!$A$1:$M$277</definedName>
    <definedName name="_xlnm.Print_Area" localSheetId="1">'FN INV DIR OPER'!$A$1:$O$283</definedName>
    <definedName name="_xlnm.Print_Area" localSheetId="6">'VPN INV FIN COND'!$A$1:$L$67</definedName>
    <definedName name="_xlnm.Print_Area" localSheetId="5">'VPN INV FIN DIR '!$A$1:$L$320</definedName>
    <definedName name="asadasd" localSheetId="0">#REF!</definedName>
    <definedName name="asadasd" localSheetId="4">#REF!</definedName>
    <definedName name="asadasd" localSheetId="3">#REF!</definedName>
    <definedName name="asadasd">#REF!</definedName>
    <definedName name="ASDADAD" localSheetId="0">_F17C15</definedName>
    <definedName name="ASDADAD">_F17C15</definedName>
    <definedName name="b" localSheetId="0">#REF!</definedName>
    <definedName name="b">#REF!</definedName>
    <definedName name="B_01_SEN" localSheetId="0">'[6]DGBSEN 03'!#REF!</definedName>
    <definedName name="B_01_SEN" localSheetId="4">'[6]DGBSEN 03'!#REF!</definedName>
    <definedName name="B_01_SEN" localSheetId="3">'[6]DGBSEN 03'!#REF!</definedName>
    <definedName name="B_01_SEN">'[6]DGBSEN 03'!#REF!</definedName>
    <definedName name="B_02_CFE" localSheetId="0">'[6]DGBSEN 03'!#REF!</definedName>
    <definedName name="B_02_CFE" localSheetId="4">'[6]DGBSEN 03'!#REF!</definedName>
    <definedName name="B_02_CFE" localSheetId="3">'[6]DGBSEN 03'!#REF!</definedName>
    <definedName name="B_02_CFE">'[6]DGBSEN 03'!#REF!</definedName>
    <definedName name="B_03_CLYF" localSheetId="0">'[6]DGBSEN 03'!#REF!</definedName>
    <definedName name="B_03_CLYF" localSheetId="4">'[6]DGBSEN 03'!#REF!</definedName>
    <definedName name="B_03_CLYF" localSheetId="3">'[6]DGBSEN 03'!#REF!</definedName>
    <definedName name="B_03_CLYF">'[6]DGBSEN 03'!#REF!</definedName>
    <definedName name="B_04_ADC" localSheetId="0">'[6]DGBSEN 03'!#REF!</definedName>
    <definedName name="B_04_ADC" localSheetId="4">'[6]DGBSEN 03'!#REF!</definedName>
    <definedName name="B_04_ADC" localSheetId="3">'[6]DGBSEN 03'!#REF!</definedName>
    <definedName name="B_04_ADC">'[6]DGBSEN 03'!#REF!</definedName>
    <definedName name="B_05_VAPMAY" localSheetId="0">'[6]DGBSEN 03'!#REF!</definedName>
    <definedName name="B_05_VAPMAY" localSheetId="4">'[6]DGBSEN 03'!#REF!</definedName>
    <definedName name="B_05_VAPMAY" localSheetId="3">'[6]DGBSEN 03'!#REF!</definedName>
    <definedName name="B_05_VAPMAY">'[6]DGBSEN 03'!#REF!</definedName>
    <definedName name="B_06_VAPMEN" localSheetId="0">'[6]DGBSEN 03'!#REF!</definedName>
    <definedName name="B_06_VAPMEN" localSheetId="4">'[6]DGBSEN 03'!#REF!</definedName>
    <definedName name="B_06_VAPMEN" localSheetId="3">'[6]DGBSEN 03'!#REF!</definedName>
    <definedName name="B_06_VAPMEN">'[6]DGBSEN 03'!#REF!</definedName>
    <definedName name="B_07_TGASa" localSheetId="0">'[6]DGBSEN 03'!#REF!</definedName>
    <definedName name="B_07_TGASa" localSheetId="4">'[6]DGBSEN 03'!#REF!</definedName>
    <definedName name="B_07_TGASa" localSheetId="3">'[6]DGBSEN 03'!#REF!</definedName>
    <definedName name="B_07_TGASa">'[6]DGBSEN 03'!#REF!</definedName>
    <definedName name="B_08_TGASb" localSheetId="0">'[6]DGBSEN 03'!#REF!</definedName>
    <definedName name="B_08_TGASb" localSheetId="4">'[6]DGBSEN 03'!#REF!</definedName>
    <definedName name="B_08_TGASb" localSheetId="3">'[6]DGBSEN 03'!#REF!</definedName>
    <definedName name="B_08_TGASb">'[6]DGBSEN 03'!#REF!</definedName>
    <definedName name="B_09_CCOMB" localSheetId="0">'[6]DGBSEN 03'!#REF!</definedName>
    <definedName name="B_09_CCOMB" localSheetId="4">'[6]DGBSEN 03'!#REF!</definedName>
    <definedName name="B_09_CCOMB" localSheetId="3">'[6]DGBSEN 03'!#REF!</definedName>
    <definedName name="B_09_CCOMB">'[6]DGBSEN 03'!#REF!</definedName>
    <definedName name="B_10_CINT" localSheetId="0">'[6]DGBSEN 03'!#REF!</definedName>
    <definedName name="B_10_CINT" localSheetId="4">'[6]DGBSEN 03'!#REF!</definedName>
    <definedName name="B_10_CINT" localSheetId="3">'[6]DGBSEN 03'!#REF!</definedName>
    <definedName name="B_10_CINT">'[6]DGBSEN 03'!#REF!</definedName>
    <definedName name="B_11_PAISLADAS" localSheetId="0">'[6]DGBSEN 03'!#REF!</definedName>
    <definedName name="B_11_PAISLADAS" localSheetId="4">'[6]DGBSEN 03'!#REF!</definedName>
    <definedName name="B_11_PAISLADAS" localSheetId="3">'[6]DGBSEN 03'!#REF!</definedName>
    <definedName name="B_11_PAISLADAS">'[6]DGBSEN 03'!#REF!</definedName>
    <definedName name="B_12_HIDROMAY" localSheetId="0">'[6]DGBSEN 03'!#REF!</definedName>
    <definedName name="B_12_HIDROMAY" localSheetId="4">'[6]DGBSEN 03'!#REF!</definedName>
    <definedName name="B_12_HIDROMAY" localSheetId="3">'[6]DGBSEN 03'!#REF!</definedName>
    <definedName name="B_12_HIDROMAY">'[6]DGBSEN 03'!#REF!</definedName>
    <definedName name="B_13_HIDROMENa" localSheetId="0">'[6]DGBSEN 03'!#REF!</definedName>
    <definedName name="B_13_HIDROMENa" localSheetId="4">'[6]DGBSEN 03'!#REF!</definedName>
    <definedName name="B_13_HIDROMENa" localSheetId="3">'[6]DGBSEN 03'!#REF!</definedName>
    <definedName name="B_13_HIDROMENa">'[6]DGBSEN 03'!#REF!</definedName>
    <definedName name="B_14_HIDROMENb" localSheetId="0">'[6]DGBSEN 03'!#REF!</definedName>
    <definedName name="B_14_HIDROMENb" localSheetId="4">'[6]DGBSEN 03'!#REF!</definedName>
    <definedName name="B_14_HIDROMENb" localSheetId="3">'[6]DGBSEN 03'!#REF!</definedName>
    <definedName name="B_14_HIDROMENb">'[6]DGBSEN 03'!#REF!</definedName>
    <definedName name="B_15_HIDROMENc" localSheetId="0">'[6]DGBSEN 03'!#REF!</definedName>
    <definedName name="B_15_HIDROMENc" localSheetId="4">'[6]DGBSEN 03'!#REF!</definedName>
    <definedName name="B_15_HIDROMENc" localSheetId="3">'[6]DGBSEN 03'!#REF!</definedName>
    <definedName name="B_15_HIDROMENc">'[6]DGBSEN 03'!#REF!</definedName>
    <definedName name="B_16_CARBONUCLEAR" localSheetId="0">'[6]DGBSEN 03'!#REF!</definedName>
    <definedName name="B_16_CARBONUCLEAR" localSheetId="4">'[6]DGBSEN 03'!#REF!</definedName>
    <definedName name="B_16_CARBONUCLEAR" localSheetId="3">'[6]DGBSEN 03'!#REF!</definedName>
    <definedName name="B_16_CARBONUCLEAR">'[6]DGBSEN 03'!#REF!</definedName>
    <definedName name="B_18_GEOEOLO" localSheetId="0">'[6]DGBSEN 03'!#REF!</definedName>
    <definedName name="B_18_GEOEOLO" localSheetId="4">'[6]DGBSEN 03'!#REF!</definedName>
    <definedName name="B_18_GEOEOLO" localSheetId="3">'[6]DGBSEN 03'!#REF!</definedName>
    <definedName name="B_18_GEOEOLO">'[6]DGBSEN 03'!#REF!</definedName>
    <definedName name="BARRILES">6.28982</definedName>
    <definedName name="Benef_Costo">'[8]EVA 00'!$I$11</definedName>
    <definedName name="BTU">3.968569</definedName>
    <definedName name="CA_CARBON" localSheetId="0">'[6]DGBSEN 03'!#REF!</definedName>
    <definedName name="CA_CARBON" localSheetId="4">'[6]DGBSEN 03'!#REF!</definedName>
    <definedName name="CA_CARBON" localSheetId="3">'[6]DGBSEN 03'!#REF!</definedName>
    <definedName name="CA_CARBON">'[6]DGBSEN 03'!#REF!</definedName>
    <definedName name="CA_EOLO" localSheetId="0">'[6]DGBSEN 03'!#REF!</definedName>
    <definedName name="CA_EOLO" localSheetId="4">'[6]DGBSEN 03'!#REF!</definedName>
    <definedName name="CA_EOLO" localSheetId="3">'[6]DGBSEN 03'!#REF!</definedName>
    <definedName name="CA_EOLO">'[6]DGBSEN 03'!#REF!</definedName>
    <definedName name="CA_GEOTERM" localSheetId="0">'[6]DGBSEN 03'!#REF!</definedName>
    <definedName name="CA_GEOTERM" localSheetId="4">'[6]DGBSEN 03'!#REF!</definedName>
    <definedName name="CA_GEOTERM" localSheetId="3">'[6]DGBSEN 03'!#REF!</definedName>
    <definedName name="CA_GEOTERM">'[6]DGBSEN 03'!#REF!</definedName>
    <definedName name="CA_HCARBUROS" localSheetId="0">'[6]DGBSEN 03'!#REF!</definedName>
    <definedName name="CA_HCARBUROS" localSheetId="4">'[6]DGBSEN 03'!#REF!</definedName>
    <definedName name="CA_HCARBUROS" localSheetId="3">'[6]DGBSEN 03'!#REF!</definedName>
    <definedName name="CA_HCARBUROS">'[6]DGBSEN 03'!#REF!</definedName>
    <definedName name="CA_HIDRO" localSheetId="0">'[6]DGBSEN 03'!#REF!</definedName>
    <definedName name="CA_HIDRO" localSheetId="4">'[6]DGBSEN 03'!#REF!</definedName>
    <definedName name="CA_HIDRO" localSheetId="3">'[6]DGBSEN 03'!#REF!</definedName>
    <definedName name="CA_HIDRO">'[6]DGBSEN 03'!#REF!</definedName>
    <definedName name="CA_NUCLEAR" localSheetId="0">'[6]DGBSEN 03'!#REF!</definedName>
    <definedName name="CA_NUCLEAR" localSheetId="4">'[6]DGBSEN 03'!#REF!</definedName>
    <definedName name="CA_NUCLEAR" localSheetId="3">'[6]DGBSEN 03'!#REF!</definedName>
    <definedName name="CA_NUCLEAR">'[6]DGBSEN 03'!#REF!</definedName>
    <definedName name="CA_RESUMENES" localSheetId="0">'[6]DGBSEN 03'!#REF!</definedName>
    <definedName name="CA_RESUMENES" localSheetId="4">'[6]DGBSEN 03'!#REF!</definedName>
    <definedName name="CA_RESUMENES" localSheetId="3">'[6]DGBSEN 03'!#REF!</definedName>
    <definedName name="CA_RESUMENES">'[6]DGBSEN 03'!#REF!</definedName>
    <definedName name="CA_TIPO" localSheetId="0">'[6]DGBSEN 03'!#REF!</definedName>
    <definedName name="CA_TIPO" localSheetId="4">'[6]DGBSEN 03'!#REF!</definedName>
    <definedName name="CA_TIPO" localSheetId="3">'[6]DGBSEN 03'!#REF!</definedName>
    <definedName name="CA_TIPO">'[6]DGBSEN 03'!#REF!</definedName>
    <definedName name="CA_TODO" localSheetId="0">'[6]DGBSEN 03'!#REF!</definedName>
    <definedName name="CA_TODO" localSheetId="4">'[6]DGBSEN 03'!#REF!</definedName>
    <definedName name="CA_TODO" localSheetId="3">'[6]DGBSEN 03'!#REF!</definedName>
    <definedName name="CA_TODO">'[6]DGBSEN 03'!#REF!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[8]PEM!$H$1</definedName>
    <definedName name="carbonCOLOMBIA">6445.35</definedName>
    <definedName name="cccc" localSheetId="0">#REF!</definedName>
    <definedName name="cccc" localSheetId="4">#REF!</definedName>
    <definedName name="cccc" localSheetId="3">#REF!</definedName>
    <definedName name="cccc">#REF!</definedName>
    <definedName name="CFLL_EVA">'[8]EVA 00'!$S$18</definedName>
    <definedName name="Clase_obra">[8]PEM!$L$1</definedName>
    <definedName name="CMAA_EVA">'[8]EVA 00'!$S$13</definedName>
    <definedName name="CMAB_EVA">'[8]EVA 00'!$S$14</definedName>
    <definedName name="CMGN_EVA">'[8]EVA 00'!$S$16</definedName>
    <definedName name="CMPE_EVA">'[8]EVA 00'!$S$15</definedName>
    <definedName name="CMPM_EVA">'[8]EVA 00'!$S$17</definedName>
    <definedName name="Col_duracion">[8]PEM!$F$1</definedName>
    <definedName name="Comb_TJoules">litros*Calorcomb*BTU*[11]!joules/1000000000</definedName>
    <definedName name="Comb_TJoules_1">litros*Calorcomb*BTU*[0]!joules/1000000000</definedName>
    <definedName name="Comb_TJoules_2">litros*Calorcomb*BTU*[0]!joules/1000000000</definedName>
    <definedName name="COMBCOG" localSheetId="0">[11]!_F17C15</definedName>
    <definedName name="COMBCOG">[11]!_F17C15</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4">#REF!</definedName>
    <definedName name="compromisos" localSheetId="3">#REF!</definedName>
    <definedName name="Compromisos" xml:space="preserve"> salida6</definedName>
    <definedName name="CONTIN" localSheetId="0">#REF!</definedName>
    <definedName name="CONTIN" localSheetId="4">#REF!</definedName>
    <definedName name="CONTIN" localSheetId="3">#REF!</definedName>
    <definedName name="CONTIN">#REF!</definedName>
    <definedName name="copia89" localSheetId="0">[1]FORMATO!#REF!</definedName>
    <definedName name="copia89">[1]FORMATO!#REF!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[8]PEM!$C$1</definedName>
    <definedName name="Costo_Total_Obra">[8]PEM!$D$1</definedName>
    <definedName name="cpnting" localSheetId="0">#REF!</definedName>
    <definedName name="cpnting" localSheetId="4">#REF!</definedName>
    <definedName name="cpnting" localSheetId="3">#REF!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4">#REF!</definedName>
    <definedName name="CUADRO2" localSheetId="3">#REF!</definedName>
    <definedName name="CUADRO2">#REF!</definedName>
    <definedName name="cuah" localSheetId="0">#REF!</definedName>
    <definedName name="cuah" localSheetId="4">#REF!</definedName>
    <definedName name="cuah" localSheetId="3">#REF!</definedName>
    <definedName name="cuah">#REF!</definedName>
    <definedName name="DA" localSheetId="0">#REF!</definedName>
    <definedName name="DA">#REF!</definedName>
    <definedName name="dada" hidden="1">{"'Control de Gestión'!$A$2:$N$39"}</definedName>
    <definedName name="DAIN" localSheetId="0">#REF!</definedName>
    <definedName name="DAIN" localSheetId="4">#REF!</definedName>
    <definedName name="DAIN" localSheetId="3">#REF!</definedName>
    <definedName name="DAIN">#REF!</definedName>
    <definedName name="DAINA" localSheetId="0">#REF!</definedName>
    <definedName name="DAINA" localSheetId="4">#REF!</definedName>
    <definedName name="DAINA" localSheetId="3">#REF!</definedName>
    <definedName name="DAINA">#REF!</definedName>
    <definedName name="ddddd" localSheetId="0">#REF!</definedName>
    <definedName name="ddddd" localSheetId="4">#REF!</definedName>
    <definedName name="ddddd" localSheetId="3">#REF!</definedName>
    <definedName name="ddddd">#REF!</definedName>
    <definedName name="ddddde" localSheetId="0">#REF!</definedName>
    <definedName name="ddddde" localSheetId="4">#REF!</definedName>
    <definedName name="ddddde" localSheetId="3">#REF!</definedName>
    <definedName name="ddddde">#REF!</definedName>
    <definedName name="dec.fp.cp">'[12]Datos Base'!$E$34</definedName>
    <definedName name="dec.fp4">'[13]datos base'!$H$33</definedName>
    <definedName name="Deflactor_97_98" localSheetId="0">#REF!</definedName>
    <definedName name="Deflactor_97_98">#REF!</definedName>
    <definedName name="DGF" localSheetId="0">#REF!</definedName>
    <definedName name="DGF" localSheetId="4">#REF!</definedName>
    <definedName name="DGF" localSheetId="3">#REF!</definedName>
    <definedName name="DGF">#REF!</definedName>
    <definedName name="DIFPROD" localSheetId="0">#REF!</definedName>
    <definedName name="DIFPROD" localSheetId="4">#REF!</definedName>
    <definedName name="DIFPROD" localSheetId="3">#REF!</definedName>
    <definedName name="DIFPROD">#REF!</definedName>
    <definedName name="DIFPRODAJE" localSheetId="0">#REF!</definedName>
    <definedName name="DIFPRODAJE" localSheetId="4">#REF!</definedName>
    <definedName name="DIFPRODAJE" localSheetId="3">#REF!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4">#REF!</definedName>
    <definedName name="e3e" localSheetId="3">#REF!</definedName>
    <definedName name="e3e">#REF!</definedName>
    <definedName name="edos" localSheetId="0">#REF!</definedName>
    <definedName name="edos" localSheetId="4">#REF!</definedName>
    <definedName name="edos" localSheetId="3">#REF!</definedName>
    <definedName name="edos">#REF!</definedName>
    <definedName name="EJERCIDO" localSheetId="0">#REF!</definedName>
    <definedName name="EJERCIDO">#REF!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4">#REF!</definedName>
    <definedName name="estados" localSheetId="3">#REF!</definedName>
    <definedName name="estados">#REF!</definedName>
    <definedName name="estadosok" localSheetId="0">#REF!</definedName>
    <definedName name="estadosok" localSheetId="4">#REF!</definedName>
    <definedName name="estadosok" localSheetId="3">#REF!</definedName>
    <definedName name="estadosok">#REF!</definedName>
    <definedName name="FACTPISE95" localSheetId="0">#REF!</definedName>
    <definedName name="FACTPISE95">#REF!</definedName>
    <definedName name="fecha.inicio">'[12]Datos Base'!$E$47</definedName>
    <definedName name="FEOF">[10]Oculta!$B$7</definedName>
    <definedName name="fgdfhgfdg" localSheetId="0">#REF!</definedName>
    <definedName name="fgdfhgfdg">#REF!</definedName>
    <definedName name="fondo">[14]CFE!$A$74</definedName>
    <definedName name="FORM" localSheetId="0">#REF!</definedName>
    <definedName name="FORM" localSheetId="4">#REF!</definedName>
    <definedName name="FORM" localSheetId="3">#REF!</definedName>
    <definedName name="FORM">#REF!</definedName>
    <definedName name="FORMATO" localSheetId="0">#REF!</definedName>
    <definedName name="FORMATO" localSheetId="4">#REF!</definedName>
    <definedName name="FORMATO" localSheetId="3">#REF!</definedName>
    <definedName name="FORMATO">#REF!</definedName>
    <definedName name="fp.1">'[15]datos base'!$E$22</definedName>
    <definedName name="fp.2">'[12]Datos Base'!$F$22</definedName>
    <definedName name="fp.4">'[12]Datos Base'!$H$22</definedName>
    <definedName name="fpr.2">'[16]datos base'!$F$23</definedName>
    <definedName name="fpr.4">'[12]Datos Base'!$H$23</definedName>
    <definedName name="ft">35.31466</definedName>
    <definedName name="GB_CARBON" localSheetId="0">'[6]DGBSEN 03'!#REF!</definedName>
    <definedName name="GB_CARBON" localSheetId="4">'[6]DGBSEN 03'!#REF!</definedName>
    <definedName name="GB_CARBON" localSheetId="3">'[6]DGBSEN 03'!#REF!</definedName>
    <definedName name="GB_CARBON">'[6]DGBSEN 03'!#REF!</definedName>
    <definedName name="GB_EOLO" localSheetId="0">'[6]DGBSEN 03'!#REF!</definedName>
    <definedName name="GB_EOLO" localSheetId="4">'[6]DGBSEN 03'!#REF!</definedName>
    <definedName name="GB_EOLO" localSheetId="3">'[6]DGBSEN 03'!#REF!</definedName>
    <definedName name="GB_EOLO">'[6]DGBSEN 03'!#REF!</definedName>
    <definedName name="GB_GEOTERM" localSheetId="0">'[6]DGBSEN 03'!#REF!</definedName>
    <definedName name="GB_GEOTERM" localSheetId="4">'[6]DGBSEN 03'!#REF!</definedName>
    <definedName name="GB_GEOTERM" localSheetId="3">'[6]DGBSEN 03'!#REF!</definedName>
    <definedName name="GB_GEOTERM">'[6]DGBSEN 03'!#REF!</definedName>
    <definedName name="GB_HCARBUROS" localSheetId="0">'[6]DGBSEN 03'!#REF!</definedName>
    <definedName name="GB_HCARBUROS" localSheetId="4">'[6]DGBSEN 03'!#REF!</definedName>
    <definedName name="GB_HCARBUROS" localSheetId="3">'[6]DGBSEN 03'!#REF!</definedName>
    <definedName name="GB_HCARBUROS">'[6]DGBSEN 03'!#REF!</definedName>
    <definedName name="GB_HIDRO" localSheetId="0">'[6]DGBSEN 03'!#REF!</definedName>
    <definedName name="GB_HIDRO" localSheetId="4">'[6]DGBSEN 03'!#REF!</definedName>
    <definedName name="GB_HIDRO" localSheetId="3">'[6]DGBSEN 03'!#REF!</definedName>
    <definedName name="GB_HIDRO">'[6]DGBSEN 03'!#REF!</definedName>
    <definedName name="GB_NUCLEAR" localSheetId="0">'[6]DGBSEN 03'!#REF!</definedName>
    <definedName name="GB_NUCLEAR" localSheetId="4">'[6]DGBSEN 03'!#REF!</definedName>
    <definedName name="GB_NUCLEAR" localSheetId="3">'[6]DGBSEN 03'!#REF!</definedName>
    <definedName name="GB_NUCLEAR">'[6]DGBSEN 03'!#REF!</definedName>
    <definedName name="GB_RESUMENES" localSheetId="0">'[6]DGBSEN 03'!#REF!</definedName>
    <definedName name="GB_RESUMENES" localSheetId="4">'[6]DGBSEN 03'!#REF!</definedName>
    <definedName name="GB_RESUMENES" localSheetId="3">'[6]DGBSEN 03'!#REF!</definedName>
    <definedName name="GB_RESUMENES">'[6]DGBSEN 03'!#REF!</definedName>
    <definedName name="GB_TIPO" localSheetId="0">'[6]DGBSEN 03'!#REF!</definedName>
    <definedName name="GB_TIPO" localSheetId="4">'[6]DGBSEN 03'!#REF!</definedName>
    <definedName name="GB_TIPO" localSheetId="3">'[6]DGBSEN 03'!#REF!</definedName>
    <definedName name="GB_TIPO">'[6]DGBSEN 03'!#REF!</definedName>
    <definedName name="GB_TODO" localSheetId="0">'[6]DGBSEN 03'!#REF!</definedName>
    <definedName name="GB_TODO" localSheetId="4">'[6]DGBSEN 03'!#REF!</definedName>
    <definedName name="GB_TODO" localSheetId="3">'[6]DGBSEN 03'!#REF!</definedName>
    <definedName name="GB_TODO">'[6]DGBSEN 03'!#REF!</definedName>
    <definedName name="ggg" localSheetId="0" xml:space="preserve"> salida6</definedName>
    <definedName name="ggg" xml:space="preserve"> salida6</definedName>
    <definedName name="GN_CARBON" localSheetId="0">'[6]DGBSEN 03'!#REF!</definedName>
    <definedName name="GN_CARBON" localSheetId="4">'[6]DGBSEN 03'!#REF!</definedName>
    <definedName name="GN_CARBON" localSheetId="3">'[6]DGBSEN 03'!#REF!</definedName>
    <definedName name="GN_CARBON">'[6]DGBSEN 03'!#REF!</definedName>
    <definedName name="GN_EOLO" localSheetId="0">'[6]DGBSEN 03'!#REF!</definedName>
    <definedName name="GN_EOLO" localSheetId="4">'[6]DGBSEN 03'!#REF!</definedName>
    <definedName name="GN_EOLO" localSheetId="3">'[6]DGBSEN 03'!#REF!</definedName>
    <definedName name="GN_EOLO">'[6]DGBSEN 03'!#REF!</definedName>
    <definedName name="GN_GEOTERM" localSheetId="0">'[6]DGBSEN 03'!#REF!</definedName>
    <definedName name="GN_GEOTERM" localSheetId="4">'[6]DGBSEN 03'!#REF!</definedName>
    <definedName name="GN_GEOTERM" localSheetId="3">'[6]DGBSEN 03'!#REF!</definedName>
    <definedName name="GN_GEOTERM">'[6]DGBSEN 03'!#REF!</definedName>
    <definedName name="GN_HCARBUROS" localSheetId="0">'[6]DGBSEN 03'!#REF!</definedName>
    <definedName name="GN_HCARBUROS" localSheetId="4">'[6]DGBSEN 03'!#REF!</definedName>
    <definedName name="GN_HCARBUROS" localSheetId="3">'[6]DGBSEN 03'!#REF!</definedName>
    <definedName name="GN_HCARBUROS">'[6]DGBSEN 03'!#REF!</definedName>
    <definedName name="GN_HIDRO" localSheetId="0">'[6]DGBSEN 03'!#REF!</definedName>
    <definedName name="GN_HIDRO" localSheetId="4">'[6]DGBSEN 03'!#REF!</definedName>
    <definedName name="GN_HIDRO" localSheetId="3">'[6]DGBSEN 03'!#REF!</definedName>
    <definedName name="GN_HIDRO">'[6]DGBSEN 03'!#REF!</definedName>
    <definedName name="GN_NUCLEAR" localSheetId="0">'[6]DGBSEN 03'!#REF!</definedName>
    <definedName name="GN_NUCLEAR" localSheetId="4">'[6]DGBSEN 03'!#REF!</definedName>
    <definedName name="GN_NUCLEAR" localSheetId="3">'[6]DGBSEN 03'!#REF!</definedName>
    <definedName name="GN_NUCLEAR">'[6]DGBSEN 03'!#REF!</definedName>
    <definedName name="GN_RESUMENES" localSheetId="0">'[6]DGBSEN 03'!#REF!</definedName>
    <definedName name="GN_RESUMENES" localSheetId="4">'[6]DGBSEN 03'!#REF!</definedName>
    <definedName name="GN_RESUMENES" localSheetId="3">'[6]DGBSEN 03'!#REF!</definedName>
    <definedName name="GN_RESUMENES">'[6]DGBSEN 03'!#REF!</definedName>
    <definedName name="GN_TIPO" localSheetId="0">'[6]DGBSEN 03'!#REF!</definedName>
    <definedName name="GN_TIPO" localSheetId="4">'[6]DGBSEN 03'!#REF!</definedName>
    <definedName name="GN_TIPO" localSheetId="3">'[6]DGBSEN 03'!#REF!</definedName>
    <definedName name="GN_TIPO">'[6]DGBSEN 03'!#REF!</definedName>
    <definedName name="GN_TODO" localSheetId="0">'[6]DGBSEN 03'!#REF!</definedName>
    <definedName name="GN_TODO" localSheetId="4">'[6]DGBSEN 03'!#REF!</definedName>
    <definedName name="GN_TODO" localSheetId="3">'[6]DGBSEN 03'!#REF!</definedName>
    <definedName name="GN_TODO">'[6]DGBSEN 03'!#REF!</definedName>
    <definedName name="graficos" localSheetId="0">'[6]DGBSEN 03'!#REF!</definedName>
    <definedName name="graficos" localSheetId="4">'[6]DGBSEN 03'!#REF!</definedName>
    <definedName name="graficos" localSheetId="3">'[6]DGBSEN 03'!#REF!</definedName>
    <definedName name="graficos">'[6]DGBSEN 03'!#REF!</definedName>
    <definedName name="Hasta_2015_Condicionada" localSheetId="0">#REF!</definedName>
    <definedName name="Hasta_2015_Condicionada" localSheetId="4">#REF!</definedName>
    <definedName name="Hasta_2015_Condicionada" localSheetId="3">#REF!</definedName>
    <definedName name="Hasta_2015_Condicionada">#REF!</definedName>
    <definedName name="Hasta_2015_Directa" localSheetId="0">'[7]6.0 dólares'!#REF!</definedName>
    <definedName name="Hasta_2015_Directa" localSheetId="4">#REF!</definedName>
    <definedName name="Hasta_2015_Directa" localSheetId="3">#REF!</definedName>
    <definedName name="Hasta_2015_Directa">'[7]6.0 dólares'!#REF!</definedName>
    <definedName name="Hasta_2015_Total" localSheetId="0">'[7]6.0 dólares'!#REF!</definedName>
    <definedName name="Hasta_2015_Total" localSheetId="4">#REF!</definedName>
    <definedName name="Hasta_2015_Total" localSheetId="3">#REF!</definedName>
    <definedName name="Hasta_2015_Total">'[7]6.0 dólares'!#REF!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4">#REF!</definedName>
    <definedName name="iiiiiiiiii" localSheetId="3">#REF!</definedName>
    <definedName name="iiiiiiiiii">#REF!</definedName>
    <definedName name="Imprimir_área_IM" localSheetId="0">#REF!</definedName>
    <definedName name="Imprimir_área_IM" localSheetId="4">#REF!</definedName>
    <definedName name="Imprimir_área_IM" localSheetId="3">#REF!</definedName>
    <definedName name="Imprimir_área_IM">#REF!</definedName>
    <definedName name="Inv_anyo_ref">'[8]EVA 00'!$H$22</definedName>
    <definedName name="joules">4186.8402</definedName>
    <definedName name="joulesxbtu">[11]!joules*BTU</definedName>
    <definedName name="joulesxbtu_1">joules*BTU</definedName>
    <definedName name="joulesxbtu_2">joules*BTU</definedName>
    <definedName name="JSGT" localSheetId="0" xml:space="preserve"> salida6</definedName>
    <definedName name="JSGT" localSheetId="4" xml:space="preserve"> salida6</definedName>
    <definedName name="JSGT" localSheetId="3" xml:space="preserve"> salida6</definedName>
    <definedName name="JSGT" xml:space="preserve"> salida6</definedName>
    <definedName name="KcalAJoule">0.0041868402</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4" hidden="1">#REF!</definedName>
    <definedName name="liga" localSheetId="3" hidden="1">#REF!</definedName>
    <definedName name="liga" hidden="1">#REF!</definedName>
    <definedName name="liga1" localSheetId="0" hidden="1">#REF!</definedName>
    <definedName name="liga1" localSheetId="4" hidden="1">#REF!</definedName>
    <definedName name="liga1" localSheetId="3" hidden="1">#REF!</definedName>
    <definedName name="liga1" hidden="1">#REF!</definedName>
    <definedName name="litros">158.987</definedName>
    <definedName name="Longitud_obra">[8]PEM!$K$1</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'[12]Datos Base'!$E$10</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'[6]DGBSEN 03'!#REF!</definedName>
    <definedName name="N_01_SEN" localSheetId="4">'[6]DGBSEN 03'!#REF!</definedName>
    <definedName name="N_01_SEN" localSheetId="3">'[6]DGBSEN 03'!#REF!</definedName>
    <definedName name="N_01_SEN">'[6]DGBSEN 03'!#REF!</definedName>
    <definedName name="N_02_CFE" localSheetId="0">'[6]DGBSEN 03'!#REF!</definedName>
    <definedName name="N_02_CFE" localSheetId="4">'[6]DGBSEN 03'!#REF!</definedName>
    <definedName name="N_02_CFE" localSheetId="3">'[6]DGBSEN 03'!#REF!</definedName>
    <definedName name="N_02_CFE">'[6]DGBSEN 03'!#REF!</definedName>
    <definedName name="N_03_CLYF" localSheetId="0">'[6]DGBSEN 03'!#REF!</definedName>
    <definedName name="N_03_CLYF" localSheetId="4">'[6]DGBSEN 03'!#REF!</definedName>
    <definedName name="N_03_CLYF" localSheetId="3">'[6]DGBSEN 03'!#REF!</definedName>
    <definedName name="N_03_CLYF">'[6]DGBSEN 03'!#REF!</definedName>
    <definedName name="N_04_ADC" localSheetId="0">'[6]DGBSEN 03'!#REF!</definedName>
    <definedName name="N_04_ADC" localSheetId="4">'[6]DGBSEN 03'!#REF!</definedName>
    <definedName name="N_04_ADC" localSheetId="3">'[6]DGBSEN 03'!#REF!</definedName>
    <definedName name="N_04_ADC">'[6]DGBSEN 03'!#REF!</definedName>
    <definedName name="N_05_VAPMAY" localSheetId="0">'[6]DGBSEN 03'!#REF!</definedName>
    <definedName name="N_05_VAPMAY" localSheetId="4">'[6]DGBSEN 03'!#REF!</definedName>
    <definedName name="N_05_VAPMAY" localSheetId="3">'[6]DGBSEN 03'!#REF!</definedName>
    <definedName name="N_05_VAPMAY">'[6]DGBSEN 03'!#REF!</definedName>
    <definedName name="N_06_VAPMEN" localSheetId="0">'[6]DGBSEN 03'!#REF!</definedName>
    <definedName name="N_06_VAPMEN" localSheetId="4">'[6]DGBSEN 03'!#REF!</definedName>
    <definedName name="N_06_VAPMEN" localSheetId="3">'[6]DGBSEN 03'!#REF!</definedName>
    <definedName name="N_06_VAPMEN">'[6]DGBSEN 03'!#REF!</definedName>
    <definedName name="N_07_TGASa" localSheetId="0">'[6]DGBSEN 03'!#REF!</definedName>
    <definedName name="N_07_TGASa" localSheetId="4">'[6]DGBSEN 03'!#REF!</definedName>
    <definedName name="N_07_TGASa" localSheetId="3">'[6]DGBSEN 03'!#REF!</definedName>
    <definedName name="N_07_TGASa">'[6]DGBSEN 03'!#REF!</definedName>
    <definedName name="N_08_TGASb" localSheetId="0">'[6]DGBSEN 03'!#REF!</definedName>
    <definedName name="N_08_TGASb" localSheetId="4">'[6]DGBSEN 03'!#REF!</definedName>
    <definedName name="N_08_TGASb" localSheetId="3">'[6]DGBSEN 03'!#REF!</definedName>
    <definedName name="N_08_TGASb">'[6]DGBSEN 03'!#REF!</definedName>
    <definedName name="N_09_CCOMB" localSheetId="0">'[6]DGBSEN 03'!#REF!</definedName>
    <definedName name="N_09_CCOMB" localSheetId="4">'[6]DGBSEN 03'!#REF!</definedName>
    <definedName name="N_09_CCOMB" localSheetId="3">'[6]DGBSEN 03'!#REF!</definedName>
    <definedName name="N_09_CCOMB">'[6]DGBSEN 03'!#REF!</definedName>
    <definedName name="N_10_CINT" localSheetId="0">'[6]DGBSEN 03'!#REF!</definedName>
    <definedName name="N_10_CINT" localSheetId="4">'[6]DGBSEN 03'!#REF!</definedName>
    <definedName name="N_10_CINT" localSheetId="3">'[6]DGBSEN 03'!#REF!</definedName>
    <definedName name="N_10_CINT">'[6]DGBSEN 03'!#REF!</definedName>
    <definedName name="N_11_PAISLADAS" localSheetId="0">'[6]DGBSEN 03'!#REF!</definedName>
    <definedName name="N_11_PAISLADAS" localSheetId="4">'[6]DGBSEN 03'!#REF!</definedName>
    <definedName name="N_11_PAISLADAS" localSheetId="3">'[6]DGBSEN 03'!#REF!</definedName>
    <definedName name="N_11_PAISLADAS">'[6]DGBSEN 03'!#REF!</definedName>
    <definedName name="N_12_HIDROMAY" localSheetId="0">'[6]DGBSEN 03'!#REF!</definedName>
    <definedName name="N_12_HIDROMAY" localSheetId="4">'[6]DGBSEN 03'!#REF!</definedName>
    <definedName name="N_12_HIDROMAY" localSheetId="3">'[6]DGBSEN 03'!#REF!</definedName>
    <definedName name="N_12_HIDROMAY">'[6]DGBSEN 03'!#REF!</definedName>
    <definedName name="N_13_HIDROMENa" localSheetId="0">'[6]DGBSEN 03'!#REF!</definedName>
    <definedName name="N_13_HIDROMENa" localSheetId="4">'[6]DGBSEN 03'!#REF!</definedName>
    <definedName name="N_13_HIDROMENa" localSheetId="3">'[6]DGBSEN 03'!#REF!</definedName>
    <definedName name="N_13_HIDROMENa">'[6]DGBSEN 03'!#REF!</definedName>
    <definedName name="N_14_HIDROMENb" localSheetId="0">'[6]DGBSEN 03'!#REF!</definedName>
    <definedName name="N_14_HIDROMENb" localSheetId="4">'[6]DGBSEN 03'!#REF!</definedName>
    <definedName name="N_14_HIDROMENb" localSheetId="3">'[6]DGBSEN 03'!#REF!</definedName>
    <definedName name="N_14_HIDROMENb">'[6]DGBSEN 03'!#REF!</definedName>
    <definedName name="N_15_HIDROMENc" localSheetId="0">'[6]DGBSEN 03'!#REF!</definedName>
    <definedName name="N_15_HIDROMENc" localSheetId="4">'[6]DGBSEN 03'!#REF!</definedName>
    <definedName name="N_15_HIDROMENc" localSheetId="3">'[6]DGBSEN 03'!#REF!</definedName>
    <definedName name="N_15_HIDROMENc">'[6]DGBSEN 03'!#REF!</definedName>
    <definedName name="N_16_CARBONUCLEAR" localSheetId="0">'[6]DGBSEN 03'!#REF!</definedName>
    <definedName name="N_16_CARBONUCLEAR" localSheetId="4">'[6]DGBSEN 03'!#REF!</definedName>
    <definedName name="N_16_CARBONUCLEAR" localSheetId="3">'[6]DGBSEN 03'!#REF!</definedName>
    <definedName name="N_16_CARBONUCLEAR">'[6]DGBSEN 03'!#REF!</definedName>
    <definedName name="N_18_GEOEOLO" localSheetId="0">'[6]DGBSEN 03'!#REF!</definedName>
    <definedName name="N_18_GEOEOLO" localSheetId="4">'[6]DGBSEN 03'!#REF!</definedName>
    <definedName name="N_18_GEOEOLO" localSheetId="3">'[6]DGBSEN 03'!#REF!</definedName>
    <definedName name="N_18_GEOEOLO">'[6]DGBSEN 03'!#REF!</definedName>
    <definedName name="nada">[17]PEM!$C$1</definedName>
    <definedName name="nombre">'[18]datos base'!$I$2</definedName>
    <definedName name="Nombre_OP">[8]PEM!$A$1</definedName>
    <definedName name="Num_circuitos">[8]PEM!$J$1</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4">#REF!</definedName>
    <definedName name="pass" localSheetId="3">#REF!</definedName>
    <definedName name="pass">#REF!</definedName>
    <definedName name="PATTY" localSheetId="0" hidden="1">#REF!</definedName>
    <definedName name="PATTY" localSheetId="4" hidden="1">#REF!</definedName>
    <definedName name="PATTY" localSheetId="3"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4">#REF!</definedName>
    <definedName name="pesos" localSheetId="3">#REF!</definedName>
    <definedName name="PESOS">#REF!</definedName>
    <definedName name="PESOS2013" localSheetId="0">#REF!</definedName>
    <definedName name="PESOS2013" localSheetId="4">#REF!</definedName>
    <definedName name="PESOS2013" localSheetId="3">#REF!</definedName>
    <definedName name="PESOS2013">#REF!</definedName>
    <definedName name="pesssos" localSheetId="0">#REF!</definedName>
    <definedName name="pesssos" localSheetId="4">#REF!</definedName>
    <definedName name="pesssos" localSheetId="3">#REF!</definedName>
    <definedName name="pesssos">#REF!</definedName>
    <definedName name="PISE" localSheetId="0">#REF!</definedName>
    <definedName name="PISE">#REF!</definedName>
    <definedName name="piso" localSheetId="0">#REF!</definedName>
    <definedName name="piso" localSheetId="4">#REF!</definedName>
    <definedName name="piso" localSheetId="3">#REF!</definedName>
    <definedName name="piso">#REF!</definedName>
    <definedName name="PRODUCTOS" localSheetId="0" hidden="1">#REF!</definedName>
    <definedName name="PRODUCTOS" localSheetId="4" hidden="1">#REF!</definedName>
    <definedName name="PRODUCTOS" localSheetId="3" hidden="1">#REF!</definedName>
    <definedName name="PRODUCTOS" hidden="1">#REF!</definedName>
    <definedName name="rango" localSheetId="0">'[19]REPOMO 2007 4502 NOROESTE PCGA'!$B$1:$O$56,'[19]REPOMO 2007 4502 NOROESTE PCGA'!#REF!</definedName>
    <definedName name="rango" localSheetId="4">'[19]REPOMO 2007 4502 NOROESTE PCGA'!$B$1:$O$56,'[19]REPOMO 2007 4502 NOROESTE PCGA'!#REF!</definedName>
    <definedName name="rango" localSheetId="3">'[19]REPOMO 2007 4502 NOROESTE PCGA'!$B$1:$O$56,'[19]REPOMO 2007 4502 NOROESTE PCGA'!#REF!</definedName>
    <definedName name="rango">'[19]REPOMO 2007 4502 NOROESTE PCGA'!$B$1:$O$56,'[19]REPOMO 2007 4502 NOROESTE PCGA'!#REF!</definedName>
    <definedName name="RCA_ADC" localSheetId="0">'[6]DGBSEN 03'!#REF!</definedName>
    <definedName name="RCA_ADC" localSheetId="4">'[6]DGBSEN 03'!#REF!</definedName>
    <definedName name="RCA_ADC" localSheetId="3">'[6]DGBSEN 03'!#REF!</definedName>
    <definedName name="RCA_ADC">'[6]DGBSEN 03'!#REF!</definedName>
    <definedName name="RCA_CFE" localSheetId="0">'[6]DGBSEN 03'!#REF!</definedName>
    <definedName name="RCA_CFE" localSheetId="4">'[6]DGBSEN 03'!#REF!</definedName>
    <definedName name="RCA_CFE" localSheetId="3">'[6]DGBSEN 03'!#REF!</definedName>
    <definedName name="RCA_CFE">'[6]DGBSEN 03'!#REF!</definedName>
    <definedName name="RCA_LFC" localSheetId="0">'[6]DGBSEN 03'!#REF!</definedName>
    <definedName name="RCA_LFC" localSheetId="4">'[6]DGBSEN 03'!#REF!</definedName>
    <definedName name="RCA_LFC" localSheetId="3">'[6]DGBSEN 03'!#REF!</definedName>
    <definedName name="RCA_LFC">'[6]DGBSEN 03'!#REF!</definedName>
    <definedName name="RCA_SEN" localSheetId="0">'[6]DGBSEN 03'!#REF!</definedName>
    <definedName name="RCA_SEN" localSheetId="4">'[6]DGBSEN 03'!#REF!</definedName>
    <definedName name="RCA_SEN" localSheetId="3">'[6]DGBSEN 03'!#REF!</definedName>
    <definedName name="RCA_SEN">'[6]DGBSEN 03'!#REF!</definedName>
    <definedName name="Realizada_2015_Total" localSheetId="0">'[7]6.0 dólares'!#REF!</definedName>
    <definedName name="Realizada_2015_Total" localSheetId="4">#REF!</definedName>
    <definedName name="Realizada_2015_Total" localSheetId="3">#REF!</definedName>
    <definedName name="Realizada_2015_Total">'[7]6.0 dólares'!#REF!</definedName>
    <definedName name="Realizada_Condicionada_2015" localSheetId="0">#REF!</definedName>
    <definedName name="Realizada_Condicionada_2015" localSheetId="4">#REF!</definedName>
    <definedName name="Realizada_Condicionada_2015" localSheetId="3">#REF!</definedName>
    <definedName name="Realizada_Condicionada_2015">#REF!</definedName>
    <definedName name="Realizada_Directa_2015" localSheetId="0">'[7]6.0 dólares'!#REF!</definedName>
    <definedName name="Realizada_Directa_2015" localSheetId="4">#REF!</definedName>
    <definedName name="Realizada_Directa_2015" localSheetId="3">#REF!</definedName>
    <definedName name="Realizada_Directa_2015">'[7]6.0 dólares'!#REF!</definedName>
    <definedName name="Realizada_Total_2015" localSheetId="0">'[7]6.0 dólares'!#REF!</definedName>
    <definedName name="Realizada_Total_2015" localSheetId="4">#REF!</definedName>
    <definedName name="Realizada_Total_2015" localSheetId="3">#REF!</definedName>
    <definedName name="Realizada_Total_2015">'[7]6.0 dólares'!#REF!</definedName>
    <definedName name="Region_PEM">[10]Oculta!$B$5</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[8]PEM!$I$1</definedName>
    <definedName name="RGB_ADC" localSheetId="0">'[6]DGBSEN 03'!#REF!</definedName>
    <definedName name="RGB_ADC" localSheetId="4">'[6]DGBSEN 03'!#REF!</definedName>
    <definedName name="RGB_ADC" localSheetId="3">'[6]DGBSEN 03'!#REF!</definedName>
    <definedName name="RGB_ADC">'[6]DGBSEN 03'!#REF!</definedName>
    <definedName name="RGB_CFE" localSheetId="0">'[6]DGBSEN 03'!#REF!</definedName>
    <definedName name="RGB_CFE" localSheetId="4">'[6]DGBSEN 03'!#REF!</definedName>
    <definedName name="RGB_CFE" localSheetId="3">'[6]DGBSEN 03'!#REF!</definedName>
    <definedName name="RGB_CFE">'[6]DGBSEN 03'!#REF!</definedName>
    <definedName name="RGB_LFC" localSheetId="0">'[6]DGBSEN 03'!#REF!</definedName>
    <definedName name="RGB_LFC" localSheetId="4">'[6]DGBSEN 03'!#REF!</definedName>
    <definedName name="RGB_LFC" localSheetId="3">'[6]DGBSEN 03'!#REF!</definedName>
    <definedName name="RGB_LFC">'[6]DGBSEN 03'!#REF!</definedName>
    <definedName name="RGB_SEN" localSheetId="0">'[6]DGBSEN 03'!#REF!</definedName>
    <definedName name="RGB_SEN" localSheetId="4">'[6]DGBSEN 03'!#REF!</definedName>
    <definedName name="RGB_SEN" localSheetId="3">'[6]DGBSEN 03'!#REF!</definedName>
    <definedName name="RGB_SEN">'[6]DGBSEN 03'!#REF!</definedName>
    <definedName name="rgdfgdf" localSheetId="0">#REF!</definedName>
    <definedName name="rgdfgdf">#REF!</definedName>
    <definedName name="RGN_ADC" localSheetId="0">'[6]DGBSEN 03'!#REF!</definedName>
    <definedName name="RGN_ADC" localSheetId="4">'[6]DGBSEN 03'!#REF!</definedName>
    <definedName name="RGN_ADC" localSheetId="3">'[6]DGBSEN 03'!#REF!</definedName>
    <definedName name="RGN_ADC">'[6]DGBSEN 03'!#REF!</definedName>
    <definedName name="RGN_CFE" localSheetId="0">'[6]DGBSEN 03'!#REF!</definedName>
    <definedName name="RGN_CFE" localSheetId="4">'[6]DGBSEN 03'!#REF!</definedName>
    <definedName name="RGN_CFE" localSheetId="3">'[6]DGBSEN 03'!#REF!</definedName>
    <definedName name="RGN_CFE">'[6]DGBSEN 03'!#REF!</definedName>
    <definedName name="RGN_LFC" localSheetId="0">'[6]DGBSEN 03'!#REF!</definedName>
    <definedName name="RGN_LFC" localSheetId="4">'[6]DGBSEN 03'!#REF!</definedName>
    <definedName name="RGN_LFC" localSheetId="3">'[6]DGBSEN 03'!#REF!</definedName>
    <definedName name="RGN_LFC">'[6]DGBSEN 03'!#REF!</definedName>
    <definedName name="RGN_SEN" localSheetId="0">'[6]DGBSEN 03'!#REF!</definedName>
    <definedName name="RGN_SEN" localSheetId="4">'[6]DGBSEN 03'!#REF!</definedName>
    <definedName name="RGN_SEN" localSheetId="3">'[6]DGBSEN 03'!#REF!</definedName>
    <definedName name="RGN_SEN">'[6]DGBSEN 03'!#REF!</definedName>
    <definedName name="S" localSheetId="0">#REF!</definedName>
    <definedName name="S" localSheetId="4">#REF!</definedName>
    <definedName name="S" localSheetId="3">#REF!</definedName>
    <definedName name="S">#REF!</definedName>
    <definedName name="salida" localSheetId="0" xml:space="preserve"> salida6</definedName>
    <definedName name="salida" localSheetId="4" xml:space="preserve"> salida6</definedName>
    <definedName name="salida" localSheetId="3" xml:space="preserve"> salida6</definedName>
    <definedName name="salida" xml:space="preserve"> salida6</definedName>
    <definedName name="sdesdewaad" localSheetId="0">#REF!</definedName>
    <definedName name="sdesdewaad" localSheetId="4">#REF!</definedName>
    <definedName name="sdesdewaad" localSheetId="3">#REF!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4">#REF!</definedName>
    <definedName name="ssss" localSheetId="3">#REF!</definedName>
    <definedName name="ssss">#REF!</definedName>
    <definedName name="TABLA" localSheetId="0">#REF!</definedName>
    <definedName name="TABLA" localSheetId="4">#REF!</definedName>
    <definedName name="TABLA" localSheetId="3">#REF!</definedName>
    <definedName name="TABLA">#REF!</definedName>
    <definedName name="tasa.real">'[12]Datos Base'!$E$12</definedName>
    <definedName name="TC" localSheetId="0">'[20]PISE CFE'!#REF!</definedName>
    <definedName name="TC">'[20]PISE CFE'!#REF!</definedName>
    <definedName name="TCAMBIO">'[20]PISE CFE dolares'!$D$1</definedName>
    <definedName name="tcpic" localSheetId="0">#REF!</definedName>
    <definedName name="tcpic">#REF!</definedName>
    <definedName name="Tension_Obra">[8]PEM!$E$1</definedName>
    <definedName name="tipo.cambio">'[21]datos base'!$E$11</definedName>
    <definedName name="Tipo_const_obra">[8]PEM!$G$1</definedName>
    <definedName name="Tipo_obra">[8]PEM!$M$1</definedName>
    <definedName name="TipoCambio" localSheetId="0">'[20]PISE CFE'!#REF!</definedName>
    <definedName name="TipoCambio">'[20]PISE CFE'!#REF!</definedName>
    <definedName name="TipoCambio2010" localSheetId="0">#REF!</definedName>
    <definedName name="TipoCambio2010">#REF!</definedName>
    <definedName name="TIR">'[8]EVA 00'!$M$11</definedName>
    <definedName name="_xlnm.Print_Titles" localSheetId="0">'AV FIN FIS'!$1:$13</definedName>
    <definedName name="_xlnm.Print_Titles" localSheetId="4">'COMP INV DIR COND COST-TOT'!$1:$12</definedName>
    <definedName name="_xlnm.Print_Titles" localSheetId="3">'COMP INV DIR OPER'!$1:$12</definedName>
    <definedName name="_xlnm.Print_Titles" localSheetId="1">'FN INV DIR OPER'!$1:$16</definedName>
    <definedName name="_xlnm.Print_Titles" localSheetId="6">'VPN INV FIN COND'!$1:$12</definedName>
    <definedName name="_xlnm.Print_Titles" localSheetId="5">'VPN INV FIN DIR '!$1:$11</definedName>
    <definedName name="TODO">[22]B_A:Ca_A!$A$1:$AF$96</definedName>
    <definedName name="tonelada">907.185</definedName>
    <definedName name="Total_PEM">[8]PEM!$D$11</definedName>
    <definedName name="Total_presup">[8]PEM!$C$11</definedName>
    <definedName name="Transm" localSheetId="0">#REF!</definedName>
    <definedName name="Transm">#REF!</definedName>
    <definedName name="TRANSMISION" localSheetId="0">#REF!</definedName>
    <definedName name="TRANSMISION">#REF!</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'[8]EVA 00'!$K$11</definedName>
    <definedName name="VVVV" localSheetId="0">#REF!</definedName>
    <definedName name="VVVV" localSheetId="4">#REF!</definedName>
    <definedName name="VVVV" localSheetId="3">#REF!</definedName>
    <definedName name="VVVV">#REF!</definedName>
    <definedName name="vvvvvvvv" localSheetId="0">#REF!</definedName>
    <definedName name="vvvvvvvv" localSheetId="4">#REF!</definedName>
    <definedName name="vvvvvvvv" localSheetId="3">#REF!</definedName>
    <definedName name="vvvvvvvv">#REF!</definedName>
    <definedName name="w" localSheetId="0">#REF!</definedName>
    <definedName name="w">#REF!</definedName>
    <definedName name="wew" localSheetId="0" hidden="1">#REF!</definedName>
    <definedName name="wew" hidden="1">#REF!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4">#REF!</definedName>
    <definedName name="www" localSheetId="3">#REF!</definedName>
    <definedName name="www">#REF!</definedName>
    <definedName name="wwww" localSheetId="0">_F17C15</definedName>
    <definedName name="wwww">_F17C15</definedName>
    <definedName name="wwwww" localSheetId="0">#REF!</definedName>
    <definedName name="wwwww" localSheetId="4">#REF!</definedName>
    <definedName name="wwwww" localSheetId="3">#REF!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4">#REF!</definedName>
    <definedName name="Yuri" localSheetId="3">#REF!</definedName>
    <definedName name="Yuri">#REF!</definedName>
    <definedName name="yy">litros*Calorcomb*BTU*[11]!joules/1000000000</definedName>
    <definedName name="zzzzz" localSheetId="0">#REF!</definedName>
    <definedName name="zzzzz" localSheetId="4">#REF!</definedName>
    <definedName name="zzzzz" localSheetId="3">#REF!</definedName>
    <definedName name="zzzzz">#REF!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16" l="1"/>
  <c r="E59" i="16"/>
  <c r="D59" i="16"/>
  <c r="G56" i="16"/>
  <c r="E56" i="16"/>
  <c r="D56" i="16"/>
  <c r="G53" i="16"/>
  <c r="E53" i="16"/>
  <c r="D53" i="16"/>
  <c r="G50" i="16"/>
  <c r="E50" i="16"/>
  <c r="D50" i="16"/>
  <c r="G48" i="16"/>
  <c r="E48" i="16"/>
  <c r="D48" i="16"/>
  <c r="G46" i="16"/>
  <c r="E46" i="16"/>
  <c r="D46" i="16"/>
  <c r="G43" i="16"/>
  <c r="E43" i="16"/>
  <c r="D43" i="16"/>
  <c r="G41" i="16"/>
  <c r="E41" i="16"/>
  <c r="D41" i="16"/>
  <c r="G38" i="16"/>
  <c r="E38" i="16"/>
  <c r="D38" i="16"/>
  <c r="G35" i="16"/>
  <c r="E35" i="16"/>
  <c r="D35" i="16"/>
  <c r="G29" i="16"/>
  <c r="E29" i="16"/>
  <c r="D29" i="16"/>
  <c r="G16" i="16"/>
  <c r="E16" i="16"/>
  <c r="D16" i="16"/>
  <c r="G14" i="16"/>
  <c r="E14" i="16"/>
  <c r="D14" i="16"/>
  <c r="G310" i="15"/>
  <c r="E310" i="15"/>
  <c r="D310" i="15"/>
  <c r="G305" i="15"/>
  <c r="E305" i="15"/>
  <c r="D305" i="15"/>
  <c r="G300" i="15"/>
  <c r="E300" i="15"/>
  <c r="D300" i="15"/>
  <c r="G296" i="15"/>
  <c r="E296" i="15"/>
  <c r="D296" i="15"/>
  <c r="G286" i="15"/>
  <c r="E286" i="15"/>
  <c r="D286" i="15"/>
  <c r="G276" i="15"/>
  <c r="E276" i="15"/>
  <c r="D276" i="15"/>
  <c r="G262" i="15"/>
  <c r="E262" i="15"/>
  <c r="D262" i="15"/>
  <c r="G247" i="15"/>
  <c r="E247" i="15"/>
  <c r="D247" i="15"/>
  <c r="G237" i="15"/>
  <c r="E237" i="15"/>
  <c r="D237" i="15"/>
  <c r="G233" i="15"/>
  <c r="E233" i="15"/>
  <c r="D233" i="15"/>
  <c r="G224" i="15"/>
  <c r="E224" i="15"/>
  <c r="D224" i="15"/>
  <c r="G213" i="15"/>
  <c r="E213" i="15"/>
  <c r="D213" i="15"/>
  <c r="G191" i="15"/>
  <c r="E191" i="15"/>
  <c r="D191" i="15"/>
  <c r="G166" i="15"/>
  <c r="E166" i="15"/>
  <c r="D166" i="15"/>
  <c r="G144" i="15"/>
  <c r="E144" i="15"/>
  <c r="D144" i="15"/>
  <c r="G134" i="15"/>
  <c r="E134" i="15"/>
  <c r="D134" i="15"/>
  <c r="G116" i="15"/>
  <c r="E116" i="15"/>
  <c r="D116" i="15"/>
  <c r="G77" i="15"/>
  <c r="E77" i="15"/>
  <c r="D77" i="15"/>
  <c r="G64" i="15"/>
  <c r="E64" i="15"/>
  <c r="D64" i="15"/>
  <c r="G53" i="15"/>
  <c r="E53" i="15"/>
  <c r="D53" i="15"/>
  <c r="G39" i="15"/>
  <c r="E39" i="15"/>
  <c r="D39" i="15"/>
  <c r="G30" i="15"/>
  <c r="E30" i="15"/>
  <c r="D30" i="15"/>
  <c r="G14" i="15"/>
  <c r="E14" i="15"/>
  <c r="D14" i="15"/>
  <c r="I311" i="14"/>
  <c r="F311" i="14"/>
  <c r="I310" i="14"/>
  <c r="F310" i="14"/>
  <c r="I309" i="14"/>
  <c r="F309" i="14"/>
  <c r="I308" i="14"/>
  <c r="F308" i="14"/>
  <c r="I307" i="14"/>
  <c r="F307" i="14"/>
  <c r="I306" i="14"/>
  <c r="F306" i="14"/>
  <c r="I305" i="14"/>
  <c r="F305" i="14"/>
  <c r="I304" i="14"/>
  <c r="F304" i="14"/>
  <c r="I303" i="14"/>
  <c r="F303" i="14"/>
  <c r="I302" i="14"/>
  <c r="F302" i="14"/>
  <c r="I301" i="14"/>
  <c r="F301" i="14"/>
  <c r="I300" i="14"/>
  <c r="F300" i="14"/>
  <c r="I299" i="14"/>
  <c r="F299" i="14"/>
  <c r="I298" i="14"/>
  <c r="F298" i="14"/>
  <c r="I297" i="14"/>
  <c r="F297" i="14"/>
  <c r="I296" i="14"/>
  <c r="F296" i="14"/>
  <c r="I295" i="14"/>
  <c r="F295" i="14"/>
  <c r="I294" i="14"/>
  <c r="F294" i="14"/>
  <c r="I293" i="14"/>
  <c r="F293" i="14"/>
  <c r="I292" i="14"/>
  <c r="F292" i="14"/>
  <c r="I291" i="14"/>
  <c r="F291" i="14"/>
  <c r="I290" i="14"/>
  <c r="F290" i="14"/>
  <c r="I289" i="14"/>
  <c r="F289" i="14"/>
  <c r="I288" i="14"/>
  <c r="F288" i="14"/>
  <c r="I287" i="14"/>
  <c r="F287" i="14"/>
  <c r="I286" i="14"/>
  <c r="F286" i="14"/>
  <c r="I285" i="14"/>
  <c r="F285" i="14"/>
  <c r="I284" i="14"/>
  <c r="F284" i="14"/>
  <c r="I283" i="14"/>
  <c r="F283" i="14"/>
  <c r="I282" i="14"/>
  <c r="F282" i="14"/>
  <c r="I281" i="14"/>
  <c r="F281" i="14"/>
  <c r="I280" i="14"/>
  <c r="F280" i="14"/>
  <c r="I279" i="14"/>
  <c r="F279" i="14"/>
  <c r="I278" i="14"/>
  <c r="F278" i="14"/>
  <c r="L277" i="14"/>
  <c r="K277" i="14"/>
  <c r="H277" i="14"/>
  <c r="G277" i="14"/>
  <c r="E277" i="14"/>
  <c r="D277" i="14"/>
  <c r="H276" i="14"/>
  <c r="I276" i="14" s="1"/>
  <c r="F276" i="14"/>
  <c r="H275" i="14"/>
  <c r="I275" i="14" s="1"/>
  <c r="F275" i="14"/>
  <c r="H274" i="14"/>
  <c r="I274" i="14" s="1"/>
  <c r="F274" i="14"/>
  <c r="H273" i="14"/>
  <c r="I273" i="14" s="1"/>
  <c r="F273" i="14"/>
  <c r="H272" i="14"/>
  <c r="I272" i="14" s="1"/>
  <c r="F272" i="14"/>
  <c r="H271" i="14"/>
  <c r="I271" i="14" s="1"/>
  <c r="F271" i="14"/>
  <c r="H270" i="14"/>
  <c r="I270" i="14" s="1"/>
  <c r="F270" i="14"/>
  <c r="H269" i="14"/>
  <c r="I269" i="14" s="1"/>
  <c r="F269" i="14"/>
  <c r="H268" i="14"/>
  <c r="I268" i="14" s="1"/>
  <c r="F268" i="14"/>
  <c r="H267" i="14"/>
  <c r="I267" i="14" s="1"/>
  <c r="F267" i="14"/>
  <c r="H266" i="14"/>
  <c r="I266" i="14" s="1"/>
  <c r="F266" i="14"/>
  <c r="H265" i="14"/>
  <c r="I265" i="14" s="1"/>
  <c r="F265" i="14"/>
  <c r="H264" i="14"/>
  <c r="I264" i="14" s="1"/>
  <c r="F264" i="14"/>
  <c r="H263" i="14"/>
  <c r="I263" i="14" s="1"/>
  <c r="F263" i="14"/>
  <c r="H262" i="14"/>
  <c r="I262" i="14" s="1"/>
  <c r="F262" i="14"/>
  <c r="H261" i="14"/>
  <c r="I261" i="14" s="1"/>
  <c r="F261" i="14"/>
  <c r="H260" i="14"/>
  <c r="I260" i="14" s="1"/>
  <c r="F260" i="14"/>
  <c r="H259" i="14"/>
  <c r="I259" i="14" s="1"/>
  <c r="F259" i="14"/>
  <c r="H258" i="14"/>
  <c r="I258" i="14" s="1"/>
  <c r="F258" i="14"/>
  <c r="H257" i="14"/>
  <c r="I257" i="14" s="1"/>
  <c r="F257" i="14"/>
  <c r="H256" i="14"/>
  <c r="I256" i="14" s="1"/>
  <c r="F256" i="14"/>
  <c r="H255" i="14"/>
  <c r="I255" i="14" s="1"/>
  <c r="F255" i="14"/>
  <c r="H254" i="14"/>
  <c r="I254" i="14" s="1"/>
  <c r="F254" i="14"/>
  <c r="H253" i="14"/>
  <c r="I253" i="14" s="1"/>
  <c r="F253" i="14"/>
  <c r="H252" i="14"/>
  <c r="I252" i="14" s="1"/>
  <c r="F252" i="14"/>
  <c r="H251" i="14"/>
  <c r="I251" i="14" s="1"/>
  <c r="F251" i="14"/>
  <c r="H250" i="14"/>
  <c r="I250" i="14" s="1"/>
  <c r="F250" i="14"/>
  <c r="I249" i="14"/>
  <c r="H249" i="14"/>
  <c r="F249" i="14"/>
  <c r="H248" i="14"/>
  <c r="I248" i="14" s="1"/>
  <c r="F248" i="14"/>
  <c r="H247" i="14"/>
  <c r="I247" i="14" s="1"/>
  <c r="F247" i="14"/>
  <c r="H246" i="14"/>
  <c r="I246" i="14" s="1"/>
  <c r="F246" i="14"/>
  <c r="H245" i="14"/>
  <c r="I245" i="14" s="1"/>
  <c r="F245" i="14"/>
  <c r="H244" i="14"/>
  <c r="I244" i="14" s="1"/>
  <c r="F244" i="14"/>
  <c r="H243" i="14"/>
  <c r="I243" i="14" s="1"/>
  <c r="F243" i="14"/>
  <c r="H242" i="14"/>
  <c r="I242" i="14" s="1"/>
  <c r="F242" i="14"/>
  <c r="H241" i="14"/>
  <c r="I241" i="14" s="1"/>
  <c r="F241" i="14"/>
  <c r="H240" i="14"/>
  <c r="I240" i="14" s="1"/>
  <c r="F240" i="14"/>
  <c r="H239" i="14"/>
  <c r="I239" i="14" s="1"/>
  <c r="F239" i="14"/>
  <c r="H238" i="14"/>
  <c r="I238" i="14" s="1"/>
  <c r="F238" i="14"/>
  <c r="H237" i="14"/>
  <c r="I237" i="14" s="1"/>
  <c r="F237" i="14"/>
  <c r="H236" i="14"/>
  <c r="I236" i="14" s="1"/>
  <c r="F236" i="14"/>
  <c r="H235" i="14"/>
  <c r="I235" i="14" s="1"/>
  <c r="F235" i="14"/>
  <c r="H234" i="14"/>
  <c r="I234" i="14" s="1"/>
  <c r="F234" i="14"/>
  <c r="H233" i="14"/>
  <c r="I233" i="14" s="1"/>
  <c r="F233" i="14"/>
  <c r="H232" i="14"/>
  <c r="I232" i="14" s="1"/>
  <c r="F232" i="14"/>
  <c r="H231" i="14"/>
  <c r="I231" i="14" s="1"/>
  <c r="F231" i="14"/>
  <c r="H230" i="14"/>
  <c r="I230" i="14" s="1"/>
  <c r="F230" i="14"/>
  <c r="H229" i="14"/>
  <c r="I229" i="14" s="1"/>
  <c r="F229" i="14"/>
  <c r="H228" i="14"/>
  <c r="I228" i="14" s="1"/>
  <c r="F228" i="14"/>
  <c r="I227" i="14"/>
  <c r="H227" i="14"/>
  <c r="F227" i="14"/>
  <c r="H226" i="14"/>
  <c r="I226" i="14" s="1"/>
  <c r="F226" i="14"/>
  <c r="H225" i="14"/>
  <c r="I225" i="14" s="1"/>
  <c r="F225" i="14"/>
  <c r="H224" i="14"/>
  <c r="I224" i="14" s="1"/>
  <c r="F224" i="14"/>
  <c r="I223" i="14"/>
  <c r="H223" i="14"/>
  <c r="F223" i="14"/>
  <c r="H222" i="14"/>
  <c r="I222" i="14" s="1"/>
  <c r="F222" i="14"/>
  <c r="H221" i="14"/>
  <c r="I221" i="14" s="1"/>
  <c r="F221" i="14"/>
  <c r="H220" i="14"/>
  <c r="I220" i="14" s="1"/>
  <c r="F220" i="14"/>
  <c r="H219" i="14"/>
  <c r="I219" i="14" s="1"/>
  <c r="F219" i="14"/>
  <c r="H218" i="14"/>
  <c r="I218" i="14" s="1"/>
  <c r="F218" i="14"/>
  <c r="H217" i="14"/>
  <c r="I217" i="14" s="1"/>
  <c r="F217" i="14"/>
  <c r="H216" i="14"/>
  <c r="I216" i="14" s="1"/>
  <c r="F216" i="14"/>
  <c r="H215" i="14"/>
  <c r="I215" i="14" s="1"/>
  <c r="F215" i="14"/>
  <c r="H214" i="14"/>
  <c r="I214" i="14" s="1"/>
  <c r="F214" i="14"/>
  <c r="H213" i="14"/>
  <c r="I213" i="14" s="1"/>
  <c r="F213" i="14"/>
  <c r="H212" i="14"/>
  <c r="I212" i="14" s="1"/>
  <c r="F212" i="14"/>
  <c r="H211" i="14"/>
  <c r="I211" i="14" s="1"/>
  <c r="F211" i="14"/>
  <c r="H210" i="14"/>
  <c r="I210" i="14" s="1"/>
  <c r="F210" i="14"/>
  <c r="H209" i="14"/>
  <c r="I209" i="14" s="1"/>
  <c r="F209" i="14"/>
  <c r="H208" i="14"/>
  <c r="I208" i="14" s="1"/>
  <c r="F208" i="14"/>
  <c r="H207" i="14"/>
  <c r="I207" i="14" s="1"/>
  <c r="F207" i="14"/>
  <c r="H206" i="14"/>
  <c r="I206" i="14" s="1"/>
  <c r="F206" i="14"/>
  <c r="H205" i="14"/>
  <c r="I205" i="14" s="1"/>
  <c r="F205" i="14"/>
  <c r="H204" i="14"/>
  <c r="I204" i="14" s="1"/>
  <c r="F204" i="14"/>
  <c r="I203" i="14"/>
  <c r="H203" i="14"/>
  <c r="F203" i="14"/>
  <c r="H202" i="14"/>
  <c r="I202" i="14" s="1"/>
  <c r="F202" i="14"/>
  <c r="H201" i="14"/>
  <c r="I201" i="14" s="1"/>
  <c r="F201" i="14"/>
  <c r="H200" i="14"/>
  <c r="I200" i="14" s="1"/>
  <c r="F200" i="14"/>
  <c r="H199" i="14"/>
  <c r="I199" i="14" s="1"/>
  <c r="F199" i="14"/>
  <c r="H198" i="14"/>
  <c r="I198" i="14" s="1"/>
  <c r="F198" i="14"/>
  <c r="H197" i="14"/>
  <c r="I197" i="14" s="1"/>
  <c r="F197" i="14"/>
  <c r="H196" i="14"/>
  <c r="I196" i="14" s="1"/>
  <c r="F196" i="14"/>
  <c r="H195" i="14"/>
  <c r="I195" i="14" s="1"/>
  <c r="F195" i="14"/>
  <c r="H194" i="14"/>
  <c r="I194" i="14" s="1"/>
  <c r="F194" i="14"/>
  <c r="H193" i="14"/>
  <c r="I193" i="14" s="1"/>
  <c r="F193" i="14"/>
  <c r="H192" i="14"/>
  <c r="I192" i="14" s="1"/>
  <c r="F192" i="14"/>
  <c r="H191" i="14"/>
  <c r="I191" i="14" s="1"/>
  <c r="F191" i="14"/>
  <c r="H190" i="14"/>
  <c r="I190" i="14" s="1"/>
  <c r="F190" i="14"/>
  <c r="I189" i="14"/>
  <c r="H189" i="14"/>
  <c r="F189" i="14"/>
  <c r="H188" i="14"/>
  <c r="I188" i="14" s="1"/>
  <c r="F188" i="14"/>
  <c r="H187" i="14"/>
  <c r="I187" i="14" s="1"/>
  <c r="F187" i="14"/>
  <c r="H186" i="14"/>
  <c r="I186" i="14" s="1"/>
  <c r="F186" i="14"/>
  <c r="H185" i="14"/>
  <c r="I185" i="14" s="1"/>
  <c r="F185" i="14"/>
  <c r="H184" i="14"/>
  <c r="I184" i="14" s="1"/>
  <c r="F184" i="14"/>
  <c r="H183" i="14"/>
  <c r="I183" i="14" s="1"/>
  <c r="F183" i="14"/>
  <c r="H182" i="14"/>
  <c r="I182" i="14" s="1"/>
  <c r="F182" i="14"/>
  <c r="H181" i="14"/>
  <c r="I181" i="14" s="1"/>
  <c r="F181" i="14"/>
  <c r="H180" i="14"/>
  <c r="I180" i="14" s="1"/>
  <c r="F180" i="14"/>
  <c r="H179" i="14"/>
  <c r="I179" i="14" s="1"/>
  <c r="F179" i="14"/>
  <c r="H178" i="14"/>
  <c r="I178" i="14" s="1"/>
  <c r="F178" i="14"/>
  <c r="H177" i="14"/>
  <c r="I177" i="14" s="1"/>
  <c r="F177" i="14"/>
  <c r="H176" i="14"/>
  <c r="I176" i="14" s="1"/>
  <c r="F176" i="14"/>
  <c r="H175" i="14"/>
  <c r="I175" i="14" s="1"/>
  <c r="F175" i="14"/>
  <c r="H174" i="14"/>
  <c r="I174" i="14" s="1"/>
  <c r="F174" i="14"/>
  <c r="H173" i="14"/>
  <c r="I173" i="14" s="1"/>
  <c r="F173" i="14"/>
  <c r="H172" i="14"/>
  <c r="I172" i="14" s="1"/>
  <c r="F172" i="14"/>
  <c r="H171" i="14"/>
  <c r="I171" i="14" s="1"/>
  <c r="F171" i="14"/>
  <c r="H170" i="14"/>
  <c r="I170" i="14" s="1"/>
  <c r="F170" i="14"/>
  <c r="H169" i="14"/>
  <c r="I169" i="14" s="1"/>
  <c r="F169" i="14"/>
  <c r="H168" i="14"/>
  <c r="I168" i="14" s="1"/>
  <c r="F168" i="14"/>
  <c r="H167" i="14"/>
  <c r="I167" i="14" s="1"/>
  <c r="F167" i="14"/>
  <c r="H166" i="14"/>
  <c r="I166" i="14" s="1"/>
  <c r="F166" i="14"/>
  <c r="H165" i="14"/>
  <c r="I165" i="14" s="1"/>
  <c r="F165" i="14"/>
  <c r="H164" i="14"/>
  <c r="I164" i="14" s="1"/>
  <c r="F164" i="14"/>
  <c r="H163" i="14"/>
  <c r="I163" i="14" s="1"/>
  <c r="F163" i="14"/>
  <c r="H162" i="14"/>
  <c r="I162" i="14" s="1"/>
  <c r="F162" i="14"/>
  <c r="H161" i="14"/>
  <c r="I161" i="14" s="1"/>
  <c r="F161" i="14"/>
  <c r="H160" i="14"/>
  <c r="I160" i="14" s="1"/>
  <c r="F160" i="14"/>
  <c r="H159" i="14"/>
  <c r="I159" i="14" s="1"/>
  <c r="F159" i="14"/>
  <c r="H158" i="14"/>
  <c r="I158" i="14" s="1"/>
  <c r="F158" i="14"/>
  <c r="H157" i="14"/>
  <c r="I157" i="14" s="1"/>
  <c r="F157" i="14"/>
  <c r="H156" i="14"/>
  <c r="I156" i="14" s="1"/>
  <c r="F156" i="14"/>
  <c r="H155" i="14"/>
  <c r="I155" i="14" s="1"/>
  <c r="F155" i="14"/>
  <c r="H154" i="14"/>
  <c r="I154" i="14" s="1"/>
  <c r="F154" i="14"/>
  <c r="H153" i="14"/>
  <c r="I153" i="14" s="1"/>
  <c r="F153" i="14"/>
  <c r="H152" i="14"/>
  <c r="I152" i="14" s="1"/>
  <c r="F152" i="14"/>
  <c r="H151" i="14"/>
  <c r="I151" i="14" s="1"/>
  <c r="F151" i="14"/>
  <c r="H150" i="14"/>
  <c r="I150" i="14" s="1"/>
  <c r="F150" i="14"/>
  <c r="H149" i="14"/>
  <c r="I149" i="14" s="1"/>
  <c r="F149" i="14"/>
  <c r="H148" i="14"/>
  <c r="I148" i="14" s="1"/>
  <c r="F148" i="14"/>
  <c r="H147" i="14"/>
  <c r="I147" i="14" s="1"/>
  <c r="F147" i="14"/>
  <c r="H146" i="14"/>
  <c r="I146" i="14" s="1"/>
  <c r="F146" i="14"/>
  <c r="H145" i="14"/>
  <c r="I145" i="14" s="1"/>
  <c r="F145" i="14"/>
  <c r="H144" i="14"/>
  <c r="I144" i="14" s="1"/>
  <c r="F144" i="14"/>
  <c r="H143" i="14"/>
  <c r="I143" i="14" s="1"/>
  <c r="F143" i="14"/>
  <c r="H142" i="14"/>
  <c r="I142" i="14" s="1"/>
  <c r="F142" i="14"/>
  <c r="I141" i="14"/>
  <c r="H141" i="14"/>
  <c r="F141" i="14"/>
  <c r="H140" i="14"/>
  <c r="I140" i="14" s="1"/>
  <c r="F140" i="14"/>
  <c r="H139" i="14"/>
  <c r="I139" i="14" s="1"/>
  <c r="F139" i="14"/>
  <c r="H138" i="14"/>
  <c r="I138" i="14" s="1"/>
  <c r="F138" i="14"/>
  <c r="H137" i="14"/>
  <c r="I137" i="14" s="1"/>
  <c r="F137" i="14"/>
  <c r="H136" i="14"/>
  <c r="I136" i="14" s="1"/>
  <c r="F136" i="14"/>
  <c r="I135" i="14"/>
  <c r="H135" i="14"/>
  <c r="F135" i="14"/>
  <c r="H134" i="14"/>
  <c r="I134" i="14" s="1"/>
  <c r="F134" i="14"/>
  <c r="H133" i="14"/>
  <c r="I133" i="14" s="1"/>
  <c r="F133" i="14"/>
  <c r="H132" i="14"/>
  <c r="I132" i="14" s="1"/>
  <c r="F132" i="14"/>
  <c r="H131" i="14"/>
  <c r="I131" i="14" s="1"/>
  <c r="F131" i="14"/>
  <c r="H130" i="14"/>
  <c r="I130" i="14" s="1"/>
  <c r="F130" i="14"/>
  <c r="H129" i="14"/>
  <c r="I129" i="14" s="1"/>
  <c r="F129" i="14"/>
  <c r="H128" i="14"/>
  <c r="I128" i="14" s="1"/>
  <c r="F128" i="14"/>
  <c r="H127" i="14"/>
  <c r="I127" i="14" s="1"/>
  <c r="F127" i="14"/>
  <c r="H126" i="14"/>
  <c r="I126" i="14" s="1"/>
  <c r="F126" i="14"/>
  <c r="H125" i="14"/>
  <c r="I125" i="14" s="1"/>
  <c r="F125" i="14"/>
  <c r="H124" i="14"/>
  <c r="I124" i="14" s="1"/>
  <c r="F124" i="14"/>
  <c r="H123" i="14"/>
  <c r="I123" i="14" s="1"/>
  <c r="F123" i="14"/>
  <c r="H122" i="14"/>
  <c r="I122" i="14" s="1"/>
  <c r="F122" i="14"/>
  <c r="H121" i="14"/>
  <c r="I121" i="14" s="1"/>
  <c r="F121" i="14"/>
  <c r="H120" i="14"/>
  <c r="I120" i="14" s="1"/>
  <c r="F120" i="14"/>
  <c r="H119" i="14"/>
  <c r="I119" i="14" s="1"/>
  <c r="F119" i="14"/>
  <c r="H118" i="14"/>
  <c r="I118" i="14" s="1"/>
  <c r="F118" i="14"/>
  <c r="H117" i="14"/>
  <c r="I117" i="14" s="1"/>
  <c r="F117" i="14"/>
  <c r="H116" i="14"/>
  <c r="I116" i="14" s="1"/>
  <c r="F116" i="14"/>
  <c r="H115" i="14"/>
  <c r="I115" i="14" s="1"/>
  <c r="F115" i="14"/>
  <c r="H114" i="14"/>
  <c r="I114" i="14" s="1"/>
  <c r="F114" i="14"/>
  <c r="H113" i="14"/>
  <c r="I113" i="14" s="1"/>
  <c r="F113" i="14"/>
  <c r="H112" i="14"/>
  <c r="I112" i="14" s="1"/>
  <c r="F112" i="14"/>
  <c r="H111" i="14"/>
  <c r="I111" i="14" s="1"/>
  <c r="F111" i="14"/>
  <c r="H110" i="14"/>
  <c r="I110" i="14" s="1"/>
  <c r="F110" i="14"/>
  <c r="H109" i="14"/>
  <c r="I109" i="14" s="1"/>
  <c r="F109" i="14"/>
  <c r="H108" i="14"/>
  <c r="I108" i="14" s="1"/>
  <c r="F108" i="14"/>
  <c r="H107" i="14"/>
  <c r="I107" i="14" s="1"/>
  <c r="F107" i="14"/>
  <c r="H106" i="14"/>
  <c r="I106" i="14" s="1"/>
  <c r="F106" i="14"/>
  <c r="H105" i="14"/>
  <c r="I105" i="14" s="1"/>
  <c r="F105" i="14"/>
  <c r="H104" i="14"/>
  <c r="I104" i="14" s="1"/>
  <c r="F104" i="14"/>
  <c r="H103" i="14"/>
  <c r="I103" i="14" s="1"/>
  <c r="F103" i="14"/>
  <c r="H102" i="14"/>
  <c r="I102" i="14" s="1"/>
  <c r="F102" i="14"/>
  <c r="H101" i="14"/>
  <c r="I101" i="14" s="1"/>
  <c r="F101" i="14"/>
  <c r="H100" i="14"/>
  <c r="I100" i="14" s="1"/>
  <c r="F100" i="14"/>
  <c r="H99" i="14"/>
  <c r="I99" i="14" s="1"/>
  <c r="F99" i="14"/>
  <c r="H98" i="14"/>
  <c r="I98" i="14" s="1"/>
  <c r="F98" i="14"/>
  <c r="H97" i="14"/>
  <c r="I97" i="14" s="1"/>
  <c r="F97" i="14"/>
  <c r="H96" i="14"/>
  <c r="I96" i="14" s="1"/>
  <c r="F96" i="14"/>
  <c r="H95" i="14"/>
  <c r="I95" i="14" s="1"/>
  <c r="F95" i="14"/>
  <c r="H94" i="14"/>
  <c r="I94" i="14" s="1"/>
  <c r="F94" i="14"/>
  <c r="H93" i="14"/>
  <c r="I93" i="14" s="1"/>
  <c r="F93" i="14"/>
  <c r="H92" i="14"/>
  <c r="I92" i="14" s="1"/>
  <c r="F92" i="14"/>
  <c r="H91" i="14"/>
  <c r="I91" i="14" s="1"/>
  <c r="F91" i="14"/>
  <c r="H90" i="14"/>
  <c r="I90" i="14" s="1"/>
  <c r="F90" i="14"/>
  <c r="H89" i="14"/>
  <c r="I89" i="14" s="1"/>
  <c r="F89" i="14"/>
  <c r="H88" i="14"/>
  <c r="I88" i="14" s="1"/>
  <c r="F88" i="14"/>
  <c r="H87" i="14"/>
  <c r="I87" i="14" s="1"/>
  <c r="F87" i="14"/>
  <c r="H86" i="14"/>
  <c r="I86" i="14" s="1"/>
  <c r="F86" i="14"/>
  <c r="H85" i="14"/>
  <c r="I85" i="14" s="1"/>
  <c r="F85" i="14"/>
  <c r="H84" i="14"/>
  <c r="I84" i="14" s="1"/>
  <c r="F84" i="14"/>
  <c r="H83" i="14"/>
  <c r="I83" i="14" s="1"/>
  <c r="F83" i="14"/>
  <c r="H82" i="14"/>
  <c r="I82" i="14" s="1"/>
  <c r="F82" i="14"/>
  <c r="H81" i="14"/>
  <c r="I81" i="14" s="1"/>
  <c r="F81" i="14"/>
  <c r="H80" i="14"/>
  <c r="I80" i="14" s="1"/>
  <c r="F80" i="14"/>
  <c r="H79" i="14"/>
  <c r="I79" i="14" s="1"/>
  <c r="F79" i="14"/>
  <c r="H78" i="14"/>
  <c r="I78" i="14" s="1"/>
  <c r="F78" i="14"/>
  <c r="H77" i="14"/>
  <c r="I77" i="14" s="1"/>
  <c r="F77" i="14"/>
  <c r="H76" i="14"/>
  <c r="I76" i="14" s="1"/>
  <c r="F76" i="14"/>
  <c r="H75" i="14"/>
  <c r="I75" i="14" s="1"/>
  <c r="F75" i="14"/>
  <c r="H74" i="14"/>
  <c r="I74" i="14" s="1"/>
  <c r="F74" i="14"/>
  <c r="H73" i="14"/>
  <c r="I73" i="14" s="1"/>
  <c r="F73" i="14"/>
  <c r="H72" i="14"/>
  <c r="I72" i="14" s="1"/>
  <c r="F72" i="14"/>
  <c r="H71" i="14"/>
  <c r="I71" i="14" s="1"/>
  <c r="F71" i="14"/>
  <c r="H70" i="14"/>
  <c r="I70" i="14" s="1"/>
  <c r="F70" i="14"/>
  <c r="H69" i="14"/>
  <c r="I69" i="14" s="1"/>
  <c r="F69" i="14"/>
  <c r="H68" i="14"/>
  <c r="I68" i="14" s="1"/>
  <c r="F68" i="14"/>
  <c r="H67" i="14"/>
  <c r="I67" i="14" s="1"/>
  <c r="F67" i="14"/>
  <c r="H66" i="14"/>
  <c r="I66" i="14" s="1"/>
  <c r="F66" i="14"/>
  <c r="H65" i="14"/>
  <c r="I65" i="14" s="1"/>
  <c r="F65" i="14"/>
  <c r="H64" i="14"/>
  <c r="I64" i="14" s="1"/>
  <c r="F64" i="14"/>
  <c r="H63" i="14"/>
  <c r="I63" i="14" s="1"/>
  <c r="F63" i="14"/>
  <c r="H62" i="14"/>
  <c r="I62" i="14" s="1"/>
  <c r="F62" i="14"/>
  <c r="H61" i="14"/>
  <c r="I61" i="14" s="1"/>
  <c r="F61" i="14"/>
  <c r="H60" i="14"/>
  <c r="I60" i="14" s="1"/>
  <c r="F60" i="14"/>
  <c r="H59" i="14"/>
  <c r="I59" i="14" s="1"/>
  <c r="F59" i="14"/>
  <c r="H58" i="14"/>
  <c r="I58" i="14" s="1"/>
  <c r="F58" i="14"/>
  <c r="H57" i="14"/>
  <c r="I57" i="14" s="1"/>
  <c r="F57" i="14"/>
  <c r="H56" i="14"/>
  <c r="I56" i="14" s="1"/>
  <c r="F56" i="14"/>
  <c r="H55" i="14"/>
  <c r="I55" i="14" s="1"/>
  <c r="F55" i="14"/>
  <c r="H54" i="14"/>
  <c r="I54" i="14" s="1"/>
  <c r="F54" i="14"/>
  <c r="H53" i="14"/>
  <c r="I53" i="14" s="1"/>
  <c r="F53" i="14"/>
  <c r="H52" i="14"/>
  <c r="I52" i="14" s="1"/>
  <c r="F52" i="14"/>
  <c r="H51" i="14"/>
  <c r="I51" i="14" s="1"/>
  <c r="F51" i="14"/>
  <c r="H50" i="14"/>
  <c r="I50" i="14" s="1"/>
  <c r="F50" i="14"/>
  <c r="H49" i="14"/>
  <c r="I49" i="14" s="1"/>
  <c r="F49" i="14"/>
  <c r="H48" i="14"/>
  <c r="I48" i="14" s="1"/>
  <c r="F48" i="14"/>
  <c r="H47" i="14"/>
  <c r="I47" i="14" s="1"/>
  <c r="F47" i="14"/>
  <c r="H46" i="14"/>
  <c r="I46" i="14" s="1"/>
  <c r="F46" i="14"/>
  <c r="H45" i="14"/>
  <c r="I45" i="14" s="1"/>
  <c r="F45" i="14"/>
  <c r="H44" i="14"/>
  <c r="I44" i="14" s="1"/>
  <c r="F44" i="14"/>
  <c r="H43" i="14"/>
  <c r="I43" i="14" s="1"/>
  <c r="F43" i="14"/>
  <c r="H42" i="14"/>
  <c r="I42" i="14" s="1"/>
  <c r="F42" i="14"/>
  <c r="H41" i="14"/>
  <c r="I41" i="14" s="1"/>
  <c r="F41" i="14"/>
  <c r="H40" i="14"/>
  <c r="I40" i="14" s="1"/>
  <c r="F40" i="14"/>
  <c r="H39" i="14"/>
  <c r="I39" i="14" s="1"/>
  <c r="F39" i="14"/>
  <c r="H38" i="14"/>
  <c r="I38" i="14" s="1"/>
  <c r="F38" i="14"/>
  <c r="H37" i="14"/>
  <c r="I37" i="14" s="1"/>
  <c r="F37" i="14"/>
  <c r="H36" i="14"/>
  <c r="I36" i="14" s="1"/>
  <c r="F36" i="14"/>
  <c r="H35" i="14"/>
  <c r="I35" i="14" s="1"/>
  <c r="F35" i="14"/>
  <c r="H34" i="14"/>
  <c r="I34" i="14" s="1"/>
  <c r="F34" i="14"/>
  <c r="H33" i="14"/>
  <c r="I33" i="14" s="1"/>
  <c r="F33" i="14"/>
  <c r="H32" i="14"/>
  <c r="I32" i="14" s="1"/>
  <c r="F32" i="14"/>
  <c r="H31" i="14"/>
  <c r="I31" i="14" s="1"/>
  <c r="F31" i="14"/>
  <c r="H30" i="14"/>
  <c r="I30" i="14" s="1"/>
  <c r="F30" i="14"/>
  <c r="H29" i="14"/>
  <c r="I29" i="14" s="1"/>
  <c r="F29" i="14"/>
  <c r="H28" i="14"/>
  <c r="I28" i="14" s="1"/>
  <c r="F28" i="14"/>
  <c r="H27" i="14"/>
  <c r="I27" i="14" s="1"/>
  <c r="F27" i="14"/>
  <c r="H26" i="14"/>
  <c r="I26" i="14" s="1"/>
  <c r="F26" i="14"/>
  <c r="H25" i="14"/>
  <c r="I25" i="14" s="1"/>
  <c r="F25" i="14"/>
  <c r="H24" i="14"/>
  <c r="I24" i="14" s="1"/>
  <c r="F24" i="14"/>
  <c r="H23" i="14"/>
  <c r="I23" i="14" s="1"/>
  <c r="F23" i="14"/>
  <c r="H22" i="14"/>
  <c r="I22" i="14" s="1"/>
  <c r="F22" i="14"/>
  <c r="H21" i="14"/>
  <c r="I21" i="14" s="1"/>
  <c r="F21" i="14"/>
  <c r="H20" i="14"/>
  <c r="I20" i="14" s="1"/>
  <c r="F20" i="14"/>
  <c r="H19" i="14"/>
  <c r="I19" i="14" s="1"/>
  <c r="F19" i="14"/>
  <c r="H18" i="14"/>
  <c r="F18" i="14"/>
  <c r="H17" i="14"/>
  <c r="I17" i="14" s="1"/>
  <c r="F17" i="14"/>
  <c r="H16" i="14"/>
  <c r="I16" i="14" s="1"/>
  <c r="F16" i="14"/>
  <c r="H15" i="14"/>
  <c r="I15" i="14" s="1"/>
  <c r="F15" i="14"/>
  <c r="L14" i="14"/>
  <c r="L13" i="14" s="1"/>
  <c r="K14" i="14"/>
  <c r="G14" i="14"/>
  <c r="E14" i="14"/>
  <c r="D14" i="14"/>
  <c r="J273" i="13"/>
  <c r="F273" i="13"/>
  <c r="J272" i="13"/>
  <c r="F272" i="13"/>
  <c r="J271" i="13"/>
  <c r="F271" i="13"/>
  <c r="L271" i="13" s="1"/>
  <c r="J270" i="13"/>
  <c r="F270" i="13"/>
  <c r="J269" i="13"/>
  <c r="F269" i="13"/>
  <c r="J268" i="13"/>
  <c r="F268" i="13"/>
  <c r="J267" i="13"/>
  <c r="F267" i="13"/>
  <c r="J266" i="13"/>
  <c r="F266" i="13"/>
  <c r="J265" i="13"/>
  <c r="F265" i="13"/>
  <c r="L265" i="13" s="1"/>
  <c r="J264" i="13"/>
  <c r="F264" i="13"/>
  <c r="J263" i="13"/>
  <c r="F263" i="13"/>
  <c r="J262" i="13"/>
  <c r="F262" i="13"/>
  <c r="J261" i="13"/>
  <c r="F261" i="13"/>
  <c r="J260" i="13"/>
  <c r="F260" i="13"/>
  <c r="J259" i="13"/>
  <c r="F259" i="13"/>
  <c r="L259" i="13" s="1"/>
  <c r="J258" i="13"/>
  <c r="F258" i="13"/>
  <c r="J257" i="13"/>
  <c r="F257" i="13"/>
  <c r="J256" i="13"/>
  <c r="F256" i="13"/>
  <c r="J255" i="13"/>
  <c r="F255" i="13"/>
  <c r="J254" i="13"/>
  <c r="F254" i="13"/>
  <c r="J253" i="13"/>
  <c r="F253" i="13"/>
  <c r="L253" i="13" s="1"/>
  <c r="J252" i="13"/>
  <c r="F252" i="13"/>
  <c r="J251" i="13"/>
  <c r="F251" i="13"/>
  <c r="J250" i="13"/>
  <c r="F250" i="13"/>
  <c r="K249" i="13"/>
  <c r="I249" i="13"/>
  <c r="H249" i="13"/>
  <c r="E249" i="13"/>
  <c r="D249" i="13"/>
  <c r="C249" i="13"/>
  <c r="J248" i="13"/>
  <c r="F248" i="13"/>
  <c r="J247" i="13"/>
  <c r="F247" i="13"/>
  <c r="L247" i="13" s="1"/>
  <c r="J246" i="13"/>
  <c r="F246" i="13"/>
  <c r="J245" i="13"/>
  <c r="F245" i="13"/>
  <c r="J244" i="13"/>
  <c r="F244" i="13"/>
  <c r="J243" i="13"/>
  <c r="F243" i="13"/>
  <c r="J242" i="13"/>
  <c r="F242" i="13"/>
  <c r="J241" i="13"/>
  <c r="F241" i="13"/>
  <c r="J240" i="13"/>
  <c r="F240" i="13"/>
  <c r="J239" i="13"/>
  <c r="F239" i="13"/>
  <c r="J238" i="13"/>
  <c r="F238" i="13"/>
  <c r="J237" i="13"/>
  <c r="F237" i="13"/>
  <c r="J236" i="13"/>
  <c r="F236" i="13"/>
  <c r="J235" i="13"/>
  <c r="F235" i="13"/>
  <c r="L235" i="13" s="1"/>
  <c r="J234" i="13"/>
  <c r="F234" i="13"/>
  <c r="J233" i="13"/>
  <c r="F233" i="13"/>
  <c r="J232" i="13"/>
  <c r="F232" i="13"/>
  <c r="J231" i="13"/>
  <c r="F231" i="13"/>
  <c r="J230" i="13"/>
  <c r="F230" i="13"/>
  <c r="J229" i="13"/>
  <c r="F229" i="13"/>
  <c r="L229" i="13" s="1"/>
  <c r="J228" i="13"/>
  <c r="F228" i="13"/>
  <c r="J227" i="13"/>
  <c r="F227" i="13"/>
  <c r="J226" i="13"/>
  <c r="F226" i="13"/>
  <c r="J225" i="13"/>
  <c r="F225" i="13"/>
  <c r="J224" i="13"/>
  <c r="F224" i="13"/>
  <c r="J223" i="13"/>
  <c r="F223" i="13"/>
  <c r="L223" i="13" s="1"/>
  <c r="J222" i="13"/>
  <c r="F222" i="13"/>
  <c r="J221" i="13"/>
  <c r="L221" i="13" s="1"/>
  <c r="F221" i="13"/>
  <c r="J220" i="13"/>
  <c r="F220" i="13"/>
  <c r="J219" i="13"/>
  <c r="F219" i="13"/>
  <c r="J218" i="13"/>
  <c r="F218" i="13"/>
  <c r="J217" i="13"/>
  <c r="F217" i="13"/>
  <c r="L217" i="13" s="1"/>
  <c r="J216" i="13"/>
  <c r="F216" i="13"/>
  <c r="L215" i="13"/>
  <c r="J215" i="13"/>
  <c r="F215" i="13"/>
  <c r="J214" i="13"/>
  <c r="F214" i="13"/>
  <c r="J213" i="13"/>
  <c r="F213" i="13"/>
  <c r="J212" i="13"/>
  <c r="F212" i="13"/>
  <c r="J211" i="13"/>
  <c r="F211" i="13"/>
  <c r="J210" i="13"/>
  <c r="F210" i="13"/>
  <c r="J209" i="13"/>
  <c r="F209" i="13"/>
  <c r="J208" i="13"/>
  <c r="F208" i="13"/>
  <c r="J207" i="13"/>
  <c r="F207" i="13"/>
  <c r="J206" i="13"/>
  <c r="F206" i="13"/>
  <c r="J205" i="13"/>
  <c r="F205" i="13"/>
  <c r="J204" i="13"/>
  <c r="F204" i="13"/>
  <c r="J203" i="13"/>
  <c r="F203" i="13"/>
  <c r="J202" i="13"/>
  <c r="F202" i="13"/>
  <c r="J201" i="13"/>
  <c r="F201" i="13"/>
  <c r="J200" i="13"/>
  <c r="F200" i="13"/>
  <c r="J199" i="13"/>
  <c r="F199" i="13"/>
  <c r="J198" i="13"/>
  <c r="F198" i="13"/>
  <c r="J197" i="13"/>
  <c r="F197" i="13"/>
  <c r="J196" i="13"/>
  <c r="F196" i="13"/>
  <c r="J195" i="13"/>
  <c r="F195" i="13"/>
  <c r="J194" i="13"/>
  <c r="F194" i="13"/>
  <c r="J193" i="13"/>
  <c r="F193" i="13"/>
  <c r="J192" i="13"/>
  <c r="F192" i="13"/>
  <c r="J191" i="13"/>
  <c r="F191" i="13"/>
  <c r="J190" i="13"/>
  <c r="F190" i="13"/>
  <c r="J189" i="13"/>
  <c r="F189" i="13"/>
  <c r="J188" i="13"/>
  <c r="F188" i="13"/>
  <c r="J187" i="13"/>
  <c r="F187" i="13"/>
  <c r="J186" i="13"/>
  <c r="F186" i="13"/>
  <c r="J185" i="13"/>
  <c r="F185" i="13"/>
  <c r="L185" i="13" s="1"/>
  <c r="M185" i="13" s="1"/>
  <c r="J184" i="13"/>
  <c r="F184" i="13"/>
  <c r="J183" i="13"/>
  <c r="F183" i="13"/>
  <c r="J182" i="13"/>
  <c r="F182" i="13"/>
  <c r="J181" i="13"/>
  <c r="F181" i="13"/>
  <c r="J180" i="13"/>
  <c r="F180" i="13"/>
  <c r="J179" i="13"/>
  <c r="F179" i="13"/>
  <c r="J178" i="13"/>
  <c r="F178" i="13"/>
  <c r="J177" i="13"/>
  <c r="F177" i="13"/>
  <c r="J176" i="13"/>
  <c r="F176" i="13"/>
  <c r="J175" i="13"/>
  <c r="F175" i="13"/>
  <c r="J174" i="13"/>
  <c r="F174" i="13"/>
  <c r="J173" i="13"/>
  <c r="F173" i="13"/>
  <c r="J172" i="13"/>
  <c r="F172" i="13"/>
  <c r="J171" i="13"/>
  <c r="F171" i="13"/>
  <c r="J170" i="13"/>
  <c r="F170" i="13"/>
  <c r="J169" i="13"/>
  <c r="F169" i="13"/>
  <c r="J168" i="13"/>
  <c r="F168" i="13"/>
  <c r="J167" i="13"/>
  <c r="F167" i="13"/>
  <c r="J166" i="13"/>
  <c r="F166" i="13"/>
  <c r="J165" i="13"/>
  <c r="F165" i="13"/>
  <c r="J164" i="13"/>
  <c r="L164" i="13" s="1"/>
  <c r="M164" i="13" s="1"/>
  <c r="F164" i="13"/>
  <c r="J163" i="13"/>
  <c r="F163" i="13"/>
  <c r="J162" i="13"/>
  <c r="F162" i="13"/>
  <c r="J161" i="13"/>
  <c r="F161" i="13"/>
  <c r="L161" i="13" s="1"/>
  <c r="M161" i="13" s="1"/>
  <c r="J160" i="13"/>
  <c r="F160" i="13"/>
  <c r="J159" i="13"/>
  <c r="F159" i="13"/>
  <c r="J158" i="13"/>
  <c r="F158" i="13"/>
  <c r="J157" i="13"/>
  <c r="F157" i="13"/>
  <c r="J156" i="13"/>
  <c r="F156" i="13"/>
  <c r="J155" i="13"/>
  <c r="F155" i="13"/>
  <c r="J154" i="13"/>
  <c r="F154" i="13"/>
  <c r="J153" i="13"/>
  <c r="F153" i="13"/>
  <c r="J152" i="13"/>
  <c r="F152" i="13"/>
  <c r="L152" i="13" s="1"/>
  <c r="M152" i="13" s="1"/>
  <c r="J151" i="13"/>
  <c r="F151" i="13"/>
  <c r="J150" i="13"/>
  <c r="F150" i="13"/>
  <c r="J149" i="13"/>
  <c r="F149" i="13"/>
  <c r="J148" i="13"/>
  <c r="F148" i="13"/>
  <c r="J147" i="13"/>
  <c r="F147" i="13"/>
  <c r="J146" i="13"/>
  <c r="F146" i="13"/>
  <c r="L146" i="13" s="1"/>
  <c r="M146" i="13" s="1"/>
  <c r="J145" i="13"/>
  <c r="F145" i="13"/>
  <c r="J144" i="13"/>
  <c r="F144" i="13"/>
  <c r="J143" i="13"/>
  <c r="F143" i="13"/>
  <c r="J142" i="13"/>
  <c r="F142" i="13"/>
  <c r="J141" i="13"/>
  <c r="F141" i="13"/>
  <c r="J140" i="13"/>
  <c r="F140" i="13"/>
  <c r="L140" i="13" s="1"/>
  <c r="M140" i="13" s="1"/>
  <c r="J139" i="13"/>
  <c r="F139" i="13"/>
  <c r="J138" i="13"/>
  <c r="F138" i="13"/>
  <c r="J137" i="13"/>
  <c r="F137" i="13"/>
  <c r="J136" i="13"/>
  <c r="F136" i="13"/>
  <c r="J135" i="13"/>
  <c r="F135" i="13"/>
  <c r="J134" i="13"/>
  <c r="F134" i="13"/>
  <c r="L134" i="13" s="1"/>
  <c r="M134" i="13" s="1"/>
  <c r="J133" i="13"/>
  <c r="F133" i="13"/>
  <c r="J132" i="13"/>
  <c r="F132" i="13"/>
  <c r="J131" i="13"/>
  <c r="F131" i="13"/>
  <c r="J130" i="13"/>
  <c r="F130" i="13"/>
  <c r="J129" i="13"/>
  <c r="F129" i="13"/>
  <c r="J128" i="13"/>
  <c r="F128" i="13"/>
  <c r="L128" i="13" s="1"/>
  <c r="M128" i="13" s="1"/>
  <c r="J127" i="13"/>
  <c r="F127" i="13"/>
  <c r="J126" i="13"/>
  <c r="F126" i="13"/>
  <c r="J125" i="13"/>
  <c r="F125" i="13"/>
  <c r="J124" i="13"/>
  <c r="F124" i="13"/>
  <c r="J123" i="13"/>
  <c r="F123" i="13"/>
  <c r="J122" i="13"/>
  <c r="F122" i="13"/>
  <c r="L122" i="13" s="1"/>
  <c r="M122" i="13" s="1"/>
  <c r="J121" i="13"/>
  <c r="F121" i="13"/>
  <c r="J120" i="13"/>
  <c r="F120" i="13"/>
  <c r="J119" i="13"/>
  <c r="F119" i="13"/>
  <c r="L119" i="13" s="1"/>
  <c r="M119" i="13" s="1"/>
  <c r="J118" i="13"/>
  <c r="F118" i="13"/>
  <c r="J117" i="13"/>
  <c r="F117" i="13"/>
  <c r="J116" i="13"/>
  <c r="F116" i="13"/>
  <c r="J115" i="13"/>
  <c r="F115" i="13"/>
  <c r="J114" i="13"/>
  <c r="F114" i="13"/>
  <c r="J113" i="13"/>
  <c r="F113" i="13"/>
  <c r="L113" i="13" s="1"/>
  <c r="M113" i="13" s="1"/>
  <c r="J112" i="13"/>
  <c r="F112" i="13"/>
  <c r="J111" i="13"/>
  <c r="F111" i="13"/>
  <c r="J110" i="13"/>
  <c r="F110" i="13"/>
  <c r="J109" i="13"/>
  <c r="F109" i="13"/>
  <c r="J108" i="13"/>
  <c r="F108" i="13"/>
  <c r="J107" i="13"/>
  <c r="F107" i="13"/>
  <c r="J106" i="13"/>
  <c r="F106" i="13"/>
  <c r="J105" i="13"/>
  <c r="F105" i="13"/>
  <c r="J104" i="13"/>
  <c r="F104" i="13"/>
  <c r="L104" i="13" s="1"/>
  <c r="M104" i="13" s="1"/>
  <c r="J103" i="13"/>
  <c r="F103" i="13"/>
  <c r="J102" i="13"/>
  <c r="F102" i="13"/>
  <c r="J101" i="13"/>
  <c r="F101" i="13"/>
  <c r="J100" i="13"/>
  <c r="F100" i="13"/>
  <c r="J99" i="13"/>
  <c r="F99" i="13"/>
  <c r="J98" i="13"/>
  <c r="F98" i="13"/>
  <c r="J97" i="13"/>
  <c r="F97" i="13"/>
  <c r="J96" i="13"/>
  <c r="F96" i="13"/>
  <c r="J95" i="13"/>
  <c r="F95" i="13"/>
  <c r="J94" i="13"/>
  <c r="F94" i="13"/>
  <c r="J93" i="13"/>
  <c r="F93" i="13"/>
  <c r="J92" i="13"/>
  <c r="F92" i="13"/>
  <c r="J91" i="13"/>
  <c r="F91" i="13"/>
  <c r="J90" i="13"/>
  <c r="F90" i="13"/>
  <c r="J89" i="13"/>
  <c r="F89" i="13"/>
  <c r="L89" i="13" s="1"/>
  <c r="M89" i="13" s="1"/>
  <c r="J88" i="13"/>
  <c r="F88" i="13"/>
  <c r="J87" i="13"/>
  <c r="F87" i="13"/>
  <c r="J86" i="13"/>
  <c r="F86" i="13"/>
  <c r="J85" i="13"/>
  <c r="F85" i="13"/>
  <c r="J84" i="13"/>
  <c r="F84" i="13"/>
  <c r="J83" i="13"/>
  <c r="F83" i="13"/>
  <c r="L83" i="13" s="1"/>
  <c r="M83" i="13" s="1"/>
  <c r="J82" i="13"/>
  <c r="F82" i="13"/>
  <c r="L82" i="13" s="1"/>
  <c r="J81" i="13"/>
  <c r="F81" i="13"/>
  <c r="L81" i="13" s="1"/>
  <c r="M81" i="13" s="1"/>
  <c r="J80" i="13"/>
  <c r="F80" i="13"/>
  <c r="J79" i="13"/>
  <c r="F79" i="13"/>
  <c r="J78" i="13"/>
  <c r="F78" i="13"/>
  <c r="J77" i="13"/>
  <c r="F77" i="13"/>
  <c r="J76" i="13"/>
  <c r="F76" i="13"/>
  <c r="L76" i="13" s="1"/>
  <c r="J75" i="13"/>
  <c r="F75" i="13"/>
  <c r="J74" i="13"/>
  <c r="F74" i="13"/>
  <c r="J73" i="13"/>
  <c r="F73" i="13"/>
  <c r="J72" i="13"/>
  <c r="F72" i="13"/>
  <c r="J71" i="13"/>
  <c r="F71" i="13"/>
  <c r="J70" i="13"/>
  <c r="F70" i="13"/>
  <c r="J69" i="13"/>
  <c r="F69" i="13"/>
  <c r="J68" i="13"/>
  <c r="F68" i="13"/>
  <c r="L68" i="13" s="1"/>
  <c r="M68" i="13" s="1"/>
  <c r="J67" i="13"/>
  <c r="F67" i="13"/>
  <c r="J66" i="13"/>
  <c r="F66" i="13"/>
  <c r="J65" i="13"/>
  <c r="F65" i="13"/>
  <c r="L65" i="13" s="1"/>
  <c r="M65" i="13" s="1"/>
  <c r="J64" i="13"/>
  <c r="F64" i="13"/>
  <c r="L64" i="13" s="1"/>
  <c r="J63" i="13"/>
  <c r="F63" i="13"/>
  <c r="J62" i="13"/>
  <c r="F62" i="13"/>
  <c r="J61" i="13"/>
  <c r="F61" i="13"/>
  <c r="J60" i="13"/>
  <c r="F60" i="13"/>
  <c r="J59" i="13"/>
  <c r="F59" i="13"/>
  <c r="L59" i="13" s="1"/>
  <c r="M59" i="13" s="1"/>
  <c r="J58" i="13"/>
  <c r="F58" i="13"/>
  <c r="L58" i="13" s="1"/>
  <c r="J57" i="13"/>
  <c r="F57" i="13"/>
  <c r="J56" i="13"/>
  <c r="F56" i="13"/>
  <c r="L56" i="13" s="1"/>
  <c r="M56" i="13" s="1"/>
  <c r="J55" i="13"/>
  <c r="F55" i="13"/>
  <c r="J54" i="13"/>
  <c r="F54" i="13"/>
  <c r="J53" i="13"/>
  <c r="F53" i="13"/>
  <c r="J52" i="13"/>
  <c r="F52" i="13"/>
  <c r="J51" i="13"/>
  <c r="F51" i="13"/>
  <c r="J50" i="13"/>
  <c r="F50" i="13"/>
  <c r="J49" i="13"/>
  <c r="F49" i="13"/>
  <c r="J48" i="13"/>
  <c r="F48" i="13"/>
  <c r="J47" i="13"/>
  <c r="F47" i="13"/>
  <c r="L47" i="13" s="1"/>
  <c r="M47" i="13" s="1"/>
  <c r="J46" i="13"/>
  <c r="F46" i="13"/>
  <c r="J45" i="13"/>
  <c r="F45" i="13"/>
  <c r="J44" i="13"/>
  <c r="F44" i="13"/>
  <c r="J43" i="13"/>
  <c r="F43" i="13"/>
  <c r="J42" i="13"/>
  <c r="F42" i="13"/>
  <c r="J41" i="13"/>
  <c r="F41" i="13"/>
  <c r="J40" i="13"/>
  <c r="F40" i="13"/>
  <c r="J39" i="13"/>
  <c r="F39" i="13"/>
  <c r="J38" i="13"/>
  <c r="F38" i="13"/>
  <c r="J37" i="13"/>
  <c r="F37" i="13"/>
  <c r="J36" i="13"/>
  <c r="F36" i="13"/>
  <c r="J35" i="13"/>
  <c r="F35" i="13"/>
  <c r="J34" i="13"/>
  <c r="F34" i="13"/>
  <c r="J33" i="13"/>
  <c r="F33" i="13"/>
  <c r="J32" i="13"/>
  <c r="F32" i="13"/>
  <c r="J31" i="13"/>
  <c r="F31" i="13"/>
  <c r="J30" i="13"/>
  <c r="F30" i="13"/>
  <c r="J29" i="13"/>
  <c r="F29" i="13"/>
  <c r="J28" i="13"/>
  <c r="F28" i="13"/>
  <c r="J27" i="13"/>
  <c r="F27" i="13"/>
  <c r="J26" i="13"/>
  <c r="F26" i="13"/>
  <c r="J25" i="13"/>
  <c r="F25" i="13"/>
  <c r="J24" i="13"/>
  <c r="F24" i="13"/>
  <c r="J23" i="13"/>
  <c r="F23" i="13"/>
  <c r="J22" i="13"/>
  <c r="F22" i="13"/>
  <c r="J21" i="13"/>
  <c r="F21" i="13"/>
  <c r="L21" i="13" s="1"/>
  <c r="M21" i="13" s="1"/>
  <c r="J20" i="13"/>
  <c r="F20" i="13"/>
  <c r="J19" i="13"/>
  <c r="F19" i="13"/>
  <c r="J18" i="13"/>
  <c r="F18" i="13"/>
  <c r="J17" i="13"/>
  <c r="F17" i="13"/>
  <c r="J16" i="13"/>
  <c r="F16" i="13"/>
  <c r="J15" i="13"/>
  <c r="F15" i="13"/>
  <c r="I14" i="13"/>
  <c r="I13" i="13" s="1"/>
  <c r="H14" i="13"/>
  <c r="H13" i="13" s="1"/>
  <c r="E14" i="13"/>
  <c r="E13" i="13" s="1"/>
  <c r="D14" i="13"/>
  <c r="D13" i="13" s="1"/>
  <c r="C14" i="13"/>
  <c r="G49" i="12"/>
  <c r="M49" i="12" s="1"/>
  <c r="L48" i="12"/>
  <c r="G48" i="12"/>
  <c r="M48" i="12" s="1"/>
  <c r="L47" i="12"/>
  <c r="G47" i="12"/>
  <c r="L46" i="12"/>
  <c r="G46" i="12"/>
  <c r="L45" i="12"/>
  <c r="M45" i="12" s="1"/>
  <c r="G45" i="12"/>
  <c r="L44" i="12"/>
  <c r="G44" i="12"/>
  <c r="L43" i="12"/>
  <c r="G43" i="12"/>
  <c r="L42" i="12"/>
  <c r="G42" i="12"/>
  <c r="L41" i="12"/>
  <c r="G41" i="12"/>
  <c r="L40" i="12"/>
  <c r="G40" i="12"/>
  <c r="M40" i="12" s="1"/>
  <c r="L39" i="12"/>
  <c r="G39" i="12"/>
  <c r="L38" i="12"/>
  <c r="G38" i="12"/>
  <c r="L37" i="12"/>
  <c r="G37" i="12"/>
  <c r="L36" i="12"/>
  <c r="G36" i="12"/>
  <c r="M36" i="12" s="1"/>
  <c r="L35" i="12"/>
  <c r="G35" i="12"/>
  <c r="L34" i="12"/>
  <c r="G34" i="12"/>
  <c r="L33" i="12"/>
  <c r="M33" i="12" s="1"/>
  <c r="G33" i="12"/>
  <c r="L32" i="12"/>
  <c r="G32" i="12"/>
  <c r="L31" i="12"/>
  <c r="G31" i="12"/>
  <c r="L30" i="12"/>
  <c r="G30" i="12"/>
  <c r="L29" i="12"/>
  <c r="G29" i="12"/>
  <c r="L28" i="12"/>
  <c r="G28" i="12"/>
  <c r="L27" i="12"/>
  <c r="G27" i="12"/>
  <c r="L26" i="12"/>
  <c r="G26" i="12"/>
  <c r="L25" i="12"/>
  <c r="G25" i="12"/>
  <c r="L24" i="12"/>
  <c r="G24" i="12"/>
  <c r="L23" i="12"/>
  <c r="G23" i="12"/>
  <c r="L22" i="12"/>
  <c r="G22" i="12"/>
  <c r="L21" i="12"/>
  <c r="G21" i="12"/>
  <c r="L20" i="12"/>
  <c r="G20" i="12"/>
  <c r="L19" i="12"/>
  <c r="G19" i="12"/>
  <c r="L18" i="12"/>
  <c r="G18" i="12"/>
  <c r="L17" i="12"/>
  <c r="G17" i="12"/>
  <c r="L16" i="12"/>
  <c r="G16" i="12"/>
  <c r="K15" i="12"/>
  <c r="J15" i="12"/>
  <c r="I15" i="12"/>
  <c r="F15" i="12"/>
  <c r="E15" i="12"/>
  <c r="D15" i="12"/>
  <c r="L179" i="13" l="1"/>
  <c r="M179" i="13" s="1"/>
  <c r="C13" i="13"/>
  <c r="L163" i="13"/>
  <c r="L158" i="13"/>
  <c r="M158" i="13" s="1"/>
  <c r="L248" i="13"/>
  <c r="L252" i="13"/>
  <c r="M252" i="13" s="1"/>
  <c r="L258" i="13"/>
  <c r="M258" i="13" s="1"/>
  <c r="L264" i="13"/>
  <c r="M264" i="13" s="1"/>
  <c r="L270" i="13"/>
  <c r="M270" i="13" s="1"/>
  <c r="M37" i="12"/>
  <c r="D13" i="16"/>
  <c r="E13" i="16"/>
  <c r="G13" i="16"/>
  <c r="D13" i="15"/>
  <c r="E13" i="15"/>
  <c r="G13" i="15"/>
  <c r="D13" i="14"/>
  <c r="K13" i="14"/>
  <c r="H14" i="14"/>
  <c r="I14" i="14" s="1"/>
  <c r="I277" i="14"/>
  <c r="G13" i="14"/>
  <c r="F277" i="14"/>
  <c r="E13" i="14"/>
  <c r="L172" i="13"/>
  <c r="M172" i="13" s="1"/>
  <c r="L35" i="13"/>
  <c r="M35" i="13" s="1"/>
  <c r="L143" i="13"/>
  <c r="M143" i="13" s="1"/>
  <c r="L167" i="13"/>
  <c r="M167" i="13" s="1"/>
  <c r="L173" i="13"/>
  <c r="M173" i="13" s="1"/>
  <c r="L24" i="13"/>
  <c r="M24" i="13" s="1"/>
  <c r="L36" i="13"/>
  <c r="M36" i="13" s="1"/>
  <c r="L255" i="13"/>
  <c r="M255" i="13" s="1"/>
  <c r="L261" i="13"/>
  <c r="M261" i="13" s="1"/>
  <c r="L267" i="13"/>
  <c r="M267" i="13" s="1"/>
  <c r="L49" i="13"/>
  <c r="L73" i="13"/>
  <c r="M73" i="13" s="1"/>
  <c r="L85" i="13"/>
  <c r="M85" i="13" s="1"/>
  <c r="L145" i="13"/>
  <c r="L250" i="13"/>
  <c r="L256" i="13"/>
  <c r="M256" i="13" s="1"/>
  <c r="L262" i="13"/>
  <c r="M262" i="13" s="1"/>
  <c r="L268" i="13"/>
  <c r="L20" i="13"/>
  <c r="M20" i="13" s="1"/>
  <c r="L116" i="13"/>
  <c r="M116" i="13" s="1"/>
  <c r="L170" i="13"/>
  <c r="M170" i="13" s="1"/>
  <c r="L176" i="13"/>
  <c r="M176" i="13" s="1"/>
  <c r="L32" i="13"/>
  <c r="M32" i="13" s="1"/>
  <c r="L38" i="13"/>
  <c r="M38" i="13" s="1"/>
  <c r="L44" i="13"/>
  <c r="M44" i="13" s="1"/>
  <c r="L103" i="13"/>
  <c r="L121" i="13"/>
  <c r="L50" i="13"/>
  <c r="M50" i="13" s="1"/>
  <c r="L86" i="13"/>
  <c r="M86" i="13" s="1"/>
  <c r="L209" i="13"/>
  <c r="L16" i="13"/>
  <c r="L117" i="13"/>
  <c r="M117" i="13" s="1"/>
  <c r="L180" i="13"/>
  <c r="M180" i="13" s="1"/>
  <c r="L245" i="13"/>
  <c r="M245" i="13" s="1"/>
  <c r="L17" i="13"/>
  <c r="M17" i="13" s="1"/>
  <c r="L41" i="13"/>
  <c r="M41" i="13" s="1"/>
  <c r="L100" i="13"/>
  <c r="M100" i="13" s="1"/>
  <c r="L130" i="13"/>
  <c r="L136" i="13"/>
  <c r="M136" i="13" s="1"/>
  <c r="L210" i="13"/>
  <c r="M210" i="13" s="1"/>
  <c r="L228" i="13"/>
  <c r="M228" i="13" s="1"/>
  <c r="L240" i="13"/>
  <c r="M240" i="13" s="1"/>
  <c r="L71" i="13"/>
  <c r="M71" i="13" s="1"/>
  <c r="L72" i="13"/>
  <c r="M72" i="13" s="1"/>
  <c r="L101" i="13"/>
  <c r="M101" i="13" s="1"/>
  <c r="L125" i="13"/>
  <c r="M125" i="13" s="1"/>
  <c r="L137" i="13"/>
  <c r="M137" i="13" s="1"/>
  <c r="L149" i="13"/>
  <c r="M149" i="13" s="1"/>
  <c r="L171" i="13"/>
  <c r="M171" i="13" s="1"/>
  <c r="L182" i="13"/>
  <c r="M182" i="13" s="1"/>
  <c r="L188" i="13"/>
  <c r="M188" i="13" s="1"/>
  <c r="L194" i="13"/>
  <c r="M194" i="13" s="1"/>
  <c r="L200" i="13"/>
  <c r="M200" i="13" s="1"/>
  <c r="L206" i="13"/>
  <c r="L212" i="13"/>
  <c r="L31" i="13"/>
  <c r="L90" i="13"/>
  <c r="M90" i="13" s="1"/>
  <c r="L183" i="13"/>
  <c r="M183" i="13" s="1"/>
  <c r="L218" i="13"/>
  <c r="L224" i="13"/>
  <c r="M224" i="13" s="1"/>
  <c r="L230" i="13"/>
  <c r="M230" i="13" s="1"/>
  <c r="L236" i="13"/>
  <c r="L242" i="13"/>
  <c r="M242" i="13" s="1"/>
  <c r="L197" i="13"/>
  <c r="M197" i="13" s="1"/>
  <c r="L30" i="13"/>
  <c r="M30" i="13" s="1"/>
  <c r="L92" i="13"/>
  <c r="M92" i="13" s="1"/>
  <c r="L98" i="13"/>
  <c r="M98" i="13" s="1"/>
  <c r="L126" i="13"/>
  <c r="M126" i="13" s="1"/>
  <c r="L160" i="13"/>
  <c r="L175" i="13"/>
  <c r="M175" i="13" s="1"/>
  <c r="L186" i="13"/>
  <c r="M186" i="13" s="1"/>
  <c r="L198" i="13"/>
  <c r="M198" i="13" s="1"/>
  <c r="L204" i="13"/>
  <c r="M204" i="13" s="1"/>
  <c r="L53" i="13"/>
  <c r="M53" i="13" s="1"/>
  <c r="L110" i="13"/>
  <c r="M110" i="13" s="1"/>
  <c r="L127" i="13"/>
  <c r="M127" i="13" s="1"/>
  <c r="L155" i="13"/>
  <c r="M155" i="13" s="1"/>
  <c r="L166" i="13"/>
  <c r="M166" i="13" s="1"/>
  <c r="L187" i="13"/>
  <c r="M187" i="13" s="1"/>
  <c r="L193" i="13"/>
  <c r="L199" i="13"/>
  <c r="M199" i="13" s="1"/>
  <c r="L26" i="13"/>
  <c r="M26" i="13" s="1"/>
  <c r="L37" i="13"/>
  <c r="M37" i="13" s="1"/>
  <c r="L54" i="13"/>
  <c r="M54" i="13" s="1"/>
  <c r="L77" i="13"/>
  <c r="M77" i="13" s="1"/>
  <c r="L139" i="13"/>
  <c r="L144" i="13"/>
  <c r="M144" i="13" s="1"/>
  <c r="L156" i="13"/>
  <c r="M156" i="13" s="1"/>
  <c r="L211" i="13"/>
  <c r="M211" i="13" s="1"/>
  <c r="L216" i="13"/>
  <c r="M216" i="13" s="1"/>
  <c r="L222" i="13"/>
  <c r="M222" i="13" s="1"/>
  <c r="F249" i="13"/>
  <c r="L234" i="13"/>
  <c r="M234" i="13" s="1"/>
  <c r="L273" i="13"/>
  <c r="M273" i="13" s="1"/>
  <c r="J14" i="13"/>
  <c r="L67" i="13"/>
  <c r="M67" i="13" s="1"/>
  <c r="L95" i="13"/>
  <c r="M95" i="13" s="1"/>
  <c r="L112" i="13"/>
  <c r="L118" i="13"/>
  <c r="L135" i="13"/>
  <c r="M135" i="13" s="1"/>
  <c r="L168" i="13"/>
  <c r="M168" i="13" s="1"/>
  <c r="L62" i="13"/>
  <c r="M62" i="13" s="1"/>
  <c r="L23" i="13"/>
  <c r="M23" i="13" s="1"/>
  <c r="L29" i="13"/>
  <c r="M29" i="13" s="1"/>
  <c r="L46" i="13"/>
  <c r="M46" i="13" s="1"/>
  <c r="L63" i="13"/>
  <c r="M63" i="13" s="1"/>
  <c r="L74" i="13"/>
  <c r="M74" i="13" s="1"/>
  <c r="L80" i="13"/>
  <c r="M80" i="13" s="1"/>
  <c r="L107" i="13"/>
  <c r="M107" i="13" s="1"/>
  <c r="L169" i="13"/>
  <c r="L91" i="13"/>
  <c r="M91" i="13" s="1"/>
  <c r="L108" i="13"/>
  <c r="M108" i="13" s="1"/>
  <c r="L131" i="13"/>
  <c r="M131" i="13" s="1"/>
  <c r="L159" i="13"/>
  <c r="M159" i="13" s="1"/>
  <c r="L191" i="13"/>
  <c r="M191" i="13" s="1"/>
  <c r="M64" i="13"/>
  <c r="L69" i="13"/>
  <c r="M69" i="13" s="1"/>
  <c r="L79" i="13"/>
  <c r="M79" i="13" s="1"/>
  <c r="L84" i="13"/>
  <c r="M84" i="13" s="1"/>
  <c r="M118" i="13"/>
  <c r="L123" i="13"/>
  <c r="M123" i="13" s="1"/>
  <c r="L133" i="13"/>
  <c r="M133" i="13" s="1"/>
  <c r="L138" i="13"/>
  <c r="M138" i="13" s="1"/>
  <c r="L157" i="13"/>
  <c r="M157" i="13" s="1"/>
  <c r="L162" i="13"/>
  <c r="M162" i="13" s="1"/>
  <c r="L220" i="13"/>
  <c r="M220" i="13" s="1"/>
  <c r="L225" i="13"/>
  <c r="M225" i="13" s="1"/>
  <c r="L15" i="13"/>
  <c r="M15" i="13" s="1"/>
  <c r="L25" i="13"/>
  <c r="M25" i="13" s="1"/>
  <c r="L40" i="13"/>
  <c r="M40" i="13" s="1"/>
  <c r="L45" i="13"/>
  <c r="M45" i="13" s="1"/>
  <c r="L55" i="13"/>
  <c r="M55" i="13" s="1"/>
  <c r="L94" i="13"/>
  <c r="M94" i="13" s="1"/>
  <c r="L99" i="13"/>
  <c r="M99" i="13" s="1"/>
  <c r="L109" i="13"/>
  <c r="M109" i="13" s="1"/>
  <c r="L148" i="13"/>
  <c r="M148" i="13" s="1"/>
  <c r="L153" i="13"/>
  <c r="M153" i="13" s="1"/>
  <c r="L190" i="13"/>
  <c r="M190" i="13" s="1"/>
  <c r="L205" i="13"/>
  <c r="M205" i="13" s="1"/>
  <c r="L241" i="13"/>
  <c r="M241" i="13" s="1"/>
  <c r="L246" i="13"/>
  <c r="M246" i="13" s="1"/>
  <c r="L60" i="13"/>
  <c r="M60" i="13" s="1"/>
  <c r="L70" i="13"/>
  <c r="M70" i="13" s="1"/>
  <c r="L75" i="13"/>
  <c r="M75" i="13" s="1"/>
  <c r="L114" i="13"/>
  <c r="M114" i="13" s="1"/>
  <c r="L124" i="13"/>
  <c r="M124" i="13" s="1"/>
  <c r="L129" i="13"/>
  <c r="M129" i="13" s="1"/>
  <c r="L181" i="13"/>
  <c r="L195" i="13"/>
  <c r="M195" i="13" s="1"/>
  <c r="L226" i="13"/>
  <c r="M226" i="13" s="1"/>
  <c r="L231" i="13"/>
  <c r="M231" i="13" s="1"/>
  <c r="M236" i="13"/>
  <c r="M181" i="13"/>
  <c r="L51" i="13"/>
  <c r="M51" i="13" s="1"/>
  <c r="L61" i="13"/>
  <c r="M61" i="13" s="1"/>
  <c r="L66" i="13"/>
  <c r="M66" i="13" s="1"/>
  <c r="L105" i="13"/>
  <c r="M105" i="13" s="1"/>
  <c r="L115" i="13"/>
  <c r="L120" i="13"/>
  <c r="M120" i="13" s="1"/>
  <c r="L154" i="13"/>
  <c r="M154" i="13" s="1"/>
  <c r="M163" i="13"/>
  <c r="L177" i="13"/>
  <c r="M177" i="13" s="1"/>
  <c r="L196" i="13"/>
  <c r="M196" i="13" s="1"/>
  <c r="L201" i="13"/>
  <c r="M201" i="13" s="1"/>
  <c r="M206" i="13"/>
  <c r="L232" i="13"/>
  <c r="M232" i="13" s="1"/>
  <c r="L237" i="13"/>
  <c r="M237" i="13" s="1"/>
  <c r="M247" i="13"/>
  <c r="J249" i="13"/>
  <c r="M259" i="13"/>
  <c r="M268" i="13"/>
  <c r="L22" i="13"/>
  <c r="M22" i="13" s="1"/>
  <c r="L27" i="13"/>
  <c r="M27" i="13" s="1"/>
  <c r="L42" i="13"/>
  <c r="M42" i="13" s="1"/>
  <c r="L52" i="13"/>
  <c r="M52" i="13" s="1"/>
  <c r="L57" i="13"/>
  <c r="M57" i="13" s="1"/>
  <c r="L96" i="13"/>
  <c r="M96" i="13" s="1"/>
  <c r="L106" i="13"/>
  <c r="M106" i="13" s="1"/>
  <c r="L111" i="13"/>
  <c r="M111" i="13" s="1"/>
  <c r="M145" i="13"/>
  <c r="L150" i="13"/>
  <c r="M150" i="13" s="1"/>
  <c r="L178" i="13"/>
  <c r="M178" i="13" s="1"/>
  <c r="L192" i="13"/>
  <c r="M192" i="13" s="1"/>
  <c r="L202" i="13"/>
  <c r="M202" i="13" s="1"/>
  <c r="L207" i="13"/>
  <c r="M207" i="13" s="1"/>
  <c r="L227" i="13"/>
  <c r="M227" i="13" s="1"/>
  <c r="L238" i="13"/>
  <c r="M238" i="13" s="1"/>
  <c r="L243" i="13"/>
  <c r="M243" i="13" s="1"/>
  <c r="M248" i="13"/>
  <c r="L18" i="13"/>
  <c r="M18" i="13" s="1"/>
  <c r="L28" i="13"/>
  <c r="M28" i="13" s="1"/>
  <c r="L33" i="13"/>
  <c r="M33" i="13" s="1"/>
  <c r="L43" i="13"/>
  <c r="M43" i="13" s="1"/>
  <c r="L48" i="13"/>
  <c r="M48" i="13" s="1"/>
  <c r="M82" i="13"/>
  <c r="L87" i="13"/>
  <c r="M87" i="13" s="1"/>
  <c r="L97" i="13"/>
  <c r="M97" i="13" s="1"/>
  <c r="L102" i="13"/>
  <c r="M102" i="13" s="1"/>
  <c r="L141" i="13"/>
  <c r="M141" i="13" s="1"/>
  <c r="L151" i="13"/>
  <c r="M151" i="13" s="1"/>
  <c r="L165" i="13"/>
  <c r="M165" i="13" s="1"/>
  <c r="L174" i="13"/>
  <c r="M174" i="13" s="1"/>
  <c r="L208" i="13"/>
  <c r="M208" i="13" s="1"/>
  <c r="L213" i="13"/>
  <c r="M213" i="13" s="1"/>
  <c r="M218" i="13"/>
  <c r="L233" i="13"/>
  <c r="M233" i="13" s="1"/>
  <c r="L244" i="13"/>
  <c r="L19" i="13"/>
  <c r="M19" i="13" s="1"/>
  <c r="L34" i="13"/>
  <c r="M34" i="13" s="1"/>
  <c r="L39" i="13"/>
  <c r="M39" i="13" s="1"/>
  <c r="L78" i="13"/>
  <c r="M78" i="13" s="1"/>
  <c r="L88" i="13"/>
  <c r="M88" i="13" s="1"/>
  <c r="L93" i="13"/>
  <c r="M93" i="13" s="1"/>
  <c r="L132" i="13"/>
  <c r="M132" i="13" s="1"/>
  <c r="L142" i="13"/>
  <c r="M142" i="13" s="1"/>
  <c r="L147" i="13"/>
  <c r="M147" i="13" s="1"/>
  <c r="L184" i="13"/>
  <c r="M184" i="13" s="1"/>
  <c r="L189" i="13"/>
  <c r="M189" i="13" s="1"/>
  <c r="L203" i="13"/>
  <c r="M203" i="13" s="1"/>
  <c r="L214" i="13"/>
  <c r="M214" i="13" s="1"/>
  <c r="L219" i="13"/>
  <c r="M219" i="13" s="1"/>
  <c r="L239" i="13"/>
  <c r="M239" i="13" s="1"/>
  <c r="M42" i="12"/>
  <c r="M43" i="12"/>
  <c r="M34" i="12"/>
  <c r="M32" i="12"/>
  <c r="M46" i="12"/>
  <c r="M39" i="12"/>
  <c r="M38" i="12"/>
  <c r="M16" i="12"/>
  <c r="M22" i="12"/>
  <c r="M29" i="12"/>
  <c r="M30" i="12"/>
  <c r="M41" i="12"/>
  <c r="M44" i="12"/>
  <c r="M23" i="12"/>
  <c r="M26" i="12"/>
  <c r="M17" i="12"/>
  <c r="M19" i="12"/>
  <c r="M35" i="12"/>
  <c r="M20" i="12"/>
  <c r="M31" i="12"/>
  <c r="M21" i="12"/>
  <c r="M27" i="12"/>
  <c r="M24" i="12"/>
  <c r="M25" i="12"/>
  <c r="G15" i="12"/>
  <c r="M47" i="12"/>
  <c r="M18" i="12"/>
  <c r="I18" i="14"/>
  <c r="F14" i="14"/>
  <c r="M223" i="13"/>
  <c r="M244" i="13"/>
  <c r="M31" i="13"/>
  <c r="M49" i="13"/>
  <c r="M58" i="13"/>
  <c r="M76" i="13"/>
  <c r="M103" i="13"/>
  <c r="M112" i="13"/>
  <c r="M121" i="13"/>
  <c r="M130" i="13"/>
  <c r="M139" i="13"/>
  <c r="M193" i="13"/>
  <c r="M229" i="13"/>
  <c r="L257" i="13"/>
  <c r="M257" i="13" s="1"/>
  <c r="M265" i="13"/>
  <c r="M209" i="13"/>
  <c r="M235" i="13"/>
  <c r="M253" i="13"/>
  <c r="M271" i="13"/>
  <c r="M215" i="13"/>
  <c r="M221" i="13"/>
  <c r="M16" i="13"/>
  <c r="M115" i="13"/>
  <c r="M160" i="13"/>
  <c r="M169" i="13"/>
  <c r="M212" i="13"/>
  <c r="M217" i="13"/>
  <c r="L260" i="13"/>
  <c r="M250" i="13"/>
  <c r="L251" i="13"/>
  <c r="M251" i="13" s="1"/>
  <c r="L254" i="13"/>
  <c r="M254" i="13" s="1"/>
  <c r="L263" i="13"/>
  <c r="M263" i="13" s="1"/>
  <c r="L266" i="13"/>
  <c r="M266" i="13" s="1"/>
  <c r="L269" i="13"/>
  <c r="M269" i="13" s="1"/>
  <c r="L272" i="13"/>
  <c r="M272" i="13" s="1"/>
  <c r="F14" i="13"/>
  <c r="F13" i="13" s="1"/>
  <c r="L15" i="12"/>
  <c r="J13" i="13" l="1"/>
  <c r="F13" i="14"/>
  <c r="H13" i="14"/>
  <c r="I13" i="14" s="1"/>
  <c r="M14" i="13"/>
  <c r="L249" i="13"/>
  <c r="L14" i="13"/>
  <c r="L13" i="13" s="1"/>
  <c r="M15" i="12"/>
  <c r="M260" i="13"/>
  <c r="M249" i="13" s="1"/>
  <c r="M13" i="13" l="1"/>
  <c r="U277" i="11"/>
  <c r="R277" i="11"/>
  <c r="N277" i="11"/>
  <c r="H277" i="11"/>
  <c r="U276" i="11"/>
  <c r="R276" i="11"/>
  <c r="N276" i="11"/>
  <c r="H276" i="11"/>
  <c r="U275" i="11"/>
  <c r="R275" i="11"/>
  <c r="N275" i="11"/>
  <c r="H275" i="11"/>
  <c r="U274" i="11"/>
  <c r="R274" i="11"/>
  <c r="N274" i="11"/>
  <c r="H274" i="11"/>
  <c r="U273" i="11"/>
  <c r="R273" i="11"/>
  <c r="N273" i="11"/>
  <c r="H273" i="11"/>
  <c r="U272" i="11"/>
  <c r="R272" i="11"/>
  <c r="N272" i="11"/>
  <c r="H272" i="11"/>
  <c r="U271" i="11"/>
  <c r="R271" i="11"/>
  <c r="N271" i="11"/>
  <c r="H271" i="11"/>
  <c r="U270" i="11"/>
  <c r="R270" i="11"/>
  <c r="N270" i="11"/>
  <c r="H270" i="11"/>
  <c r="U269" i="11"/>
  <c r="R269" i="11"/>
  <c r="N269" i="11"/>
  <c r="H269" i="11"/>
  <c r="U268" i="11"/>
  <c r="R268" i="11"/>
  <c r="N268" i="11"/>
  <c r="H268" i="11"/>
  <c r="O268" i="11" s="1"/>
  <c r="U267" i="11"/>
  <c r="R267" i="11"/>
  <c r="N267" i="11"/>
  <c r="H267" i="11"/>
  <c r="U266" i="11"/>
  <c r="R266" i="11"/>
  <c r="N266" i="11"/>
  <c r="H266" i="11"/>
  <c r="U265" i="11"/>
  <c r="R265" i="11"/>
  <c r="N265" i="11"/>
  <c r="H265" i="11"/>
  <c r="U264" i="11"/>
  <c r="R264" i="11"/>
  <c r="N264" i="11"/>
  <c r="H264" i="11"/>
  <c r="U263" i="11"/>
  <c r="R263" i="11"/>
  <c r="N263" i="11"/>
  <c r="H263" i="11"/>
  <c r="U262" i="11"/>
  <c r="R262" i="11"/>
  <c r="N262" i="11"/>
  <c r="H262" i="11"/>
  <c r="O262" i="11" s="1"/>
  <c r="U261" i="11"/>
  <c r="R261" i="11"/>
  <c r="N261" i="11"/>
  <c r="H261" i="11"/>
  <c r="U260" i="11"/>
  <c r="R260" i="11"/>
  <c r="N260" i="11"/>
  <c r="H260" i="11"/>
  <c r="U259" i="11"/>
  <c r="R259" i="11"/>
  <c r="N259" i="11"/>
  <c r="H259" i="11"/>
  <c r="U258" i="11"/>
  <c r="R258" i="11"/>
  <c r="N258" i="11"/>
  <c r="H258" i="11"/>
  <c r="U257" i="11"/>
  <c r="R257" i="11"/>
  <c r="N257" i="11"/>
  <c r="H257" i="11"/>
  <c r="U256" i="11"/>
  <c r="R256" i="11"/>
  <c r="N256" i="11"/>
  <c r="H256" i="11"/>
  <c r="U255" i="11"/>
  <c r="R255" i="11"/>
  <c r="N255" i="11"/>
  <c r="H255" i="11"/>
  <c r="U254" i="11"/>
  <c r="R254" i="11"/>
  <c r="N254" i="11"/>
  <c r="H254" i="11"/>
  <c r="U253" i="11"/>
  <c r="R253" i="11"/>
  <c r="N253" i="11"/>
  <c r="H253" i="11"/>
  <c r="U252" i="11"/>
  <c r="R252" i="11"/>
  <c r="N252" i="11"/>
  <c r="H252" i="11"/>
  <c r="U251" i="11"/>
  <c r="R251" i="11"/>
  <c r="N251" i="11"/>
  <c r="H251" i="11"/>
  <c r="U250" i="11"/>
  <c r="R250" i="11"/>
  <c r="N250" i="11"/>
  <c r="H250" i="11"/>
  <c r="U249" i="11"/>
  <c r="R249" i="11"/>
  <c r="N249" i="11"/>
  <c r="O249" i="11" s="1"/>
  <c r="H249" i="11"/>
  <c r="U248" i="11"/>
  <c r="R248" i="11"/>
  <c r="N248" i="11"/>
  <c r="O248" i="11" s="1"/>
  <c r="H248" i="11"/>
  <c r="U247" i="11"/>
  <c r="R247" i="11"/>
  <c r="N247" i="11"/>
  <c r="H247" i="11"/>
  <c r="U246" i="11"/>
  <c r="R246" i="11"/>
  <c r="N246" i="11"/>
  <c r="H246" i="11"/>
  <c r="U245" i="11"/>
  <c r="R245" i="11"/>
  <c r="N245" i="11"/>
  <c r="H245" i="11"/>
  <c r="U244" i="11"/>
  <c r="R244" i="11"/>
  <c r="N244" i="11"/>
  <c r="H244" i="11"/>
  <c r="U243" i="11"/>
  <c r="R243" i="11"/>
  <c r="N243" i="11"/>
  <c r="H243" i="11"/>
  <c r="U242" i="11"/>
  <c r="R242" i="11"/>
  <c r="N242" i="11"/>
  <c r="H242" i="11"/>
  <c r="U241" i="11"/>
  <c r="R241" i="11"/>
  <c r="N241" i="11"/>
  <c r="H241" i="11"/>
  <c r="O241" i="11" s="1"/>
  <c r="U240" i="11"/>
  <c r="R240" i="11"/>
  <c r="N240" i="11"/>
  <c r="H240" i="11"/>
  <c r="U239" i="11"/>
  <c r="R239" i="11"/>
  <c r="N239" i="11"/>
  <c r="H239" i="11"/>
  <c r="U238" i="11"/>
  <c r="R238" i="11"/>
  <c r="N238" i="11"/>
  <c r="H238" i="11"/>
  <c r="O238" i="11" s="1"/>
  <c r="U237" i="11"/>
  <c r="R237" i="11"/>
  <c r="N237" i="11"/>
  <c r="H237" i="11"/>
  <c r="U236" i="11"/>
  <c r="R236" i="11"/>
  <c r="N236" i="11"/>
  <c r="H236" i="11"/>
  <c r="U235" i="11"/>
  <c r="R235" i="11"/>
  <c r="N235" i="11"/>
  <c r="H235" i="11"/>
  <c r="U234" i="11"/>
  <c r="R234" i="11"/>
  <c r="N234" i="11"/>
  <c r="H234" i="11"/>
  <c r="U233" i="11"/>
  <c r="R233" i="11"/>
  <c r="N233" i="11"/>
  <c r="H233" i="11"/>
  <c r="U232" i="11"/>
  <c r="R232" i="11"/>
  <c r="N232" i="11"/>
  <c r="H232" i="11"/>
  <c r="O232" i="11" s="1"/>
  <c r="U231" i="11"/>
  <c r="R231" i="11"/>
  <c r="N231" i="11"/>
  <c r="H231" i="11"/>
  <c r="U230" i="11"/>
  <c r="R230" i="11"/>
  <c r="N230" i="11"/>
  <c r="H230" i="11"/>
  <c r="U229" i="11"/>
  <c r="R229" i="11"/>
  <c r="N229" i="11"/>
  <c r="H229" i="11"/>
  <c r="U228" i="11"/>
  <c r="R228" i="11"/>
  <c r="N228" i="11"/>
  <c r="H228" i="11"/>
  <c r="U227" i="11"/>
  <c r="R227" i="11"/>
  <c r="N227" i="11"/>
  <c r="H227" i="11"/>
  <c r="U226" i="11"/>
  <c r="R226" i="11"/>
  <c r="N226" i="11"/>
  <c r="H226" i="11"/>
  <c r="U225" i="11"/>
  <c r="R225" i="11"/>
  <c r="N225" i="11"/>
  <c r="H225" i="11"/>
  <c r="U224" i="11"/>
  <c r="R224" i="11"/>
  <c r="N224" i="11"/>
  <c r="O224" i="11" s="1"/>
  <c r="H224" i="11"/>
  <c r="U223" i="11"/>
  <c r="R223" i="11"/>
  <c r="N223" i="11"/>
  <c r="H223" i="11"/>
  <c r="U222" i="11"/>
  <c r="R222" i="11"/>
  <c r="N222" i="11"/>
  <c r="H222" i="11"/>
  <c r="U221" i="11"/>
  <c r="R221" i="11"/>
  <c r="N221" i="11"/>
  <c r="H221" i="11"/>
  <c r="U220" i="11"/>
  <c r="R220" i="11"/>
  <c r="N220" i="11"/>
  <c r="H220" i="11"/>
  <c r="U219" i="11"/>
  <c r="R219" i="11"/>
  <c r="N219" i="11"/>
  <c r="H219" i="11"/>
  <c r="U218" i="11"/>
  <c r="R218" i="11"/>
  <c r="N218" i="11"/>
  <c r="H218" i="11"/>
  <c r="U217" i="11"/>
  <c r="R217" i="11"/>
  <c r="N217" i="11"/>
  <c r="H217" i="11"/>
  <c r="U216" i="11"/>
  <c r="R216" i="11"/>
  <c r="N216" i="11"/>
  <c r="H216" i="11"/>
  <c r="U215" i="11"/>
  <c r="R215" i="11"/>
  <c r="N215" i="11"/>
  <c r="H215" i="11"/>
  <c r="U214" i="11"/>
  <c r="R214" i="11"/>
  <c r="N214" i="11"/>
  <c r="H214" i="11"/>
  <c r="U213" i="11"/>
  <c r="R213" i="11"/>
  <c r="N213" i="11"/>
  <c r="H213" i="11"/>
  <c r="U212" i="11"/>
  <c r="R212" i="11"/>
  <c r="N212" i="11"/>
  <c r="H212" i="11"/>
  <c r="U211" i="11"/>
  <c r="R211" i="11"/>
  <c r="N211" i="11"/>
  <c r="H211" i="11"/>
  <c r="U210" i="11"/>
  <c r="R210" i="11"/>
  <c r="N210" i="11"/>
  <c r="H210" i="11"/>
  <c r="U209" i="11"/>
  <c r="R209" i="11"/>
  <c r="N209" i="11"/>
  <c r="H209" i="11"/>
  <c r="U208" i="11"/>
  <c r="R208" i="11"/>
  <c r="N208" i="11"/>
  <c r="H208" i="11"/>
  <c r="U207" i="11"/>
  <c r="R207" i="11"/>
  <c r="N207" i="11"/>
  <c r="H207" i="11"/>
  <c r="U206" i="11"/>
  <c r="R206" i="11"/>
  <c r="N206" i="11"/>
  <c r="H206" i="11"/>
  <c r="U205" i="11"/>
  <c r="R205" i="11"/>
  <c r="N205" i="11"/>
  <c r="H205" i="11"/>
  <c r="U204" i="11"/>
  <c r="R204" i="11"/>
  <c r="N204" i="11"/>
  <c r="H204" i="11"/>
  <c r="U203" i="11"/>
  <c r="R203" i="11"/>
  <c r="N203" i="11"/>
  <c r="H203" i="11"/>
  <c r="U202" i="11"/>
  <c r="R202" i="11"/>
  <c r="N202" i="11"/>
  <c r="H202" i="11"/>
  <c r="U201" i="11"/>
  <c r="R201" i="11"/>
  <c r="N201" i="11"/>
  <c r="H201" i="11"/>
  <c r="U200" i="11"/>
  <c r="R200" i="11"/>
  <c r="N200" i="11"/>
  <c r="H200" i="11"/>
  <c r="U199" i="11"/>
  <c r="R199" i="11"/>
  <c r="N199" i="11"/>
  <c r="H199" i="11"/>
  <c r="U198" i="11"/>
  <c r="R198" i="11"/>
  <c r="N198" i="11"/>
  <c r="H198" i="11"/>
  <c r="U197" i="11"/>
  <c r="R197" i="11"/>
  <c r="N197" i="11"/>
  <c r="H197" i="11"/>
  <c r="U196" i="11"/>
  <c r="R196" i="11"/>
  <c r="N196" i="11"/>
  <c r="H196" i="11"/>
  <c r="O196" i="11" s="1"/>
  <c r="U195" i="11"/>
  <c r="R195" i="11"/>
  <c r="N195" i="11"/>
  <c r="H195" i="11"/>
  <c r="U194" i="11"/>
  <c r="R194" i="11"/>
  <c r="N194" i="11"/>
  <c r="H194" i="11"/>
  <c r="U193" i="11"/>
  <c r="R193" i="11"/>
  <c r="N193" i="11"/>
  <c r="H193" i="11"/>
  <c r="O193" i="11" s="1"/>
  <c r="U192" i="11"/>
  <c r="R192" i="11"/>
  <c r="N192" i="11"/>
  <c r="H192" i="11"/>
  <c r="U191" i="11"/>
  <c r="R191" i="11"/>
  <c r="N191" i="11"/>
  <c r="H191" i="11"/>
  <c r="U190" i="11"/>
  <c r="R190" i="11"/>
  <c r="N190" i="11"/>
  <c r="H190" i="11"/>
  <c r="O190" i="11" s="1"/>
  <c r="U189" i="11"/>
  <c r="R189" i="11"/>
  <c r="N189" i="11"/>
  <c r="H189" i="11"/>
  <c r="U188" i="11"/>
  <c r="R188" i="11"/>
  <c r="N188" i="11"/>
  <c r="O188" i="11" s="1"/>
  <c r="H188" i="11"/>
  <c r="U187" i="11"/>
  <c r="R187" i="11"/>
  <c r="N187" i="11"/>
  <c r="H187" i="11"/>
  <c r="U186" i="11"/>
  <c r="R186" i="11"/>
  <c r="N186" i="11"/>
  <c r="H186" i="11"/>
  <c r="U185" i="11"/>
  <c r="R185" i="11"/>
  <c r="N185" i="11"/>
  <c r="H185" i="11"/>
  <c r="U184" i="11"/>
  <c r="R184" i="11"/>
  <c r="N184" i="11"/>
  <c r="H184" i="11"/>
  <c r="U183" i="11"/>
  <c r="R183" i="11"/>
  <c r="N183" i="11"/>
  <c r="H183" i="11"/>
  <c r="U182" i="11"/>
  <c r="R182" i="11"/>
  <c r="N182" i="11"/>
  <c r="H182" i="11"/>
  <c r="U181" i="11"/>
  <c r="R181" i="11"/>
  <c r="N181" i="11"/>
  <c r="H181" i="11"/>
  <c r="U180" i="11"/>
  <c r="R180" i="11"/>
  <c r="N180" i="11"/>
  <c r="H180" i="11"/>
  <c r="U179" i="11"/>
  <c r="R179" i="11"/>
  <c r="N179" i="11"/>
  <c r="H179" i="11"/>
  <c r="U178" i="11"/>
  <c r="R178" i="11"/>
  <c r="N178" i="11"/>
  <c r="H178" i="11"/>
  <c r="U177" i="11"/>
  <c r="R177" i="11"/>
  <c r="N177" i="11"/>
  <c r="H177" i="11"/>
  <c r="U176" i="11"/>
  <c r="R176" i="11"/>
  <c r="N176" i="11"/>
  <c r="H176" i="11"/>
  <c r="U175" i="11"/>
  <c r="R175" i="11"/>
  <c r="N175" i="11"/>
  <c r="H175" i="11"/>
  <c r="U174" i="11"/>
  <c r="R174" i="11"/>
  <c r="N174" i="11"/>
  <c r="H174" i="11"/>
  <c r="U173" i="11"/>
  <c r="R173" i="11"/>
  <c r="N173" i="11"/>
  <c r="H173" i="11"/>
  <c r="U172" i="11"/>
  <c r="R172" i="11"/>
  <c r="N172" i="11"/>
  <c r="H172" i="11"/>
  <c r="U171" i="11"/>
  <c r="R171" i="11"/>
  <c r="N171" i="11"/>
  <c r="H171" i="11"/>
  <c r="U170" i="11"/>
  <c r="R170" i="11"/>
  <c r="N170" i="11"/>
  <c r="H170" i="11"/>
  <c r="U169" i="11"/>
  <c r="R169" i="11"/>
  <c r="N169" i="11"/>
  <c r="H169" i="11"/>
  <c r="U168" i="11"/>
  <c r="R168" i="11"/>
  <c r="N168" i="11"/>
  <c r="H168" i="11"/>
  <c r="U167" i="11"/>
  <c r="R167" i="11"/>
  <c r="N167" i="11"/>
  <c r="H167" i="11"/>
  <c r="U166" i="11"/>
  <c r="R166" i="11"/>
  <c r="N166" i="11"/>
  <c r="H166" i="11"/>
  <c r="U165" i="11"/>
  <c r="R165" i="11"/>
  <c r="N165" i="11"/>
  <c r="H165" i="11"/>
  <c r="U164" i="11"/>
  <c r="R164" i="11"/>
  <c r="N164" i="11"/>
  <c r="H164" i="11"/>
  <c r="U163" i="11"/>
  <c r="R163" i="11"/>
  <c r="N163" i="11"/>
  <c r="H163" i="11"/>
  <c r="U162" i="11"/>
  <c r="R162" i="11"/>
  <c r="N162" i="11"/>
  <c r="H162" i="11"/>
  <c r="U161" i="11"/>
  <c r="R161" i="11"/>
  <c r="N161" i="11"/>
  <c r="H161" i="11"/>
  <c r="U160" i="11"/>
  <c r="R160" i="11"/>
  <c r="N160" i="11"/>
  <c r="H160" i="11"/>
  <c r="U159" i="11"/>
  <c r="R159" i="11"/>
  <c r="N159" i="11"/>
  <c r="H159" i="11"/>
  <c r="U158" i="11"/>
  <c r="R158" i="11"/>
  <c r="N158" i="11"/>
  <c r="H158" i="11"/>
  <c r="U157" i="11"/>
  <c r="R157" i="11"/>
  <c r="N157" i="11"/>
  <c r="H157" i="11"/>
  <c r="U156" i="11"/>
  <c r="R156" i="11"/>
  <c r="N156" i="11"/>
  <c r="H156" i="11"/>
  <c r="U155" i="11"/>
  <c r="R155" i="11"/>
  <c r="N155" i="11"/>
  <c r="H155" i="11"/>
  <c r="U154" i="11"/>
  <c r="R154" i="11"/>
  <c r="N154" i="11"/>
  <c r="H154" i="11"/>
  <c r="U153" i="11"/>
  <c r="R153" i="11"/>
  <c r="N153" i="11"/>
  <c r="H153" i="11"/>
  <c r="U152" i="11"/>
  <c r="R152" i="11"/>
  <c r="N152" i="11"/>
  <c r="H152" i="11"/>
  <c r="U151" i="11"/>
  <c r="R151" i="11"/>
  <c r="N151" i="11"/>
  <c r="H151" i="11"/>
  <c r="U150" i="11"/>
  <c r="R150" i="11"/>
  <c r="N150" i="11"/>
  <c r="H150" i="11"/>
  <c r="U149" i="11"/>
  <c r="R149" i="11"/>
  <c r="N149" i="11"/>
  <c r="H149" i="11"/>
  <c r="U148" i="11"/>
  <c r="R148" i="11"/>
  <c r="N148" i="11"/>
  <c r="H148" i="11"/>
  <c r="U147" i="11"/>
  <c r="R147" i="11"/>
  <c r="N147" i="11"/>
  <c r="H147" i="11"/>
  <c r="U146" i="11"/>
  <c r="R146" i="11"/>
  <c r="N146" i="11"/>
  <c r="H146" i="11"/>
  <c r="U145" i="11"/>
  <c r="R145" i="11"/>
  <c r="N145" i="11"/>
  <c r="H145" i="11"/>
  <c r="U144" i="11"/>
  <c r="R144" i="11"/>
  <c r="N144" i="11"/>
  <c r="H144" i="11"/>
  <c r="U143" i="11"/>
  <c r="R143" i="11"/>
  <c r="N143" i="11"/>
  <c r="H143" i="11"/>
  <c r="U142" i="11"/>
  <c r="R142" i="11"/>
  <c r="N142" i="11"/>
  <c r="H142" i="11"/>
  <c r="U141" i="11"/>
  <c r="R141" i="11"/>
  <c r="N141" i="11"/>
  <c r="H141" i="11"/>
  <c r="U140" i="11"/>
  <c r="R140" i="11"/>
  <c r="N140" i="11"/>
  <c r="H140" i="11"/>
  <c r="U139" i="11"/>
  <c r="R139" i="11"/>
  <c r="N139" i="11"/>
  <c r="H139" i="11"/>
  <c r="U138" i="11"/>
  <c r="R138" i="11"/>
  <c r="N138" i="11"/>
  <c r="H138" i="11"/>
  <c r="U137" i="11"/>
  <c r="R137" i="11"/>
  <c r="N137" i="11"/>
  <c r="H137" i="11"/>
  <c r="U136" i="11"/>
  <c r="R136" i="11"/>
  <c r="N136" i="11"/>
  <c r="H136" i="11"/>
  <c r="U135" i="11"/>
  <c r="R135" i="11"/>
  <c r="N135" i="11"/>
  <c r="H135" i="11"/>
  <c r="U134" i="11"/>
  <c r="R134" i="11"/>
  <c r="N134" i="11"/>
  <c r="H134" i="11"/>
  <c r="U133" i="11"/>
  <c r="R133" i="11"/>
  <c r="N133" i="11"/>
  <c r="H133" i="11"/>
  <c r="U132" i="11"/>
  <c r="R132" i="11"/>
  <c r="N132" i="11"/>
  <c r="H132" i="11"/>
  <c r="U131" i="11"/>
  <c r="R131" i="11"/>
  <c r="N131" i="11"/>
  <c r="H131" i="11"/>
  <c r="U130" i="11"/>
  <c r="R130" i="11"/>
  <c r="N130" i="11"/>
  <c r="H130" i="11"/>
  <c r="U129" i="11"/>
  <c r="R129" i="11"/>
  <c r="N129" i="11"/>
  <c r="H129" i="11"/>
  <c r="U128" i="11"/>
  <c r="R128" i="11"/>
  <c r="N128" i="11"/>
  <c r="H128" i="11"/>
  <c r="U127" i="11"/>
  <c r="R127" i="11"/>
  <c r="N127" i="11"/>
  <c r="H127" i="11"/>
  <c r="U126" i="11"/>
  <c r="R126" i="11"/>
  <c r="N126" i="11"/>
  <c r="H126" i="11"/>
  <c r="U125" i="11"/>
  <c r="R125" i="11"/>
  <c r="N125" i="11"/>
  <c r="H125" i="11"/>
  <c r="U124" i="11"/>
  <c r="R124" i="11"/>
  <c r="N124" i="11"/>
  <c r="H124" i="11"/>
  <c r="U123" i="11"/>
  <c r="R123" i="11"/>
  <c r="N123" i="11"/>
  <c r="H123" i="11"/>
  <c r="U122" i="11"/>
  <c r="R122" i="11"/>
  <c r="N122" i="11"/>
  <c r="H122" i="11"/>
  <c r="U121" i="11"/>
  <c r="R121" i="11"/>
  <c r="N121" i="11"/>
  <c r="H121" i="11"/>
  <c r="U120" i="11"/>
  <c r="R120" i="11"/>
  <c r="N120" i="11"/>
  <c r="H120" i="11"/>
  <c r="U119" i="11"/>
  <c r="R119" i="11"/>
  <c r="N119" i="11"/>
  <c r="H119" i="11"/>
  <c r="U118" i="11"/>
  <c r="R118" i="11"/>
  <c r="N118" i="11"/>
  <c r="H118" i="11"/>
  <c r="U117" i="11"/>
  <c r="R117" i="11"/>
  <c r="N117" i="11"/>
  <c r="H117" i="11"/>
  <c r="U116" i="11"/>
  <c r="R116" i="11"/>
  <c r="N116" i="11"/>
  <c r="H116" i="11"/>
  <c r="O116" i="11" s="1"/>
  <c r="U115" i="11"/>
  <c r="R115" i="11"/>
  <c r="N115" i="11"/>
  <c r="H115" i="11"/>
  <c r="U114" i="11"/>
  <c r="R114" i="11"/>
  <c r="N114" i="11"/>
  <c r="H114" i="11"/>
  <c r="U113" i="11"/>
  <c r="R113" i="11"/>
  <c r="N113" i="11"/>
  <c r="H113" i="11"/>
  <c r="U112" i="11"/>
  <c r="R112" i="11"/>
  <c r="N112" i="11"/>
  <c r="H112" i="11"/>
  <c r="U111" i="11"/>
  <c r="R111" i="11"/>
  <c r="N111" i="11"/>
  <c r="H111" i="11"/>
  <c r="U110" i="11"/>
  <c r="R110" i="11"/>
  <c r="N110" i="11"/>
  <c r="H110" i="11"/>
  <c r="O110" i="11" s="1"/>
  <c r="U109" i="11"/>
  <c r="R109" i="11"/>
  <c r="N109" i="11"/>
  <c r="H109" i="11"/>
  <c r="U108" i="11"/>
  <c r="R108" i="11"/>
  <c r="N108" i="11"/>
  <c r="H108" i="11"/>
  <c r="U107" i="11"/>
  <c r="R107" i="11"/>
  <c r="N107" i="11"/>
  <c r="H107" i="11"/>
  <c r="O107" i="11" s="1"/>
  <c r="U106" i="11"/>
  <c r="R106" i="11"/>
  <c r="N106" i="11"/>
  <c r="H106" i="11"/>
  <c r="U105" i="11"/>
  <c r="R105" i="11"/>
  <c r="N105" i="11"/>
  <c r="H105" i="11"/>
  <c r="U104" i="11"/>
  <c r="R104" i="11"/>
  <c r="N104" i="11"/>
  <c r="H104" i="11"/>
  <c r="U103" i="11"/>
  <c r="R103" i="11"/>
  <c r="N103" i="11"/>
  <c r="H103" i="11"/>
  <c r="U102" i="11"/>
  <c r="R102" i="11"/>
  <c r="N102" i="11"/>
  <c r="H102" i="11"/>
  <c r="U101" i="11"/>
  <c r="R101" i="11"/>
  <c r="N101" i="11"/>
  <c r="H101" i="11"/>
  <c r="U100" i="11"/>
  <c r="R100" i="11"/>
  <c r="N100" i="11"/>
  <c r="H100" i="11"/>
  <c r="U99" i="11"/>
  <c r="R99" i="11"/>
  <c r="N99" i="11"/>
  <c r="H99" i="11"/>
  <c r="U98" i="11"/>
  <c r="R98" i="11"/>
  <c r="N98" i="11"/>
  <c r="H98" i="11"/>
  <c r="O98" i="11" s="1"/>
  <c r="U97" i="11"/>
  <c r="R97" i="11"/>
  <c r="N97" i="11"/>
  <c r="H97" i="11"/>
  <c r="U96" i="11"/>
  <c r="R96" i="11"/>
  <c r="N96" i="11"/>
  <c r="H96" i="11"/>
  <c r="U95" i="11"/>
  <c r="R95" i="11"/>
  <c r="N95" i="11"/>
  <c r="H95" i="11"/>
  <c r="O95" i="11" s="1"/>
  <c r="U94" i="11"/>
  <c r="R94" i="11"/>
  <c r="N94" i="11"/>
  <c r="H94" i="11"/>
  <c r="U93" i="11"/>
  <c r="R93" i="11"/>
  <c r="N93" i="11"/>
  <c r="H93" i="11"/>
  <c r="U92" i="11"/>
  <c r="R92" i="11"/>
  <c r="N92" i="11"/>
  <c r="H92" i="11"/>
  <c r="O92" i="11" s="1"/>
  <c r="U91" i="11"/>
  <c r="R91" i="11"/>
  <c r="N91" i="11"/>
  <c r="H91" i="11"/>
  <c r="U90" i="11"/>
  <c r="R90" i="11"/>
  <c r="N90" i="11"/>
  <c r="H90" i="11"/>
  <c r="U89" i="11"/>
  <c r="R89" i="11"/>
  <c r="N89" i="11"/>
  <c r="H89" i="11"/>
  <c r="U88" i="11"/>
  <c r="R88" i="11"/>
  <c r="N88" i="11"/>
  <c r="H88" i="11"/>
  <c r="U87" i="11"/>
  <c r="R87" i="11"/>
  <c r="N87" i="11"/>
  <c r="H87" i="11"/>
  <c r="O87" i="11" s="1"/>
  <c r="U86" i="11"/>
  <c r="R86" i="11"/>
  <c r="N86" i="11"/>
  <c r="H86" i="11"/>
  <c r="U85" i="11"/>
  <c r="R85" i="11"/>
  <c r="N85" i="11"/>
  <c r="H85" i="11"/>
  <c r="U84" i="11"/>
  <c r="R84" i="11"/>
  <c r="N84" i="11"/>
  <c r="H84" i="11"/>
  <c r="O84" i="11" s="1"/>
  <c r="U83" i="11"/>
  <c r="R83" i="11"/>
  <c r="N83" i="11"/>
  <c r="H83" i="11"/>
  <c r="U82" i="11"/>
  <c r="R82" i="11"/>
  <c r="N82" i="11"/>
  <c r="H82" i="11"/>
  <c r="U81" i="11"/>
  <c r="R81" i="11"/>
  <c r="N81" i="11"/>
  <c r="H81" i="11"/>
  <c r="O81" i="11" s="1"/>
  <c r="U80" i="11"/>
  <c r="R80" i="11"/>
  <c r="N80" i="11"/>
  <c r="H80" i="11"/>
  <c r="U79" i="11"/>
  <c r="R79" i="11"/>
  <c r="N79" i="11"/>
  <c r="H79" i="11"/>
  <c r="U78" i="11"/>
  <c r="R78" i="11"/>
  <c r="N78" i="11"/>
  <c r="H78" i="11"/>
  <c r="U77" i="11"/>
  <c r="R77" i="11"/>
  <c r="N77" i="11"/>
  <c r="H77" i="11"/>
  <c r="U76" i="11"/>
  <c r="R76" i="11"/>
  <c r="N76" i="11"/>
  <c r="H76" i="11"/>
  <c r="U75" i="11"/>
  <c r="R75" i="11"/>
  <c r="N75" i="11"/>
  <c r="H75" i="11"/>
  <c r="O75" i="11" s="1"/>
  <c r="U74" i="11"/>
  <c r="R74" i="11"/>
  <c r="N74" i="11"/>
  <c r="H74" i="11"/>
  <c r="U73" i="11"/>
  <c r="R73" i="11"/>
  <c r="N73" i="11"/>
  <c r="H73" i="11"/>
  <c r="U72" i="11"/>
  <c r="R72" i="11"/>
  <c r="N72" i="11"/>
  <c r="H72" i="11"/>
  <c r="O72" i="11" s="1"/>
  <c r="U71" i="11"/>
  <c r="R71" i="11"/>
  <c r="N71" i="11"/>
  <c r="H71" i="11"/>
  <c r="U70" i="11"/>
  <c r="R70" i="11"/>
  <c r="N70" i="11"/>
  <c r="H70" i="11"/>
  <c r="U69" i="11"/>
  <c r="R69" i="11"/>
  <c r="N69" i="11"/>
  <c r="H69" i="11"/>
  <c r="U68" i="11"/>
  <c r="R68" i="11"/>
  <c r="N68" i="11"/>
  <c r="H68" i="11"/>
  <c r="U67" i="11"/>
  <c r="R67" i="11"/>
  <c r="N67" i="11"/>
  <c r="H67" i="11"/>
  <c r="U66" i="11"/>
  <c r="R66" i="11"/>
  <c r="N66" i="11"/>
  <c r="H66" i="11"/>
  <c r="U65" i="11"/>
  <c r="R65" i="11"/>
  <c r="N65" i="11"/>
  <c r="H65" i="11"/>
  <c r="U64" i="11"/>
  <c r="R64" i="11"/>
  <c r="N64" i="11"/>
  <c r="H64" i="11"/>
  <c r="U63" i="11"/>
  <c r="R63" i="11"/>
  <c r="N63" i="11"/>
  <c r="H63" i="11"/>
  <c r="O63" i="11" s="1"/>
  <c r="U62" i="11"/>
  <c r="R62" i="11"/>
  <c r="N62" i="11"/>
  <c r="H62" i="11"/>
  <c r="U61" i="11"/>
  <c r="R61" i="11"/>
  <c r="N61" i="11"/>
  <c r="H61" i="11"/>
  <c r="U60" i="11"/>
  <c r="R60" i="11"/>
  <c r="N60" i="11"/>
  <c r="H60" i="11"/>
  <c r="O60" i="11" s="1"/>
  <c r="U59" i="11"/>
  <c r="R59" i="11"/>
  <c r="N59" i="11"/>
  <c r="H59" i="11"/>
  <c r="U58" i="11"/>
  <c r="R58" i="11"/>
  <c r="N58" i="11"/>
  <c r="H58" i="11"/>
  <c r="U57" i="11"/>
  <c r="R57" i="11"/>
  <c r="N57" i="11"/>
  <c r="H57" i="11"/>
  <c r="O57" i="11" s="1"/>
  <c r="U56" i="11"/>
  <c r="R56" i="11"/>
  <c r="N56" i="11"/>
  <c r="H56" i="11"/>
  <c r="U55" i="11"/>
  <c r="R55" i="11"/>
  <c r="N55" i="11"/>
  <c r="H55" i="11"/>
  <c r="U54" i="11"/>
  <c r="R54" i="11"/>
  <c r="N54" i="11"/>
  <c r="H54" i="11"/>
  <c r="U53" i="11"/>
  <c r="R53" i="11"/>
  <c r="N53" i="11"/>
  <c r="H53" i="11"/>
  <c r="U52" i="11"/>
  <c r="R52" i="11"/>
  <c r="N52" i="11"/>
  <c r="H52" i="11"/>
  <c r="U51" i="11"/>
  <c r="R51" i="11"/>
  <c r="N51" i="11"/>
  <c r="H51" i="11"/>
  <c r="O51" i="11" s="1"/>
  <c r="U50" i="11"/>
  <c r="R50" i="11"/>
  <c r="N50" i="11"/>
  <c r="H50" i="11"/>
  <c r="U49" i="11"/>
  <c r="R49" i="11"/>
  <c r="N49" i="11"/>
  <c r="H49" i="11"/>
  <c r="U48" i="11"/>
  <c r="R48" i="11"/>
  <c r="N48" i="11"/>
  <c r="H48" i="11"/>
  <c r="O48" i="11" s="1"/>
  <c r="U47" i="11"/>
  <c r="R47" i="11"/>
  <c r="N47" i="11"/>
  <c r="H47" i="11"/>
  <c r="U46" i="11"/>
  <c r="R46" i="11"/>
  <c r="N46" i="11"/>
  <c r="H46" i="11"/>
  <c r="U45" i="11"/>
  <c r="R45" i="11"/>
  <c r="N45" i="11"/>
  <c r="H45" i="11"/>
  <c r="O45" i="11" s="1"/>
  <c r="U44" i="11"/>
  <c r="R44" i="11"/>
  <c r="N44" i="11"/>
  <c r="H44" i="11"/>
  <c r="O44" i="11" s="1"/>
  <c r="U43" i="11"/>
  <c r="R43" i="11"/>
  <c r="N43" i="11"/>
  <c r="H43" i="11"/>
  <c r="U42" i="11"/>
  <c r="R42" i="11"/>
  <c r="N42" i="11"/>
  <c r="H42" i="11"/>
  <c r="U41" i="11"/>
  <c r="R41" i="11"/>
  <c r="N41" i="11"/>
  <c r="H41" i="11"/>
  <c r="U40" i="11"/>
  <c r="R40" i="11"/>
  <c r="N40" i="11"/>
  <c r="H40" i="11"/>
  <c r="U39" i="11"/>
  <c r="R39" i="11"/>
  <c r="N39" i="11"/>
  <c r="H39" i="11"/>
  <c r="U38" i="11"/>
  <c r="R38" i="11"/>
  <c r="N38" i="11"/>
  <c r="H38" i="11"/>
  <c r="U37" i="11"/>
  <c r="R37" i="11"/>
  <c r="N37" i="11"/>
  <c r="H37" i="11"/>
  <c r="U36" i="11"/>
  <c r="R36" i="11"/>
  <c r="N36" i="11"/>
  <c r="H36" i="11"/>
  <c r="U35" i="11"/>
  <c r="R35" i="11"/>
  <c r="N35" i="11"/>
  <c r="H35" i="11"/>
  <c r="U34" i="11"/>
  <c r="R34" i="11"/>
  <c r="N34" i="11"/>
  <c r="H34" i="11"/>
  <c r="U33" i="11"/>
  <c r="R33" i="11"/>
  <c r="N33" i="11"/>
  <c r="H33" i="11"/>
  <c r="U32" i="11"/>
  <c r="R32" i="11"/>
  <c r="N32" i="11"/>
  <c r="H32" i="11"/>
  <c r="U31" i="11"/>
  <c r="R31" i="11"/>
  <c r="N31" i="11"/>
  <c r="H31" i="11"/>
  <c r="U30" i="11"/>
  <c r="R30" i="11"/>
  <c r="N30" i="11"/>
  <c r="H30" i="11"/>
  <c r="U29" i="11"/>
  <c r="R29" i="11"/>
  <c r="N29" i="11"/>
  <c r="H29" i="11"/>
  <c r="U28" i="11"/>
  <c r="R28" i="11"/>
  <c r="N28" i="11"/>
  <c r="H28" i="11"/>
  <c r="U27" i="11"/>
  <c r="R27" i="11"/>
  <c r="N27" i="11"/>
  <c r="H27" i="11"/>
  <c r="U26" i="11"/>
  <c r="R26" i="11"/>
  <c r="N26" i="11"/>
  <c r="H26" i="11"/>
  <c r="O26" i="11" s="1"/>
  <c r="U25" i="11"/>
  <c r="R25" i="11"/>
  <c r="N25" i="11"/>
  <c r="H25" i="11"/>
  <c r="U24" i="11"/>
  <c r="R24" i="11"/>
  <c r="N24" i="11"/>
  <c r="H24" i="11"/>
  <c r="U23" i="11"/>
  <c r="R23" i="11"/>
  <c r="N23" i="11"/>
  <c r="H23" i="11"/>
  <c r="O23" i="11" s="1"/>
  <c r="U22" i="11"/>
  <c r="R22" i="11"/>
  <c r="N22" i="11"/>
  <c r="H22" i="11"/>
  <c r="U21" i="11"/>
  <c r="R21" i="11"/>
  <c r="N21" i="11"/>
  <c r="H21" i="11"/>
  <c r="U20" i="11"/>
  <c r="R20" i="11"/>
  <c r="N20" i="11"/>
  <c r="H20" i="11"/>
  <c r="O20" i="11" s="1"/>
  <c r="U19" i="11"/>
  <c r="R19" i="11"/>
  <c r="N19" i="11"/>
  <c r="H19" i="11"/>
  <c r="U18" i="11"/>
  <c r="R18" i="11"/>
  <c r="N18" i="11"/>
  <c r="H18" i="11"/>
  <c r="O18" i="11" s="1"/>
  <c r="T17" i="11"/>
  <c r="S17" i="11"/>
  <c r="Q17" i="11"/>
  <c r="P17" i="11"/>
  <c r="M17" i="11"/>
  <c r="L17" i="11"/>
  <c r="K17" i="11"/>
  <c r="J17" i="11"/>
  <c r="G17" i="11"/>
  <c r="F17" i="11"/>
  <c r="E17" i="11"/>
  <c r="D17" i="11"/>
  <c r="O22" i="11" l="1"/>
  <c r="O28" i="11"/>
  <c r="O46" i="11"/>
  <c r="O49" i="11"/>
  <c r="O52" i="11"/>
  <c r="O58" i="11"/>
  <c r="O61" i="11"/>
  <c r="O64" i="11"/>
  <c r="O67" i="11"/>
  <c r="O79" i="11"/>
  <c r="O88" i="11"/>
  <c r="O106" i="11"/>
  <c r="O112" i="11"/>
  <c r="O124" i="11"/>
  <c r="O129" i="11"/>
  <c r="O132" i="11"/>
  <c r="O141" i="11"/>
  <c r="O144" i="11"/>
  <c r="O147" i="11"/>
  <c r="O153" i="11"/>
  <c r="O156" i="11"/>
  <c r="O159" i="11"/>
  <c r="O174" i="11"/>
  <c r="O204" i="11"/>
  <c r="O207" i="11"/>
  <c r="O216" i="11"/>
  <c r="O219" i="11"/>
  <c r="O264" i="11"/>
  <c r="O148" i="11"/>
  <c r="O160" i="11"/>
  <c r="O184" i="11"/>
  <c r="O32" i="11"/>
  <c r="O80" i="11"/>
  <c r="O125" i="11"/>
  <c r="O128" i="11"/>
  <c r="O140" i="11"/>
  <c r="O143" i="11"/>
  <c r="O146" i="11"/>
  <c r="O155" i="11"/>
  <c r="O179" i="11"/>
  <c r="O182" i="11"/>
  <c r="O260" i="11"/>
  <c r="O165" i="11"/>
  <c r="O228" i="11"/>
  <c r="O231" i="11"/>
  <c r="O234" i="11"/>
  <c r="O100" i="11"/>
  <c r="O166" i="11"/>
  <c r="O169" i="11"/>
  <c r="O172" i="11"/>
  <c r="O178" i="11"/>
  <c r="O181" i="11"/>
  <c r="O244" i="11"/>
  <c r="O113" i="11"/>
  <c r="O220" i="11"/>
  <c r="O158" i="11"/>
  <c r="O236" i="11"/>
  <c r="O239" i="11"/>
  <c r="O242" i="11"/>
  <c r="O102" i="11"/>
  <c r="O272" i="11"/>
  <c r="O30" i="11"/>
  <c r="O104" i="11"/>
  <c r="O237" i="11"/>
  <c r="O246" i="11"/>
  <c r="O90" i="11"/>
  <c r="O152" i="11"/>
  <c r="O164" i="11"/>
  <c r="O167" i="11"/>
  <c r="O170" i="11"/>
  <c r="O202" i="11"/>
  <c r="O205" i="11"/>
  <c r="O208" i="11"/>
  <c r="O211" i="11"/>
  <c r="O223" i="11"/>
  <c r="O276" i="11"/>
  <c r="O34" i="11"/>
  <c r="O37" i="11"/>
  <c r="O40" i="11"/>
  <c r="O117" i="11"/>
  <c r="O120" i="11"/>
  <c r="O123" i="11"/>
  <c r="O176" i="11"/>
  <c r="O185" i="11"/>
  <c r="O250" i="11"/>
  <c r="O253" i="11"/>
  <c r="O256" i="11"/>
  <c r="O265" i="11"/>
  <c r="O76" i="11"/>
  <c r="O94" i="11"/>
  <c r="O97" i="11"/>
  <c r="O162" i="11"/>
  <c r="O197" i="11"/>
  <c r="O200" i="11"/>
  <c r="O212" i="11"/>
  <c r="O215" i="11"/>
  <c r="O218" i="11"/>
  <c r="O227" i="11"/>
  <c r="O230" i="11"/>
  <c r="O274" i="11"/>
  <c r="O277" i="11"/>
  <c r="O35" i="11"/>
  <c r="O38" i="11"/>
  <c r="O41" i="11"/>
  <c r="O118" i="11"/>
  <c r="O121" i="11"/>
  <c r="O177" i="11"/>
  <c r="O251" i="11"/>
  <c r="O53" i="11"/>
  <c r="O56" i="11"/>
  <c r="O68" i="11"/>
  <c r="O71" i="11"/>
  <c r="O74" i="11"/>
  <c r="O83" i="11"/>
  <c r="O86" i="11"/>
  <c r="O130" i="11"/>
  <c r="O133" i="11"/>
  <c r="O136" i="11"/>
  <c r="O139" i="11"/>
  <c r="O151" i="11"/>
  <c r="O192" i="11"/>
  <c r="O195" i="11"/>
  <c r="U17" i="11"/>
  <c r="O33" i="11"/>
  <c r="O36" i="11"/>
  <c r="O39" i="11"/>
  <c r="O59" i="11"/>
  <c r="O62" i="11"/>
  <c r="O82" i="11"/>
  <c r="O85" i="11"/>
  <c r="O105" i="11"/>
  <c r="O108" i="11"/>
  <c r="O111" i="11"/>
  <c r="O131" i="11"/>
  <c r="O134" i="11"/>
  <c r="O154" i="11"/>
  <c r="O157" i="11"/>
  <c r="O180" i="11"/>
  <c r="O183" i="11"/>
  <c r="O203" i="11"/>
  <c r="O206" i="11"/>
  <c r="O226" i="11"/>
  <c r="O229" i="11"/>
  <c r="O252" i="11"/>
  <c r="O255" i="11"/>
  <c r="O275" i="11"/>
  <c r="O19" i="11"/>
  <c r="O42" i="11"/>
  <c r="O65" i="11"/>
  <c r="O91" i="11"/>
  <c r="O114" i="11"/>
  <c r="O137" i="11"/>
  <c r="O163" i="11"/>
  <c r="O186" i="11"/>
  <c r="O209" i="11"/>
  <c r="O235" i="11"/>
  <c r="O258" i="11"/>
  <c r="O267" i="11"/>
  <c r="N17" i="11"/>
  <c r="R17" i="11"/>
  <c r="O25" i="11"/>
  <c r="O31" i="11"/>
  <c r="O54" i="11"/>
  <c r="O77" i="11"/>
  <c r="O103" i="11"/>
  <c r="O126" i="11"/>
  <c r="O149" i="11"/>
  <c r="O175" i="11"/>
  <c r="O189" i="11"/>
  <c r="O198" i="11"/>
  <c r="O221" i="11"/>
  <c r="O247" i="11"/>
  <c r="O261" i="11"/>
  <c r="O270" i="11"/>
  <c r="O43" i="11"/>
  <c r="O66" i="11"/>
  <c r="O89" i="11"/>
  <c r="O109" i="11"/>
  <c r="O115" i="11"/>
  <c r="O135" i="11"/>
  <c r="O138" i="11"/>
  <c r="O161" i="11"/>
  <c r="O187" i="11"/>
  <c r="O201" i="11"/>
  <c r="O210" i="11"/>
  <c r="O233" i="11"/>
  <c r="O259" i="11"/>
  <c r="O273" i="11"/>
  <c r="O29" i="11"/>
  <c r="O55" i="11"/>
  <c r="O69" i="11"/>
  <c r="O78" i="11"/>
  <c r="O101" i="11"/>
  <c r="O127" i="11"/>
  <c r="O150" i="11"/>
  <c r="O173" i="11"/>
  <c r="O199" i="11"/>
  <c r="O213" i="11"/>
  <c r="O222" i="11"/>
  <c r="O245" i="11"/>
  <c r="O271" i="11"/>
  <c r="O254" i="11"/>
  <c r="O225" i="11"/>
  <c r="O257" i="11"/>
  <c r="O21" i="11"/>
  <c r="O24" i="11"/>
  <c r="O27" i="11"/>
  <c r="O47" i="11"/>
  <c r="O50" i="11"/>
  <c r="O70" i="11"/>
  <c r="O73" i="11"/>
  <c r="O93" i="11"/>
  <c r="O96" i="11"/>
  <c r="O99" i="11"/>
  <c r="O119" i="11"/>
  <c r="O122" i="11"/>
  <c r="O142" i="11"/>
  <c r="O145" i="11"/>
  <c r="O168" i="11"/>
  <c r="O171" i="11"/>
  <c r="O191" i="11"/>
  <c r="O194" i="11"/>
  <c r="O214" i="11"/>
  <c r="O217" i="11"/>
  <c r="O240" i="11"/>
  <c r="O243" i="11"/>
  <c r="O263" i="11"/>
  <c r="O266" i="11"/>
  <c r="O269" i="11"/>
  <c r="H17" i="11"/>
  <c r="P79" i="7"/>
  <c r="P78" i="7"/>
  <c r="I77" i="7"/>
  <c r="P76" i="7"/>
  <c r="I75" i="7"/>
  <c r="P72" i="7"/>
  <c r="P71" i="7"/>
  <c r="P70" i="7"/>
  <c r="P69" i="7"/>
  <c r="P67" i="7"/>
  <c r="P66" i="7"/>
  <c r="P65" i="7"/>
  <c r="P64" i="7"/>
  <c r="P62" i="7"/>
  <c r="J62" i="7"/>
  <c r="K62" i="7" s="1"/>
  <c r="P61" i="7"/>
  <c r="J61" i="7"/>
  <c r="K61" i="7" s="1"/>
  <c r="P60" i="7"/>
  <c r="J60" i="7"/>
  <c r="K60" i="7" s="1"/>
  <c r="P59" i="7"/>
  <c r="J59" i="7"/>
  <c r="K59" i="7" s="1"/>
  <c r="P57" i="7"/>
  <c r="J57" i="7"/>
  <c r="K57" i="7" s="1"/>
  <c r="P55" i="7"/>
  <c r="J55" i="7"/>
  <c r="K55" i="7" s="1"/>
  <c r="P54" i="7"/>
  <c r="J54" i="7"/>
  <c r="P53" i="7"/>
  <c r="J53" i="7"/>
  <c r="K53" i="7" s="1"/>
  <c r="P52" i="7"/>
  <c r="J52" i="7"/>
  <c r="K52" i="7" s="1"/>
  <c r="P50" i="7"/>
  <c r="J50" i="7"/>
  <c r="K50" i="7" s="1"/>
  <c r="P49" i="7"/>
  <c r="J49" i="7"/>
  <c r="K49" i="7" s="1"/>
  <c r="P47" i="7"/>
  <c r="J47" i="7"/>
  <c r="K47" i="7" s="1"/>
  <c r="P46" i="7"/>
  <c r="J46" i="7"/>
  <c r="K46" i="7" s="1"/>
  <c r="P45" i="7"/>
  <c r="J45" i="7"/>
  <c r="K45" i="7" s="1"/>
  <c r="P44" i="7"/>
  <c r="J44" i="7"/>
  <c r="P43" i="7"/>
  <c r="J43" i="7"/>
  <c r="K43" i="7" s="1"/>
  <c r="P42" i="7"/>
  <c r="J42" i="7"/>
  <c r="K42" i="7" s="1"/>
  <c r="P40" i="7"/>
  <c r="J40" i="7"/>
  <c r="K40" i="7" s="1"/>
  <c r="P39" i="7"/>
  <c r="J39" i="7"/>
  <c r="K39" i="7" s="1"/>
  <c r="P38" i="7"/>
  <c r="J38" i="7"/>
  <c r="K38" i="7" s="1"/>
  <c r="P37" i="7"/>
  <c r="J37" i="7"/>
  <c r="K37" i="7" s="1"/>
  <c r="P36" i="7"/>
  <c r="J36" i="7"/>
  <c r="K36" i="7" s="1"/>
  <c r="P35" i="7"/>
  <c r="J35" i="7"/>
  <c r="K35" i="7" s="1"/>
  <c r="P34" i="7"/>
  <c r="J34" i="7"/>
  <c r="K34" i="7" s="1"/>
  <c r="P32" i="7"/>
  <c r="J32" i="7"/>
  <c r="K32" i="7" s="1"/>
  <c r="P31" i="7"/>
  <c r="J31" i="7"/>
  <c r="K31" i="7" s="1"/>
  <c r="P30" i="7"/>
  <c r="J30" i="7"/>
  <c r="K30" i="7" s="1"/>
  <c r="P29" i="7"/>
  <c r="J29" i="7"/>
  <c r="K29" i="7" s="1"/>
  <c r="P27" i="7"/>
  <c r="J27" i="7"/>
  <c r="K27" i="7" s="1"/>
  <c r="P26" i="7"/>
  <c r="J26" i="7"/>
  <c r="K26" i="7" s="1"/>
  <c r="P24" i="7"/>
  <c r="J24" i="7"/>
  <c r="K24" i="7" s="1"/>
  <c r="P22" i="7"/>
  <c r="J22" i="7"/>
  <c r="K22" i="7" s="1"/>
  <c r="P21" i="7"/>
  <c r="J21" i="7"/>
  <c r="K21" i="7" s="1"/>
  <c r="P19" i="7"/>
  <c r="J19" i="7"/>
  <c r="K19" i="7" s="1"/>
  <c r="P18" i="7"/>
  <c r="J18" i="7"/>
  <c r="K18" i="7" s="1"/>
  <c r="I68" i="7"/>
  <c r="I63" i="7"/>
  <c r="I58" i="7"/>
  <c r="I56" i="7"/>
  <c r="I51" i="7"/>
  <c r="I48" i="7"/>
  <c r="I41" i="7"/>
  <c r="I33" i="7"/>
  <c r="I28" i="7"/>
  <c r="I25" i="7"/>
  <c r="I23" i="7"/>
  <c r="I20" i="7"/>
  <c r="I17" i="7"/>
  <c r="J79" i="7"/>
  <c r="K79" i="7" s="1"/>
  <c r="H77" i="7"/>
  <c r="J78" i="7"/>
  <c r="K78" i="7" s="1"/>
  <c r="G77" i="7"/>
  <c r="F77" i="7"/>
  <c r="H75" i="7"/>
  <c r="F75" i="7"/>
  <c r="J72" i="7"/>
  <c r="K72" i="7" s="1"/>
  <c r="J76" i="7"/>
  <c r="J75" i="7" s="1"/>
  <c r="G75" i="7"/>
  <c r="J71" i="7"/>
  <c r="K71" i="7" s="1"/>
  <c r="J70" i="7"/>
  <c r="K70" i="7" s="1"/>
  <c r="H68" i="7"/>
  <c r="F68" i="7"/>
  <c r="J67" i="7"/>
  <c r="K67" i="7" s="1"/>
  <c r="G68" i="7"/>
  <c r="J69" i="7"/>
  <c r="K69" i="7" s="1"/>
  <c r="J66" i="7"/>
  <c r="K66" i="7" s="1"/>
  <c r="J65" i="7"/>
  <c r="K65" i="7" s="1"/>
  <c r="H63" i="7"/>
  <c r="H58" i="7"/>
  <c r="H56" i="7"/>
  <c r="H51" i="7"/>
  <c r="H48" i="7"/>
  <c r="H41" i="7"/>
  <c r="H33" i="7"/>
  <c r="H28" i="7"/>
  <c r="H25" i="7"/>
  <c r="H23" i="7"/>
  <c r="H20" i="7"/>
  <c r="H17" i="7"/>
  <c r="F63" i="7"/>
  <c r="F58" i="7"/>
  <c r="F56" i="7"/>
  <c r="F51" i="7"/>
  <c r="F48" i="7"/>
  <c r="F41" i="7"/>
  <c r="F33" i="7"/>
  <c r="F28" i="7"/>
  <c r="F25" i="7"/>
  <c r="F23" i="7"/>
  <c r="F20" i="7"/>
  <c r="F17" i="7"/>
  <c r="J64" i="7"/>
  <c r="K64" i="7" s="1"/>
  <c r="G63" i="7"/>
  <c r="G58" i="7"/>
  <c r="G56" i="7"/>
  <c r="G51" i="7"/>
  <c r="G48" i="7"/>
  <c r="G41" i="7"/>
  <c r="G33" i="7"/>
  <c r="G28" i="7"/>
  <c r="G25" i="7"/>
  <c r="G23" i="7"/>
  <c r="G20" i="7"/>
  <c r="G17" i="7"/>
  <c r="J56" i="7"/>
  <c r="J23" i="7" l="1"/>
  <c r="K23" i="7" s="1"/>
  <c r="O17" i="11"/>
  <c r="J25" i="7"/>
  <c r="I73" i="7"/>
  <c r="J17" i="7"/>
  <c r="K17" i="7" s="1"/>
  <c r="J20" i="7"/>
  <c r="K20" i="7" s="1"/>
  <c r="J68" i="7"/>
  <c r="K68" i="7" s="1"/>
  <c r="J33" i="7"/>
  <c r="K33" i="7" s="1"/>
  <c r="G73" i="7"/>
  <c r="F73" i="7"/>
  <c r="K75" i="7"/>
  <c r="J58" i="7"/>
  <c r="K58" i="7" s="1"/>
  <c r="K56" i="7"/>
  <c r="J51" i="7"/>
  <c r="K51" i="7" s="1"/>
  <c r="G15" i="7"/>
  <c r="H16" i="7"/>
  <c r="H73" i="7"/>
  <c r="K25" i="7"/>
  <c r="I16" i="7"/>
  <c r="J41" i="7"/>
  <c r="K41" i="7" s="1"/>
  <c r="H15" i="7"/>
  <c r="G16" i="7"/>
  <c r="F16" i="7"/>
  <c r="J63" i="7"/>
  <c r="K63" i="7" s="1"/>
  <c r="I15" i="7"/>
  <c r="F15" i="7"/>
  <c r="J48" i="7"/>
  <c r="K48" i="7" s="1"/>
  <c r="K76" i="7"/>
  <c r="J77" i="7"/>
  <c r="J28" i="7"/>
  <c r="K28" i="7" s="1"/>
  <c r="K44" i="7"/>
  <c r="K54" i="7"/>
  <c r="G14" i="7" l="1"/>
  <c r="F14" i="7"/>
  <c r="I14" i="7"/>
  <c r="H14" i="7"/>
  <c r="J15" i="7"/>
  <c r="K15" i="7" s="1"/>
  <c r="K77" i="7"/>
  <c r="J73" i="7"/>
  <c r="K73" i="7" s="1"/>
  <c r="J16" i="7"/>
  <c r="J14" i="7" l="1"/>
  <c r="K14" i="7" s="1"/>
  <c r="K16" i="7"/>
</calcChain>
</file>

<file path=xl/sharedStrings.xml><?xml version="1.0" encoding="utf-8"?>
<sst xmlns="http://schemas.openxmlformats.org/spreadsheetml/2006/main" count="2458" uniqueCount="939">
  <si>
    <t>Construcción</t>
  </si>
  <si>
    <t>Por Licitar sin cambio de alcance</t>
  </si>
  <si>
    <t>SLT 2020 Subestaciones, Líneas y Redes de Distribución</t>
  </si>
  <si>
    <t>SLT 2120 Subestaciones y Líneas de Distribución</t>
  </si>
  <si>
    <t>Autorizado</t>
  </si>
  <si>
    <t>TOTAL</t>
  </si>
  <si>
    <t>Varias (Cierre y otras)</t>
  </si>
  <si>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</si>
  <si>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</si>
  <si>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</si>
  <si>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</si>
  <si>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</si>
  <si>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</si>
  <si>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</si>
  <si>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</si>
  <si>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</si>
  <si>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</si>
  <si>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</si>
  <si>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</si>
  <si>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</si>
  <si>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</si>
  <si>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</si>
  <si>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</si>
  <si>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</si>
  <si>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</si>
  <si>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</si>
  <si>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</si>
  <si>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</si>
  <si>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</si>
  <si>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</si>
  <si>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</si>
  <si>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</si>
  <si>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</si>
  <si>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SE 1116 Transformación del Noreste</t>
  </si>
  <si>
    <t>Aprobado en 2007</t>
  </si>
  <si>
    <t>SE 1212 SUR - PENINSULAR</t>
  </si>
  <si>
    <t>SE 1210 NORTE - NOROESTE</t>
  </si>
  <si>
    <t>Aprobado en 2008</t>
  </si>
  <si>
    <t>Aprobado en 2009</t>
  </si>
  <si>
    <t>SLT 1405 Subest y Líneas de Transmisión de las Áreas Sureste</t>
  </si>
  <si>
    <t>Aprobado en 2011</t>
  </si>
  <si>
    <t>CC Centro</t>
  </si>
  <si>
    <t>SLT 1603 Subestación Lago</t>
  </si>
  <si>
    <t>CCI Guerrero Negro IV</t>
  </si>
  <si>
    <t>Aprobado en 2012</t>
  </si>
  <si>
    <t>RM CT José López Portillo</t>
  </si>
  <si>
    <t>LT Red de Transmisión Asociada al CC Noreste</t>
  </si>
  <si>
    <t>CH Chicoasén II</t>
  </si>
  <si>
    <t>LT Red de transmisión asociada a la CH Chicoasén II</t>
  </si>
  <si>
    <t>Aprobado en 2013</t>
  </si>
  <si>
    <t>CC Empalme I</t>
  </si>
  <si>
    <t xml:space="preserve">LT Red de Transmisión Asociada al CC Empalme I </t>
  </si>
  <si>
    <t>CC Valle de México II</t>
  </si>
  <si>
    <t>Aprobado en 2014</t>
  </si>
  <si>
    <t>CC Empalme II</t>
  </si>
  <si>
    <t>Aprobado en 2015</t>
  </si>
  <si>
    <t>CG Cerritos Colorados Fase I</t>
  </si>
  <si>
    <t>CH Las Cruces</t>
  </si>
  <si>
    <t>SLT 2002 Subestaciones y Líneas de las Áreas Norte - Occidental</t>
  </si>
  <si>
    <t>Aprobado en 2016</t>
  </si>
  <si>
    <t>SLT SLT 2120 Subestaciones y Líneas de Distribución</t>
  </si>
  <si>
    <t>Aprobado en 2021</t>
  </si>
  <si>
    <t>SLT Transf y Transm Qro IslaCarmen NvoCasasGrands y Huasteca</t>
  </si>
  <si>
    <t>LT Incremento de Capacidad de Transm en Las Delicias-Querétaro</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</si>
  <si>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</si>
  <si>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</si>
  <si>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</si>
  <si>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</si>
  <si>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</si>
  <si>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</si>
  <si>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</si>
  <si>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Inversión Condicionada</t>
  </si>
  <si>
    <t>Aprobados en 2011</t>
  </si>
  <si>
    <t>Aprobados en 2013</t>
  </si>
  <si>
    <t>LT LT en Corriente Directa Ixtepec Potencia-Yautepec Potencia</t>
  </si>
  <si>
    <t>Aprobado en 2023</t>
  </si>
  <si>
    <t>SLT Suministro de Energía Eléctrica en la Zona Los Ríos</t>
  </si>
  <si>
    <t>Acumulado 2022</t>
  </si>
  <si>
    <t>SLT 1721 DISTRIBUCIÓN NORTE</t>
  </si>
  <si>
    <t xml:space="preserve">LT 1805 Línea de Transmisión Huasteca - Monterrey </t>
  </si>
  <si>
    <t>SLT 1821 Divisiones de Distribución</t>
  </si>
  <si>
    <t>SLT 1920 Subestaciones y Líneas de Distribución</t>
  </si>
  <si>
    <t>SLT SLT 2020 Subestaciones, Líneas y Redes de Distribución</t>
  </si>
  <si>
    <t>Fuente: Comisión Federal de Electricidad.</t>
  </si>
  <si>
    <t xml:space="preserve">CG Los Humeros III </t>
  </si>
  <si>
    <t>SLT 1720 Distribución Valle de México</t>
  </si>
  <si>
    <t>CE Sureste I</t>
  </si>
  <si>
    <t>CC Topolobampo III</t>
  </si>
  <si>
    <t>Total</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</si>
  <si>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</si>
  <si>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</si>
  <si>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</si>
  <si>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</si>
  <si>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</si>
  <si>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</si>
  <si>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</si>
  <si>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</si>
  <si>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</si>
  <si>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</si>
  <si>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</si>
  <si>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</si>
  <si>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</si>
  <si>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</si>
  <si>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</si>
  <si>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</si>
  <si>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</si>
  <si>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</si>
  <si>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</si>
  <si>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</si>
  <si>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</si>
  <si>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</si>
  <si>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</si>
  <si>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</si>
  <si>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</si>
  <si>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</si>
  <si>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</si>
  <si>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</si>
  <si>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</si>
  <si>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</si>
  <si>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</si>
  <si>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</si>
  <si>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</si>
  <si>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</si>
  <si>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</si>
  <si>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</si>
  <si>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</si>
  <si>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</si>
  <si>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</si>
  <si>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</si>
  <si>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</si>
  <si>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</si>
  <si>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</si>
  <si>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</si>
  <si>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</si>
  <si>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</si>
  <si>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</si>
  <si>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</si>
  <si>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</si>
  <si>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</si>
  <si>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</si>
  <si>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</si>
  <si>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</si>
  <si>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</si>
  <si>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</si>
  <si>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</si>
  <si>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</si>
  <si>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</si>
  <si>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</si>
  <si>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</si>
  <si>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</si>
  <si>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</si>
  <si>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</si>
  <si>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</si>
  <si>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</si>
  <si>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</si>
  <si>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</si>
  <si>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</si>
  <si>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</si>
  <si>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</si>
  <si>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</si>
  <si>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</si>
  <si>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</si>
  <si>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</si>
  <si>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</si>
  <si>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</si>
  <si>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</si>
  <si>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</si>
  <si>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</si>
  <si>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</si>
  <si>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</si>
  <si>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</si>
  <si>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</si>
  <si>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</si>
  <si>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</si>
  <si>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</si>
  <si>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</si>
  <si>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</si>
  <si>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</si>
  <si>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</si>
  <si>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</si>
  <si>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</si>
  <si>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</si>
  <si>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</si>
  <si>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</si>
  <si>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</si>
  <si>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</si>
  <si>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</si>
  <si>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</si>
  <si>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</si>
  <si>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</si>
  <si>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</si>
  <si>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</si>
  <si>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</si>
  <si>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</si>
  <si>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</si>
  <si>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</si>
  <si>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</si>
  <si>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</si>
  <si>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</si>
  <si>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</si>
  <si>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</si>
  <si>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</si>
  <si>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</si>
  <si>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</si>
  <si>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</si>
  <si>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</si>
  <si>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</si>
  <si>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</si>
  <si>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</si>
  <si>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</si>
  <si>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</si>
  <si>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</si>
  <si>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</si>
  <si>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</si>
  <si>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</si>
  <si>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</si>
  <si>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</si>
  <si>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</si>
  <si>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</si>
  <si>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</si>
  <si>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</si>
  <si>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</si>
  <si>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</si>
  <si>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</si>
  <si>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</si>
  <si>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</si>
  <si>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</si>
  <si>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</si>
  <si>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</si>
  <si>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</si>
  <si>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</si>
  <si>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</si>
  <si>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</si>
  <si>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</si>
  <si>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</si>
  <si>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</si>
  <si>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</si>
  <si>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</si>
  <si>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</si>
  <si>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</si>
  <si>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</si>
  <si>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</si>
  <si>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</si>
  <si>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</si>
  <si>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</si>
  <si>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</si>
  <si>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</si>
  <si>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</si>
  <si>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</si>
  <si>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</si>
  <si>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</si>
  <si>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</si>
  <si>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</si>
  <si>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</si>
  <si>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</si>
  <si>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</si>
  <si>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</si>
  <si>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</si>
  <si>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</si>
  <si>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</si>
  <si>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</si>
  <si>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</si>
  <si>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</si>
  <si>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</si>
  <si>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</si>
  <si>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</si>
  <si>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</si>
  <si>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</si>
  <si>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</si>
  <si>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</si>
  <si>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</si>
  <si>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</si>
  <si>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</si>
  <si>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</si>
  <si>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</si>
  <si>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</si>
  <si>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</si>
  <si>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</si>
  <si>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</si>
  <si>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</si>
  <si>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</si>
  <si>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</si>
  <si>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</si>
  <si>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</si>
  <si>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</si>
  <si>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</si>
  <si>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</si>
  <si>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</si>
  <si>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</si>
  <si>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</si>
  <si>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</si>
  <si>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</si>
  <si>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</si>
  <si>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</si>
  <si>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</si>
  <si>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</si>
  <si>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</si>
  <si>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</si>
  <si>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</si>
  <si>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</si>
  <si>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</si>
  <si>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</si>
  <si>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</si>
  <si>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</si>
  <si>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</si>
  <si>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</si>
  <si>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</si>
  <si>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</si>
  <si>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</si>
  <si>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</si>
  <si>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</si>
  <si>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</si>
  <si>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</si>
  <si>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</si>
  <si>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</si>
  <si>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</si>
  <si>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</si>
  <si>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</si>
  <si>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</si>
  <si>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</si>
  <si>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</si>
  <si>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</si>
  <si>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</si>
  <si>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</si>
  <si>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</si>
  <si>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</si>
  <si>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</si>
  <si>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</si>
  <si>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</si>
  <si>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</si>
  <si>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</si>
  <si>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</si>
  <si>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</si>
  <si>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</si>
  <si>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</si>
  <si>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</si>
  <si>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</si>
  <si>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</si>
  <si>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</si>
  <si>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</si>
  <si>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</si>
  <si>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</si>
  <si>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</si>
  <si>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</si>
  <si>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</si>
  <si>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</si>
  <si>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</si>
  <si>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</si>
  <si>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</si>
  <si>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</si>
  <si>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1521 DISTRIBUCIÓN SUR</t>
  </si>
  <si>
    <t>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</si>
  <si>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</si>
  <si>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</si>
  <si>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</si>
  <si>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</si>
  <si>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</si>
  <si>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</si>
  <si>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</si>
  <si>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</si>
  <si>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</si>
  <si>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</si>
  <si>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</si>
  <si>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</si>
  <si>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</si>
  <si>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</si>
  <si>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</si>
  <si>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</si>
  <si>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</si>
  <si>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</si>
  <si>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</si>
  <si>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</si>
  <si>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</si>
  <si>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</si>
  <si>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</si>
  <si>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</si>
  <si>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</si>
  <si>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</si>
  <si>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</si>
  <si>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</si>
  <si>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</si>
  <si>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</si>
  <si>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</si>
  <si>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</si>
  <si>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</si>
  <si>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</si>
  <si>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</si>
  <si>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</si>
  <si>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</si>
  <si>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</si>
  <si>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</si>
  <si>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</si>
  <si>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</si>
  <si>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</si>
  <si>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</si>
  <si>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</si>
  <si>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</si>
  <si>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</si>
  <si>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</si>
  <si>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2020 Subestaciones, Líneas y Redes de Distribución</t>
  </si>
  <si>
    <t>2021 Reducción de Pérdidas de Energía en Distribución</t>
  </si>
  <si>
    <t>2101 Compensación Capacitiva Baja - Occidental</t>
  </si>
  <si>
    <t>2120 Subestaciones y Líneas de Distribución</t>
  </si>
  <si>
    <t>2121 Reducción de Pérdidas de Energía en Distribución</t>
  </si>
  <si>
    <t>1_/ Considera los proyectos que entraron en operación comercial (con terminaciones parciales o totales).</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</si>
  <si>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</si>
  <si>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</si>
  <si>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</si>
  <si>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</si>
  <si>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</si>
  <si>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</si>
  <si>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</si>
  <si>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</si>
  <si>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</si>
  <si>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</si>
  <si>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</si>
  <si>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</si>
  <si>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</si>
  <si>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</si>
  <si>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</si>
  <si>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</si>
  <si>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</si>
  <si>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</si>
  <si>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</si>
  <si>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</si>
  <si>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</si>
  <si>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</si>
  <si>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</si>
  <si>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</si>
  <si>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</si>
  <si>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</si>
  <si>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</si>
  <si>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</si>
  <si>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</si>
  <si>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</si>
  <si>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</si>
  <si>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</si>
  <si>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</si>
  <si>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</si>
  <si>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</si>
  <si>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</si>
  <si>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</si>
  <si>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</si>
  <si>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</si>
  <si>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</si>
  <si>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</si>
  <si>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</si>
  <si>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</si>
  <si>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</si>
  <si>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</si>
  <si>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</si>
  <si>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 xml:space="preserve">CC Noroeste </t>
  </si>
  <si>
    <t>CC Noreste</t>
  </si>
  <si>
    <t xml:space="preserve">1_/  Este proyecto no presenta montos presupuestados ni ejercidos, en virtud de que se estableció un nuevo contrato con los propietarios fuera de la figura de Inversión financiada condicionada. </t>
  </si>
  <si>
    <t>Fuente: Comisión Federal de Electricidad</t>
  </si>
  <si>
    <t>En términos de  los artículos 107, fracción I , de la Ley Federal de Presupuesto y Responsabilidad Hacendaria y 205 de su Reglamento</t>
  </si>
  <si>
    <t xml:space="preserve">Comisión Federal de Electricidad </t>
  </si>
  <si>
    <t>Diciembre</t>
  </si>
  <si>
    <t>Nombre del Proyecto</t>
  </si>
  <si>
    <t>Costo de cierre</t>
  </si>
  <si>
    <t>Amortización ejercida</t>
  </si>
  <si>
    <t>Pasivo Directo</t>
  </si>
  <si>
    <t>Pasivo</t>
  </si>
  <si>
    <t>Hasta 2022</t>
  </si>
  <si>
    <t>En 2023</t>
  </si>
  <si>
    <t>Suma</t>
  </si>
  <si>
    <t xml:space="preserve">Real </t>
  </si>
  <si>
    <t>Legal</t>
  </si>
  <si>
    <t>Contingente</t>
  </si>
  <si>
    <t>(4=2+3)</t>
  </si>
  <si>
    <t>(7=5+6)</t>
  </si>
  <si>
    <t>(8=1-4-7)</t>
  </si>
  <si>
    <t>(9=7+8)</t>
  </si>
  <si>
    <t>Cierres totales</t>
  </si>
  <si>
    <t>LT 613 SubTransmisión Occidental     1_/</t>
  </si>
  <si>
    <t xml:space="preserve">CCC  Pacífico </t>
  </si>
  <si>
    <t xml:space="preserve">CH El Cajón     </t>
  </si>
  <si>
    <t>LT Red de Transmisión Asociada a el Pacífico</t>
  </si>
  <si>
    <t xml:space="preserve">SLT 706 Sistemas- Norte     </t>
  </si>
  <si>
    <t>SLT 806 Bajío</t>
  </si>
  <si>
    <t>SE 914 División Centro Sur</t>
  </si>
  <si>
    <t>CH La Yesca</t>
  </si>
  <si>
    <t>RFO Red de Fibra Óptica Proyecto Norte</t>
  </si>
  <si>
    <t>SE 1006 Central----Sur</t>
  </si>
  <si>
    <t>SE 1005 Noroeste</t>
  </si>
  <si>
    <t>RM Infiernillo</t>
  </si>
  <si>
    <t>RM CT Francisco Pérez Ríos Unidades 1 y 2</t>
  </si>
  <si>
    <t>SE 1003 Subestaciones Eléctricas de Occidente</t>
  </si>
  <si>
    <t>SLT 1002 Compensación y Transmisión Noreste - Sureste</t>
  </si>
  <si>
    <t>CC San Lorenzo Conversión de TG a CC</t>
  </si>
  <si>
    <t>LT Red de Transmisión Asociada a la CH La Yesca</t>
  </si>
  <si>
    <t>LT Red de Transmisión asociada a la CC Agua Prieta II</t>
  </si>
  <si>
    <t>LT Red de Transmisión Asociada a la CE La Venta III</t>
  </si>
  <si>
    <t>RM CN Laguna Verde</t>
  </si>
  <si>
    <t>SE 1110 Compensación Capacitiva del Norte</t>
  </si>
  <si>
    <t>SE 1117 Transformación de Guaymas</t>
  </si>
  <si>
    <t>SE 1120 Noroeste</t>
  </si>
  <si>
    <t>SE 1121 Baja California</t>
  </si>
  <si>
    <t>SE 1122 Golfo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</si>
  <si>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</si>
  <si>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</si>
  <si>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</si>
  <si>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</si>
  <si>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</si>
  <si>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</si>
  <si>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</si>
  <si>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</si>
  <si>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</si>
  <si>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</si>
  <si>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</si>
  <si>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</si>
  <si>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</si>
  <si>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</si>
  <si>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</si>
  <si>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</si>
  <si>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</si>
  <si>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</si>
  <si>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</si>
  <si>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</si>
  <si>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</si>
  <si>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</si>
  <si>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</si>
  <si>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</si>
  <si>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</si>
  <si>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</si>
  <si>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</si>
  <si>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</si>
  <si>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</si>
  <si>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</si>
  <si>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</si>
  <si>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</si>
  <si>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</si>
  <si>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</si>
  <si>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</si>
  <si>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</si>
  <si>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</si>
  <si>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</si>
  <si>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</si>
  <si>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</si>
  <si>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</si>
  <si>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</si>
  <si>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</si>
  <si>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</si>
  <si>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</si>
  <si>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</si>
  <si>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</si>
  <si>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</si>
  <si>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</si>
  <si>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</si>
  <si>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</si>
  <si>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</si>
  <si>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</si>
  <si>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</si>
  <si>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</si>
  <si>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</si>
  <si>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</si>
  <si>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</si>
  <si>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</si>
  <si>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</si>
  <si>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</si>
  <si>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</si>
  <si>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</si>
  <si>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</si>
  <si>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</si>
  <si>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</si>
  <si>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</si>
  <si>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</si>
  <si>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</si>
  <si>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</si>
  <si>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</si>
  <si>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</si>
  <si>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</si>
  <si>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</si>
  <si>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</si>
  <si>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</si>
  <si>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</si>
  <si>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</si>
  <si>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</si>
  <si>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</si>
  <si>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</si>
  <si>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SE 1620 Distribución Valle de México</t>
  </si>
  <si>
    <t>SLT 1721 Distribución Norte</t>
  </si>
  <si>
    <t>LT Red de Transmisión asociada al CC Noreste</t>
  </si>
  <si>
    <t>LT Red de Transmisión Asociada al CC Empalme I</t>
  </si>
  <si>
    <t>RM CCC Tula Paquetes 1 Y 2</t>
  </si>
  <si>
    <t xml:space="preserve">CC Empalme II    </t>
  </si>
  <si>
    <t>SLT 1920 Subestaciones y Lineas de Distribucion</t>
  </si>
  <si>
    <t>SLT 2002 Subestaciones y Líneas  de las Áreas Norte - Occidental</t>
  </si>
  <si>
    <t>Costo total estimado</t>
  </si>
  <si>
    <t>Monto 
Contratado</t>
  </si>
  <si>
    <t>Comprometido al periodo</t>
  </si>
  <si>
    <t>Montos comprometidos por etapas</t>
  </si>
  <si>
    <t>PEF 2022</t>
  </si>
  <si>
    <t>PEF 2023</t>
  </si>
  <si>
    <t>Monto</t>
  </si>
  <si>
    <t>% Respecto PEF 2023</t>
  </si>
  <si>
    <t>Proyectos adjudicados y/o en construcción</t>
  </si>
  <si>
    <t>Proyectos en operación</t>
  </si>
  <si>
    <t>( 3=2/1 )</t>
  </si>
  <si>
    <t>( 5=7+8 )</t>
  </si>
  <si>
    <t>( 6=5/2 )</t>
  </si>
  <si>
    <t>( 8 )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</si>
  <si>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</si>
  <si>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</si>
  <si>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</si>
  <si>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</si>
  <si>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</si>
  <si>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</si>
  <si>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</si>
  <si>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</si>
  <si>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</si>
  <si>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</si>
  <si>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</si>
  <si>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</si>
  <si>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SLT 1404 Subestaciones del Oriente</t>
  </si>
  <si>
    <t>SE 1521 DISTRIBUCIÓN SUR</t>
  </si>
  <si>
    <t>SE 1520 DISTRIBUCION NORTE</t>
  </si>
  <si>
    <t xml:space="preserve">CCI </t>
  </si>
  <si>
    <t>Chicoasén II</t>
  </si>
  <si>
    <t>1805 Línea de Transmisión Huasteca - Monterrey</t>
  </si>
  <si>
    <t xml:space="preserve"> SLT </t>
  </si>
  <si>
    <t>SLT 2021 Reducción de Pérdidas de Energía en Distribución</t>
  </si>
  <si>
    <t xml:space="preserve">Inversión condicionada </t>
  </si>
  <si>
    <t>TRN</t>
  </si>
  <si>
    <t>Terminal de Carbón de la CT Pdte. Plutarco Elías Calles</t>
  </si>
  <si>
    <t>Altamira II</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</si>
  <si>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</si>
  <si>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</si>
  <si>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</si>
  <si>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</si>
  <si>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</si>
  <si>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</si>
  <si>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</si>
  <si>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</si>
  <si>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</si>
  <si>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</si>
  <si>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</si>
  <si>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</si>
  <si>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</si>
  <si>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</si>
  <si>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</si>
  <si>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</si>
  <si>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</si>
  <si>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</si>
  <si>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</si>
  <si>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</si>
  <si>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</si>
  <si>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</si>
  <si>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</si>
  <si>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</si>
  <si>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</si>
  <si>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</si>
  <si>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</si>
  <si>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</si>
  <si>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</si>
  <si>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</si>
  <si>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3_/  Este proyecto no presenta monto contratado y comprometido en el Cuadro 8 del Tomo VII del  PEF 2023, en virtud de que se estableció un nuevo contrato con los propietarios fuera de la figura de Inversión financiada condicionada. </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</si>
  <si>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</si>
  <si>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</si>
  <si>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</si>
  <si>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</si>
  <si>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</si>
  <si>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</si>
  <si>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</si>
  <si>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</si>
  <si>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</si>
  <si>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</si>
  <si>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</si>
  <si>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</si>
  <si>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</si>
  <si>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</si>
  <si>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</si>
  <si>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</si>
  <si>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</si>
  <si>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</si>
  <si>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</si>
  <si>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</si>
  <si>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</si>
  <si>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</si>
  <si>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</si>
  <si>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</si>
  <si>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Autorizados en 2010</t>
  </si>
  <si>
    <t>Autorizados en 2011</t>
  </si>
  <si>
    <t>Autorizados en 2012</t>
  </si>
  <si>
    <t>Red de transmisión asociada a la CH Chicoasén II</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</si>
  <si>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</si>
  <si>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</si>
  <si>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</si>
  <si>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</si>
  <si>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</si>
  <si>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</si>
  <si>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</si>
  <si>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</si>
  <si>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</si>
  <si>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</si>
  <si>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Cerritos Colorados Fase I</t>
  </si>
  <si>
    <t>Las Cruces</t>
  </si>
  <si>
    <t>Red de transmisión asociada a la CH Las Cruces</t>
  </si>
  <si>
    <t>Autorizados en 2016</t>
  </si>
  <si>
    <t>Autorizados en 2021</t>
  </si>
  <si>
    <t>Transf y Transm Qro IslaCarmen NvoCasasGrands y Huasteca</t>
  </si>
  <si>
    <t>Incremento de Capacidad de Transm en Las Delicias-Querétaro</t>
  </si>
  <si>
    <t>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</si>
  <si>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</si>
  <si>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</si>
  <si>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</si>
  <si>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</si>
  <si>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</si>
  <si>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</si>
  <si>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</si>
  <si>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</si>
  <si>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</si>
  <si>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</si>
  <si>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</si>
  <si>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Total Inversión Condicionada</t>
  </si>
  <si>
    <t>Bajío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</si>
  <si>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</si>
  <si>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</si>
  <si>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</si>
  <si>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</si>
  <si>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</si>
  <si>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</si>
  <si>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</si>
  <si>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</si>
  <si>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</si>
  <si>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</si>
  <si>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</si>
  <si>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</si>
  <si>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</si>
  <si>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</si>
  <si>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</si>
  <si>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</si>
  <si>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</si>
  <si>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</si>
  <si>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3_/ La fecha de inicio de operación es la consignada en el Tomo VII del Presupuesto de Egresos de la Federación autorizado para el ejercicio fiscal 2023, corresponde al primer cierre parcial del proyecto.</t>
  </si>
  <si>
    <t>&gt;500 = La variación es mayor a 500 por ciento.</t>
  </si>
  <si>
    <t>Informes sobre la Situación Económica,
las Finanzas Públicas y la Deuda Pública</t>
  </si>
  <si>
    <t>IV. PROYECTOS DE INFRAESTRUCTURA PRODUCTIVA DE LARGO PLAZO (PIDIREGAS)</t>
  </si>
  <si>
    <t>Primer Trimestre de 2023</t>
  </si>
  <si>
    <t>(Millones de pesos a precios de 2023)</t>
  </si>
  <si>
    <t>Enero - marzo 2023</t>
  </si>
  <si>
    <r>
      <t xml:space="preserve">AVANCE FINANCIERO Y FÍSICO DE PROYECTOS DE INFRAESTRUCTURA PRODUCTIVA DE LARGO PLAZO EN CONSTRUCCIÓN </t>
    </r>
    <r>
      <rPr>
        <b/>
        <vertAlign val="superscript"/>
        <sz val="12"/>
        <color indexed="9"/>
        <rFont val="Montserrat"/>
      </rPr>
      <t>p_/</t>
    </r>
  </si>
  <si>
    <r>
      <t>Costo Total Autorizado</t>
    </r>
    <r>
      <rPr>
        <vertAlign val="superscript"/>
        <sz val="9"/>
        <color indexed="8"/>
        <rFont val="Montserrat"/>
      </rPr>
      <t xml:space="preserve"> 2_/</t>
    </r>
  </si>
  <si>
    <r>
      <t xml:space="preserve">Acumulado 2022 </t>
    </r>
    <r>
      <rPr>
        <vertAlign val="superscript"/>
        <sz val="9"/>
        <color indexed="8"/>
        <rFont val="Montserrat"/>
      </rPr>
      <t>2_/</t>
    </r>
  </si>
  <si>
    <r>
      <t xml:space="preserve">Estimada </t>
    </r>
    <r>
      <rPr>
        <vertAlign val="superscript"/>
        <sz val="9"/>
        <color indexed="8"/>
        <rFont val="Montserrat"/>
      </rPr>
      <t>1_/ 2_/</t>
    </r>
  </si>
  <si>
    <r>
      <t xml:space="preserve">Realizada </t>
    </r>
    <r>
      <rPr>
        <vertAlign val="superscript"/>
        <sz val="9"/>
        <rFont val="Montserrat"/>
      </rPr>
      <t>3_/</t>
    </r>
  </si>
  <si>
    <r>
      <t xml:space="preserve">CC Agua Prieta II (con campo solar) </t>
    </r>
    <r>
      <rPr>
        <vertAlign val="superscript"/>
        <sz val="9"/>
        <color indexed="8"/>
        <rFont val="Montserrat"/>
      </rPr>
      <t>1_/</t>
    </r>
  </si>
  <si>
    <r>
      <t xml:space="preserve">SE 1320 DISTRIBUCION NOROESTE </t>
    </r>
    <r>
      <rPr>
        <vertAlign val="superscript"/>
        <sz val="9"/>
        <color indexed="8"/>
        <rFont val="Montserrat"/>
      </rPr>
      <t>1_/</t>
    </r>
  </si>
  <si>
    <r>
      <t xml:space="preserve"> RM  CT Altamira Unidades 1 y 2 </t>
    </r>
    <r>
      <rPr>
        <vertAlign val="superscript"/>
        <sz val="9"/>
        <color indexed="8"/>
        <rFont val="Montserrat"/>
      </rPr>
      <t>1_/</t>
    </r>
  </si>
  <si>
    <r>
      <t xml:space="preserve">SE  1620 Distribución Valle de México </t>
    </r>
    <r>
      <rPr>
        <vertAlign val="superscript"/>
        <sz val="9"/>
        <color indexed="8"/>
        <rFont val="Montserrat"/>
      </rPr>
      <t>1_/</t>
    </r>
  </si>
  <si>
    <r>
      <t xml:space="preserve"> RM CT José López Portillo </t>
    </r>
    <r>
      <rPr>
        <vertAlign val="superscript"/>
        <sz val="9"/>
        <color indexed="8"/>
        <rFont val="Montserrat"/>
      </rPr>
      <t>1_/</t>
    </r>
  </si>
  <si>
    <r>
      <t>SLT 1720 Distribución Valle de México</t>
    </r>
    <r>
      <rPr>
        <vertAlign val="superscript"/>
        <sz val="9"/>
        <color indexed="8"/>
        <rFont val="Montserrat"/>
      </rPr>
      <t>1_/</t>
    </r>
  </si>
  <si>
    <r>
      <t xml:space="preserve">CG Los Humeros III </t>
    </r>
    <r>
      <rPr>
        <vertAlign val="superscript"/>
        <sz val="9"/>
        <color indexed="8"/>
        <rFont val="Montserrat"/>
      </rPr>
      <t>1_/</t>
    </r>
  </si>
  <si>
    <r>
      <t xml:space="preserve">RM CCC TULA PAQUETES 1 Y 2 </t>
    </r>
    <r>
      <rPr>
        <vertAlign val="superscript"/>
        <sz val="9"/>
        <color indexed="8"/>
        <rFont val="Montserrat"/>
      </rPr>
      <t>1_/</t>
    </r>
  </si>
  <si>
    <r>
      <t xml:space="preserve">SE Atención al Suministro en la Zona Vallarta </t>
    </r>
    <r>
      <rPr>
        <vertAlign val="superscript"/>
        <sz val="9"/>
        <rFont val="Montserrat"/>
      </rPr>
      <t>1_/</t>
    </r>
  </si>
  <si>
    <r>
      <t xml:space="preserve">SE Paso del Norte Banco 2 </t>
    </r>
    <r>
      <rPr>
        <vertAlign val="superscript"/>
        <sz val="9"/>
        <rFont val="Montserrat"/>
      </rPr>
      <t>1_/</t>
    </r>
  </si>
  <si>
    <r>
      <t xml:space="preserve">SE Refuerzo de la Red de la Zona Piedras Negras </t>
    </r>
    <r>
      <rPr>
        <vertAlign val="superscript"/>
        <sz val="9"/>
        <rFont val="Montserrat"/>
      </rPr>
      <t>1_/</t>
    </r>
  </si>
  <si>
    <r>
      <t xml:space="preserve">CE Sureste I </t>
    </r>
    <r>
      <rPr>
        <vertAlign val="superscript"/>
        <sz val="9"/>
        <color indexed="8"/>
        <rFont val="Montserrat"/>
      </rPr>
      <t>1_/</t>
    </r>
  </si>
  <si>
    <r>
      <t>CC Topolobampo III</t>
    </r>
    <r>
      <rPr>
        <vertAlign val="superscript"/>
        <sz val="9"/>
        <color indexed="8"/>
        <rFont val="Montserrat"/>
      </rPr>
      <t>1_/</t>
    </r>
  </si>
  <si>
    <t>p_/ Cifras preliminares. Las sumas de los parciales pueden no coincidir con los totales debido al redondeo.</t>
  </si>
  <si>
    <t>1_/ Se consideran los proyectos que tienen previstos recursos en el Presupuesto de Egresos de la Federación (PEF) 2023, así como aquéllos proyectos que no tienen monto estimado en el PEF 2023, pero continúan en etapa de "Varias Cierre y Otras", por lo que se incluye su seguimiento.</t>
  </si>
  <si>
    <t>2_/ El tipo de cambio utilizado fue de 18.1052 pesos por dólar correspondiente al cierre de marzo de 2023.</t>
  </si>
  <si>
    <t>3_/ Los tipos de cambio promedio de fecha de liquidación utilizados fueron 19.0436 (enero), 18.6418 (febrero) y 18.4030 (marzo) pesos por dólar publicado por Banxico.</t>
  </si>
  <si>
    <r>
      <t xml:space="preserve">Nombre del proyecto    </t>
    </r>
    <r>
      <rPr>
        <vertAlign val="superscript"/>
        <sz val="9"/>
        <rFont val="Montserrat"/>
      </rPr>
      <t xml:space="preserve"> 2_/</t>
    </r>
  </si>
  <si>
    <r>
      <t xml:space="preserve">2_/ Los proyectos </t>
    </r>
    <r>
      <rPr>
        <sz val="9"/>
        <color indexed="8"/>
        <rFont val="Montserrat"/>
      </rPr>
      <t xml:space="preserve">329, 330, 352 y 353 no se incluyen en este reporte a pesar de estar incluidos en el cuadro 12 del Tomo VII, en virtud de que se  encuentran en la etapa “Por licitar sin cambio de alcance” por lo que no entrarán en operación en el presente año. </t>
    </r>
  </si>
  <si>
    <r>
      <t xml:space="preserve">TRN Gasoducto Cd. Pemex-Valladolid    </t>
    </r>
    <r>
      <rPr>
        <vertAlign val="superscript"/>
        <sz val="9"/>
        <rFont val="Montserrat"/>
      </rPr>
      <t xml:space="preserve"> 1_/</t>
    </r>
  </si>
  <si>
    <r>
      <t xml:space="preserve">FLUJO NETO DE PROYECTOS DE INFRAESTRUCTURA PRODUCTIVA DE LARGO PLAZO DE INVERSIÓN DIRECTA EN OPERACIÓN   </t>
    </r>
    <r>
      <rPr>
        <b/>
        <vertAlign val="superscript"/>
        <sz val="12"/>
        <color theme="0"/>
        <rFont val="Montserrat"/>
      </rPr>
      <t>1_/</t>
    </r>
  </si>
  <si>
    <r>
      <t xml:space="preserve">(Millones de pesos a precios de 2023) </t>
    </r>
    <r>
      <rPr>
        <b/>
        <vertAlign val="superscript"/>
        <sz val="12"/>
        <color theme="0"/>
        <rFont val="Montserrat"/>
      </rPr>
      <t>P_/</t>
    </r>
  </si>
  <si>
    <r>
      <t xml:space="preserve">FLUJO NETO DE PROYECTOS DE INFRAESTRUCTURA PRODUCTIVA DE LARGO PLAZO DE INVERSION CONDICIONADA EN OPERACIÓN </t>
    </r>
    <r>
      <rPr>
        <b/>
        <vertAlign val="superscript"/>
        <sz val="12"/>
        <color theme="0"/>
        <rFont val="Montserrat"/>
      </rPr>
      <t>P_/</t>
    </r>
  </si>
  <si>
    <t>&lt;-500 = La variación es menor a -500 por ciento.</t>
  </si>
  <si>
    <t xml:space="preserve">NA: No aplica. </t>
  </si>
  <si>
    <r>
      <t xml:space="preserve">COMPROMISOS DE PROYECTOS DE INFRAESTRUCTURA PRODUCTIVA DE LARGO PLAZO DE INVERSIÓN DIRECTA EN OPERACIÓN      </t>
    </r>
    <r>
      <rPr>
        <b/>
        <vertAlign val="superscript"/>
        <sz val="12"/>
        <color indexed="9"/>
        <rFont val="Montserrat"/>
      </rPr>
      <t xml:space="preserve">p_/ </t>
    </r>
  </si>
  <si>
    <r>
      <t xml:space="preserve">CG Cerro Prieto IV    </t>
    </r>
    <r>
      <rPr>
        <vertAlign val="superscript"/>
        <sz val="9"/>
        <rFont val="Montserrat"/>
      </rPr>
      <t xml:space="preserve"> 1_/</t>
    </r>
  </si>
  <si>
    <r>
      <t xml:space="preserve">CC Chihuahua    </t>
    </r>
    <r>
      <rPr>
        <vertAlign val="superscript"/>
        <sz val="9"/>
        <rFont val="Montserrat"/>
      </rPr>
      <t xml:space="preserve"> 1_/</t>
    </r>
  </si>
  <si>
    <r>
      <t xml:space="preserve">CCI Guerrero Negro II     </t>
    </r>
    <r>
      <rPr>
        <vertAlign val="superscript"/>
        <sz val="9"/>
        <rFont val="Montserrat"/>
      </rPr>
      <t>1_/</t>
    </r>
  </si>
  <si>
    <r>
      <t xml:space="preserve">CC Monterrey II     </t>
    </r>
    <r>
      <rPr>
        <vertAlign val="superscript"/>
        <sz val="9"/>
        <rFont val="Montserrat"/>
      </rPr>
      <t>1_/</t>
    </r>
  </si>
  <si>
    <r>
      <t xml:space="preserve">CD Puerto San Carlos II    </t>
    </r>
    <r>
      <rPr>
        <vertAlign val="superscript"/>
        <sz val="9"/>
        <rFont val="Montserrat"/>
      </rPr>
      <t xml:space="preserve"> 1_/</t>
    </r>
  </si>
  <si>
    <r>
      <t xml:space="preserve">CC Rosarito III (Unidades 8 y 9)     </t>
    </r>
    <r>
      <rPr>
        <vertAlign val="superscript"/>
        <sz val="9"/>
        <rFont val="Montserrat"/>
      </rPr>
      <t>1_/</t>
    </r>
  </si>
  <si>
    <r>
      <t xml:space="preserve">CT Samalayuca II     </t>
    </r>
    <r>
      <rPr>
        <vertAlign val="superscript"/>
        <sz val="9"/>
        <rFont val="Montserrat"/>
      </rPr>
      <t>1_/</t>
    </r>
  </si>
  <si>
    <r>
      <t xml:space="preserve">LT 211 Cable Submarino    </t>
    </r>
    <r>
      <rPr>
        <vertAlign val="superscript"/>
        <sz val="9"/>
        <rFont val="Montserrat"/>
      </rPr>
      <t xml:space="preserve"> 1_/</t>
    </r>
  </si>
  <si>
    <r>
      <t xml:space="preserve">LT 214 y 215 Sureste - Peninsular    </t>
    </r>
    <r>
      <rPr>
        <vertAlign val="superscript"/>
        <sz val="9"/>
        <rFont val="Montserrat"/>
      </rPr>
      <t xml:space="preserve"> 1_/</t>
    </r>
  </si>
  <si>
    <r>
      <t xml:space="preserve">LT 216 y 217 Noroeste    </t>
    </r>
    <r>
      <rPr>
        <vertAlign val="superscript"/>
        <sz val="9"/>
        <rFont val="Montserrat"/>
      </rPr>
      <t xml:space="preserve"> 1_/</t>
    </r>
  </si>
  <si>
    <r>
      <t xml:space="preserve">SE 212 y 213 SF6 Potencia y Distribución     </t>
    </r>
    <r>
      <rPr>
        <vertAlign val="superscript"/>
        <sz val="9"/>
        <rFont val="Montserrat"/>
      </rPr>
      <t>1_/</t>
    </r>
  </si>
  <si>
    <r>
      <t xml:space="preserve">SE 218 Noroeste     </t>
    </r>
    <r>
      <rPr>
        <vertAlign val="superscript"/>
        <sz val="9"/>
        <rFont val="Montserrat"/>
      </rPr>
      <t>1_/</t>
    </r>
  </si>
  <si>
    <r>
      <t xml:space="preserve">SE 219 Sureste - Peninsular     </t>
    </r>
    <r>
      <rPr>
        <vertAlign val="superscript"/>
        <sz val="9"/>
        <rFont val="Montserrat"/>
      </rPr>
      <t>1_/</t>
    </r>
  </si>
  <si>
    <r>
      <t xml:space="preserve">SE 220 Oriental - Centro     </t>
    </r>
    <r>
      <rPr>
        <vertAlign val="superscript"/>
        <sz val="9"/>
        <rFont val="Montserrat"/>
      </rPr>
      <t>1_/</t>
    </r>
  </si>
  <si>
    <r>
      <t xml:space="preserve">SE 221 Occidental     </t>
    </r>
    <r>
      <rPr>
        <vertAlign val="superscript"/>
        <sz val="9"/>
        <rFont val="Montserrat"/>
      </rPr>
      <t>1_/</t>
    </r>
  </si>
  <si>
    <r>
      <t xml:space="preserve">LT 301 Centro     </t>
    </r>
    <r>
      <rPr>
        <vertAlign val="superscript"/>
        <sz val="9"/>
        <rFont val="Montserrat"/>
      </rPr>
      <t>1_/</t>
    </r>
  </si>
  <si>
    <r>
      <t xml:space="preserve">LT 302 Sureste     </t>
    </r>
    <r>
      <rPr>
        <vertAlign val="superscript"/>
        <sz val="9"/>
        <rFont val="Montserrat"/>
      </rPr>
      <t>1_/</t>
    </r>
  </si>
  <si>
    <r>
      <t xml:space="preserve">LT 303 Ixtapa - Pie de la Cuesta     </t>
    </r>
    <r>
      <rPr>
        <vertAlign val="superscript"/>
        <sz val="9"/>
        <rFont val="Montserrat"/>
      </rPr>
      <t>1_/</t>
    </r>
  </si>
  <si>
    <r>
      <t xml:space="preserve">LT 304 Noroeste    </t>
    </r>
    <r>
      <rPr>
        <vertAlign val="superscript"/>
        <sz val="9"/>
        <rFont val="Montserrat"/>
      </rPr>
      <t xml:space="preserve"> 1_/</t>
    </r>
  </si>
  <si>
    <r>
      <t xml:space="preserve">SE 305 Centro - Oriente     </t>
    </r>
    <r>
      <rPr>
        <vertAlign val="superscript"/>
        <sz val="9"/>
        <rFont val="Montserrat"/>
      </rPr>
      <t>1_/</t>
    </r>
  </si>
  <si>
    <r>
      <t xml:space="preserve">SE 306 Sureste     </t>
    </r>
    <r>
      <rPr>
        <vertAlign val="superscript"/>
        <sz val="9"/>
        <rFont val="Montserrat"/>
      </rPr>
      <t>1_/</t>
    </r>
  </si>
  <si>
    <r>
      <t xml:space="preserve">SE 307 Noreste    </t>
    </r>
    <r>
      <rPr>
        <vertAlign val="superscript"/>
        <sz val="9"/>
        <rFont val="Montserrat"/>
      </rPr>
      <t xml:space="preserve"> 1_/</t>
    </r>
  </si>
  <si>
    <r>
      <t xml:space="preserve">SE 308 Noroeste     </t>
    </r>
    <r>
      <rPr>
        <vertAlign val="superscript"/>
        <sz val="9"/>
        <rFont val="Montserrat"/>
      </rPr>
      <t>1_/</t>
    </r>
  </si>
  <si>
    <r>
      <t xml:space="preserve">CG Los Azufres II y Campo Geotérmico     </t>
    </r>
    <r>
      <rPr>
        <vertAlign val="superscript"/>
        <sz val="9"/>
        <rFont val="Montserrat"/>
      </rPr>
      <t>1_/</t>
    </r>
  </si>
  <si>
    <r>
      <t xml:space="preserve">CH Manuel Moreno Torres (2a. Etapa)    </t>
    </r>
    <r>
      <rPr>
        <vertAlign val="superscript"/>
        <sz val="9"/>
        <rFont val="Montserrat"/>
      </rPr>
      <t xml:space="preserve"> 1_/</t>
    </r>
  </si>
  <si>
    <r>
      <t xml:space="preserve">LT 406 Red Asociada a Tuxpan II, III y IV     </t>
    </r>
    <r>
      <rPr>
        <vertAlign val="superscript"/>
        <sz val="9"/>
        <rFont val="Montserrat"/>
      </rPr>
      <t>1_/</t>
    </r>
  </si>
  <si>
    <r>
      <t xml:space="preserve">LT 407 Red Asociada a Altamira II, III y IV     </t>
    </r>
    <r>
      <rPr>
        <vertAlign val="superscript"/>
        <sz val="9"/>
        <rFont val="Montserrat"/>
      </rPr>
      <t>1_/</t>
    </r>
  </si>
  <si>
    <r>
      <t xml:space="preserve">LT 408 Naco - Nogales - Área Noroeste    </t>
    </r>
    <r>
      <rPr>
        <vertAlign val="superscript"/>
        <sz val="9"/>
        <rFont val="Montserrat"/>
      </rPr>
      <t xml:space="preserve"> 1_/</t>
    </r>
  </si>
  <si>
    <r>
      <t xml:space="preserve">LT 411 Sistema Nacional    </t>
    </r>
    <r>
      <rPr>
        <vertAlign val="superscript"/>
        <sz val="9"/>
        <rFont val="Montserrat"/>
      </rPr>
      <t xml:space="preserve"> 1_/</t>
    </r>
  </si>
  <si>
    <r>
      <t xml:space="preserve">LT Manuel Moreno Torres Red Asociada (2a. Etapa)     </t>
    </r>
    <r>
      <rPr>
        <vertAlign val="superscript"/>
        <sz val="9"/>
        <rFont val="Montserrat"/>
      </rPr>
      <t>1_/</t>
    </r>
  </si>
  <si>
    <r>
      <t xml:space="preserve">SE 401 Occidental - Central     </t>
    </r>
    <r>
      <rPr>
        <vertAlign val="superscript"/>
        <sz val="9"/>
        <rFont val="Montserrat"/>
      </rPr>
      <t>1_/</t>
    </r>
  </si>
  <si>
    <r>
      <t xml:space="preserve">SE 402 Oriental-Peninsular    </t>
    </r>
    <r>
      <rPr>
        <vertAlign val="superscript"/>
        <sz val="9"/>
        <rFont val="Montserrat"/>
      </rPr>
      <t xml:space="preserve"> 1_/</t>
    </r>
  </si>
  <si>
    <r>
      <t xml:space="preserve">SE 403 Noreste   </t>
    </r>
    <r>
      <rPr>
        <vertAlign val="superscript"/>
        <sz val="9"/>
        <rFont val="Montserrat"/>
      </rPr>
      <t xml:space="preserve">  1_/</t>
    </r>
  </si>
  <si>
    <r>
      <t xml:space="preserve">SE 404 Noroeste - Norte   </t>
    </r>
    <r>
      <rPr>
        <vertAlign val="superscript"/>
        <sz val="9"/>
        <rFont val="Montserrat"/>
      </rPr>
      <t xml:space="preserve">  1_/</t>
    </r>
  </si>
  <si>
    <r>
      <t xml:space="preserve">SE 405 Compensación Alta Tensión     </t>
    </r>
    <r>
      <rPr>
        <vertAlign val="superscript"/>
        <sz val="9"/>
        <rFont val="Montserrat"/>
      </rPr>
      <t>1_/</t>
    </r>
  </si>
  <si>
    <r>
      <t xml:space="preserve">SE 410 Sistema Nacional     </t>
    </r>
    <r>
      <rPr>
        <vertAlign val="superscript"/>
        <sz val="9"/>
        <rFont val="Montserrat"/>
      </rPr>
      <t>1_/</t>
    </r>
  </si>
  <si>
    <r>
      <t xml:space="preserve">CC El Sauz conversión de TG a CC    </t>
    </r>
    <r>
      <rPr>
        <vertAlign val="superscript"/>
        <sz val="9"/>
        <rFont val="Montserrat"/>
      </rPr>
      <t xml:space="preserve"> 1_/</t>
    </r>
  </si>
  <si>
    <r>
      <t xml:space="preserve">LT 414 Norte-Occidental     </t>
    </r>
    <r>
      <rPr>
        <vertAlign val="superscript"/>
        <sz val="9"/>
        <rFont val="Montserrat"/>
      </rPr>
      <t>1_/</t>
    </r>
  </si>
  <si>
    <r>
      <t xml:space="preserve">LT 502 Oriental - Norte     </t>
    </r>
    <r>
      <rPr>
        <vertAlign val="superscript"/>
        <sz val="9"/>
        <rFont val="Montserrat"/>
      </rPr>
      <t>1_/</t>
    </r>
  </si>
  <si>
    <r>
      <t xml:space="preserve">LT 506 Saltillo-Cañada    </t>
    </r>
    <r>
      <rPr>
        <vertAlign val="superscript"/>
        <sz val="9"/>
        <rFont val="Montserrat"/>
      </rPr>
      <t xml:space="preserve"> 1_/</t>
    </r>
  </si>
  <si>
    <r>
      <t xml:space="preserve">LT Red Asociada de la Central Tamazunchale    </t>
    </r>
    <r>
      <rPr>
        <vertAlign val="superscript"/>
        <sz val="9"/>
        <rFont val="Montserrat"/>
      </rPr>
      <t xml:space="preserve"> 1_/</t>
    </r>
  </si>
  <si>
    <r>
      <t xml:space="preserve">LT Red Asociada de la Central Río Bravo III     </t>
    </r>
    <r>
      <rPr>
        <vertAlign val="superscript"/>
        <sz val="9"/>
        <rFont val="Montserrat"/>
      </rPr>
      <t>1_/</t>
    </r>
  </si>
  <si>
    <r>
      <t xml:space="preserve">SE 412 Compensación Norte     </t>
    </r>
    <r>
      <rPr>
        <vertAlign val="superscript"/>
        <sz val="9"/>
        <rFont val="Montserrat"/>
      </rPr>
      <t>1_/</t>
    </r>
  </si>
  <si>
    <r>
      <t xml:space="preserve">SE 413 Noroeste - Occidental    </t>
    </r>
    <r>
      <rPr>
        <vertAlign val="superscript"/>
        <sz val="9"/>
        <rFont val="Montserrat"/>
      </rPr>
      <t xml:space="preserve"> 1_/</t>
    </r>
  </si>
  <si>
    <r>
      <t xml:space="preserve">SE 503 Oriental     </t>
    </r>
    <r>
      <rPr>
        <vertAlign val="superscript"/>
        <sz val="9"/>
        <rFont val="Montserrat"/>
      </rPr>
      <t>1_/</t>
    </r>
  </si>
  <si>
    <r>
      <t xml:space="preserve">SE 504 Norte - Occidental  </t>
    </r>
    <r>
      <rPr>
        <vertAlign val="superscript"/>
        <sz val="9"/>
        <rFont val="Montserrat"/>
      </rPr>
      <t xml:space="preserve"> 1_/</t>
    </r>
  </si>
  <si>
    <r>
      <t xml:space="preserve">CCI Baja California Sur I     </t>
    </r>
    <r>
      <rPr>
        <vertAlign val="superscript"/>
        <sz val="9"/>
        <rFont val="Montserrat"/>
      </rPr>
      <t>1_/</t>
    </r>
  </si>
  <si>
    <r>
      <t xml:space="preserve">LT 609 Transmisión Noroeste - Occidental     </t>
    </r>
    <r>
      <rPr>
        <vertAlign val="superscript"/>
        <sz val="9"/>
        <rFont val="Montserrat"/>
      </rPr>
      <t>1_/</t>
    </r>
  </si>
  <si>
    <r>
      <t xml:space="preserve">LT 610 Transmisión Noroeste - Norte     </t>
    </r>
    <r>
      <rPr>
        <vertAlign val="superscript"/>
        <sz val="9"/>
        <rFont val="Montserrat"/>
      </rPr>
      <t>1_/</t>
    </r>
  </si>
  <si>
    <r>
      <t xml:space="preserve">LT 612 Subtransmisión Norte-Noroeste     </t>
    </r>
    <r>
      <rPr>
        <vertAlign val="superscript"/>
        <sz val="9"/>
        <rFont val="Montserrat"/>
      </rPr>
      <t>1_/</t>
    </r>
  </si>
  <si>
    <r>
      <t xml:space="preserve">LT 614 Subtransmisión Oriental     </t>
    </r>
    <r>
      <rPr>
        <vertAlign val="superscript"/>
        <sz val="9"/>
        <rFont val="Montserrat"/>
      </rPr>
      <t>1_/</t>
    </r>
  </si>
  <si>
    <r>
      <t xml:space="preserve">LT 615 Subtransmisión Peninsular     </t>
    </r>
    <r>
      <rPr>
        <vertAlign val="superscript"/>
        <sz val="9"/>
        <rFont val="Montserrat"/>
      </rPr>
      <t>1_/</t>
    </r>
  </si>
  <si>
    <r>
      <t xml:space="preserve">LT Red Asociada de Transmisión de la CCI Baja California Sur I     </t>
    </r>
    <r>
      <rPr>
        <vertAlign val="superscript"/>
        <sz val="9"/>
        <rFont val="Montserrat"/>
      </rPr>
      <t>1_/</t>
    </r>
  </si>
  <si>
    <r>
      <t xml:space="preserve">LT 1012 Red de Transmisión asociada a la CCC Baja California   </t>
    </r>
    <r>
      <rPr>
        <vertAlign val="superscript"/>
        <sz val="9"/>
        <rFont val="Montserrat"/>
      </rPr>
      <t xml:space="preserve"> 1_/</t>
    </r>
  </si>
  <si>
    <r>
      <t xml:space="preserve">SE 607 Sistema Bajío - Oriental    </t>
    </r>
    <r>
      <rPr>
        <vertAlign val="superscript"/>
        <sz val="9"/>
        <rFont val="Montserrat"/>
      </rPr>
      <t xml:space="preserve"> 1_/</t>
    </r>
  </si>
  <si>
    <r>
      <t xml:space="preserve">SE 611 Subtransmisión Baja California-Noroeste     </t>
    </r>
    <r>
      <rPr>
        <vertAlign val="superscript"/>
        <sz val="9"/>
        <rFont val="Montserrat"/>
      </rPr>
      <t>1_/</t>
    </r>
  </si>
  <si>
    <r>
      <t xml:space="preserve">SUV Suministro de Vapor a las Centrales de Cerro Prieto    </t>
    </r>
    <r>
      <rPr>
        <vertAlign val="superscript"/>
        <sz val="9"/>
        <rFont val="Montserrat"/>
      </rPr>
      <t xml:space="preserve"> 1_/</t>
    </r>
  </si>
  <si>
    <r>
      <t xml:space="preserve">CC Hermosillo Conversión de TG a CC    </t>
    </r>
    <r>
      <rPr>
        <vertAlign val="superscript"/>
        <sz val="9"/>
        <rFont val="Montserrat"/>
      </rPr>
      <t xml:space="preserve"> 1_/</t>
    </r>
  </si>
  <si>
    <r>
      <t xml:space="preserve">LT Líneas Centro   </t>
    </r>
    <r>
      <rPr>
        <vertAlign val="superscript"/>
        <sz val="9"/>
        <rFont val="Montserrat"/>
      </rPr>
      <t xml:space="preserve">  1_/</t>
    </r>
  </si>
  <si>
    <r>
      <t xml:space="preserve">LT Red de Transmisión Asociada a la CH el Cajón   </t>
    </r>
    <r>
      <rPr>
        <vertAlign val="superscript"/>
        <sz val="9"/>
        <rFont val="Montserrat"/>
      </rPr>
      <t xml:space="preserve">  1_/</t>
    </r>
  </si>
  <si>
    <r>
      <t xml:space="preserve">LT Red de Transmisión Asociada a Altamira V     </t>
    </r>
    <r>
      <rPr>
        <vertAlign val="superscript"/>
        <sz val="9"/>
        <rFont val="Montserrat"/>
      </rPr>
      <t>1_/</t>
    </r>
  </si>
  <si>
    <r>
      <t xml:space="preserve">Red de Transmisión Asociada a La Laguna II   </t>
    </r>
    <r>
      <rPr>
        <vertAlign val="superscript"/>
        <sz val="9"/>
        <rFont val="Montserrat"/>
      </rPr>
      <t xml:space="preserve"> 1_/</t>
    </r>
  </si>
  <si>
    <r>
      <t xml:space="preserve">LT 707 Enlace Norte-Sur     </t>
    </r>
    <r>
      <rPr>
        <vertAlign val="superscript"/>
        <sz val="9"/>
        <rFont val="Montserrat"/>
      </rPr>
      <t>1_/</t>
    </r>
  </si>
  <si>
    <r>
      <t xml:space="preserve">LT Riviera Maya     </t>
    </r>
    <r>
      <rPr>
        <vertAlign val="superscript"/>
        <sz val="9"/>
        <rFont val="Montserrat"/>
      </rPr>
      <t>1_/</t>
    </r>
  </si>
  <si>
    <r>
      <t xml:space="preserve">PRR Presa Reguladora Amata    </t>
    </r>
    <r>
      <rPr>
        <vertAlign val="superscript"/>
        <sz val="9"/>
        <rFont val="Montserrat"/>
      </rPr>
      <t xml:space="preserve"> 1_/</t>
    </r>
  </si>
  <si>
    <r>
      <t xml:space="preserve">RM Adolfo López  Mateos    </t>
    </r>
    <r>
      <rPr>
        <vertAlign val="superscript"/>
        <sz val="9"/>
        <rFont val="Montserrat"/>
      </rPr>
      <t xml:space="preserve"> 1_/</t>
    </r>
  </si>
  <si>
    <r>
      <t xml:space="preserve">RM Altamira     </t>
    </r>
    <r>
      <rPr>
        <vertAlign val="superscript"/>
        <sz val="9"/>
        <rFont val="Montserrat"/>
      </rPr>
      <t>1_/</t>
    </r>
  </si>
  <si>
    <r>
      <t xml:space="preserve">RM Botello     </t>
    </r>
    <r>
      <rPr>
        <vertAlign val="superscript"/>
        <sz val="9"/>
        <rFont val="Montserrat"/>
      </rPr>
      <t>1_/</t>
    </r>
  </si>
  <si>
    <r>
      <t xml:space="preserve">RM Carbón II     </t>
    </r>
    <r>
      <rPr>
        <vertAlign val="superscript"/>
        <sz val="9"/>
        <rFont val="Montserrat"/>
      </rPr>
      <t>1_/</t>
    </r>
  </si>
  <si>
    <r>
      <t xml:space="preserve">RM Carlos Rodríguez Rivero    </t>
    </r>
    <r>
      <rPr>
        <vertAlign val="superscript"/>
        <sz val="9"/>
        <rFont val="Montserrat"/>
      </rPr>
      <t xml:space="preserve"> 1_/</t>
    </r>
  </si>
  <si>
    <r>
      <t xml:space="preserve">RM Dos Bocas    </t>
    </r>
    <r>
      <rPr>
        <vertAlign val="superscript"/>
        <sz val="9"/>
        <rFont val="Montserrat"/>
      </rPr>
      <t xml:space="preserve"> 1_/</t>
    </r>
  </si>
  <si>
    <r>
      <t xml:space="preserve">RM Emilio Portes Gil    </t>
    </r>
    <r>
      <rPr>
        <vertAlign val="superscript"/>
        <sz val="9"/>
        <rFont val="Montserrat"/>
      </rPr>
      <t xml:space="preserve"> 1_/</t>
    </r>
  </si>
  <si>
    <r>
      <t xml:space="preserve">RM Francisco Pérez Ríos    </t>
    </r>
    <r>
      <rPr>
        <vertAlign val="superscript"/>
        <sz val="9"/>
        <rFont val="Montserrat"/>
      </rPr>
      <t xml:space="preserve"> 1_/</t>
    </r>
  </si>
  <si>
    <r>
      <t xml:space="preserve">RM Gomez Palacio     </t>
    </r>
    <r>
      <rPr>
        <vertAlign val="superscript"/>
        <sz val="9"/>
        <rFont val="Montserrat"/>
      </rPr>
      <t>1_/</t>
    </r>
  </si>
  <si>
    <r>
      <t xml:space="preserve">RM Huinalá     </t>
    </r>
    <r>
      <rPr>
        <vertAlign val="superscript"/>
        <sz val="9"/>
        <rFont val="Montserrat"/>
      </rPr>
      <t>1_/</t>
    </r>
  </si>
  <si>
    <r>
      <t xml:space="preserve">RM Ixtaczoquitlán     </t>
    </r>
    <r>
      <rPr>
        <vertAlign val="superscript"/>
        <sz val="9"/>
        <rFont val="Montserrat"/>
      </rPr>
      <t>1_/</t>
    </r>
  </si>
  <si>
    <r>
      <t xml:space="preserve">RM José Aceves Pozos (Mazatlán II)    </t>
    </r>
    <r>
      <rPr>
        <vertAlign val="superscript"/>
        <sz val="9"/>
        <rFont val="Montserrat"/>
      </rPr>
      <t xml:space="preserve"> 1_/</t>
    </r>
  </si>
  <si>
    <r>
      <t xml:space="preserve">RM Gral. Manuel Alvarez Moreno (Manzanillo)     </t>
    </r>
    <r>
      <rPr>
        <vertAlign val="superscript"/>
        <sz val="9"/>
        <rFont val="Montserrat"/>
      </rPr>
      <t>1_/</t>
    </r>
  </si>
  <si>
    <r>
      <t xml:space="preserve">RM CT Puerto Libertad     </t>
    </r>
    <r>
      <rPr>
        <vertAlign val="superscript"/>
        <sz val="9"/>
        <rFont val="Montserrat"/>
      </rPr>
      <t>1_/</t>
    </r>
  </si>
  <si>
    <r>
      <t xml:space="preserve">RM Punta Prieta     </t>
    </r>
    <r>
      <rPr>
        <vertAlign val="superscript"/>
        <sz val="9"/>
        <rFont val="Montserrat"/>
      </rPr>
      <t>1_/</t>
    </r>
  </si>
  <si>
    <r>
      <t xml:space="preserve">RM Salamanca     </t>
    </r>
    <r>
      <rPr>
        <vertAlign val="superscript"/>
        <sz val="9"/>
        <rFont val="Montserrat"/>
      </rPr>
      <t>1_/</t>
    </r>
  </si>
  <si>
    <r>
      <t xml:space="preserve">RM Tuxpango    </t>
    </r>
    <r>
      <rPr>
        <vertAlign val="superscript"/>
        <sz val="9"/>
        <rFont val="Montserrat"/>
      </rPr>
      <t xml:space="preserve"> 1_/</t>
    </r>
  </si>
  <si>
    <r>
      <t xml:space="preserve">RM CT Valle de México     </t>
    </r>
    <r>
      <rPr>
        <vertAlign val="superscript"/>
        <sz val="9"/>
        <rFont val="Montserrat"/>
      </rPr>
      <t>1_/</t>
    </r>
  </si>
  <si>
    <r>
      <t xml:space="preserve">SE Norte     </t>
    </r>
    <r>
      <rPr>
        <vertAlign val="superscript"/>
        <sz val="9"/>
        <rFont val="Montserrat"/>
      </rPr>
      <t>1_/</t>
    </r>
  </si>
  <si>
    <r>
      <t xml:space="preserve">SE 705 Capacitores    </t>
    </r>
    <r>
      <rPr>
        <vertAlign val="superscript"/>
        <sz val="9"/>
        <rFont val="Montserrat"/>
      </rPr>
      <t xml:space="preserve"> 1_/</t>
    </r>
  </si>
  <si>
    <r>
      <t xml:space="preserve">SE 708 Compensación Dinámicas Oriental -Norte     </t>
    </r>
    <r>
      <rPr>
        <vertAlign val="superscript"/>
        <sz val="9"/>
        <rFont val="Montserrat"/>
      </rPr>
      <t>1_/</t>
    </r>
  </si>
  <si>
    <r>
      <t xml:space="preserve">SLT 701 Occidente-Centro     </t>
    </r>
    <r>
      <rPr>
        <vertAlign val="superscript"/>
        <sz val="9"/>
        <rFont val="Montserrat"/>
      </rPr>
      <t>1_/</t>
    </r>
  </si>
  <si>
    <r>
      <t xml:space="preserve">SLT 702 Sureste-Peninsular   </t>
    </r>
    <r>
      <rPr>
        <vertAlign val="superscript"/>
        <sz val="9"/>
        <rFont val="Montserrat"/>
      </rPr>
      <t xml:space="preserve">  1_/</t>
    </r>
  </si>
  <si>
    <r>
      <t xml:space="preserve">SLT 703 Noreste-Norte     </t>
    </r>
    <r>
      <rPr>
        <vertAlign val="superscript"/>
        <sz val="9"/>
        <rFont val="Montserrat"/>
      </rPr>
      <t>1_/</t>
    </r>
  </si>
  <si>
    <r>
      <t xml:space="preserve">SLT 704 Baja California -Noroeste   </t>
    </r>
    <r>
      <rPr>
        <vertAlign val="superscript"/>
        <sz val="9"/>
        <rFont val="Montserrat"/>
      </rPr>
      <t xml:space="preserve">  1_/</t>
    </r>
  </si>
  <si>
    <r>
      <t xml:space="preserve">SLT 709 Sistemas Sur     </t>
    </r>
    <r>
      <rPr>
        <vertAlign val="superscript"/>
        <sz val="9"/>
        <rFont val="Montserrat"/>
      </rPr>
      <t>1_/</t>
    </r>
  </si>
  <si>
    <r>
      <t xml:space="preserve">CC Conversión El Encino de TG a CC     </t>
    </r>
    <r>
      <rPr>
        <vertAlign val="superscript"/>
        <sz val="9"/>
        <rFont val="Montserrat"/>
      </rPr>
      <t>1_/</t>
    </r>
  </si>
  <si>
    <r>
      <t xml:space="preserve">CCI Baja California Sur II     </t>
    </r>
    <r>
      <rPr>
        <vertAlign val="superscript"/>
        <sz val="9"/>
        <rFont val="Montserrat"/>
      </rPr>
      <t>1_/</t>
    </r>
  </si>
  <si>
    <r>
      <t xml:space="preserve">LT 807 Durango I     </t>
    </r>
    <r>
      <rPr>
        <vertAlign val="superscript"/>
        <sz val="9"/>
        <rFont val="Montserrat"/>
      </rPr>
      <t>1_/</t>
    </r>
  </si>
  <si>
    <r>
      <t xml:space="preserve">RM CCC Tula     </t>
    </r>
    <r>
      <rPr>
        <vertAlign val="superscript"/>
        <sz val="9"/>
        <rFont val="Montserrat"/>
      </rPr>
      <t>1_/</t>
    </r>
  </si>
  <si>
    <r>
      <t xml:space="preserve">RM CGT Cerro Prieto (U5)   </t>
    </r>
    <r>
      <rPr>
        <vertAlign val="superscript"/>
        <sz val="9"/>
        <rFont val="Montserrat"/>
      </rPr>
      <t xml:space="preserve"> 1_/</t>
    </r>
  </si>
  <si>
    <r>
      <t xml:space="preserve">RM CT Carbón II Unidades 2 y 4    </t>
    </r>
    <r>
      <rPr>
        <vertAlign val="superscript"/>
        <sz val="9"/>
        <rFont val="Montserrat"/>
      </rPr>
      <t xml:space="preserve"> 1_/</t>
    </r>
  </si>
  <si>
    <r>
      <t xml:space="preserve">RM CT Emilio Portes Gil Unidad 4    </t>
    </r>
    <r>
      <rPr>
        <vertAlign val="superscript"/>
        <sz val="9"/>
        <rFont val="Montserrat"/>
      </rPr>
      <t xml:space="preserve"> 1_/</t>
    </r>
  </si>
  <si>
    <r>
      <t xml:space="preserve">RM CT Francisco Pérez Ríos Unidad 5     </t>
    </r>
    <r>
      <rPr>
        <vertAlign val="superscript"/>
        <sz val="9"/>
        <rFont val="Montserrat"/>
      </rPr>
      <t>1_/</t>
    </r>
  </si>
  <si>
    <r>
      <t xml:space="preserve">RM CT Pdte. Adolfo López Mateos Unidades 3, 4, 5 y 6     </t>
    </r>
    <r>
      <rPr>
        <vertAlign val="superscript"/>
        <sz val="9"/>
        <rFont val="Montserrat"/>
      </rPr>
      <t>1_/</t>
    </r>
  </si>
  <si>
    <r>
      <t xml:space="preserve">RM CT Pdte. Plutarco Elías Calles Unidades 1 y 2     </t>
    </r>
    <r>
      <rPr>
        <vertAlign val="superscript"/>
        <sz val="9"/>
        <rFont val="Montserrat"/>
      </rPr>
      <t>1_/</t>
    </r>
  </si>
  <si>
    <r>
      <t xml:space="preserve">SE 811 Noroeste     </t>
    </r>
    <r>
      <rPr>
        <vertAlign val="superscript"/>
        <sz val="9"/>
        <rFont val="Montserrat"/>
      </rPr>
      <t>1_/</t>
    </r>
  </si>
  <si>
    <r>
      <t xml:space="preserve">SE 812 Golfo Norte    </t>
    </r>
    <r>
      <rPr>
        <vertAlign val="superscript"/>
        <sz val="9"/>
        <rFont val="Montserrat"/>
      </rPr>
      <t xml:space="preserve"> 1_/</t>
    </r>
  </si>
  <si>
    <r>
      <t xml:space="preserve">SE 813 División Bajío     </t>
    </r>
    <r>
      <rPr>
        <vertAlign val="superscript"/>
        <sz val="9"/>
        <rFont val="Montserrat"/>
      </rPr>
      <t>1_/</t>
    </r>
  </si>
  <si>
    <r>
      <t xml:space="preserve">SLT 801 Altiplano     </t>
    </r>
    <r>
      <rPr>
        <vertAlign val="superscript"/>
        <sz val="9"/>
        <rFont val="Montserrat"/>
      </rPr>
      <t>1_/</t>
    </r>
  </si>
  <si>
    <r>
      <t xml:space="preserve">SLT 802 Tamaulipas    </t>
    </r>
    <r>
      <rPr>
        <vertAlign val="superscript"/>
        <sz val="9"/>
        <rFont val="Montserrat"/>
      </rPr>
      <t xml:space="preserve"> 1_/</t>
    </r>
  </si>
  <si>
    <r>
      <t xml:space="preserve">SLT 803 Noine    </t>
    </r>
    <r>
      <rPr>
        <vertAlign val="superscript"/>
        <sz val="9"/>
        <rFont val="Montserrat"/>
      </rPr>
      <t xml:space="preserve"> 1_/</t>
    </r>
  </si>
  <si>
    <r>
      <t xml:space="preserve">CE La Venta II    </t>
    </r>
    <r>
      <rPr>
        <vertAlign val="superscript"/>
        <sz val="9"/>
        <rFont val="Montserrat"/>
      </rPr>
      <t xml:space="preserve"> 1_/</t>
    </r>
  </si>
  <si>
    <r>
      <t xml:space="preserve">LT Red Asociada Transmisión de la CE La Venta II   </t>
    </r>
    <r>
      <rPr>
        <vertAlign val="superscript"/>
        <sz val="9"/>
        <rFont val="Montserrat"/>
      </rPr>
      <t xml:space="preserve"> 1_/</t>
    </r>
  </si>
  <si>
    <r>
      <t xml:space="preserve">SE 911 Noreste     </t>
    </r>
    <r>
      <rPr>
        <vertAlign val="superscript"/>
        <sz val="9"/>
        <rFont val="Montserrat"/>
      </rPr>
      <t>1_/</t>
    </r>
  </si>
  <si>
    <r>
      <t xml:space="preserve">SE 912 División Oriente     </t>
    </r>
    <r>
      <rPr>
        <vertAlign val="superscript"/>
        <sz val="9"/>
        <rFont val="Montserrat"/>
      </rPr>
      <t>1_/</t>
    </r>
  </si>
  <si>
    <r>
      <t xml:space="preserve">SE 915 Occidental    </t>
    </r>
    <r>
      <rPr>
        <vertAlign val="superscript"/>
        <sz val="9"/>
        <rFont val="Montserrat"/>
      </rPr>
      <t xml:space="preserve"> 1_/</t>
    </r>
  </si>
  <si>
    <r>
      <t xml:space="preserve">SLT 901 Pacífico     </t>
    </r>
    <r>
      <rPr>
        <vertAlign val="superscript"/>
        <sz val="9"/>
        <rFont val="Montserrat"/>
      </rPr>
      <t>1_/</t>
    </r>
  </si>
  <si>
    <r>
      <t xml:space="preserve">SLT 902 Istmo     </t>
    </r>
    <r>
      <rPr>
        <vertAlign val="superscript"/>
        <sz val="9"/>
        <rFont val="Montserrat"/>
      </rPr>
      <t>1_/</t>
    </r>
  </si>
  <si>
    <r>
      <t xml:space="preserve">SLT 903 Cabo - Norte    </t>
    </r>
    <r>
      <rPr>
        <vertAlign val="superscript"/>
        <sz val="9"/>
        <rFont val="Montserrat"/>
      </rPr>
      <t xml:space="preserve"> 1_/</t>
    </r>
  </si>
  <si>
    <r>
      <t xml:space="preserve">CCC Baja California    </t>
    </r>
    <r>
      <rPr>
        <vertAlign val="superscript"/>
        <sz val="9"/>
        <rFont val="Montserrat"/>
      </rPr>
      <t xml:space="preserve"> 1_/</t>
    </r>
  </si>
  <si>
    <r>
      <t xml:space="preserve">RFO Red de Fibra Óptica Proyecto Sur    </t>
    </r>
    <r>
      <rPr>
        <vertAlign val="superscript"/>
        <sz val="9"/>
        <rFont val="Montserrat"/>
      </rPr>
      <t xml:space="preserve"> 1_/</t>
    </r>
  </si>
  <si>
    <r>
      <t xml:space="preserve">RFO Red de Fibra Óptica Proyecto Centro  </t>
    </r>
    <r>
      <rPr>
        <vertAlign val="superscript"/>
        <sz val="9"/>
        <rFont val="Montserrat"/>
      </rPr>
      <t xml:space="preserve">   1_/</t>
    </r>
  </si>
  <si>
    <r>
      <t xml:space="preserve">RM CT Puerto Libertad Unidad 4     </t>
    </r>
    <r>
      <rPr>
        <vertAlign val="superscript"/>
        <sz val="9"/>
        <rFont val="Montserrat"/>
      </rPr>
      <t>1_/</t>
    </r>
  </si>
  <si>
    <r>
      <t xml:space="preserve">RM CT Valle de México Unidades 5, 6 y 7    </t>
    </r>
    <r>
      <rPr>
        <vertAlign val="superscript"/>
        <sz val="9"/>
        <rFont val="Montserrat"/>
      </rPr>
      <t xml:space="preserve"> 1_/</t>
    </r>
  </si>
  <si>
    <r>
      <t xml:space="preserve">RM CCC Samalayuca II     </t>
    </r>
    <r>
      <rPr>
        <vertAlign val="superscript"/>
        <sz val="9"/>
        <rFont val="Montserrat"/>
      </rPr>
      <t>1_/</t>
    </r>
  </si>
  <si>
    <r>
      <t xml:space="preserve">RM CCC El Sauz    </t>
    </r>
    <r>
      <rPr>
        <vertAlign val="superscript"/>
        <sz val="9"/>
        <rFont val="Montserrat"/>
      </rPr>
      <t xml:space="preserve"> 1_/</t>
    </r>
  </si>
  <si>
    <r>
      <t xml:space="preserve">RM CCC Huinalá II    </t>
    </r>
    <r>
      <rPr>
        <vertAlign val="superscript"/>
        <sz val="9"/>
        <rFont val="Montserrat"/>
      </rPr>
      <t xml:space="preserve"> 1_/</t>
    </r>
  </si>
  <si>
    <r>
      <t xml:space="preserve">SE 1004 Compensación Dinámica Área Central     </t>
    </r>
    <r>
      <rPr>
        <vertAlign val="superscript"/>
        <sz val="9"/>
        <rFont val="Montserrat"/>
      </rPr>
      <t>1_/</t>
    </r>
  </si>
  <si>
    <r>
      <t xml:space="preserve">LT Red Transmisión  Asociada a la CC San Lorenzo   </t>
    </r>
    <r>
      <rPr>
        <vertAlign val="superscript"/>
        <sz val="9"/>
        <rFont val="Montserrat"/>
      </rPr>
      <t xml:space="preserve"> 1_/</t>
    </r>
  </si>
  <si>
    <r>
      <t xml:space="preserve">SLT 1001 Red de Transmisión Baja-Nogales    </t>
    </r>
    <r>
      <rPr>
        <vertAlign val="superscript"/>
        <sz val="9"/>
        <rFont val="Montserrat"/>
      </rPr>
      <t xml:space="preserve"> 1_/</t>
    </r>
  </si>
  <si>
    <r>
      <t xml:space="preserve">RM CT Puerto Libertad Unidades 2 y 3    </t>
    </r>
    <r>
      <rPr>
        <vertAlign val="superscript"/>
        <sz val="9"/>
        <rFont val="Montserrat"/>
      </rPr>
      <t xml:space="preserve"> 1_/</t>
    </r>
  </si>
  <si>
    <r>
      <t xml:space="preserve">RM CT Punta Prieta Unidad 2     </t>
    </r>
    <r>
      <rPr>
        <vertAlign val="superscript"/>
        <sz val="9"/>
        <rFont val="Montserrat"/>
      </rPr>
      <t>1_/</t>
    </r>
  </si>
  <si>
    <r>
      <t xml:space="preserve">SE 1123 Norte     </t>
    </r>
    <r>
      <rPr>
        <vertAlign val="superscript"/>
        <sz val="9"/>
        <rFont val="Montserrat"/>
      </rPr>
      <t>1_/</t>
    </r>
  </si>
  <si>
    <r>
      <t xml:space="preserve">SE 1206 Conversión a 400 kV de la LT Mazatlán II - La Higuera     </t>
    </r>
    <r>
      <rPr>
        <vertAlign val="superscript"/>
        <sz val="9"/>
        <rFont val="Montserrat"/>
      </rPr>
      <t>1_/</t>
    </r>
  </si>
  <si>
    <r>
      <t xml:space="preserve">SE 1202 Suministro de Energía a la Zona Manzanillo     </t>
    </r>
    <r>
      <rPr>
        <vertAlign val="superscript"/>
        <sz val="9"/>
        <rFont val="Montserrat"/>
      </rPr>
      <t>1_/</t>
    </r>
  </si>
  <si>
    <r>
      <t xml:space="preserve">LT Red de Transmisión asociada a la CG Los Humeros II     </t>
    </r>
    <r>
      <rPr>
        <vertAlign val="superscript"/>
        <sz val="9"/>
        <rFont val="Montserrat"/>
      </rPr>
      <t>1_/</t>
    </r>
  </si>
  <si>
    <r>
      <t xml:space="preserve">LT Red de Transmisión asociada a la CI Guerrero Negro III    </t>
    </r>
    <r>
      <rPr>
        <vertAlign val="superscript"/>
        <sz val="9"/>
        <rFont val="Montserrat"/>
      </rPr>
      <t xml:space="preserve"> 1_/</t>
    </r>
  </si>
  <si>
    <r>
      <t xml:space="preserve">SE 1403 Compensación Capacitiva de las Áreas Noroeste - Norte     </t>
    </r>
    <r>
      <rPr>
        <vertAlign val="superscript"/>
        <sz val="9"/>
        <rFont val="Montserrat"/>
      </rPr>
      <t>1_/</t>
    </r>
  </si>
  <si>
    <t>*_/  El tipo de cambio utilizado es de 18.1052 correspondiente al cierre de marzo de 2023.</t>
  </si>
  <si>
    <t>1_/ Proyectos en operación que concluyeron sus obligaciones financieras como Pidiregas.</t>
  </si>
  <si>
    <r>
      <t xml:space="preserve">(Millones de pesos a precios de 2023)   </t>
    </r>
    <r>
      <rPr>
        <b/>
        <vertAlign val="superscript"/>
        <sz val="12"/>
        <color theme="0"/>
        <rFont val="Montserrat"/>
      </rPr>
      <t>*_/</t>
    </r>
  </si>
  <si>
    <r>
      <t xml:space="preserve">1212 SUR - PENINSULAR    </t>
    </r>
    <r>
      <rPr>
        <vertAlign val="superscript"/>
        <sz val="9"/>
        <rFont val="Montserrat"/>
      </rPr>
      <t xml:space="preserve"> 1_/</t>
    </r>
  </si>
  <si>
    <r>
      <t xml:space="preserve">1210 NORTE - NOROESTE     </t>
    </r>
    <r>
      <rPr>
        <vertAlign val="superscript"/>
        <sz val="9"/>
        <rFont val="Montserrat"/>
      </rPr>
      <t>1_/</t>
    </r>
  </si>
  <si>
    <r>
      <t xml:space="preserve">1320 DISTRIBUCION NOROESTE     </t>
    </r>
    <r>
      <rPr>
        <vertAlign val="superscript"/>
        <sz val="9"/>
        <rFont val="Montserrat"/>
      </rPr>
      <t>1_/</t>
    </r>
  </si>
  <si>
    <r>
      <t xml:space="preserve">CT Altamira Unidades 1 y 2     </t>
    </r>
    <r>
      <rPr>
        <vertAlign val="superscript"/>
        <sz val="9"/>
        <rFont val="Montserrat"/>
      </rPr>
      <t>1_/</t>
    </r>
  </si>
  <si>
    <r>
      <t xml:space="preserve">1620 Distribución Valle de México    </t>
    </r>
    <r>
      <rPr>
        <vertAlign val="superscript"/>
        <sz val="9"/>
        <rFont val="Montserrat"/>
      </rPr>
      <t xml:space="preserve"> 1_/</t>
    </r>
  </si>
  <si>
    <r>
      <t xml:space="preserve">CT José López Portillo     </t>
    </r>
    <r>
      <rPr>
        <vertAlign val="superscript"/>
        <sz val="9"/>
        <rFont val="Montserrat"/>
      </rPr>
      <t>1_/</t>
    </r>
  </si>
  <si>
    <r>
      <t xml:space="preserve">1721 DISTRIBUCIÓN NORTE     </t>
    </r>
    <r>
      <rPr>
        <vertAlign val="superscript"/>
        <sz val="9"/>
        <rFont val="Montserrat"/>
      </rPr>
      <t>1_/</t>
    </r>
  </si>
  <si>
    <r>
      <t xml:space="preserve">Red de Transmisión Asociada al CC Noreste    </t>
    </r>
    <r>
      <rPr>
        <vertAlign val="superscript"/>
        <sz val="9"/>
        <rFont val="Montserrat"/>
      </rPr>
      <t xml:space="preserve"> 1_/</t>
    </r>
  </si>
  <si>
    <r>
      <t xml:space="preserve">1720 Distribución Valle de México    </t>
    </r>
    <r>
      <rPr>
        <vertAlign val="superscript"/>
        <sz val="9"/>
        <rFont val="Montserrat"/>
      </rPr>
      <t xml:space="preserve"> 1_/</t>
    </r>
  </si>
  <si>
    <r>
      <t xml:space="preserve">1821 Divisiones de Distribución    </t>
    </r>
    <r>
      <rPr>
        <vertAlign val="superscript"/>
        <sz val="9"/>
        <rFont val="Montserrat"/>
      </rPr>
      <t xml:space="preserve"> 1_/</t>
    </r>
  </si>
  <si>
    <r>
      <t xml:space="preserve">CCC TULA PAQUETES 1 Y 2    </t>
    </r>
    <r>
      <rPr>
        <vertAlign val="superscript"/>
        <sz val="9"/>
        <rFont val="Montserrat"/>
      </rPr>
      <t xml:space="preserve"> 1_/</t>
    </r>
  </si>
  <si>
    <r>
      <t xml:space="preserve">1920 Subestaciones y Líneas de Distribución     </t>
    </r>
    <r>
      <rPr>
        <vertAlign val="superscript"/>
        <sz val="9"/>
        <rFont val="Montserrat"/>
      </rPr>
      <t>1_/</t>
    </r>
  </si>
  <si>
    <r>
      <t xml:space="preserve">2101 Compensación Capacitiva Baja - Occidental    </t>
    </r>
    <r>
      <rPr>
        <vertAlign val="superscript"/>
        <sz val="9"/>
        <rFont val="Montserrat"/>
      </rPr>
      <t xml:space="preserve"> 1_/</t>
    </r>
  </si>
  <si>
    <r>
      <t xml:space="preserve">SLT 2120 Subestaciones y Líneas de Distribución    </t>
    </r>
    <r>
      <rPr>
        <vertAlign val="superscript"/>
        <sz val="9"/>
        <rFont val="Montserrat"/>
      </rPr>
      <t xml:space="preserve"> 1_/</t>
    </r>
  </si>
  <si>
    <r>
      <t xml:space="preserve">Bajío    </t>
    </r>
    <r>
      <rPr>
        <vertAlign val="superscript"/>
        <sz val="9"/>
        <rFont val="Montserrat"/>
      </rPr>
      <t xml:space="preserve"> 2_/</t>
    </r>
  </si>
  <si>
    <r>
      <t xml:space="preserve">Gasoducto Cd. Pemex-Valladolid   </t>
    </r>
    <r>
      <rPr>
        <vertAlign val="superscript"/>
        <sz val="9"/>
        <rFont val="Montserrat"/>
      </rPr>
      <t xml:space="preserve">  3_/</t>
    </r>
  </si>
  <si>
    <r>
      <t xml:space="preserve">COMPROMISOS DE PROYECTOS DE INVERSION FINANCIADA DIRECTA Y CONDICIONADA RESPECTO A SU COSTO TOTAL ADJUDICADOS, EN CONSTRUCCIÓN Y OPERACIÓN  </t>
    </r>
    <r>
      <rPr>
        <b/>
        <vertAlign val="superscript"/>
        <sz val="12"/>
        <color theme="0"/>
        <rFont val="Montserrat"/>
      </rPr>
      <t>p_/</t>
    </r>
  </si>
  <si>
    <t>1_/  Se modificaron los montos contratados y comprometidos de algunos proyectos con respecto al Presupuesto de Egresos de la Federación (PEF) 2023, en virtud de que el monto comprometido era mayor al monto contratado.</t>
  </si>
  <si>
    <r>
      <t xml:space="preserve">VALOR PRESENTE NETO POR PROYECTO DE INVERSIÓN FINANCIADA DIRECTA  </t>
    </r>
    <r>
      <rPr>
        <b/>
        <vertAlign val="superscript"/>
        <sz val="12"/>
        <color indexed="9"/>
        <rFont val="Montserrat"/>
      </rPr>
      <t>P_/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</si>
  <si>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</si>
  <si>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</si>
  <si>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4_/ Es la fecha del último pago de amortizaciones de un proyecto.</t>
  </si>
  <si>
    <r>
      <t xml:space="preserve">VALOR PRESENTE NETO POR PROYECTO DE INVERSIÓN FINANCIADA CONDICIONADA </t>
    </r>
    <r>
      <rPr>
        <b/>
        <vertAlign val="superscript"/>
        <sz val="12"/>
        <color indexed="9"/>
        <rFont val="Montserrat"/>
      </rPr>
      <t xml:space="preserve"> P_/</t>
    </r>
  </si>
  <si>
    <r>
      <t>Autorizados en 1997</t>
    </r>
    <r>
      <rPr>
        <b/>
        <vertAlign val="superscript"/>
        <sz val="9"/>
        <rFont val="Montserrat"/>
      </rPr>
      <t xml:space="preserve"> </t>
    </r>
  </si>
  <si>
    <t>2_/ Este proyecto no presenta monto contratado ni comprometido en el cuadro 8 del Tomo VII del PEF 2023, aún cuando está en operación en virtud de que se estuvo evaluado el valor de sus compromisos con el propietario de dicho proyecto sin llegar aún a una definición al momento de elaborar el PEF 2023, sin embargo, actualmente se llegó a un acuerdo por lo que en el PEF 2024 se presentarán los montos respectivos.</t>
  </si>
  <si>
    <r>
      <t xml:space="preserve">(Millones de pesos a precios de 2023)  </t>
    </r>
    <r>
      <rPr>
        <b/>
        <vertAlign val="superscript"/>
        <sz val="12"/>
        <color theme="0"/>
        <rFont val="Montserrat"/>
      </rPr>
      <t>1_/</t>
    </r>
  </si>
  <si>
    <t>1_/ El tipo de cambio utilizado para la presentación de la información en pesos es de 18.1052, el cual corresponde al cierre del primer trimestre del 2023.</t>
  </si>
  <si>
    <t>2_/ El año de autorización corresponde al ejercicio fiscal en que el proyecto se incluyó por primera vez en el Presupuesto de Egresos de la Federación en la modalidad de Pidiregas.</t>
  </si>
  <si>
    <r>
      <t xml:space="preserve">Nombre del Proyecto </t>
    </r>
    <r>
      <rPr>
        <vertAlign val="superscript"/>
        <sz val="9"/>
        <rFont val="Montserrat"/>
      </rPr>
      <t xml:space="preserve">2_/ </t>
    </r>
  </si>
  <si>
    <t>1_/ El tipo de cambio utilizado para la presentación de la información en pesos es de 18.1052 el cual corresponde al cierre del primer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</si>
</sst>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0.0"/>
    <numFmt numFmtId="165" formatCode="_-* #,##0_-;\-* #,##0_-;_-* &quot;-&quot;??_-;_-@_-"/>
    <numFmt numFmtId="166" formatCode="#,##0.00_);[Red]\(#,##0.00\)"/>
    <numFmt numFmtId="167" formatCode="#,##0.00_ ;[Red]\-#,##0.00\ "/>
    <numFmt numFmtId="168" formatCode="#,##0.0_);[Red]\(#,##0.0\)"/>
    <numFmt numFmtId="169" formatCode="#,##0.00000000000000_);[Red]\(#,##0.00000000000000\)"/>
    <numFmt numFmtId="170" formatCode="_-* #,##0.0_-;\-* #,##0.0_-;_-* &quot;-&quot;?_-;_-@_-"/>
    <numFmt numFmtId="171" formatCode="0.0"/>
    <numFmt numFmtId="172" formatCode="_(* #,##0.00_);_(* \(#,##0.00\);_(* &quot;-&quot;??_);_(@_)"/>
    <numFmt numFmtId="173" formatCode="_(* #,##0.0_);_(* \(#,##0.0\);_(* &quot;-&quot;??_);_(@_)"/>
    <numFmt numFmtId="174" formatCode="#,##0.0_ ;\-#,##0.0\ "/>
    <numFmt numFmtId="175" formatCode="#,##0.0_ ;[Red]\-#,##0.0\ "/>
    <numFmt numFmtId="176" formatCode="0.0000"/>
    <numFmt numFmtId="177" formatCode="_-* #,##0.0_-;\-* #,##0.0_-;_-* &quot;-&quot;??_-;_-@_-"/>
    <numFmt numFmtId="178" formatCode="#,##0.0_);\(#,##0.0\)"/>
    <numFmt numFmtId="179" formatCode="_(* #,##0.0_);_(* \(#,##0.0\);_(* &quot;-&quot;?_);_(@_)"/>
    <numFmt numFmtId="180" formatCode="0.000"/>
    <numFmt numFmtId="181" formatCode="#,##0.0;[Red]#,##0.0"/>
  </numFmts>
  <fonts count="51" x14ac:knownFonts="1">
    <font>
      <sz val="11"/>
      <color theme="1"/>
      <name val="Calibri"/>
      <family val="2"/>
      <scheme val="minor"/>
    </font>
    <font>
      <sz val="10"/>
      <name val="Arial"/>
      <family val="2"/>
    </font>
    <font>
      <b/>
      <sz val="10"/>
      <name val="Arial"/>
      <family val="2"/>
    </font>
    <font>
      <sz val="8"/>
      <name val="Arial"/>
      <family val="2"/>
    </font>
    <font>
      <b/>
      <sz val="8"/>
      <name val="Arial"/>
      <family val="2"/>
    </font>
    <font>
      <sz val="7"/>
      <name val="Arial"/>
      <family val="2"/>
    </font>
    <font>
      <sz val="9"/>
      <name val="Arial"/>
      <family val="2"/>
    </font>
    <font>
      <sz val="6"/>
      <name val="Arial"/>
      <family val="2"/>
    </font>
    <font>
      <sz val="11"/>
      <color theme="1"/>
      <name val="Calibri"/>
      <family val="2"/>
      <scheme val="minor"/>
    </font>
    <font>
      <sz val="8"/>
      <color theme="0"/>
      <name val="Arial"/>
      <family val="2"/>
    </font>
    <font>
      <b/>
      <sz val="11"/>
      <color theme="0"/>
      <name val="Arial"/>
      <family val="2"/>
    </font>
    <font>
      <sz val="12"/>
      <name val="Arial"/>
      <family val="2"/>
    </font>
    <font>
      <b/>
      <sz val="10"/>
      <color theme="1"/>
      <name val="Arial"/>
      <family val="2"/>
    </font>
    <font>
      <sz val="10"/>
      <color theme="1"/>
      <name val="Arial"/>
      <family val="2"/>
    </font>
    <font>
      <sz val="11"/>
      <name val="Arial"/>
      <family val="2"/>
    </font>
    <font>
      <b/>
      <sz val="10"/>
      <color theme="0"/>
      <name val="Montserrat"/>
      <family val="3"/>
    </font>
    <font>
      <sz val="12"/>
      <color theme="0"/>
      <name val="Arial"/>
      <family val="2"/>
    </font>
    <font>
      <sz val="11"/>
      <color theme="0" tint="-0.14999847407452621"/>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name val="Arial"/>
      <family val="2"/>
    </font>
    <font>
      <b/>
      <sz val="13"/>
      <color theme="0"/>
      <name val="Montserrat"/>
    </font>
    <font>
      <b/>
      <sz val="13"/>
      <color indexed="23"/>
      <name val="Montserrat"/>
    </font>
    <font>
      <b/>
      <sz val="12"/>
      <color indexed="23"/>
      <name val="Soberana Titular"/>
      <family val="3"/>
    </font>
    <font>
      <b/>
      <sz val="13"/>
      <color theme="1"/>
      <name val="Montserrat"/>
    </font>
    <font>
      <sz val="9"/>
      <name val="Montserrat"/>
    </font>
    <font>
      <sz val="9"/>
      <color indexed="8"/>
      <name val="Montserrat"/>
    </font>
    <font>
      <sz val="10"/>
      <name val="Montserrat"/>
    </font>
    <font>
      <b/>
      <sz val="9"/>
      <color theme="0"/>
      <name val="Montserrat"/>
    </font>
    <font>
      <sz val="9"/>
      <color theme="0"/>
      <name val="Montserrat"/>
    </font>
    <font>
      <b/>
      <sz val="12"/>
      <color theme="0"/>
      <name val="Montserrat"/>
    </font>
    <font>
      <b/>
      <vertAlign val="superscript"/>
      <sz val="12"/>
      <color indexed="9"/>
      <name val="Montserrat"/>
    </font>
    <font>
      <sz val="12"/>
      <color theme="0"/>
      <name val="Montserrat"/>
    </font>
    <font>
      <sz val="8"/>
      <name val="Montserrat"/>
    </font>
    <font>
      <vertAlign val="superscript"/>
      <sz val="9"/>
      <color indexed="8"/>
      <name val="Montserrat"/>
    </font>
    <font>
      <vertAlign val="superscript"/>
      <sz val="9"/>
      <name val="Montserrat"/>
    </font>
    <font>
      <b/>
      <sz val="9"/>
      <name val="Montserrat"/>
    </font>
    <font>
      <sz val="9"/>
      <color theme="1"/>
      <name val="Montserrat"/>
    </font>
    <font>
      <b/>
      <sz val="9"/>
      <color theme="1"/>
      <name val="Montserrat"/>
    </font>
    <font>
      <b/>
      <sz val="12"/>
      <name val="Montserrat"/>
    </font>
    <font>
      <sz val="7"/>
      <name val="Montserrat"/>
    </font>
    <font>
      <b/>
      <sz val="11"/>
      <color theme="0"/>
      <name val="Montserrat"/>
    </font>
    <font>
      <b/>
      <vertAlign val="superscript"/>
      <sz val="12"/>
      <color theme="0"/>
      <name val="Montserrat"/>
    </font>
    <font>
      <b/>
      <sz val="12"/>
      <color indexed="23"/>
      <name val="Montserrat"/>
    </font>
    <font>
      <sz val="9"/>
      <color theme="0" tint="-0.14999847407452621"/>
      <name val="Montserrat"/>
    </font>
    <font>
      <sz val="9"/>
      <color rgb="FFFF0000"/>
      <name val="Montserrat"/>
    </font>
    <font>
      <b/>
      <sz val="9"/>
      <color indexed="8"/>
      <name val="Montserrat"/>
    </font>
    <font>
      <sz val="9"/>
      <color indexed="9"/>
      <name val="Montserrat"/>
    </font>
    <font>
      <b/>
      <vertAlign val="superscript"/>
      <sz val="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2">
    <xf numFmtId="0" fontId="0" fillId="0" borderId="0"/>
    <xf numFmtId="43" fontId="8" fillId="0" borderId="0" applyFont="0" applyFill="0" applyBorder="0" applyAlignment="0" applyProtection="0"/>
    <xf numFmtId="172" fontId="1" fillId="0" borderId="0" applyFont="0" applyFill="0" applyBorder="0" applyAlignment="0" applyProtection="0"/>
    <xf numFmtId="0" fontId="1" fillId="0" borderId="0"/>
    <xf numFmtId="9" fontId="1" fillId="0" borderId="0" applyFont="0" applyFill="0" applyBorder="0" applyAlignment="0" applyProtection="0"/>
    <xf numFmtId="9" fontId="8" fillId="0" borderId="0" applyFont="0" applyFill="0" applyBorder="0" applyAlignment="0" applyProtection="0"/>
    <xf numFmtId="171" fontId="1" fillId="0" borderId="0"/>
    <xf numFmtId="43" fontId="1"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cellStyleXfs>
  <cellXfs count="461">
    <xf numFmtId="0" fontId="0" fillId="0" borderId="0" xfId="0"/>
    <xf numFmtId="0" fontId="1" fillId="0" borderId="0" xfId="3"/>
    <xf numFmtId="0" fontId="0" fillId="0" borderId="0" xfId="0" applyAlignment="1">
      <alignment horizontal="left" indent="1"/>
    </xf>
    <xf numFmtId="0" fontId="2" fillId="0" borderId="0" xfId="3" applyFont="1"/>
    <xf numFmtId="0" fontId="2" fillId="0" borderId="0" xfId="3" applyFont="1" applyAlignment="1">
      <alignment horizontal="left" indent="1"/>
    </xf>
    <xf numFmtId="49" fontId="1" fillId="0" borderId="0" xfId="3" applyNumberFormat="1"/>
    <xf numFmtId="49" fontId="1" fillId="0" borderId="0" xfId="3" applyNumberFormat="1" applyAlignment="1">
      <alignment vertical="center"/>
    </xf>
    <xf numFmtId="0" fontId="3" fillId="0" borderId="0" xfId="3" applyFont="1" applyAlignment="1">
      <alignment horizontal="center" vertical="center"/>
    </xf>
    <xf numFmtId="0" fontId="1" fillId="0" borderId="0" xfId="3" applyAlignment="1">
      <alignment horizontal="right"/>
    </xf>
    <xf numFmtId="166" fontId="4" fillId="0" borderId="0" xfId="3" applyNumberFormat="1" applyFont="1" applyAlignment="1">
      <alignment horizontal="center"/>
    </xf>
    <xf numFmtId="0" fontId="3" fillId="0" borderId="0" xfId="0" applyFont="1" applyAlignment="1">
      <alignment horizontal="right"/>
    </xf>
    <xf numFmtId="0" fontId="0" fillId="0" borderId="0" xfId="0" applyFill="1"/>
    <xf numFmtId="0" fontId="0" fillId="0" borderId="0" xfId="0" applyFill="1" applyAlignment="1">
      <alignment horizontal="left" indent="1"/>
    </xf>
    <xf numFmtId="43" fontId="8" fillId="0" borderId="0" xfId="1" applyFont="1" applyAlignment="1">
      <alignment horizontal="left" indent="1"/>
    </xf>
    <xf numFmtId="167" fontId="0" fillId="0" borderId="0" xfId="0" applyNumberFormat="1" applyFill="1"/>
    <xf numFmtId="167" fontId="0" fillId="0" borderId="0" xfId="0" applyNumberFormat="1"/>
    <xf numFmtId="0" fontId="3" fillId="0" borderId="0" xfId="0" applyFont="1" applyFill="1" applyAlignment="1">
      <alignment horizontal="right"/>
    </xf>
    <xf numFmtId="0" fontId="1" fillId="0" borderId="0" xfId="3" applyFill="1" applyAlignment="1">
      <alignment horizontal="right"/>
    </xf>
    <xf numFmtId="43" fontId="0" fillId="0" borderId="0" xfId="0" applyNumberFormat="1" applyAlignment="1">
      <alignment horizontal="left" indent="1"/>
    </xf>
    <xf numFmtId="0" fontId="0" fillId="0" borderId="0" xfId="0" applyBorder="1"/>
    <xf numFmtId="0" fontId="0" fillId="0" borderId="0" xfId="0" applyBorder="1" applyAlignment="1">
      <alignment horizontal="left" indent="1"/>
    </xf>
    <xf numFmtId="1" fontId="0" fillId="0" borderId="0" xfId="0" applyNumberFormat="1"/>
    <xf numFmtId="1" fontId="0" fillId="0" borderId="0" xfId="0" applyNumberFormat="1" applyFill="1"/>
    <xf numFmtId="1" fontId="8" fillId="0" borderId="0" xfId="1" applyNumberFormat="1" applyFont="1"/>
    <xf numFmtId="0" fontId="3" fillId="0" borderId="0" xfId="3" applyFont="1" applyFill="1" applyAlignment="1">
      <alignment horizontal="center" vertical="center"/>
    </xf>
    <xf numFmtId="43" fontId="11" fillId="0" borderId="0" xfId="1" applyFont="1" applyFill="1"/>
    <xf numFmtId="0" fontId="11" fillId="0" borderId="0" xfId="0" applyFont="1"/>
    <xf numFmtId="43" fontId="11" fillId="0" borderId="0" xfId="1" applyFont="1"/>
    <xf numFmtId="0" fontId="11" fillId="0" borderId="0" xfId="0" applyFont="1" applyFill="1"/>
    <xf numFmtId="0" fontId="11" fillId="0" borderId="0" xfId="0" applyFont="1" applyAlignment="1">
      <alignment horizontal="center" vertical="center"/>
    </xf>
    <xf numFmtId="0" fontId="6" fillId="2" borderId="0" xfId="0" applyFont="1" applyFill="1" applyAlignment="1">
      <alignment horizontal="centerContinuous"/>
    </xf>
    <xf numFmtId="0" fontId="6" fillId="2" borderId="0" xfId="0" applyFont="1" applyFill="1"/>
    <xf numFmtId="49" fontId="6" fillId="2" borderId="2" xfId="0" applyNumberFormat="1" applyFont="1" applyFill="1" applyBorder="1" applyAlignment="1">
      <alignment horizontal="center"/>
    </xf>
    <xf numFmtId="49" fontId="6" fillId="0" borderId="2" xfId="0" applyNumberFormat="1" applyFont="1" applyFill="1" applyBorder="1" applyAlignment="1">
      <alignment horizontal="center"/>
    </xf>
    <xf numFmtId="43" fontId="2" fillId="0" borderId="0" xfId="1" applyFont="1" applyBorder="1" applyAlignment="1"/>
    <xf numFmtId="174" fontId="12" fillId="0" borderId="0" xfId="1" applyNumberFormat="1" applyFont="1"/>
    <xf numFmtId="43" fontId="2" fillId="2" borderId="0" xfId="1" applyFont="1" applyFill="1"/>
    <xf numFmtId="0" fontId="13" fillId="0" borderId="0" xfId="0" applyFont="1" applyFill="1"/>
    <xf numFmtId="174" fontId="13" fillId="0" borderId="0" xfId="1" applyNumberFormat="1" applyFont="1" applyFill="1"/>
    <xf numFmtId="175" fontId="1" fillId="0" borderId="0" xfId="0" applyNumberFormat="1" applyFont="1" applyFill="1" applyAlignment="1">
      <alignment horizontal="right"/>
    </xf>
    <xf numFmtId="0" fontId="14" fillId="0" borderId="0" xfId="3" applyFont="1" applyAlignment="1">
      <alignment vertical="center"/>
    </xf>
    <xf numFmtId="0" fontId="14" fillId="0" borderId="0" xfId="3" quotePrefix="1" applyFont="1" applyAlignment="1">
      <alignment vertical="center"/>
    </xf>
    <xf numFmtId="0" fontId="15" fillId="0" borderId="0" xfId="3" applyFont="1" applyAlignment="1">
      <alignment vertical="center"/>
    </xf>
    <xf numFmtId="172" fontId="14" fillId="0" borderId="0" xfId="2" applyFont="1" applyAlignment="1">
      <alignment vertical="center"/>
    </xf>
    <xf numFmtId="0" fontId="3" fillId="0" borderId="0" xfId="3" applyFont="1" applyAlignment="1">
      <alignment vertical="center"/>
    </xf>
    <xf numFmtId="0" fontId="11" fillId="0" borderId="0" xfId="3" applyFont="1" applyAlignment="1">
      <alignment vertical="center"/>
    </xf>
    <xf numFmtId="0" fontId="16" fillId="0" borderId="0" xfId="3" applyFont="1" applyAlignment="1">
      <alignment horizontal="center" vertical="center"/>
    </xf>
    <xf numFmtId="176" fontId="17" fillId="0" borderId="0" xfId="3" applyNumberFormat="1" applyFont="1" applyFill="1" applyAlignment="1">
      <alignment vertical="center"/>
    </xf>
    <xf numFmtId="0" fontId="9" fillId="0" borderId="0" xfId="3" applyFont="1" applyFill="1" applyAlignment="1">
      <alignment vertical="center"/>
    </xf>
    <xf numFmtId="0" fontId="3" fillId="0" borderId="0" xfId="3" applyFont="1" applyFill="1" applyAlignment="1">
      <alignment vertical="center"/>
    </xf>
    <xf numFmtId="0" fontId="1" fillId="0" borderId="0" xfId="3" applyFont="1" applyFill="1" applyAlignment="1">
      <alignment vertical="center"/>
    </xf>
    <xf numFmtId="177" fontId="1" fillId="0" borderId="0" xfId="1" applyNumberFormat="1" applyFont="1" applyFill="1" applyAlignment="1">
      <alignment vertical="center"/>
    </xf>
    <xf numFmtId="0" fontId="6" fillId="0" borderId="0" xfId="3" applyFont="1" applyFill="1" applyBorder="1" applyAlignment="1">
      <alignment vertical="center"/>
    </xf>
    <xf numFmtId="0" fontId="3" fillId="0" borderId="0" xfId="3" applyFont="1" applyFill="1" applyBorder="1" applyAlignment="1">
      <alignment vertical="center"/>
    </xf>
    <xf numFmtId="0" fontId="18" fillId="0" borderId="0" xfId="3" applyFont="1" applyFill="1" applyBorder="1" applyAlignment="1">
      <alignment vertical="center"/>
    </xf>
    <xf numFmtId="0" fontId="1" fillId="0" borderId="0" xfId="3" applyFont="1" applyFill="1" applyBorder="1" applyAlignment="1">
      <alignment vertical="center"/>
    </xf>
    <xf numFmtId="177" fontId="19" fillId="0" borderId="0" xfId="8" applyNumberFormat="1" applyFont="1" applyFill="1" applyBorder="1" applyAlignment="1">
      <alignment vertical="center"/>
    </xf>
    <xf numFmtId="177" fontId="20" fillId="0" borderId="0" xfId="8" applyNumberFormat="1" applyFont="1" applyFill="1" applyBorder="1" applyAlignment="1">
      <alignment vertical="center"/>
    </xf>
    <xf numFmtId="0" fontId="1" fillId="3" borderId="0" xfId="3" applyFont="1" applyFill="1" applyBorder="1" applyAlignment="1">
      <alignment vertical="center"/>
    </xf>
    <xf numFmtId="0" fontId="1" fillId="0" borderId="0" xfId="3" applyFont="1" applyAlignment="1">
      <alignment vertical="center"/>
    </xf>
    <xf numFmtId="0" fontId="7" fillId="0" borderId="0" xfId="3" applyFont="1" applyAlignment="1">
      <alignment vertical="center"/>
    </xf>
    <xf numFmtId="0" fontId="21" fillId="0" borderId="0" xfId="3" applyFont="1" applyFill="1" applyAlignment="1">
      <alignment vertical="center"/>
    </xf>
    <xf numFmtId="0" fontId="14" fillId="0" borderId="0" xfId="3" applyFont="1" applyFill="1" applyAlignment="1">
      <alignment vertical="center"/>
    </xf>
    <xf numFmtId="0" fontId="6" fillId="0" borderId="0" xfId="3" applyFont="1" applyFill="1" applyAlignment="1">
      <alignment vertical="center"/>
    </xf>
    <xf numFmtId="0" fontId="14" fillId="0" borderId="0" xfId="3" applyFont="1" applyFill="1" applyBorder="1" applyAlignment="1">
      <alignment vertical="center"/>
    </xf>
    <xf numFmtId="0" fontId="11" fillId="0" borderId="0" xfId="3" applyFont="1" applyFill="1" applyAlignment="1">
      <alignment vertical="center"/>
    </xf>
    <xf numFmtId="0" fontId="11" fillId="0" borderId="0" xfId="3" applyFont="1" applyFill="1" applyAlignment="1">
      <alignment horizontal="center" vertical="center"/>
    </xf>
    <xf numFmtId="9" fontId="11" fillId="0" borderId="0" xfId="5" applyFont="1" applyFill="1" applyAlignment="1">
      <alignment vertical="center"/>
    </xf>
    <xf numFmtId="177" fontId="11" fillId="0" borderId="0" xfId="1" applyNumberFormat="1" applyFont="1" applyFill="1" applyAlignment="1">
      <alignment vertical="center"/>
    </xf>
    <xf numFmtId="170" fontId="11" fillId="0" borderId="0" xfId="3" applyNumberFormat="1" applyFont="1" applyFill="1" applyAlignment="1">
      <alignment vertical="center"/>
    </xf>
    <xf numFmtId="9" fontId="3" fillId="0" borderId="0" xfId="5" applyFont="1" applyFill="1" applyAlignment="1">
      <alignment vertical="center"/>
    </xf>
    <xf numFmtId="177" fontId="3" fillId="0" borderId="0" xfId="1" applyNumberFormat="1" applyFont="1" applyFill="1" applyAlignment="1">
      <alignment vertical="center"/>
    </xf>
    <xf numFmtId="43" fontId="3" fillId="0" borderId="0" xfId="3" applyNumberFormat="1" applyFont="1" applyFill="1" applyAlignment="1">
      <alignment vertical="center"/>
    </xf>
    <xf numFmtId="9" fontId="3" fillId="0" borderId="0" xfId="5" applyFont="1" applyAlignment="1">
      <alignment vertical="center"/>
    </xf>
    <xf numFmtId="0" fontId="22" fillId="0" borderId="0" xfId="3" applyFont="1" applyFill="1" applyAlignment="1">
      <alignment vertical="center"/>
    </xf>
    <xf numFmtId="0" fontId="22" fillId="0" borderId="0" xfId="3" applyFont="1" applyAlignment="1">
      <alignment vertical="center"/>
    </xf>
    <xf numFmtId="176" fontId="14" fillId="0" borderId="0" xfId="3" applyNumberFormat="1" applyFont="1" applyFill="1" applyAlignment="1">
      <alignment vertical="center"/>
    </xf>
    <xf numFmtId="0" fontId="1" fillId="0" borderId="0" xfId="3" applyFont="1" applyFill="1" applyBorder="1" applyAlignment="1">
      <alignment horizontal="center" vertical="center"/>
    </xf>
    <xf numFmtId="0" fontId="1" fillId="0" borderId="0" xfId="3" applyFont="1" applyBorder="1" applyAlignment="1">
      <alignment vertical="center"/>
    </xf>
    <xf numFmtId="15" fontId="1" fillId="0" borderId="0" xfId="3" applyNumberFormat="1" applyFont="1" applyFill="1" applyBorder="1" applyAlignment="1">
      <alignment horizontal="center" vertical="center"/>
    </xf>
    <xf numFmtId="164" fontId="1" fillId="0" borderId="0" xfId="3" applyNumberFormat="1" applyFont="1" applyBorder="1" applyAlignment="1">
      <alignment vertical="center"/>
    </xf>
    <xf numFmtId="179" fontId="1" fillId="0" borderId="0" xfId="3" applyNumberFormat="1" applyFont="1" applyFill="1" applyBorder="1" applyAlignment="1">
      <alignment horizontal="center" vertical="center"/>
    </xf>
    <xf numFmtId="179" fontId="1" fillId="0" borderId="0" xfId="3" applyNumberFormat="1" applyFont="1" applyFill="1" applyBorder="1" applyAlignment="1">
      <alignment vertical="center"/>
    </xf>
    <xf numFmtId="1" fontId="1" fillId="0" borderId="0" xfId="3" applyNumberFormat="1" applyFont="1" applyFill="1" applyBorder="1" applyAlignment="1">
      <alignment horizontal="center" vertical="center"/>
    </xf>
    <xf numFmtId="0" fontId="2" fillId="0" borderId="0" xfId="3" applyFont="1" applyBorder="1" applyAlignment="1">
      <alignment vertical="center"/>
    </xf>
    <xf numFmtId="0" fontId="1" fillId="0" borderId="0" xfId="3" applyAlignment="1">
      <alignment vertical="center"/>
    </xf>
    <xf numFmtId="0" fontId="1" fillId="0" borderId="0" xfId="3" applyAlignment="1">
      <alignment horizontal="left" vertical="center"/>
    </xf>
    <xf numFmtId="0" fontId="5" fillId="0" borderId="0" xfId="3" applyFont="1" applyAlignment="1">
      <alignment horizontal="justify" vertical="center" wrapText="1"/>
    </xf>
    <xf numFmtId="0" fontId="5" fillId="0" borderId="0" xfId="3" applyFont="1" applyAlignment="1">
      <alignment horizontal="left" vertical="center"/>
    </xf>
    <xf numFmtId="164" fontId="5" fillId="0" borderId="0" xfId="3" applyNumberFormat="1" applyFont="1" applyAlignment="1">
      <alignment horizontal="right" vertical="center"/>
    </xf>
    <xf numFmtId="17" fontId="5" fillId="0" borderId="0" xfId="3" applyNumberFormat="1" applyFont="1" applyBorder="1" applyAlignment="1">
      <alignment horizontal="center" vertical="center"/>
    </xf>
    <xf numFmtId="0" fontId="5" fillId="0" borderId="0" xfId="3" applyFont="1" applyBorder="1" applyAlignment="1">
      <alignment horizontal="center" vertical="center"/>
    </xf>
    <xf numFmtId="0" fontId="5" fillId="0" borderId="0" xfId="3" applyFont="1" applyBorder="1" applyAlignment="1">
      <alignment vertical="center"/>
    </xf>
    <xf numFmtId="0" fontId="5" fillId="0" borderId="0" xfId="3" applyFont="1" applyBorder="1" applyAlignment="1">
      <alignment horizontal="left" vertical="center"/>
    </xf>
    <xf numFmtId="0" fontId="14" fillId="0" borderId="0" xfId="3" applyFont="1" applyBorder="1" applyAlignment="1">
      <alignment vertical="center"/>
    </xf>
    <xf numFmtId="0" fontId="2" fillId="0" borderId="0" xfId="3" applyFont="1" applyBorder="1" applyAlignment="1">
      <alignment horizontal="center" vertical="center"/>
    </xf>
    <xf numFmtId="168" fontId="1" fillId="0" borderId="0" xfId="3" applyNumberFormat="1" applyFont="1" applyFill="1" applyBorder="1" applyAlignment="1">
      <alignment vertical="center"/>
    </xf>
    <xf numFmtId="0" fontId="1" fillId="0" borderId="0" xfId="3" quotePrefix="1" applyFont="1" applyFill="1" applyBorder="1" applyAlignment="1">
      <alignment vertical="center"/>
    </xf>
    <xf numFmtId="180" fontId="1" fillId="0" borderId="0" xfId="3" applyNumberFormat="1" applyFont="1" applyFill="1" applyBorder="1" applyAlignment="1">
      <alignment horizontal="right" vertical="center"/>
    </xf>
    <xf numFmtId="180" fontId="1" fillId="0" borderId="0" xfId="3" applyNumberFormat="1" applyFont="1" applyFill="1" applyAlignment="1">
      <alignment horizontal="right" vertical="center"/>
    </xf>
    <xf numFmtId="0" fontId="1" fillId="0" borderId="0" xfId="3" applyFont="1" applyFill="1" applyAlignment="1">
      <alignment horizontal="center" vertical="center"/>
    </xf>
    <xf numFmtId="180" fontId="6" fillId="0" borderId="0" xfId="3" applyNumberFormat="1" applyFont="1" applyFill="1" applyAlignment="1">
      <alignment horizontal="right" vertical="center"/>
    </xf>
    <xf numFmtId="0" fontId="6" fillId="0" borderId="0" xfId="3" applyFont="1" applyFill="1" applyAlignment="1">
      <alignment horizontal="center" vertical="center"/>
    </xf>
    <xf numFmtId="0" fontId="6" fillId="0" borderId="0" xfId="3" applyFont="1" applyFill="1" applyBorder="1" applyAlignment="1">
      <alignment horizontal="center" vertical="center"/>
    </xf>
    <xf numFmtId="0" fontId="6" fillId="0" borderId="0" xfId="3" applyFont="1" applyAlignment="1">
      <alignment vertical="center"/>
    </xf>
    <xf numFmtId="180" fontId="6" fillId="0" borderId="0" xfId="3" applyNumberFormat="1" applyFont="1" applyAlignment="1">
      <alignment horizontal="right" vertical="center"/>
    </xf>
    <xf numFmtId="0" fontId="6" fillId="0" borderId="0" xfId="3" applyFont="1" applyAlignment="1">
      <alignment horizontal="center" vertical="center"/>
    </xf>
    <xf numFmtId="0" fontId="6" fillId="0" borderId="0" xfId="3" applyFont="1" applyBorder="1" applyAlignment="1">
      <alignment horizontal="center" vertical="center"/>
    </xf>
    <xf numFmtId="180" fontId="1" fillId="0" borderId="0" xfId="3" applyNumberFormat="1" applyFont="1" applyAlignment="1">
      <alignment horizontal="right" vertical="center"/>
    </xf>
    <xf numFmtId="0" fontId="1" fillId="0" borderId="0" xfId="3" applyFont="1" applyAlignment="1">
      <alignment horizontal="center" vertical="center"/>
    </xf>
    <xf numFmtId="0" fontId="1" fillId="0" borderId="0" xfId="3"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1" fillId="0" borderId="5" xfId="3" applyBorder="1"/>
    <xf numFmtId="0" fontId="26" fillId="0" borderId="6" xfId="0" applyFont="1" applyBorder="1" applyAlignment="1">
      <alignment horizontal="center"/>
    </xf>
    <xf numFmtId="0" fontId="0" fillId="0" borderId="6" xfId="0" applyBorder="1"/>
    <xf numFmtId="49" fontId="27" fillId="0" borderId="7" xfId="3" applyNumberFormat="1" applyFont="1" applyBorder="1" applyAlignment="1">
      <alignment horizontal="center"/>
    </xf>
    <xf numFmtId="49" fontId="28" fillId="0" borderId="7" xfId="3" applyNumberFormat="1" applyFont="1" applyBorder="1" applyAlignment="1">
      <alignment horizontal="center"/>
    </xf>
    <xf numFmtId="0" fontId="28" fillId="0" borderId="7" xfId="3" applyFont="1" applyBorder="1" applyAlignment="1">
      <alignment horizontal="center" vertical="center"/>
    </xf>
    <xf numFmtId="49" fontId="29" fillId="0" borderId="0" xfId="3" applyNumberFormat="1" applyFont="1"/>
    <xf numFmtId="1" fontId="32" fillId="4" borderId="0" xfId="3" applyNumberFormat="1" applyFont="1" applyFill="1" applyAlignment="1">
      <alignment horizontal="left" vertical="center"/>
    </xf>
    <xf numFmtId="0" fontId="32" fillId="4" borderId="0" xfId="3" applyFont="1" applyFill="1" applyAlignment="1">
      <alignment vertical="top"/>
    </xf>
    <xf numFmtId="0" fontId="32" fillId="4" borderId="0" xfId="3" applyFont="1" applyFill="1" applyAlignment="1">
      <alignment horizontal="left" vertical="top"/>
    </xf>
    <xf numFmtId="2" fontId="32" fillId="4" borderId="0" xfId="3" applyNumberFormat="1" applyFont="1" applyFill="1" applyAlignment="1">
      <alignment horizontal="left" vertical="center"/>
    </xf>
    <xf numFmtId="0" fontId="32" fillId="4" borderId="0" xfId="0" applyFont="1" applyFill="1" applyAlignment="1">
      <alignment horizontal="left"/>
    </xf>
    <xf numFmtId="0" fontId="32" fillId="4" borderId="0" xfId="3" applyFont="1" applyFill="1" applyAlignment="1">
      <alignment horizontal="left"/>
    </xf>
    <xf numFmtId="0" fontId="34" fillId="4" borderId="0" xfId="3" applyFont="1" applyFill="1" applyAlignment="1">
      <alignment horizontal="left"/>
    </xf>
    <xf numFmtId="0" fontId="32" fillId="4" borderId="0" xfId="3" applyFont="1" applyFill="1"/>
    <xf numFmtId="0" fontId="32" fillId="4" borderId="0" xfId="3" applyFont="1" applyFill="1" applyAlignment="1">
      <alignment horizontal="left" indent="1"/>
    </xf>
    <xf numFmtId="0" fontId="28" fillId="0" borderId="0" xfId="3" applyFont="1" applyAlignment="1">
      <alignment horizontal="center"/>
    </xf>
    <xf numFmtId="0" fontId="28" fillId="0" borderId="0" xfId="3" applyFont="1" applyAlignment="1">
      <alignment horizontal="center" vertical="center"/>
    </xf>
    <xf numFmtId="0" fontId="27" fillId="0" borderId="0" xfId="3" applyFont="1" applyAlignment="1">
      <alignment horizontal="center" vertical="center"/>
    </xf>
    <xf numFmtId="0" fontId="28" fillId="0" borderId="0" xfId="3" applyFont="1" applyAlignment="1">
      <alignment horizontal="center" vertical="center" wrapText="1"/>
    </xf>
    <xf numFmtId="1" fontId="27" fillId="0" borderId="1" xfId="3" applyNumberFormat="1" applyFont="1" applyBorder="1" applyAlignment="1">
      <alignment horizontal="center"/>
    </xf>
    <xf numFmtId="49" fontId="28" fillId="0" borderId="1" xfId="3" applyNumberFormat="1" applyFont="1" applyBorder="1" applyAlignment="1">
      <alignment horizontal="center"/>
    </xf>
    <xf numFmtId="49" fontId="27" fillId="0" borderId="1" xfId="3" applyNumberFormat="1" applyFont="1" applyFill="1" applyBorder="1" applyAlignment="1">
      <alignment horizontal="center"/>
    </xf>
    <xf numFmtId="49" fontId="27" fillId="0" borderId="1" xfId="3" applyNumberFormat="1" applyFont="1" applyBorder="1" applyAlignment="1">
      <alignment horizontal="center"/>
    </xf>
    <xf numFmtId="0" fontId="28" fillId="0" borderId="1" xfId="3" applyFont="1" applyBorder="1" applyAlignment="1">
      <alignment horizontal="center" vertical="center"/>
    </xf>
    <xf numFmtId="0" fontId="27" fillId="0" borderId="0" xfId="3" applyFont="1" applyFill="1" applyAlignment="1">
      <alignment horizontal="left" vertical="top"/>
    </xf>
    <xf numFmtId="1" fontId="39" fillId="0" borderId="0" xfId="1" applyNumberFormat="1" applyFont="1" applyBorder="1"/>
    <xf numFmtId="0" fontId="39" fillId="0" borderId="0" xfId="0" applyFont="1" applyBorder="1" applyAlignment="1">
      <alignment horizontal="left"/>
    </xf>
    <xf numFmtId="49" fontId="28" fillId="0" borderId="0" xfId="0" applyNumberFormat="1" applyFont="1" applyFill="1" applyBorder="1" applyAlignment="1">
      <alignment horizontal="center" vertical="center"/>
    </xf>
    <xf numFmtId="165" fontId="39" fillId="0" borderId="0" xfId="1" applyNumberFormat="1" applyFont="1" applyBorder="1"/>
    <xf numFmtId="0" fontId="39" fillId="0" borderId="0" xfId="0" applyFont="1" applyBorder="1"/>
    <xf numFmtId="0" fontId="39" fillId="0" borderId="0" xfId="0" applyFont="1" applyBorder="1" applyAlignment="1">
      <alignment horizontal="left" indent="1"/>
    </xf>
    <xf numFmtId="0" fontId="39" fillId="0" borderId="0" xfId="0" applyFont="1" applyFill="1" applyBorder="1" applyAlignment="1">
      <alignment horizontal="center"/>
    </xf>
    <xf numFmtId="0" fontId="27" fillId="0" borderId="0" xfId="3" applyFont="1" applyFill="1" applyBorder="1" applyAlignment="1">
      <alignment horizontal="center" wrapText="1"/>
    </xf>
    <xf numFmtId="1" fontId="39" fillId="0" borderId="0" xfId="0" applyNumberFormat="1" applyFont="1" applyBorder="1"/>
    <xf numFmtId="165" fontId="39" fillId="0" borderId="0" xfId="1" applyNumberFormat="1" applyFont="1" applyFill="1" applyBorder="1" applyAlignment="1">
      <alignment horizontal="center"/>
    </xf>
    <xf numFmtId="0" fontId="39" fillId="0" borderId="0" xfId="0" applyFont="1" applyFill="1" applyBorder="1"/>
    <xf numFmtId="1" fontId="27" fillId="5" borderId="0" xfId="3" applyNumberFormat="1" applyFont="1" applyFill="1" applyAlignment="1">
      <alignment horizontal="center" vertical="top"/>
    </xf>
    <xf numFmtId="0" fontId="38" fillId="5" borderId="0" xfId="3" applyFont="1" applyFill="1" applyAlignment="1">
      <alignment horizontal="center" vertical="top" wrapText="1"/>
    </xf>
    <xf numFmtId="181" fontId="38" fillId="5" borderId="0" xfId="3" applyNumberFormat="1" applyFont="1" applyFill="1" applyAlignment="1">
      <alignment horizontal="center" vertical="top"/>
    </xf>
    <xf numFmtId="0" fontId="38" fillId="5" borderId="0" xfId="3" applyFont="1" applyFill="1" applyAlignment="1">
      <alignment horizontal="left" vertical="top" wrapText="1"/>
    </xf>
    <xf numFmtId="0" fontId="38" fillId="5" borderId="0" xfId="3" applyFont="1" applyFill="1" applyAlignment="1">
      <alignment vertical="top" wrapText="1"/>
    </xf>
    <xf numFmtId="1" fontId="27" fillId="5" borderId="0" xfId="0" applyNumberFormat="1" applyFont="1" applyFill="1" applyAlignment="1">
      <alignment horizontal="right" vertical="top"/>
    </xf>
    <xf numFmtId="0" fontId="27" fillId="5" borderId="0" xfId="3" applyFont="1" applyFill="1" applyAlignment="1">
      <alignment horizontal="center" vertical="top" wrapText="1"/>
    </xf>
    <xf numFmtId="181" fontId="27" fillId="5" borderId="0" xfId="3" applyNumberFormat="1" applyFont="1" applyFill="1" applyAlignment="1">
      <alignment horizontal="center" vertical="top"/>
    </xf>
    <xf numFmtId="181" fontId="27" fillId="5" borderId="0" xfId="0" applyNumberFormat="1" applyFont="1" applyFill="1" applyAlignment="1">
      <alignment horizontal="center" vertical="top"/>
    </xf>
    <xf numFmtId="0" fontId="39" fillId="5" borderId="0" xfId="0" applyFont="1" applyFill="1" applyAlignment="1">
      <alignment horizontal="left" vertical="top"/>
    </xf>
    <xf numFmtId="0" fontId="38" fillId="5" borderId="0" xfId="3" applyFont="1" applyFill="1" applyAlignment="1">
      <alignment horizontal="left" vertical="top"/>
    </xf>
    <xf numFmtId="181" fontId="40" fillId="5" borderId="0" xfId="0" applyNumberFormat="1" applyFont="1" applyFill="1" applyAlignment="1">
      <alignment horizontal="center" vertical="top"/>
    </xf>
    <xf numFmtId="1" fontId="27" fillId="5" borderId="0" xfId="3" applyNumberFormat="1" applyFont="1" applyFill="1" applyAlignment="1">
      <alignment vertical="top" wrapText="1"/>
    </xf>
    <xf numFmtId="168" fontId="27" fillId="5" borderId="0" xfId="3" applyNumberFormat="1" applyFont="1" applyFill="1" applyAlignment="1">
      <alignment horizontal="center" vertical="top"/>
    </xf>
    <xf numFmtId="169" fontId="27" fillId="5" borderId="0" xfId="3" applyNumberFormat="1" applyFont="1" applyFill="1" applyAlignment="1">
      <alignment horizontal="left" vertical="top"/>
    </xf>
    <xf numFmtId="0" fontId="39" fillId="5" borderId="0" xfId="0" applyFont="1" applyFill="1" applyAlignment="1">
      <alignment vertical="top"/>
    </xf>
    <xf numFmtId="0" fontId="27" fillId="5" borderId="0" xfId="3" applyFont="1" applyFill="1" applyAlignment="1">
      <alignment horizontal="left" vertical="top"/>
    </xf>
    <xf numFmtId="1" fontId="27" fillId="5" borderId="0" xfId="3" applyNumberFormat="1" applyFont="1" applyFill="1" applyAlignment="1">
      <alignment vertical="top"/>
    </xf>
    <xf numFmtId="181" fontId="39" fillId="5" borderId="0" xfId="0" applyNumberFormat="1" applyFont="1" applyFill="1" applyAlignment="1">
      <alignment horizontal="center" vertical="top"/>
    </xf>
    <xf numFmtId="1" fontId="27" fillId="5" borderId="5" xfId="0" applyNumberFormat="1" applyFont="1" applyFill="1" applyBorder="1" applyAlignment="1">
      <alignment horizontal="right" vertical="top"/>
    </xf>
    <xf numFmtId="0" fontId="39" fillId="5" borderId="5" xfId="0" applyFont="1" applyFill="1" applyBorder="1" applyAlignment="1">
      <alignment horizontal="left" vertical="top"/>
    </xf>
    <xf numFmtId="0" fontId="27" fillId="5" borderId="5" xfId="3" applyFont="1" applyFill="1" applyBorder="1" applyAlignment="1">
      <alignment horizontal="center" vertical="top" wrapText="1"/>
    </xf>
    <xf numFmtId="181" fontId="27" fillId="5" borderId="5" xfId="3" applyNumberFormat="1" applyFont="1" applyFill="1" applyBorder="1" applyAlignment="1">
      <alignment horizontal="center" vertical="top"/>
    </xf>
    <xf numFmtId="181" fontId="27" fillId="5" borderId="5" xfId="0" applyNumberFormat="1" applyFont="1" applyFill="1" applyBorder="1" applyAlignment="1">
      <alignment horizontal="center" vertical="top"/>
    </xf>
    <xf numFmtId="0" fontId="27" fillId="5" borderId="0" xfId="3" applyFont="1" applyFill="1" applyBorder="1" applyAlignment="1">
      <alignment horizontal="center" vertical="top" wrapText="1"/>
    </xf>
    <xf numFmtId="0" fontId="27" fillId="2" borderId="0" xfId="0" applyFont="1" applyFill="1" applyBorder="1"/>
    <xf numFmtId="0" fontId="27" fillId="2" borderId="3" xfId="0" applyFont="1" applyFill="1" applyBorder="1" applyAlignment="1">
      <alignment horizontal="center"/>
    </xf>
    <xf numFmtId="0" fontId="27" fillId="2" borderId="0" xfId="0" applyFont="1" applyFill="1" applyBorder="1" applyAlignment="1">
      <alignment horizontal="center"/>
    </xf>
    <xf numFmtId="0" fontId="27" fillId="2" borderId="0" xfId="0" applyFont="1" applyFill="1" applyBorder="1" applyAlignment="1">
      <alignment horizontal="center" vertical="center" wrapText="1"/>
    </xf>
    <xf numFmtId="0" fontId="27" fillId="2" borderId="0" xfId="3" applyFont="1" applyFill="1" applyBorder="1" applyAlignment="1">
      <alignment horizontal="center"/>
    </xf>
    <xf numFmtId="0" fontId="41" fillId="4" borderId="0" xfId="3" applyFont="1" applyFill="1" applyAlignment="1">
      <alignment horizontal="left" vertical="center" wrapText="1"/>
    </xf>
    <xf numFmtId="0" fontId="27" fillId="0" borderId="0" xfId="0" applyFont="1" applyBorder="1" applyAlignment="1">
      <alignment horizontal="left" vertical="top"/>
    </xf>
    <xf numFmtId="0" fontId="27" fillId="0" borderId="0" xfId="0" applyFont="1" applyBorder="1" applyAlignment="1">
      <alignment vertical="top"/>
    </xf>
    <xf numFmtId="0" fontId="39" fillId="0" borderId="0" xfId="0" applyFont="1" applyAlignment="1">
      <alignment vertical="top"/>
    </xf>
    <xf numFmtId="0" fontId="39" fillId="0" borderId="0" xfId="0" applyFont="1"/>
    <xf numFmtId="0" fontId="27" fillId="0" borderId="0" xfId="0" applyFont="1" applyAlignment="1">
      <alignment horizontal="left" vertical="top"/>
    </xf>
    <xf numFmtId="0" fontId="27" fillId="0" borderId="0" xfId="0" applyFont="1" applyAlignment="1">
      <alignment vertical="top"/>
    </xf>
    <xf numFmtId="0" fontId="27" fillId="0" borderId="0" xfId="0" applyNumberFormat="1" applyFont="1" applyFill="1" applyBorder="1" applyAlignment="1">
      <alignment horizontal="left" vertical="top"/>
    </xf>
    <xf numFmtId="0" fontId="27" fillId="0" borderId="0" xfId="0" applyFont="1" applyFill="1" applyBorder="1" applyAlignment="1">
      <alignment vertical="top"/>
    </xf>
    <xf numFmtId="0" fontId="27" fillId="0" borderId="0" xfId="0" applyFont="1" applyFill="1" applyAlignment="1">
      <alignment vertical="top"/>
    </xf>
    <xf numFmtId="0" fontId="27" fillId="0" borderId="0" xfId="0" applyFont="1" applyFill="1" applyAlignment="1">
      <alignment horizontal="center" vertical="top"/>
    </xf>
    <xf numFmtId="0" fontId="27" fillId="2" borderId="0" xfId="0" quotePrefix="1" applyFont="1" applyFill="1" applyBorder="1" applyAlignment="1">
      <alignment horizontal="center"/>
    </xf>
    <xf numFmtId="0" fontId="27" fillId="2" borderId="0" xfId="3" quotePrefix="1" applyFont="1" applyFill="1" applyBorder="1" applyAlignment="1">
      <alignment horizontal="center"/>
    </xf>
    <xf numFmtId="0" fontId="27" fillId="0" borderId="0" xfId="0" quotePrefix="1" applyFont="1" applyFill="1" applyBorder="1" applyAlignment="1">
      <alignment horizontal="center"/>
    </xf>
    <xf numFmtId="0" fontId="38" fillId="2" borderId="7" xfId="3" applyFont="1" applyFill="1" applyBorder="1" applyAlignment="1">
      <alignment horizontal="center" vertical="center"/>
    </xf>
    <xf numFmtId="0" fontId="38" fillId="2" borderId="7" xfId="3" quotePrefix="1" applyFont="1" applyFill="1" applyBorder="1" applyAlignment="1">
      <alignment horizontal="center"/>
    </xf>
    <xf numFmtId="0" fontId="38" fillId="2" borderId="7" xfId="3" applyFont="1" applyFill="1" applyBorder="1" applyAlignment="1">
      <alignment horizontal="center"/>
    </xf>
    <xf numFmtId="0" fontId="38" fillId="0" borderId="7" xfId="3" quotePrefix="1" applyFont="1" applyBorder="1" applyAlignment="1">
      <alignment horizontal="center"/>
    </xf>
    <xf numFmtId="49" fontId="27" fillId="2" borderId="0" xfId="3" applyNumberFormat="1" applyFont="1" applyFill="1" applyAlignment="1">
      <alignment horizontal="center"/>
    </xf>
    <xf numFmtId="49" fontId="42" fillId="2" borderId="0" xfId="3" applyNumberFormat="1" applyFont="1" applyFill="1" applyAlignment="1">
      <alignment horizontal="center"/>
    </xf>
    <xf numFmtId="49" fontId="35" fillId="2" borderId="0" xfId="3" applyNumberFormat="1" applyFont="1" applyFill="1" applyAlignment="1">
      <alignment horizontal="center"/>
    </xf>
    <xf numFmtId="49" fontId="42" fillId="0" borderId="0" xfId="3" applyNumberFormat="1" applyFont="1" applyAlignment="1">
      <alignment horizontal="center"/>
    </xf>
    <xf numFmtId="0" fontId="29" fillId="2" borderId="0" xfId="3" applyFont="1" applyFill="1"/>
    <xf numFmtId="0" fontId="1" fillId="2" borderId="0" xfId="3" applyFill="1"/>
    <xf numFmtId="43" fontId="38" fillId="5" borderId="0" xfId="1" applyFont="1" applyFill="1" applyBorder="1" applyAlignment="1">
      <alignment vertical="top"/>
    </xf>
    <xf numFmtId="164" fontId="40" fillId="5" borderId="0" xfId="1" applyNumberFormat="1" applyFont="1" applyFill="1" applyAlignment="1">
      <alignment vertical="top"/>
    </xf>
    <xf numFmtId="164" fontId="27" fillId="5" borderId="0" xfId="1" applyNumberFormat="1" applyFont="1" applyFill="1" applyBorder="1" applyAlignment="1">
      <alignment horizontal="right" vertical="top"/>
    </xf>
    <xf numFmtId="0" fontId="39" fillId="5" borderId="0" xfId="0" applyFont="1" applyFill="1" applyAlignment="1">
      <alignment horizontal="center" vertical="top"/>
    </xf>
    <xf numFmtId="164" fontId="39" fillId="5" borderId="0" xfId="1" applyNumberFormat="1" applyFont="1" applyFill="1" applyAlignment="1">
      <alignment vertical="top"/>
    </xf>
    <xf numFmtId="164" fontId="27" fillId="5" borderId="0" xfId="0" applyNumberFormat="1" applyFont="1" applyFill="1" applyAlignment="1">
      <alignment horizontal="right" vertical="top"/>
    </xf>
    <xf numFmtId="164" fontId="27" fillId="5" borderId="0" xfId="1" applyNumberFormat="1" applyFont="1" applyFill="1" applyAlignment="1">
      <alignment horizontal="right" vertical="top"/>
    </xf>
    <xf numFmtId="0" fontId="39" fillId="5" borderId="0" xfId="0" applyFont="1" applyFill="1" applyBorder="1" applyAlignment="1">
      <alignment vertical="top"/>
    </xf>
    <xf numFmtId="0" fontId="39" fillId="5" borderId="0" xfId="0" applyFont="1" applyFill="1" applyBorder="1" applyAlignment="1">
      <alignment horizontal="center" vertical="top"/>
    </xf>
    <xf numFmtId="164" fontId="39" fillId="5" borderId="0" xfId="1" applyNumberFormat="1" applyFont="1" applyFill="1" applyBorder="1" applyAlignment="1">
      <alignment vertical="top"/>
    </xf>
    <xf numFmtId="164" fontId="27" fillId="5" borderId="0" xfId="0" applyNumberFormat="1" applyFont="1" applyFill="1" applyBorder="1" applyAlignment="1">
      <alignment horizontal="right" vertical="top"/>
    </xf>
    <xf numFmtId="0" fontId="39" fillId="5" borderId="5" xfId="0" applyFont="1" applyFill="1" applyBorder="1" applyAlignment="1">
      <alignment vertical="top"/>
    </xf>
    <xf numFmtId="0" fontId="39" fillId="5" borderId="5" xfId="0" applyFont="1" applyFill="1" applyBorder="1" applyAlignment="1">
      <alignment horizontal="center" vertical="top"/>
    </xf>
    <xf numFmtId="164" fontId="39" fillId="5" borderId="5" xfId="1" applyNumberFormat="1" applyFont="1" applyFill="1" applyBorder="1" applyAlignment="1">
      <alignment vertical="top"/>
    </xf>
    <xf numFmtId="164" fontId="27" fillId="5" borderId="5" xfId="0" applyNumberFormat="1" applyFont="1" applyFill="1" applyBorder="1" applyAlignment="1">
      <alignment horizontal="right" vertical="top"/>
    </xf>
    <xf numFmtId="164" fontId="27" fillId="5" borderId="5" xfId="1" applyNumberFormat="1" applyFont="1" applyFill="1" applyBorder="1" applyAlignment="1">
      <alignment horizontal="right" vertical="top"/>
    </xf>
    <xf numFmtId="0" fontId="1" fillId="0" borderId="0" xfId="11"/>
    <xf numFmtId="0" fontId="43" fillId="4" borderId="0" xfId="3" applyFont="1" applyFill="1" applyAlignment="1">
      <alignment vertical="center"/>
    </xf>
    <xf numFmtId="0" fontId="32" fillId="4" borderId="0" xfId="3" applyFont="1" applyFill="1" applyAlignment="1">
      <alignment vertical="center"/>
    </xf>
    <xf numFmtId="0" fontId="27" fillId="0" borderId="0" xfId="3" applyFont="1"/>
    <xf numFmtId="0" fontId="27" fillId="0" borderId="0" xfId="3" applyFont="1" applyFill="1" applyAlignment="1">
      <alignment horizontal="left" vertical="center" wrapText="1"/>
    </xf>
    <xf numFmtId="0" fontId="27" fillId="0" borderId="0" xfId="3" applyFont="1" applyAlignment="1">
      <alignment vertical="center"/>
    </xf>
    <xf numFmtId="0" fontId="38" fillId="0" borderId="0" xfId="3" applyFont="1" applyAlignment="1">
      <alignment horizontal="center" vertical="center"/>
    </xf>
    <xf numFmtId="0" fontId="38" fillId="0" borderId="0" xfId="3" applyFont="1" applyAlignment="1">
      <alignment horizontal="center" vertical="center" wrapText="1"/>
    </xf>
    <xf numFmtId="0" fontId="27" fillId="0" borderId="0" xfId="3" quotePrefix="1" applyFont="1" applyAlignment="1">
      <alignment horizontal="center" vertical="center"/>
    </xf>
    <xf numFmtId="168" fontId="27" fillId="0" borderId="0" xfId="3" applyNumberFormat="1" applyFont="1" applyAlignment="1">
      <alignment vertical="center"/>
    </xf>
    <xf numFmtId="172" fontId="27" fillId="0" borderId="0" xfId="2" applyFont="1" applyFill="1" applyAlignment="1">
      <alignment vertical="center"/>
    </xf>
    <xf numFmtId="173" fontId="27" fillId="0" borderId="0" xfId="2" applyNumberFormat="1" applyFont="1" applyFill="1" applyAlignment="1">
      <alignment vertical="center"/>
    </xf>
    <xf numFmtId="164" fontId="27" fillId="0" borderId="0" xfId="3" applyNumberFormat="1" applyFont="1" applyAlignment="1">
      <alignment vertical="center"/>
    </xf>
    <xf numFmtId="172" fontId="27" fillId="0" borderId="0" xfId="3" applyNumberFormat="1" applyFont="1" applyAlignment="1">
      <alignment vertical="center"/>
    </xf>
    <xf numFmtId="175" fontId="27" fillId="0" borderId="0" xfId="3" applyNumberFormat="1" applyFont="1" applyAlignment="1">
      <alignment vertical="center"/>
    </xf>
    <xf numFmtId="0" fontId="14" fillId="0" borderId="0" xfId="11" applyFont="1" applyAlignment="1">
      <alignment vertical="center"/>
    </xf>
    <xf numFmtId="0" fontId="27" fillId="0" borderId="7" xfId="11" applyFont="1" applyBorder="1" applyAlignment="1">
      <alignment vertical="center"/>
    </xf>
    <xf numFmtId="0" fontId="27" fillId="0" borderId="7" xfId="11" quotePrefix="1" applyFont="1" applyBorder="1" applyAlignment="1">
      <alignment horizontal="center" vertical="center"/>
    </xf>
    <xf numFmtId="0" fontId="27" fillId="0" borderId="7" xfId="11" applyFont="1" applyBorder="1" applyAlignment="1">
      <alignment horizontal="center" vertical="center"/>
    </xf>
    <xf numFmtId="0" fontId="27" fillId="0" borderId="0" xfId="11" applyFont="1" applyAlignment="1">
      <alignment vertical="center"/>
    </xf>
    <xf numFmtId="0" fontId="27" fillId="0" borderId="0" xfId="3" applyFont="1" applyFill="1" applyAlignment="1">
      <alignment vertical="top"/>
    </xf>
    <xf numFmtId="0" fontId="27" fillId="5" borderId="3" xfId="3" applyFont="1" applyFill="1" applyBorder="1" applyAlignment="1">
      <alignment vertical="top"/>
    </xf>
    <xf numFmtId="0" fontId="38" fillId="5" borderId="3" xfId="3" applyFont="1" applyFill="1" applyBorder="1" applyAlignment="1">
      <alignment horizontal="center" vertical="top"/>
    </xf>
    <xf numFmtId="164" fontId="38" fillId="5" borderId="3" xfId="3" applyNumberFormat="1" applyFont="1" applyFill="1" applyBorder="1" applyAlignment="1">
      <alignment vertical="top"/>
    </xf>
    <xf numFmtId="164" fontId="38" fillId="5" borderId="3" xfId="3" applyNumberFormat="1" applyFont="1" applyFill="1" applyBorder="1" applyAlignment="1">
      <alignment horizontal="right" vertical="top"/>
    </xf>
    <xf numFmtId="0" fontId="27" fillId="5" borderId="0" xfId="3" applyFont="1" applyFill="1" applyAlignment="1">
      <alignment horizontal="right" vertical="top"/>
    </xf>
    <xf numFmtId="0" fontId="27" fillId="5" borderId="0" xfId="3" applyFont="1" applyFill="1" applyAlignment="1">
      <alignment vertical="top"/>
    </xf>
    <xf numFmtId="164" fontId="27" fillId="5" borderId="0" xfId="6" applyNumberFormat="1" applyFont="1" applyFill="1" applyAlignment="1">
      <alignment vertical="top"/>
    </xf>
    <xf numFmtId="164" fontId="27" fillId="5" borderId="0" xfId="3" applyNumberFormat="1" applyFont="1" applyFill="1" applyAlignment="1">
      <alignment vertical="top"/>
    </xf>
    <xf numFmtId="164" fontId="27" fillId="5" borderId="0" xfId="2" applyNumberFormat="1" applyFont="1" applyFill="1" applyBorder="1" applyAlignment="1">
      <alignment horizontal="right" vertical="top"/>
    </xf>
    <xf numFmtId="0" fontId="27" fillId="5" borderId="5" xfId="3" applyFont="1" applyFill="1" applyBorder="1" applyAlignment="1">
      <alignment horizontal="right" vertical="top"/>
    </xf>
    <xf numFmtId="0" fontId="27" fillId="5" borderId="5" xfId="3" applyFont="1" applyFill="1" applyBorder="1" applyAlignment="1">
      <alignment vertical="top"/>
    </xf>
    <xf numFmtId="164" fontId="27" fillId="5" borderId="5" xfId="6" applyNumberFormat="1" applyFont="1" applyFill="1" applyBorder="1" applyAlignment="1">
      <alignment vertical="top"/>
    </xf>
    <xf numFmtId="164" fontId="27" fillId="5" borderId="5" xfId="3" applyNumberFormat="1" applyFont="1" applyFill="1" applyBorder="1" applyAlignment="1">
      <alignment vertical="top"/>
    </xf>
    <xf numFmtId="164" fontId="27" fillId="5" borderId="5" xfId="2" applyNumberFormat="1" applyFont="1" applyFill="1" applyBorder="1" applyAlignment="1">
      <alignment horizontal="right" vertical="top"/>
    </xf>
    <xf numFmtId="0" fontId="45" fillId="0" borderId="0" xfId="11" applyFont="1" applyAlignment="1">
      <alignment vertical="center"/>
    </xf>
    <xf numFmtId="0" fontId="32" fillId="4" borderId="0" xfId="3" applyFont="1" applyFill="1" applyAlignment="1"/>
    <xf numFmtId="0" fontId="32" fillId="4" borderId="0" xfId="3" applyFont="1" applyFill="1" applyBorder="1" applyAlignment="1">
      <alignment vertical="center"/>
    </xf>
    <xf numFmtId="164" fontId="27" fillId="0" borderId="0" xfId="3" applyNumberFormat="1" applyFont="1" applyFill="1" applyBorder="1" applyAlignment="1">
      <alignment vertical="center"/>
    </xf>
    <xf numFmtId="0" fontId="27" fillId="0" borderId="0" xfId="3" applyFont="1" applyFill="1" applyBorder="1" applyAlignment="1">
      <alignment vertical="center"/>
    </xf>
    <xf numFmtId="0" fontId="28" fillId="0" borderId="0" xfId="3" applyFont="1" applyFill="1" applyBorder="1" applyAlignment="1">
      <alignment horizontal="center" vertical="center"/>
    </xf>
    <xf numFmtId="176" fontId="46" fillId="0" borderId="0" xfId="3" applyNumberFormat="1" applyFont="1" applyFill="1" applyAlignment="1">
      <alignment vertical="center"/>
    </xf>
    <xf numFmtId="0" fontId="27" fillId="0" borderId="0" xfId="3" applyFont="1" applyFill="1" applyAlignment="1">
      <alignment vertical="center"/>
    </xf>
    <xf numFmtId="0" fontId="28" fillId="0" borderId="0" xfId="3" quotePrefix="1" applyFont="1" applyFill="1" applyBorder="1" applyAlignment="1">
      <alignment horizontal="center" vertical="center"/>
    </xf>
    <xf numFmtId="43" fontId="28" fillId="0" borderId="0" xfId="1" applyFont="1" applyFill="1" applyBorder="1" applyAlignment="1">
      <alignment horizontal="center" vertical="center"/>
    </xf>
    <xf numFmtId="164" fontId="27" fillId="0" borderId="0" xfId="3" applyNumberFormat="1" applyFont="1" applyFill="1" applyAlignment="1">
      <alignment vertical="center"/>
    </xf>
    <xf numFmtId="177" fontId="27" fillId="0" borderId="0" xfId="1" applyNumberFormat="1" applyFont="1" applyFill="1" applyAlignment="1">
      <alignment vertical="center"/>
    </xf>
    <xf numFmtId="0" fontId="27" fillId="0" borderId="0" xfId="7" applyNumberFormat="1" applyFont="1" applyFill="1" applyBorder="1" applyAlignment="1">
      <alignment horizontal="left" vertical="top"/>
    </xf>
    <xf numFmtId="43" fontId="27" fillId="0" borderId="0" xfId="1" applyFont="1" applyFill="1" applyBorder="1" applyAlignment="1">
      <alignment vertical="center"/>
    </xf>
    <xf numFmtId="0" fontId="27" fillId="0" borderId="0" xfId="3" applyFont="1" applyFill="1" applyBorder="1" applyAlignment="1">
      <alignment vertical="top"/>
    </xf>
    <xf numFmtId="168" fontId="27" fillId="0" borderId="0" xfId="3" applyNumberFormat="1" applyFont="1" applyFill="1" applyBorder="1" applyAlignment="1">
      <alignment vertical="center"/>
    </xf>
    <xf numFmtId="178" fontId="27" fillId="0" borderId="0" xfId="3" applyNumberFormat="1" applyFont="1" applyFill="1" applyBorder="1" applyAlignment="1">
      <alignment vertical="center"/>
    </xf>
    <xf numFmtId="0" fontId="27" fillId="3" borderId="0" xfId="3" applyFont="1" applyFill="1" applyBorder="1" applyAlignment="1">
      <alignment vertical="top"/>
    </xf>
    <xf numFmtId="0" fontId="47" fillId="3" borderId="0" xfId="3" applyFont="1" applyFill="1" applyBorder="1" applyAlignment="1">
      <alignment vertical="top"/>
    </xf>
    <xf numFmtId="0" fontId="27" fillId="0" borderId="0" xfId="3" applyFont="1" applyFill="1" applyAlignment="1">
      <alignment horizontal="justify" vertical="top"/>
    </xf>
    <xf numFmtId="0" fontId="27" fillId="0" borderId="0" xfId="3" applyFont="1" applyFill="1" applyAlignment="1">
      <alignment horizontal="justify" vertical="center"/>
    </xf>
    <xf numFmtId="177" fontId="27" fillId="0" borderId="0" xfId="3" applyNumberFormat="1" applyFont="1" applyFill="1" applyAlignment="1">
      <alignment vertical="center"/>
    </xf>
    <xf numFmtId="170" fontId="27" fillId="0" borderId="0" xfId="3" applyNumberFormat="1" applyFont="1" applyFill="1" applyAlignment="1">
      <alignment vertical="center"/>
    </xf>
    <xf numFmtId="0" fontId="27" fillId="0" borderId="0" xfId="3" applyFont="1" applyFill="1" applyBorder="1" applyAlignment="1">
      <alignment horizontal="center" vertical="center"/>
    </xf>
    <xf numFmtId="0" fontId="27" fillId="0" borderId="7" xfId="3" applyFont="1" applyBorder="1" applyAlignment="1">
      <alignment horizontal="center" vertical="center"/>
    </xf>
    <xf numFmtId="0" fontId="28" fillId="0" borderId="7" xfId="3" quotePrefix="1" applyFont="1" applyBorder="1" applyAlignment="1">
      <alignment horizontal="center" vertical="center"/>
    </xf>
    <xf numFmtId="164" fontId="29" fillId="0" borderId="0" xfId="3" applyNumberFormat="1" applyFont="1" applyAlignment="1">
      <alignment vertical="center"/>
    </xf>
    <xf numFmtId="0" fontId="38" fillId="5" borderId="0" xfId="3" applyFont="1" applyFill="1" applyBorder="1" applyAlignment="1">
      <alignment horizontal="center" vertical="top"/>
    </xf>
    <xf numFmtId="164" fontId="38" fillId="5" borderId="0" xfId="3" applyNumberFormat="1" applyFont="1" applyFill="1" applyBorder="1" applyAlignment="1">
      <alignment horizontal="right" vertical="top"/>
    </xf>
    <xf numFmtId="0" fontId="38" fillId="5" borderId="0" xfId="3" applyFont="1" applyFill="1" applyBorder="1" applyAlignment="1">
      <alignment vertical="top" wrapText="1"/>
    </xf>
    <xf numFmtId="164" fontId="38" fillId="5" borderId="0" xfId="3" applyNumberFormat="1" applyFont="1" applyFill="1" applyBorder="1" applyAlignment="1">
      <alignment vertical="top" wrapText="1"/>
    </xf>
    <xf numFmtId="0" fontId="27" fillId="5" borderId="0" xfId="3" applyNumberFormat="1" applyFont="1" applyFill="1" applyBorder="1" applyAlignment="1">
      <alignment horizontal="left" vertical="top" wrapText="1"/>
    </xf>
    <xf numFmtId="164" fontId="27" fillId="5" borderId="0" xfId="3" applyNumberFormat="1" applyFont="1" applyFill="1" applyBorder="1" applyAlignment="1">
      <alignment vertical="top"/>
    </xf>
    <xf numFmtId="0" fontId="27" fillId="5" borderId="0" xfId="3" applyNumberFormat="1" applyFont="1" applyFill="1" applyBorder="1" applyAlignment="1">
      <alignment horizontal="left" vertical="top"/>
    </xf>
    <xf numFmtId="0" fontId="28" fillId="5" borderId="0" xfId="3" applyNumberFormat="1" applyFont="1" applyFill="1" applyBorder="1" applyAlignment="1">
      <alignment horizontal="left" vertical="top" wrapText="1"/>
    </xf>
    <xf numFmtId="0" fontId="28" fillId="5" borderId="0" xfId="5" applyNumberFormat="1" applyFont="1" applyFill="1" applyBorder="1" applyAlignment="1">
      <alignment vertical="top"/>
    </xf>
    <xf numFmtId="0" fontId="27" fillId="5" borderId="0" xfId="7" applyNumberFormat="1" applyFont="1" applyFill="1" applyBorder="1" applyAlignment="1">
      <alignment horizontal="left" vertical="top" wrapText="1"/>
    </xf>
    <xf numFmtId="0" fontId="27" fillId="5" borderId="0" xfId="7" applyNumberFormat="1" applyFont="1" applyFill="1" applyBorder="1" applyAlignment="1">
      <alignment horizontal="left" vertical="top"/>
    </xf>
    <xf numFmtId="1" fontId="27" fillId="5" borderId="0" xfId="3" applyNumberFormat="1" applyFont="1" applyFill="1" applyBorder="1" applyAlignment="1">
      <alignment horizontal="left" vertical="top"/>
    </xf>
    <xf numFmtId="0" fontId="38" fillId="5" borderId="0" xfId="3" applyNumberFormat="1" applyFont="1" applyFill="1" applyBorder="1" applyAlignment="1">
      <alignment horizontal="left" vertical="top" wrapText="1"/>
    </xf>
    <xf numFmtId="0" fontId="28" fillId="5" borderId="0" xfId="3" applyNumberFormat="1" applyFont="1" applyFill="1" applyBorder="1" applyAlignment="1">
      <alignment vertical="top"/>
    </xf>
    <xf numFmtId="0" fontId="38" fillId="5" borderId="6" xfId="3" applyFont="1" applyFill="1" applyBorder="1" applyAlignment="1">
      <alignment horizontal="center" vertical="top"/>
    </xf>
    <xf numFmtId="164" fontId="38" fillId="5" borderId="6" xfId="3" applyNumberFormat="1" applyFont="1" applyFill="1" applyBorder="1" applyAlignment="1">
      <alignment horizontal="right" vertical="top"/>
    </xf>
    <xf numFmtId="0" fontId="27" fillId="5" borderId="5" xfId="7" applyNumberFormat="1" applyFont="1" applyFill="1" applyBorder="1" applyAlignment="1">
      <alignment horizontal="left" vertical="top"/>
    </xf>
    <xf numFmtId="1" fontId="30" fillId="5" borderId="0" xfId="3" applyNumberFormat="1" applyFont="1" applyFill="1" applyBorder="1" applyAlignment="1">
      <alignment horizontal="center" vertical="top"/>
    </xf>
    <xf numFmtId="0" fontId="30" fillId="5" borderId="0" xfId="3" applyFont="1" applyFill="1" applyBorder="1" applyAlignment="1">
      <alignment horizontal="center" vertical="top"/>
    </xf>
    <xf numFmtId="1" fontId="27" fillId="5" borderId="0" xfId="3" applyNumberFormat="1" applyFont="1" applyFill="1" applyBorder="1" applyAlignment="1">
      <alignment horizontal="center" vertical="top"/>
    </xf>
    <xf numFmtId="1" fontId="28" fillId="5" borderId="0" xfId="3" applyNumberFormat="1" applyFont="1" applyFill="1" applyBorder="1" applyAlignment="1">
      <alignment horizontal="center" vertical="top"/>
    </xf>
    <xf numFmtId="0" fontId="27" fillId="5" borderId="0" xfId="3" applyFont="1" applyFill="1" applyBorder="1" applyAlignment="1">
      <alignment horizontal="center" vertical="top"/>
    </xf>
    <xf numFmtId="1" fontId="30" fillId="5" borderId="6" xfId="3" applyNumberFormat="1" applyFont="1" applyFill="1" applyBorder="1" applyAlignment="1">
      <alignment horizontal="center" vertical="top"/>
    </xf>
    <xf numFmtId="1" fontId="27" fillId="5" borderId="5" xfId="3" applyNumberFormat="1" applyFont="1" applyFill="1" applyBorder="1" applyAlignment="1">
      <alignment horizontal="center" vertical="top"/>
    </xf>
    <xf numFmtId="0" fontId="25" fillId="0" borderId="0" xfId="11" applyFont="1" applyAlignment="1">
      <alignment vertical="center"/>
    </xf>
    <xf numFmtId="0" fontId="26" fillId="0" borderId="0" xfId="0" applyFont="1" applyAlignment="1">
      <alignment wrapText="1"/>
    </xf>
    <xf numFmtId="0" fontId="14" fillId="0" borderId="0" xfId="3" applyFont="1"/>
    <xf numFmtId="0" fontId="32" fillId="4" borderId="0" xfId="3" applyNumberFormat="1" applyFont="1" applyFill="1" applyAlignment="1">
      <alignment vertical="center"/>
    </xf>
    <xf numFmtId="0" fontId="32" fillId="4" borderId="0" xfId="3" applyFont="1" applyFill="1" applyAlignment="1">
      <alignment horizontal="center" vertical="center"/>
    </xf>
    <xf numFmtId="9" fontId="32" fillId="4" borderId="0" xfId="5" applyFont="1" applyFill="1" applyAlignment="1">
      <alignment vertical="center"/>
    </xf>
    <xf numFmtId="0" fontId="32" fillId="4" borderId="0" xfId="3" applyFont="1" applyFill="1" applyAlignment="1">
      <alignment horizontal="center" vertical="center" wrapText="1"/>
    </xf>
    <xf numFmtId="9" fontId="32" fillId="4" borderId="0" xfId="5" applyFont="1" applyFill="1" applyAlignment="1">
      <alignment vertical="center" wrapText="1"/>
    </xf>
    <xf numFmtId="0" fontId="43" fillId="4" borderId="0" xfId="3" applyFont="1" applyFill="1" applyAlignment="1">
      <alignment vertical="center" wrapText="1"/>
    </xf>
    <xf numFmtId="0" fontId="32" fillId="4" borderId="0" xfId="3" applyNumberFormat="1" applyFont="1" applyFill="1" applyAlignment="1">
      <alignment horizontal="left" vertical="center"/>
    </xf>
    <xf numFmtId="0" fontId="28" fillId="0" borderId="7" xfId="3" applyFont="1" applyBorder="1" applyAlignment="1">
      <alignment horizontal="center" vertical="center" wrapText="1"/>
    </xf>
    <xf numFmtId="176" fontId="31" fillId="3" borderId="0" xfId="3" applyNumberFormat="1" applyFont="1" applyFill="1" applyAlignment="1">
      <alignment horizontal="center" vertical="center"/>
    </xf>
    <xf numFmtId="0" fontId="31" fillId="3" borderId="0" xfId="3" applyFont="1" applyFill="1" applyAlignment="1">
      <alignment vertical="center"/>
    </xf>
    <xf numFmtId="0" fontId="31" fillId="0" borderId="0" xfId="3" applyFont="1" applyAlignment="1">
      <alignment vertical="center"/>
    </xf>
    <xf numFmtId="0" fontId="28" fillId="0" borderId="0" xfId="3" applyFont="1" applyFill="1" applyBorder="1" applyAlignment="1">
      <alignment vertical="center"/>
    </xf>
    <xf numFmtId="175" fontId="27" fillId="0" borderId="0" xfId="3" applyNumberFormat="1" applyFont="1" applyFill="1" applyBorder="1" applyAlignment="1">
      <alignment horizontal="right" vertical="center"/>
    </xf>
    <xf numFmtId="0" fontId="27" fillId="3" borderId="0" xfId="3" applyFont="1" applyFill="1" applyBorder="1" applyAlignment="1">
      <alignment vertical="center"/>
    </xf>
    <xf numFmtId="0" fontId="28" fillId="0" borderId="1" xfId="3" quotePrefix="1" applyFont="1" applyFill="1" applyBorder="1" applyAlignment="1">
      <alignment horizontal="center" vertical="center"/>
    </xf>
    <xf numFmtId="0" fontId="28" fillId="0" borderId="1" xfId="3" applyFont="1" applyFill="1" applyBorder="1" applyAlignment="1">
      <alignment horizontal="center" vertical="center"/>
    </xf>
    <xf numFmtId="0" fontId="28" fillId="0" borderId="1" xfId="3" applyFont="1" applyFill="1" applyBorder="1" applyAlignment="1">
      <alignment horizontal="center" vertical="center" wrapText="1"/>
    </xf>
    <xf numFmtId="0" fontId="28" fillId="0" borderId="0" xfId="3" applyFont="1" applyFill="1" applyBorder="1" applyAlignment="1">
      <alignment horizontal="center" vertical="center" wrapText="1"/>
    </xf>
    <xf numFmtId="164" fontId="48" fillId="5" borderId="0" xfId="3" applyNumberFormat="1" applyFont="1" applyFill="1" applyBorder="1" applyAlignment="1">
      <alignment horizontal="right" vertical="top"/>
    </xf>
    <xf numFmtId="164" fontId="48" fillId="5" borderId="0" xfId="3" applyNumberFormat="1" applyFont="1" applyFill="1" applyBorder="1" applyAlignment="1">
      <alignment horizontal="right" vertical="top" wrapText="1"/>
    </xf>
    <xf numFmtId="0" fontId="27" fillId="5" borderId="0" xfId="3" applyNumberFormat="1" applyFont="1" applyFill="1" applyBorder="1" applyAlignment="1">
      <alignment horizontal="center" vertical="top" wrapText="1"/>
    </xf>
    <xf numFmtId="0" fontId="27" fillId="5" borderId="0" xfId="5" applyNumberFormat="1" applyFont="1" applyFill="1" applyBorder="1" applyAlignment="1">
      <alignment vertical="top" wrapText="1"/>
    </xf>
    <xf numFmtId="164" fontId="27" fillId="5" borderId="0" xfId="3" applyNumberFormat="1" applyFont="1" applyFill="1" applyBorder="1" applyAlignment="1">
      <alignment horizontal="right" vertical="top"/>
    </xf>
    <xf numFmtId="164" fontId="28" fillId="5" borderId="0" xfId="3" applyNumberFormat="1" applyFont="1" applyFill="1" applyBorder="1" applyAlignment="1">
      <alignment horizontal="right" vertical="top"/>
    </xf>
    <xf numFmtId="164" fontId="27" fillId="5" borderId="0" xfId="3" applyNumberFormat="1" applyFont="1" applyFill="1" applyBorder="1" applyAlignment="1">
      <alignment vertical="top" wrapText="1"/>
    </xf>
    <xf numFmtId="0" fontId="27" fillId="5" borderId="0" xfId="3" applyNumberFormat="1" applyFont="1" applyFill="1" applyBorder="1" applyAlignment="1">
      <alignment horizontal="center" vertical="top"/>
    </xf>
    <xf numFmtId="164" fontId="28" fillId="5" borderId="0" xfId="3" applyNumberFormat="1" applyFont="1" applyFill="1" applyBorder="1" applyAlignment="1">
      <alignment vertical="top"/>
    </xf>
    <xf numFmtId="0" fontId="28" fillId="5" borderId="0" xfId="3" applyNumberFormat="1" applyFont="1" applyFill="1" applyBorder="1" applyAlignment="1">
      <alignment horizontal="center" vertical="top"/>
    </xf>
    <xf numFmtId="0" fontId="28" fillId="5" borderId="0" xfId="3" applyFont="1" applyFill="1" applyBorder="1" applyAlignment="1">
      <alignment horizontal="center" vertical="top"/>
    </xf>
    <xf numFmtId="164" fontId="27" fillId="5" borderId="0" xfId="3" applyNumberFormat="1" applyFont="1" applyFill="1" applyBorder="1" applyAlignment="1">
      <alignment horizontal="center" vertical="top" wrapText="1"/>
    </xf>
    <xf numFmtId="164" fontId="28" fillId="5" borderId="0" xfId="3" applyNumberFormat="1" applyFont="1" applyFill="1" applyBorder="1" applyAlignment="1">
      <alignment horizontal="right" vertical="top" wrapText="1"/>
    </xf>
    <xf numFmtId="164" fontId="28" fillId="5" borderId="0" xfId="3" applyNumberFormat="1" applyFont="1" applyFill="1" applyBorder="1" applyAlignment="1">
      <alignment vertical="top" wrapText="1"/>
    </xf>
    <xf numFmtId="168" fontId="28" fillId="5" borderId="0" xfId="3" applyNumberFormat="1" applyFont="1" applyFill="1" applyBorder="1" applyAlignment="1">
      <alignment horizontal="center" vertical="top"/>
    </xf>
    <xf numFmtId="0" fontId="28" fillId="5" borderId="0" xfId="3" applyFont="1" applyFill="1" applyBorder="1" applyAlignment="1">
      <alignment vertical="top"/>
    </xf>
    <xf numFmtId="0" fontId="28" fillId="5" borderId="0" xfId="3" applyFont="1" applyFill="1" applyBorder="1" applyAlignment="1">
      <alignment horizontal="left" vertical="top"/>
    </xf>
    <xf numFmtId="164" fontId="38" fillId="5" borderId="0" xfId="3" applyNumberFormat="1" applyFont="1" applyFill="1" applyBorder="1" applyAlignment="1">
      <alignment vertical="top"/>
    </xf>
    <xf numFmtId="9" fontId="27" fillId="5" borderId="0" xfId="5" applyFont="1" applyFill="1" applyBorder="1" applyAlignment="1">
      <alignment vertical="top" wrapText="1"/>
    </xf>
    <xf numFmtId="175" fontId="27" fillId="5" borderId="0" xfId="3" applyNumberFormat="1" applyFont="1" applyFill="1" applyBorder="1" applyAlignment="1">
      <alignment horizontal="left" vertical="top"/>
    </xf>
    <xf numFmtId="164" fontId="28" fillId="5" borderId="0" xfId="3" applyNumberFormat="1" applyFont="1" applyFill="1" applyBorder="1" applyAlignment="1">
      <alignment horizontal="center" vertical="top" wrapText="1"/>
    </xf>
    <xf numFmtId="164" fontId="48" fillId="5" borderId="6" xfId="3" applyNumberFormat="1" applyFont="1" applyFill="1" applyBorder="1" applyAlignment="1">
      <alignment horizontal="right" vertical="top"/>
    </xf>
    <xf numFmtId="164" fontId="48" fillId="5" borderId="6" xfId="3" applyNumberFormat="1" applyFont="1" applyFill="1" applyBorder="1" applyAlignment="1">
      <alignment horizontal="right" vertical="top" wrapText="1"/>
    </xf>
    <xf numFmtId="0" fontId="27" fillId="5" borderId="5" xfId="3" applyNumberFormat="1" applyFont="1" applyFill="1" applyBorder="1" applyAlignment="1">
      <alignment horizontal="center" vertical="top" wrapText="1"/>
    </xf>
    <xf numFmtId="0" fontId="27" fillId="5" borderId="5" xfId="3" applyFont="1" applyFill="1" applyBorder="1" applyAlignment="1">
      <alignment horizontal="center" vertical="top"/>
    </xf>
    <xf numFmtId="9" fontId="27" fillId="5" borderId="5" xfId="5" applyFont="1" applyFill="1" applyBorder="1" applyAlignment="1">
      <alignment vertical="top" wrapText="1"/>
    </xf>
    <xf numFmtId="164" fontId="27" fillId="5" borderId="5" xfId="3" applyNumberFormat="1" applyFont="1" applyFill="1" applyBorder="1" applyAlignment="1">
      <alignment horizontal="right" vertical="top"/>
    </xf>
    <xf numFmtId="164" fontId="28" fillId="5" borderId="5" xfId="3" applyNumberFormat="1" applyFont="1" applyFill="1" applyBorder="1" applyAlignment="1">
      <alignment horizontal="right" vertical="top"/>
    </xf>
    <xf numFmtId="164" fontId="27" fillId="5" borderId="5" xfId="3" applyNumberFormat="1" applyFont="1" applyFill="1" applyBorder="1" applyAlignment="1">
      <alignment vertical="top" wrapText="1"/>
    </xf>
    <xf numFmtId="0" fontId="32" fillId="4" borderId="0" xfId="3" applyFont="1" applyFill="1" applyBorder="1" applyAlignment="1">
      <alignment horizontal="left" vertical="center"/>
    </xf>
    <xf numFmtId="0" fontId="32" fillId="4" borderId="0" xfId="3" applyFont="1" applyFill="1" applyAlignment="1">
      <alignment horizontal="left" vertical="center"/>
    </xf>
    <xf numFmtId="0" fontId="27" fillId="0" borderId="0" xfId="3" applyFont="1" applyFill="1" applyBorder="1" applyAlignment="1">
      <alignment horizontal="center" vertical="center" wrapText="1"/>
    </xf>
    <xf numFmtId="0" fontId="27" fillId="0" borderId="1" xfId="3" applyFont="1" applyFill="1" applyBorder="1" applyAlignment="1">
      <alignment horizontal="center" vertical="center" wrapText="1"/>
    </xf>
    <xf numFmtId="0" fontId="27" fillId="0" borderId="1" xfId="3" applyFont="1" applyFill="1" applyBorder="1" applyAlignment="1">
      <alignment horizontal="center" vertical="center"/>
    </xf>
    <xf numFmtId="0" fontId="27" fillId="0" borderId="0" xfId="3" applyFont="1" applyFill="1" applyBorder="1" applyAlignment="1">
      <alignment horizontal="left" vertical="center"/>
    </xf>
    <xf numFmtId="0" fontId="27" fillId="0" borderId="0" xfId="3" applyFont="1" applyBorder="1" applyAlignment="1">
      <alignment vertical="center"/>
    </xf>
    <xf numFmtId="0" fontId="27" fillId="0" borderId="0" xfId="3" applyFont="1" applyBorder="1" applyAlignment="1">
      <alignment horizontal="left" vertical="center"/>
    </xf>
    <xf numFmtId="0" fontId="27" fillId="0" borderId="0" xfId="3" applyFont="1" applyAlignment="1">
      <alignment horizontal="left" vertical="center"/>
    </xf>
    <xf numFmtId="0" fontId="27" fillId="0" borderId="0" xfId="3" applyFont="1" applyAlignment="1">
      <alignment horizontal="justify" vertical="center" wrapText="1"/>
    </xf>
    <xf numFmtId="164" fontId="27" fillId="0" borderId="0" xfId="3" applyNumberFormat="1" applyFont="1" applyAlignment="1">
      <alignment horizontal="right" vertical="center"/>
    </xf>
    <xf numFmtId="17" fontId="27" fillId="0" borderId="0" xfId="3" applyNumberFormat="1" applyFont="1" applyBorder="1" applyAlignment="1">
      <alignment horizontal="center" vertical="center"/>
    </xf>
    <xf numFmtId="0" fontId="27" fillId="0" borderId="0" xfId="3" applyFont="1" applyBorder="1" applyAlignment="1">
      <alignment horizontal="center" vertical="center"/>
    </xf>
    <xf numFmtId="0" fontId="38" fillId="0" borderId="7" xfId="3" applyFont="1" applyBorder="1" applyAlignment="1">
      <alignment horizontal="center" vertical="center" wrapText="1"/>
    </xf>
    <xf numFmtId="0" fontId="38" fillId="0" borderId="7" xfId="3" applyFont="1" applyBorder="1" applyAlignment="1">
      <alignment horizontal="center" vertical="center"/>
    </xf>
    <xf numFmtId="0" fontId="27" fillId="5" borderId="0" xfId="3" applyFont="1" applyFill="1" applyBorder="1" applyAlignment="1">
      <alignment vertical="top"/>
    </xf>
    <xf numFmtId="164" fontId="38" fillId="5" borderId="0" xfId="3" applyNumberFormat="1" applyFont="1" applyFill="1" applyBorder="1" applyAlignment="1">
      <alignment horizontal="center" vertical="top"/>
    </xf>
    <xf numFmtId="177" fontId="38" fillId="5" borderId="0" xfId="7" applyNumberFormat="1" applyFont="1" applyFill="1" applyBorder="1" applyAlignment="1">
      <alignment horizontal="center" vertical="top"/>
    </xf>
    <xf numFmtId="0" fontId="27" fillId="5" borderId="0" xfId="3" applyFont="1" applyFill="1" applyBorder="1" applyAlignment="1">
      <alignment horizontal="left" vertical="top"/>
    </xf>
    <xf numFmtId="164" fontId="27" fillId="5" borderId="0" xfId="3" applyNumberFormat="1" applyFont="1" applyFill="1" applyBorder="1" applyAlignment="1">
      <alignment horizontal="center" vertical="top"/>
    </xf>
    <xf numFmtId="15" fontId="27" fillId="5" borderId="0" xfId="3" applyNumberFormat="1" applyFont="1" applyFill="1" applyBorder="1" applyAlignment="1">
      <alignment horizontal="center" vertical="top"/>
    </xf>
    <xf numFmtId="179" fontId="27" fillId="5" borderId="0" xfId="3" applyNumberFormat="1" applyFont="1" applyFill="1" applyBorder="1" applyAlignment="1">
      <alignment horizontal="center" vertical="top"/>
    </xf>
    <xf numFmtId="0" fontId="38" fillId="5" borderId="0" xfId="3" applyFont="1" applyFill="1" applyBorder="1" applyAlignment="1">
      <alignment horizontal="left" vertical="top"/>
    </xf>
    <xf numFmtId="0" fontId="31" fillId="5" borderId="6" xfId="3" applyFont="1" applyFill="1" applyBorder="1" applyAlignment="1">
      <alignment vertical="top"/>
    </xf>
    <xf numFmtId="0" fontId="49" fillId="5" borderId="6" xfId="3" applyFont="1" applyFill="1" applyBorder="1" applyAlignment="1">
      <alignment vertical="top"/>
    </xf>
    <xf numFmtId="164" fontId="38" fillId="5" borderId="6" xfId="3" applyNumberFormat="1" applyFont="1" applyFill="1" applyBorder="1" applyAlignment="1">
      <alignment horizontal="center" vertical="top" wrapText="1"/>
    </xf>
    <xf numFmtId="177" fontId="27" fillId="5" borderId="6" xfId="7" applyNumberFormat="1" applyFont="1" applyFill="1" applyBorder="1" applyAlignment="1">
      <alignment horizontal="center" vertical="top" wrapText="1"/>
    </xf>
    <xf numFmtId="43" fontId="27" fillId="5" borderId="6" xfId="1" applyFont="1" applyFill="1" applyBorder="1" applyAlignment="1">
      <alignment horizontal="center" vertical="top" wrapText="1"/>
    </xf>
    <xf numFmtId="0" fontId="49" fillId="5" borderId="6" xfId="3" applyFont="1" applyFill="1" applyBorder="1" applyAlignment="1">
      <alignment horizontal="center" vertical="top"/>
    </xf>
    <xf numFmtId="0" fontId="27" fillId="5" borderId="6" xfId="3" applyFont="1" applyFill="1" applyBorder="1" applyAlignment="1">
      <alignment vertical="top"/>
    </xf>
    <xf numFmtId="0" fontId="27" fillId="5" borderId="5" xfId="3" applyFont="1" applyFill="1" applyBorder="1" applyAlignment="1">
      <alignment horizontal="left" vertical="top"/>
    </xf>
    <xf numFmtId="164" fontId="27" fillId="5" borderId="5" xfId="3" applyNumberFormat="1" applyFont="1" applyFill="1" applyBorder="1" applyAlignment="1">
      <alignment horizontal="center" vertical="top"/>
    </xf>
    <xf numFmtId="15" fontId="27" fillId="5" borderId="5" xfId="3" applyNumberFormat="1" applyFont="1" applyFill="1" applyBorder="1" applyAlignment="1">
      <alignment horizontal="center" vertical="top"/>
    </xf>
    <xf numFmtId="177" fontId="27" fillId="0" borderId="0" xfId="7" applyNumberFormat="1" applyFont="1" applyBorder="1" applyAlignment="1">
      <alignment vertical="center"/>
    </xf>
    <xf numFmtId="15" fontId="27" fillId="0" borderId="0" xfId="3" applyNumberFormat="1" applyFont="1" applyFill="1" applyBorder="1" applyAlignment="1">
      <alignment horizontal="center" vertical="center"/>
    </xf>
    <xf numFmtId="15" fontId="27" fillId="3" borderId="0" xfId="3" applyNumberFormat="1" applyFont="1" applyFill="1" applyBorder="1" applyAlignment="1">
      <alignment horizontal="center" vertical="center"/>
    </xf>
    <xf numFmtId="0" fontId="39" fillId="0" borderId="0" xfId="10" applyFont="1" applyBorder="1" applyAlignment="1">
      <alignment horizontal="center" vertical="center"/>
    </xf>
    <xf numFmtId="180" fontId="27" fillId="0" borderId="0" xfId="3" applyNumberFormat="1" applyFont="1" applyFill="1" applyBorder="1" applyAlignment="1">
      <alignment horizontal="right" vertical="center"/>
    </xf>
    <xf numFmtId="1" fontId="28" fillId="0" borderId="0" xfId="3" applyNumberFormat="1" applyFont="1" applyFill="1" applyBorder="1" applyAlignment="1">
      <alignment horizontal="center" vertical="center"/>
    </xf>
    <xf numFmtId="0" fontId="27" fillId="0" borderId="0" xfId="3" quotePrefix="1" applyFont="1" applyFill="1" applyBorder="1" applyAlignment="1">
      <alignment vertical="center"/>
    </xf>
    <xf numFmtId="0" fontId="27" fillId="5" borderId="0" xfId="3" quotePrefix="1" applyFont="1" applyFill="1" applyBorder="1" applyAlignment="1">
      <alignment horizontal="center" vertical="top"/>
    </xf>
    <xf numFmtId="0" fontId="39" fillId="5" borderId="0" xfId="9" applyFont="1" applyFill="1" applyBorder="1" applyAlignment="1">
      <alignment horizontal="center" vertical="top"/>
    </xf>
    <xf numFmtId="164" fontId="38" fillId="5" borderId="6" xfId="3" applyNumberFormat="1" applyFont="1" applyFill="1" applyBorder="1" applyAlignment="1">
      <alignment horizontal="center" vertical="top"/>
    </xf>
    <xf numFmtId="177" fontId="27" fillId="5" borderId="6" xfId="7" applyNumberFormat="1" applyFont="1" applyFill="1" applyBorder="1" applyAlignment="1">
      <alignment horizontal="center" vertical="top"/>
    </xf>
    <xf numFmtId="0" fontId="27" fillId="5" borderId="6" xfId="3" applyFont="1" applyFill="1" applyBorder="1" applyAlignment="1">
      <alignment horizontal="center" vertical="top"/>
    </xf>
    <xf numFmtId="0" fontId="39" fillId="5" borderId="5" xfId="0" applyFont="1" applyFill="1" applyBorder="1" applyAlignment="1">
      <alignment horizontal="left" vertical="top" wrapText="1"/>
    </xf>
    <xf numFmtId="0" fontId="39" fillId="5" borderId="5" xfId="9" applyFont="1" applyFill="1" applyBorder="1" applyAlignment="1">
      <alignment horizontal="center" vertical="top"/>
    </xf>
    <xf numFmtId="0" fontId="27" fillId="0" borderId="0" xfId="3" applyFont="1" applyAlignment="1">
      <alignment horizontal="left" wrapText="1"/>
    </xf>
    <xf numFmtId="0" fontId="27" fillId="0" borderId="0" xfId="3" applyFont="1" applyAlignment="1">
      <alignment wrapText="1"/>
    </xf>
    <xf numFmtId="0" fontId="27" fillId="0" borderId="0" xfId="3" applyFont="1" applyAlignment="1">
      <alignment horizontal="left"/>
    </xf>
    <xf numFmtId="0" fontId="28" fillId="0" borderId="1" xfId="3" applyFont="1" applyBorder="1" applyAlignment="1">
      <alignment horizontal="center" vertical="center"/>
    </xf>
    <xf numFmtId="0" fontId="28" fillId="0" borderId="0" xfId="3" applyFont="1" applyAlignment="1">
      <alignment horizontal="center" vertical="center" wrapText="1"/>
    </xf>
    <xf numFmtId="0" fontId="27" fillId="0" borderId="4" xfId="3" applyFont="1" applyBorder="1" applyAlignment="1">
      <alignment horizontal="center" vertical="center"/>
    </xf>
    <xf numFmtId="0" fontId="23" fillId="4" borderId="0" xfId="0" applyFont="1" applyFill="1" applyAlignment="1">
      <alignment horizontal="center" vertical="center" wrapText="1"/>
    </xf>
    <xf numFmtId="0" fontId="26" fillId="0" borderId="0" xfId="0" applyFont="1" applyAlignment="1">
      <alignment horizontal="left" wrapText="1"/>
    </xf>
    <xf numFmtId="0" fontId="26" fillId="0" borderId="6" xfId="0" applyFont="1" applyBorder="1" applyAlignment="1">
      <alignment horizontal="center"/>
    </xf>
    <xf numFmtId="0" fontId="26" fillId="0" borderId="0" xfId="0" applyFont="1" applyAlignment="1">
      <alignment horizontal="center"/>
    </xf>
    <xf numFmtId="1" fontId="27" fillId="0" borderId="0" xfId="3" applyNumberFormat="1" applyFont="1" applyAlignment="1">
      <alignment horizontal="center" vertical="center"/>
    </xf>
    <xf numFmtId="0" fontId="28" fillId="0" borderId="0" xfId="3" applyFont="1" applyAlignment="1">
      <alignment horizontal="center" vertical="center"/>
    </xf>
    <xf numFmtId="0" fontId="27" fillId="0" borderId="0" xfId="3" applyFont="1" applyFill="1" applyAlignment="1">
      <alignment horizontal="center" vertical="center"/>
    </xf>
    <xf numFmtId="0" fontId="28" fillId="0" borderId="1" xfId="3" applyFont="1" applyBorder="1" applyAlignment="1">
      <alignment horizontal="center" vertical="center" wrapText="1"/>
    </xf>
    <xf numFmtId="0" fontId="27" fillId="2" borderId="0" xfId="0" applyFont="1" applyFill="1" applyBorder="1" applyAlignment="1">
      <alignment horizontal="center" vertical="center"/>
    </xf>
    <xf numFmtId="171" fontId="6" fillId="0" borderId="3" xfId="0" applyNumberFormat="1" applyFont="1" applyFill="1" applyBorder="1" applyAlignment="1">
      <alignment horizontal="center" vertical="center" wrapText="1"/>
    </xf>
    <xf numFmtId="171" fontId="6" fillId="0" borderId="0"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xf>
    <xf numFmtId="0" fontId="6" fillId="2" borderId="3" xfId="0" applyFont="1" applyFill="1" applyBorder="1" applyAlignment="1">
      <alignment horizontal="center"/>
    </xf>
    <xf numFmtId="171" fontId="6" fillId="2" borderId="3" xfId="0" applyNumberFormat="1" applyFont="1" applyFill="1" applyBorder="1" applyAlignment="1">
      <alignment horizontal="center" vertical="center" wrapText="1"/>
    </xf>
    <xf numFmtId="171" fontId="6" fillId="2" borderId="0" xfId="0" applyNumberFormat="1" applyFont="1" applyFill="1" applyAlignment="1">
      <alignment horizontal="center" vertical="center" wrapText="1"/>
    </xf>
    <xf numFmtId="0" fontId="32" fillId="4" borderId="0" xfId="3" applyFont="1" applyFill="1" applyAlignment="1">
      <alignment horizontal="left" vertical="center" wrapText="1"/>
    </xf>
    <xf numFmtId="17" fontId="32" fillId="4" borderId="0" xfId="3" applyNumberFormat="1" applyFont="1" applyFill="1" applyAlignment="1">
      <alignment horizontal="left" vertical="center" wrapText="1"/>
    </xf>
    <xf numFmtId="0" fontId="27" fillId="2" borderId="1"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vertical="center" wrapText="1"/>
    </xf>
    <xf numFmtId="0" fontId="24" fillId="0" borderId="0" xfId="0" applyFont="1" applyAlignment="1">
      <alignment horizontal="left" vertical="center"/>
    </xf>
    <xf numFmtId="0" fontId="26" fillId="0" borderId="5" xfId="0" applyFont="1" applyBorder="1" applyAlignment="1">
      <alignment horizontal="left" wrapText="1"/>
    </xf>
    <xf numFmtId="0" fontId="27" fillId="0" borderId="0" xfId="3" applyFont="1" applyFill="1" applyAlignment="1">
      <alignment horizontal="left" vertical="center" wrapText="1"/>
    </xf>
    <xf numFmtId="0" fontId="38" fillId="0" borderId="0" xfId="3" applyFont="1" applyAlignment="1">
      <alignment horizontal="center" vertical="center" wrapText="1"/>
    </xf>
    <xf numFmtId="0" fontId="38" fillId="0" borderId="0" xfId="3" applyFont="1" applyAlignment="1">
      <alignment horizontal="center" vertical="center"/>
    </xf>
    <xf numFmtId="0" fontId="38" fillId="0" borderId="1" xfId="3" applyFont="1" applyBorder="1" applyAlignment="1">
      <alignment horizontal="center" vertical="center"/>
    </xf>
    <xf numFmtId="0" fontId="28" fillId="0" borderId="1" xfId="3" applyFont="1" applyFill="1" applyBorder="1" applyAlignment="1">
      <alignment horizontal="center" vertical="center"/>
    </xf>
    <xf numFmtId="0" fontId="27" fillId="0" borderId="0" xfId="3" applyFont="1" applyFill="1" applyBorder="1" applyAlignment="1">
      <alignment horizontal="center" vertical="center"/>
    </xf>
    <xf numFmtId="0" fontId="27" fillId="0" borderId="1" xfId="3" applyFont="1" applyFill="1" applyBorder="1" applyAlignment="1">
      <alignment horizontal="center" vertical="center"/>
    </xf>
    <xf numFmtId="0" fontId="28" fillId="0" borderId="0" xfId="3" applyFont="1" applyFill="1" applyBorder="1" applyAlignment="1">
      <alignment horizontal="center" vertical="center"/>
    </xf>
    <xf numFmtId="0" fontId="28" fillId="0" borderId="0" xfId="3" applyFont="1" applyFill="1" applyBorder="1" applyAlignment="1">
      <alignment horizontal="center" vertical="center" wrapText="1"/>
    </xf>
    <xf numFmtId="0" fontId="48" fillId="5" borderId="6" xfId="3" applyFont="1" applyFill="1" applyBorder="1" applyAlignment="1">
      <alignment horizontal="center" vertical="top"/>
    </xf>
    <xf numFmtId="0" fontId="48" fillId="5" borderId="0" xfId="3" applyFont="1" applyFill="1" applyBorder="1" applyAlignment="1">
      <alignment vertical="top"/>
    </xf>
    <xf numFmtId="0" fontId="38" fillId="5" borderId="0" xfId="3" applyFont="1" applyFill="1" applyBorder="1" applyAlignment="1">
      <alignment horizontal="left" vertical="top" wrapText="1"/>
    </xf>
    <xf numFmtId="0" fontId="1" fillId="0" borderId="0" xfId="3" applyFont="1" applyFill="1" applyAlignment="1">
      <alignment horizontal="left" vertical="center" wrapText="1"/>
    </xf>
    <xf numFmtId="0" fontId="28" fillId="0" borderId="1" xfId="3" applyFont="1" applyFill="1" applyBorder="1" applyAlignment="1">
      <alignment horizontal="center" vertical="center" wrapText="1"/>
    </xf>
    <xf numFmtId="0" fontId="32" fillId="4" borderId="0" xfId="3" applyNumberFormat="1" applyFont="1" applyFill="1" applyAlignment="1">
      <alignment horizontal="left" vertical="center" wrapText="1"/>
    </xf>
    <xf numFmtId="0" fontId="5" fillId="0" borderId="0" xfId="3" applyFont="1" applyAlignment="1">
      <alignment horizontal="justify" vertical="center"/>
    </xf>
    <xf numFmtId="0" fontId="5" fillId="0" borderId="0" xfId="3" applyFont="1" applyBorder="1" applyAlignment="1">
      <alignment horizontal="left" vertical="center"/>
    </xf>
    <xf numFmtId="0" fontId="27" fillId="0" borderId="0" xfId="3" applyFont="1" applyBorder="1" applyAlignment="1">
      <alignment horizontal="left" vertical="center"/>
    </xf>
    <xf numFmtId="0" fontId="27" fillId="0" borderId="0" xfId="3" applyFont="1" applyBorder="1" applyAlignment="1">
      <alignment horizontal="justify" vertical="center"/>
    </xf>
    <xf numFmtId="0" fontId="27" fillId="0" borderId="0" xfId="3" applyFont="1" applyAlignment="1">
      <alignment horizontal="justify" vertical="center"/>
    </xf>
    <xf numFmtId="0" fontId="5" fillId="0" borderId="0" xfId="3" applyFont="1" applyBorder="1" applyAlignment="1">
      <alignment horizontal="justify" vertical="center"/>
    </xf>
    <xf numFmtId="0" fontId="27" fillId="0" borderId="3" xfId="3" applyFont="1" applyFill="1" applyBorder="1" applyAlignment="1">
      <alignment horizontal="center" vertical="center" wrapText="1"/>
    </xf>
    <xf numFmtId="0" fontId="27" fillId="0" borderId="1" xfId="3" applyFont="1" applyFill="1" applyBorder="1" applyAlignment="1">
      <alignment horizontal="center" vertical="center" wrapText="1"/>
    </xf>
    <xf numFmtId="0" fontId="38" fillId="5" borderId="0" xfId="3" applyFont="1" applyFill="1" applyBorder="1" applyAlignment="1">
      <alignment vertical="top" wrapText="1"/>
    </xf>
    <xf numFmtId="0" fontId="10" fillId="0" borderId="0" xfId="3" applyFont="1" applyFill="1" applyAlignment="1">
      <alignment horizontal="center" vertical="center"/>
    </xf>
    <xf numFmtId="0" fontId="27" fillId="0" borderId="0" xfId="3" applyFont="1" applyFill="1" applyBorder="1" applyAlignment="1">
      <alignment horizontal="center" vertical="center" wrapText="1"/>
    </xf>
    <xf numFmtId="0" fontId="1" fillId="0" borderId="0" xfId="3" applyFont="1" applyFill="1" applyBorder="1" applyAlignment="1">
      <alignment horizontal="justify" vertical="center" wrapText="1"/>
    </xf>
    <xf numFmtId="0" fontId="1" fillId="0" borderId="0" xfId="3" applyFont="1" applyFill="1" applyBorder="1" applyAlignment="1">
      <alignment horizontal="justify" vertical="center"/>
    </xf>
  </cellXfs>
  <cellStyles count="12">
    <cellStyle name="=C:\WINNT\SYSTEM32\COMMAND.COM 3" xfId="6"/>
    <cellStyle name="Millares" xfId="1" builtinId="3"/>
    <cellStyle name="Millares 2 2" xfId="2"/>
    <cellStyle name="Millares 2 2 2" xfId="7"/>
    <cellStyle name="Millares 2 2 3" xfId="8"/>
    <cellStyle name="Normal" xfId="0" builtinId="0"/>
    <cellStyle name="Normal 14" xfId="9"/>
    <cellStyle name="Normal 2 2 2" xfId="3"/>
    <cellStyle name="Normal 26" xfId="10"/>
    <cellStyle name="Normal 4" xfId="11"/>
    <cellStyle name="Porcentaje" xfId="5" builtinId="5"/>
    <cellStyle name="Porcentual 2" xfId="4"/>
  </cellStyles>
  <dxfs count="12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theme" Target="theme/theme1.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5" name="Text Box 4"/>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7" name="Text Box 6"/>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8" name="Text Box 7"/>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9" name="Text Box 8"/>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10" name="Text Box 9"/>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11" name="Text Box 10"/>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15" name="Text Box 4"/>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17" name="Text Box 6"/>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18" name="Text Box 7"/>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19" name="Text Box 8"/>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20" name="Text Box 9"/>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21" name="Text Box 10"/>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25" name="Text Box 4"/>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27" name="Text Box 6"/>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28" name="Text Box 7"/>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29" name="Text Box 8"/>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30" name="Text Box 9"/>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31" name="Text Box 10"/>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35" name="Text Box 4"/>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37" name="Text Box 6"/>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38" name="Text Box 7"/>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39" name="Text Box 8"/>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40" name="Text Box 9"/>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41" name="Text Box 10"/>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45" name="Text Box 4"/>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47" name="Text Box 6"/>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48" name="Text Box 7"/>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49" name="Text Box 8"/>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50" name="Text Box 9"/>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51" name="Text Box 10"/>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55" name="Text Box 4"/>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503555</xdr:colOff>
      <xdr:row>50</xdr:row>
      <xdr:rowOff>0</xdr:rowOff>
    </xdr:from>
    <xdr:to>
      <xdr:col>9</xdr:col>
      <xdr:colOff>849795</xdr:colOff>
      <xdr:row>50</xdr:row>
      <xdr:rowOff>0</xdr:rowOff>
    </xdr:to>
    <xdr:sp macro="" textlink="">
      <xdr:nvSpPr>
        <xdr:cNvPr id="57" name="Text Box 6"/>
        <xdr:cNvSpPr txBox="1">
          <a:spLocks noChangeArrowheads="1"/>
        </xdr:cNvSpPr>
      </xdr:nvSpPr>
      <xdr:spPr bwMode="auto">
        <a:xfrm>
          <a:off x="10742930" y="10420350"/>
          <a:ext cx="34624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58" name="Text Box 7"/>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503555</xdr:colOff>
      <xdr:row>48</xdr:row>
      <xdr:rowOff>0</xdr:rowOff>
    </xdr:from>
    <xdr:to>
      <xdr:col>8</xdr:col>
      <xdr:colOff>852850</xdr:colOff>
      <xdr:row>48</xdr:row>
      <xdr:rowOff>0</xdr:rowOff>
    </xdr:to>
    <xdr:sp macro="" textlink="">
      <xdr:nvSpPr>
        <xdr:cNvPr id="59" name="Text Box 8"/>
        <xdr:cNvSpPr txBox="1">
          <a:spLocks noChangeArrowheads="1"/>
        </xdr:cNvSpPr>
      </xdr:nvSpPr>
      <xdr:spPr bwMode="auto">
        <a:xfrm>
          <a:off x="9828530" y="10020300"/>
          <a:ext cx="349295"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60" name="Text Box 9"/>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501650</xdr:colOff>
      <xdr:row>48</xdr:row>
      <xdr:rowOff>0</xdr:rowOff>
    </xdr:from>
    <xdr:to>
      <xdr:col>7</xdr:col>
      <xdr:colOff>758928</xdr:colOff>
      <xdr:row>48</xdr:row>
      <xdr:rowOff>0</xdr:rowOff>
    </xdr:to>
    <xdr:sp macro="" textlink="">
      <xdr:nvSpPr>
        <xdr:cNvPr id="61" name="Text Box 10"/>
        <xdr:cNvSpPr txBox="1">
          <a:spLocks noChangeArrowheads="1"/>
        </xdr:cNvSpPr>
      </xdr:nvSpPr>
      <xdr:spPr bwMode="auto">
        <a:xfrm>
          <a:off x="8912225" y="10020300"/>
          <a:ext cx="2572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Manuel\Datos%20de%20programa\Microsoft\Excel\notesFFF692\manue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oise\PROGRAMA%20DE%20TRANSMISION\2013\Programa%20de%20Transmisi&#243;n%20V.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baldo\tablas\FMM\BOMBERO\Subdirecci&#243;n-G0001\CONSUMOS_EAV-Jul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88740\AppData\Local\Temp\notes43F63A\CAP7-2014-RST-revJ-1%20Emergencia%20Feb'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ROYECTOS\Proyectos%20RM%202013\Actualizaci&#243;n%202013\216%20RM%20CCC%20Poza%20Rica%2012.8%20ppef%20201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18637\CONFIG~1\Temp\notesFFF692\ESCOMB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85958\AppData\Local\Temp\notes5CF733\Anexo%206.4%20Oficio%20montos%20m&#225;ximos%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P-08\ESCOMB08%20Correci&#243;n%2007ago08%20-%20Con%20GNL%20y%20nivelados%2008-18%20+%2008-37%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0 y 3.21"/>
      <sheetName val="Hoja1"/>
      <sheetName val="Hoja2"/>
      <sheetName val="Hoja3"/>
      <sheetName val="manuel"/>
    </sheetNames>
    <definedNames>
      <definedName name="_F17C15"/>
      <definedName name="joules"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E"/>
      <sheetName val="Construcción"/>
      <sheetName val="Distribución"/>
      <sheetName val="Tipo"/>
      <sheetName val="Financiamiento"/>
    </sheetNames>
    <sheetDataSet>
      <sheetData sheetId="0">
        <row r="74">
          <cell r="A74">
            <v>1.16E-3</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_publico"/>
      <sheetName val="consumos area sector public"/>
      <sheetName val="Calor 99-09"/>
      <sheetName val="Combustible"/>
      <sheetName val="RESUMEN   PIES CUBICOS"/>
      <sheetName val="CTRLS 99"/>
      <sheetName val="Centrales"/>
      <sheetName val="Cuadro 5"/>
      <sheetName val="9"/>
      <sheetName val="4"/>
      <sheetName val="5"/>
      <sheetName val="3"/>
      <sheetName val="6"/>
      <sheetName val="1"/>
      <sheetName val="2"/>
      <sheetName val="8"/>
      <sheetName val="pasajeros-2006p"/>
    </sheetNames>
    <sheetDataSet>
      <sheetData sheetId="0" refreshError="1"/>
      <sheetData sheetId="1" refreshError="1"/>
      <sheetData sheetId="2" refreshError="1"/>
      <sheetData sheetId="3" refreshError="1"/>
      <sheetData sheetId="4" refreshError="1"/>
      <sheetData sheetId="5" refreshError="1"/>
      <sheetData sheetId="6" refreshError="1">
        <row r="7">
          <cell r="CV7" t="str">
            <v>ENERO</v>
          </cell>
          <cell r="CW7" t="str">
            <v>FEBRERO</v>
          </cell>
          <cell r="CX7" t="str">
            <v>MARZO</v>
          </cell>
          <cell r="CY7" t="str">
            <v>ABRIL</v>
          </cell>
          <cell r="CZ7" t="str">
            <v>MAYO</v>
          </cell>
          <cell r="DA7" t="str">
            <v>JUNIO</v>
          </cell>
          <cell r="DB7" t="str">
            <v>JULIO</v>
          </cell>
          <cell r="DC7" t="str">
            <v>AGOSTO</v>
          </cell>
          <cell r="DD7" t="str">
            <v>SEPTIEMBRE</v>
          </cell>
          <cell r="DE7" t="str">
            <v>OCTUBRE</v>
          </cell>
          <cell r="DF7" t="str">
            <v>NOVIEMBRE</v>
          </cell>
          <cell r="DG7" t="str">
            <v>DICIEMBRE</v>
          </cell>
        </row>
        <row r="118">
          <cell r="CF118">
            <v>2406.7590321798743</v>
          </cell>
          <cell r="CG118">
            <v>2407.2674455440128</v>
          </cell>
          <cell r="CH118">
            <v>2413.1781608751899</v>
          </cell>
          <cell r="CI118">
            <v>2403.2429217072472</v>
          </cell>
          <cell r="CJ118">
            <v>2414.7379635568864</v>
          </cell>
          <cell r="CK118">
            <v>2427.1639497431202</v>
          </cell>
          <cell r="CL118">
            <v>2446.7294570975864</v>
          </cell>
          <cell r="CM118">
            <v>2441.1751665527431</v>
          </cell>
          <cell r="CN118">
            <v>2446.895588272017</v>
          </cell>
          <cell r="CO118">
            <v>2448.2178533421975</v>
          </cell>
          <cell r="CP118">
            <v>2426.7292120707493</v>
          </cell>
          <cell r="CQ118">
            <v>2413.0251849207539</v>
          </cell>
          <cell r="CV118">
            <v>35.733097670471523</v>
          </cell>
          <cell r="CW118">
            <v>35.725550862811502</v>
          </cell>
          <cell r="CX118">
            <v>35.638046523254999</v>
          </cell>
          <cell r="CY118">
            <v>35.785377661729875</v>
          </cell>
          <cell r="CZ118">
            <v>35.615026087341732</v>
          </cell>
          <cell r="DA118">
            <v>35.432693195395764</v>
          </cell>
          <cell r="DB118">
            <v>35.14935225743794</v>
          </cell>
          <cell r="DC118">
            <v>35.229325918310685</v>
          </cell>
          <cell r="DD118">
            <v>35.146965803680374</v>
          </cell>
          <cell r="DE118">
            <v>35.127983177137729</v>
          </cell>
          <cell r="DF118">
            <v>35.439040803727572</v>
          </cell>
          <cell r="DG118">
            <v>35.640305830043509</v>
          </cell>
        </row>
        <row r="129">
          <cell r="CF129">
            <v>2406.7590321798748</v>
          </cell>
          <cell r="CG129">
            <v>2407.0026623731724</v>
          </cell>
          <cell r="CH129">
            <v>2409.1583480680524</v>
          </cell>
          <cell r="CI129">
            <v>2407.6349942781885</v>
          </cell>
          <cell r="CJ129">
            <v>2409.2042600296713</v>
          </cell>
          <cell r="CK129">
            <v>2412.4322739015615</v>
          </cell>
          <cell r="CL129">
            <v>2417.269042026237</v>
          </cell>
          <cell r="CM129">
            <v>2420.5236905437814</v>
          </cell>
          <cell r="CN129">
            <v>2423.3665422624281</v>
          </cell>
          <cell r="CO129">
            <v>2425.7505587133523</v>
          </cell>
          <cell r="CP129">
            <v>2425.8319947366267</v>
          </cell>
          <cell r="CQ129">
            <v>2424.7915462491947</v>
          </cell>
          <cell r="CV129">
            <v>35.733097670471508</v>
          </cell>
          <cell r="CW129">
            <v>35.729480864545756</v>
          </cell>
          <cell r="CX129">
            <v>35.697510558049736</v>
          </cell>
          <cell r="CY129">
            <v>35.72009701244442</v>
          </cell>
          <cell r="CZ129">
            <v>35.696830274205887</v>
          </cell>
          <cell r="DA129">
            <v>35.649065259388998</v>
          </cell>
          <cell r="DB129">
            <v>35.577734240986288</v>
          </cell>
          <cell r="DC129">
            <v>35.529896237806483</v>
          </cell>
          <cell r="DD129">
            <v>35.488216110256033</v>
          </cell>
          <cell r="DE129">
            <v>35.45333845528986</v>
          </cell>
          <cell r="DF129">
            <v>35.45214827439446</v>
          </cell>
          <cell r="DG129">
            <v>35.467360358957087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2"/>
      <sheetName val="GA3"/>
      <sheetName val="GA4"/>
      <sheetName val="GA5"/>
      <sheetName val="Sub T&amp;T 2014"/>
      <sheetName val="DIST2014"/>
      <sheetName val="Cenace 2014"/>
      <sheetName val="RM´s"/>
      <sheetName val="Mtto 2014"/>
      <sheetName val="Otros Proy 2014"/>
      <sheetName val="Inv PRC"/>
      <sheetName val="PISE CFE"/>
      <sheetName val="PISE CFE dolares"/>
      <sheetName val="PISE CFE colchon"/>
      <sheetName val="Contenido"/>
      <sheetName val="Gráfico1"/>
      <sheetName val="Datos grafico 7.1"/>
      <sheetName val="cuadro 7.1"/>
      <sheetName val="Cuadros 7.2"/>
      <sheetName val="cuadro 7.3"/>
      <sheetName val="cuadro 7.4"/>
      <sheetName val="cuadro 7.5"/>
      <sheetName val="cuadro 7.6"/>
      <sheetName val="cuadro 7.7"/>
      <sheetName val="cuadro 7.8"/>
      <sheetName val="cuadro 7.9"/>
      <sheetName val="cuadro 7.10"/>
      <sheetName val="cuadro 7.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D1">
            <v>12.5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grama de eventos"/>
      <sheetName val="Programa detallado"/>
      <sheetName val="Programa de inv"/>
      <sheetName val="datos base"/>
      <sheetName val="PEL"/>
      <sheetName val="Costos marginales"/>
      <sheetName val="Ingresos"/>
      <sheetName val="evaluación financiera"/>
      <sheetName val="Cuadro III"/>
      <sheetName val="Flujo Neto"/>
      <sheetName val="Inversión Directa USD corr"/>
      <sheetName val="Inversión Directa Pesos corr"/>
      <sheetName val="sens fin VPN=0"/>
      <sheetName val="Gráfica económica SDP"/>
      <sheetName val="amortización"/>
      <sheetName val="datos UIDEP"/>
      <sheetName val="Tabla Estimación"/>
      <sheetName val="TRI"/>
      <sheetName val="Opciones"/>
      <sheetName val="Base de Datos"/>
    </sheetNames>
    <sheetDataSet>
      <sheetData sheetId="0" refreshError="1"/>
      <sheetData sheetId="1" refreshError="1"/>
      <sheetData sheetId="2" refreshError="1"/>
      <sheetData sheetId="3" refreshError="1"/>
      <sheetData sheetId="4">
        <row r="11">
          <cell r="E11">
            <v>12.8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R"/>
      <sheetName val="M_Fuji"/>
      <sheetName val="B_R"/>
      <sheetName val="Co_R"/>
      <sheetName val="G_R"/>
      <sheetName val="Ca_R"/>
      <sheetName val="B_A"/>
      <sheetName val="Co_A"/>
      <sheetName val="G_A"/>
      <sheetName val="Ca_A"/>
      <sheetName val="B_B"/>
      <sheetName val="Co_B"/>
      <sheetName val="G_B"/>
      <sheetName val="Ca_B"/>
      <sheetName val="Nivelados"/>
      <sheetName val="1950"/>
      <sheetName val="2000"/>
      <sheetName val="Graficas 09-23"/>
      <sheetName val="Graficas 09-38"/>
    </sheetNames>
    <sheetDataSet>
      <sheetData sheetId="0" refreshError="1"/>
      <sheetData sheetId="1" refreshError="1"/>
      <sheetData sheetId="2"/>
      <sheetData sheetId="3"/>
      <sheetData sheetId="4"/>
      <sheetData sheetId="5"/>
      <sheetData sheetId="6">
        <row r="2">
          <cell r="B2" t="str">
            <v>Escenario de Precios de Combustibles 2009 - 2038</v>
          </cell>
          <cell r="AF2" t="str">
            <v xml:space="preserve">Escenario Alto - Básicos </v>
          </cell>
        </row>
        <row r="3">
          <cell r="Y3" t="str">
            <v>Nivelado</v>
          </cell>
          <cell r="Z3" t="str">
            <v>TMCA</v>
          </cell>
          <cell r="AA3" t="str">
            <v>Nivelado</v>
          </cell>
          <cell r="AB3" t="str">
            <v>TMCA</v>
          </cell>
          <cell r="AC3" t="str">
            <v>Poder</v>
          </cell>
          <cell r="AD3" t="str">
            <v>Nivelado</v>
          </cell>
          <cell r="AE3" t="str">
            <v>TMCA</v>
          </cell>
          <cell r="AF3" t="str">
            <v>Poder</v>
          </cell>
        </row>
        <row r="4">
          <cell r="D4" t="str">
            <v>Unidades</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t="str">
            <v>Calorífico</v>
          </cell>
          <cell r="AD4" t="str">
            <v>08-18</v>
          </cell>
          <cell r="AE4" t="str">
            <v>08-18</v>
          </cell>
          <cell r="AF4" t="str">
            <v>Calorífico</v>
          </cell>
        </row>
        <row r="5">
          <cell r="B5" t="str">
            <v>Escenario Alto</v>
          </cell>
          <cell r="AD5" t="str">
            <v>TD=12%</v>
          </cell>
        </row>
        <row r="6">
          <cell r="B6" t="str">
            <v>-----   Crudo   -----</v>
          </cell>
          <cell r="AF6" t="str">
            <v>Mill.BTU / Bl</v>
          </cell>
        </row>
        <row r="7">
          <cell r="B7" t="str">
            <v>Externo</v>
          </cell>
        </row>
        <row r="8">
          <cell r="C8" t="str">
            <v xml:space="preserve">USA Imported Oil </v>
          </cell>
          <cell r="D8" t="str">
            <v>(Dll.09 / Bl.)</v>
          </cell>
          <cell r="F8">
            <v>33.539643843482466</v>
          </cell>
          <cell r="G8">
            <v>26.013150482360981</v>
          </cell>
          <cell r="H8">
            <v>27.554378376108001</v>
          </cell>
          <cell r="I8">
            <v>31.533642429057029</v>
          </cell>
          <cell r="J8">
            <v>39.712390016243738</v>
          </cell>
          <cell r="K8">
            <v>52.34070076030968</v>
          </cell>
          <cell r="L8">
            <v>61.248657118340809</v>
          </cell>
          <cell r="M8">
            <v>67.748998962973644</v>
          </cell>
          <cell r="N8">
            <v>91.759419999999992</v>
          </cell>
          <cell r="O8">
            <v>45.731079068792162</v>
          </cell>
          <cell r="P8">
            <v>51.365598130492891</v>
          </cell>
          <cell r="Q8">
            <v>87.310641812302677</v>
          </cell>
          <cell r="R8">
            <v>96.239542776169301</v>
          </cell>
          <cell r="S8">
            <v>104.13390776967175</v>
          </cell>
          <cell r="T8">
            <v>109.02335704163778</v>
          </cell>
          <cell r="U8">
            <v>114.19644408748705</v>
          </cell>
          <cell r="V8">
            <v>115.27871211897667</v>
          </cell>
          <cell r="W8">
            <v>116.36098015046628</v>
          </cell>
          <cell r="X8">
            <v>117.44324818195589</v>
          </cell>
          <cell r="Y8">
            <v>77.545047163109729</v>
          </cell>
          <cell r="Z8">
            <v>3.3973956618391643E-3</v>
          </cell>
          <cell r="AA8">
            <v>84.51247448731894</v>
          </cell>
          <cell r="AB8">
            <v>8.2600969216288789E-3</v>
          </cell>
          <cell r="AC8">
            <v>5.98</v>
          </cell>
          <cell r="AD8">
            <v>77.545047163109729</v>
          </cell>
          <cell r="AE8">
            <v>3.3973956618391643E-3</v>
          </cell>
          <cell r="AF8">
            <v>5.98</v>
          </cell>
        </row>
        <row r="9">
          <cell r="C9" t="str">
            <v xml:space="preserve">WTI Spot </v>
          </cell>
          <cell r="D9" t="str">
            <v>(Dll.09 / Bl.)</v>
          </cell>
          <cell r="F9">
            <v>36.684881520812773</v>
          </cell>
          <cell r="G9">
            <v>30.60629086737617</v>
          </cell>
          <cell r="H9">
            <v>30.309777804313274</v>
          </cell>
          <cell r="I9">
            <v>35.388860328620332</v>
          </cell>
          <cell r="J9">
            <v>45.81225308186206</v>
          </cell>
          <cell r="K9">
            <v>60.452929121927653</v>
          </cell>
          <cell r="L9">
            <v>68.482435307872208</v>
          </cell>
          <cell r="M9">
            <v>73.011639157654955</v>
          </cell>
          <cell r="N9">
            <v>98.446708333333348</v>
          </cell>
          <cell r="O9">
            <v>48.336076232525578</v>
          </cell>
          <cell r="P9">
            <v>54.271747512275709</v>
          </cell>
          <cell r="Q9">
            <v>92.137971957540458</v>
          </cell>
          <cell r="R9">
            <v>101.54410235315919</v>
          </cell>
          <cell r="S9">
            <v>109.8604031857015</v>
          </cell>
          <cell r="T9">
            <v>115.01118239145042</v>
          </cell>
          <cell r="U9">
            <v>120.46075916445484</v>
          </cell>
          <cell r="V9">
            <v>121.60087195867185</v>
          </cell>
          <cell r="W9">
            <v>122.74098475288885</v>
          </cell>
          <cell r="X9">
            <v>123.88109754710587</v>
          </cell>
          <cell r="Y9">
            <v>81.850428503672035</v>
          </cell>
          <cell r="Z9">
            <v>1.877412524700528E-3</v>
          </cell>
          <cell r="AA9">
            <v>89.190248958476175</v>
          </cell>
          <cell r="AB9">
            <v>7.6896427809880485E-3</v>
          </cell>
          <cell r="AC9">
            <v>5.8250000000000002</v>
          </cell>
          <cell r="AD9">
            <v>81.850428503672035</v>
          </cell>
          <cell r="AE9">
            <v>1.877412524700528E-3</v>
          </cell>
          <cell r="AF9">
            <v>5.8250000000000002</v>
          </cell>
        </row>
        <row r="10">
          <cell r="B10" t="str">
            <v>Interno</v>
          </cell>
        </row>
        <row r="11">
          <cell r="C11" t="str">
            <v>Olmeca</v>
          </cell>
          <cell r="D11" t="str">
            <v>(Dll.09 / Bl.)</v>
          </cell>
          <cell r="F11">
            <v>35.113706550938325</v>
          </cell>
          <cell r="G11">
            <v>28.33068570715314</v>
          </cell>
          <cell r="H11">
            <v>28.90246268299477</v>
          </cell>
          <cell r="I11">
            <v>33.36580281558831</v>
          </cell>
          <cell r="J11">
            <v>43.517699811672109</v>
          </cell>
          <cell r="K11">
            <v>57.750453908888559</v>
          </cell>
          <cell r="L11">
            <v>67.112007045799729</v>
          </cell>
          <cell r="M11">
            <v>71.639715639695723</v>
          </cell>
          <cell r="N11">
            <v>98.276930000000007</v>
          </cell>
          <cell r="O11">
            <v>48.240288797516619</v>
          </cell>
          <cell r="P11">
            <v>53.211928438763628</v>
          </cell>
          <cell r="Q11">
            <v>90.718935812044819</v>
          </cell>
          <cell r="R11">
            <v>100.12506620766355</v>
          </cell>
          <cell r="S11">
            <v>108.44136704020586</v>
          </cell>
          <cell r="T11">
            <v>113.59214624595478</v>
          </cell>
          <cell r="U11">
            <v>119.0417230189592</v>
          </cell>
          <cell r="V11">
            <v>120.18183581317621</v>
          </cell>
          <cell r="W11">
            <v>121.32194860739321</v>
          </cell>
          <cell r="X11">
            <v>122.46206140161023</v>
          </cell>
          <cell r="Y11">
            <v>80.709006089084127</v>
          </cell>
          <cell r="Z11">
            <v>7.4006419463934492E-4</v>
          </cell>
          <cell r="AA11">
            <v>87.975849580532966</v>
          </cell>
          <cell r="AB11">
            <v>7.3606899842606488E-3</v>
          </cell>
          <cell r="AC11">
            <v>5.532</v>
          </cell>
          <cell r="AD11">
            <v>80.709006089084127</v>
          </cell>
          <cell r="AE11">
            <v>7.4006419463934492E-4</v>
          </cell>
          <cell r="AF11">
            <v>5.532</v>
          </cell>
        </row>
        <row r="12">
          <cell r="C12" t="str">
            <v>Istmo</v>
          </cell>
          <cell r="D12" t="str">
            <v>(Dll.09 / Bl.)</v>
          </cell>
          <cell r="F12">
            <v>33.745482812919008</v>
          </cell>
          <cell r="G12">
            <v>26.332402783735411</v>
          </cell>
          <cell r="H12">
            <v>27.287085798018385</v>
          </cell>
          <cell r="I12">
            <v>31.954697921613906</v>
          </cell>
          <cell r="J12">
            <v>42.079646691306735</v>
          </cell>
          <cell r="K12">
            <v>56.893463311093889</v>
          </cell>
          <cell r="L12">
            <v>59.453330503384358</v>
          </cell>
          <cell r="M12">
            <v>70.659457152313792</v>
          </cell>
          <cell r="N12">
            <v>80.198009999999996</v>
          </cell>
          <cell r="O12">
            <v>46.532960256186847</v>
          </cell>
          <cell r="P12">
            <v>52.289347143248847</v>
          </cell>
          <cell r="Q12">
            <v>87.350431529582153</v>
          </cell>
          <cell r="R12">
            <v>96.477320829156696</v>
          </cell>
          <cell r="S12">
            <v>104.38228438922768</v>
          </cell>
          <cell r="T12">
            <v>109.5330635949766</v>
          </cell>
          <cell r="U12">
            <v>114.98264036798102</v>
          </cell>
          <cell r="V12">
            <v>116.12275316219802</v>
          </cell>
          <cell r="W12">
            <v>117.26286595641503</v>
          </cell>
          <cell r="X12">
            <v>118.40297875063204</v>
          </cell>
          <cell r="Y12">
            <v>78.22803171412373</v>
          </cell>
          <cell r="Z12">
            <v>1.6008749829809599E-2</v>
          </cell>
          <cell r="AA12">
            <v>85.114183781955305</v>
          </cell>
          <cell r="AB12">
            <v>1.3071196847806776E-2</v>
          </cell>
          <cell r="AC12">
            <v>5.7080000000000002</v>
          </cell>
          <cell r="AD12">
            <v>78.22803171412373</v>
          </cell>
          <cell r="AE12">
            <v>1.6008749829809599E-2</v>
          </cell>
          <cell r="AF12">
            <v>5.7080000000000002</v>
          </cell>
        </row>
        <row r="13">
          <cell r="C13" t="str">
            <v>Maya</v>
          </cell>
          <cell r="D13" t="str">
            <v>(Dll.09 / Bl.)</v>
          </cell>
          <cell r="F13">
            <v>27.836693572623172</v>
          </cell>
          <cell r="G13">
            <v>20.325729854172057</v>
          </cell>
          <cell r="H13">
            <v>24.277138940400512</v>
          </cell>
          <cell r="I13">
            <v>27.4596460416148</v>
          </cell>
          <cell r="J13">
            <v>32.98672619176569</v>
          </cell>
          <cell r="K13">
            <v>43.502985220552112</v>
          </cell>
          <cell r="L13">
            <v>53.029589609407239</v>
          </cell>
          <cell r="M13">
            <v>61.018564400124525</v>
          </cell>
          <cell r="N13">
            <v>81.968319999999991</v>
          </cell>
          <cell r="O13">
            <v>42.347098084849442</v>
          </cell>
          <cell r="P13">
            <v>46.25066775972315</v>
          </cell>
          <cell r="Q13">
            <v>77.228566819043138</v>
          </cell>
          <cell r="R13">
            <v>85.96273655039677</v>
          </cell>
          <cell r="S13">
            <v>93.2728488822966</v>
          </cell>
          <cell r="T13">
            <v>98.423628088045518</v>
          </cell>
          <cell r="U13">
            <v>103.87320486104994</v>
          </cell>
          <cell r="V13">
            <v>105.01331765526695</v>
          </cell>
          <cell r="W13">
            <v>106.15343044948395</v>
          </cell>
          <cell r="X13">
            <v>107.29354324370097</v>
          </cell>
          <cell r="Y13">
            <v>70.003802241277569</v>
          </cell>
          <cell r="Z13">
            <v>3.417306931405184E-3</v>
          </cell>
          <cell r="AA13">
            <v>76.18086538391114</v>
          </cell>
          <cell r="AB13">
            <v>9.0149131546850558E-3</v>
          </cell>
          <cell r="AC13">
            <v>5.88</v>
          </cell>
          <cell r="AD13">
            <v>70.003802241277569</v>
          </cell>
          <cell r="AE13">
            <v>3.417306931405184E-3</v>
          </cell>
          <cell r="AF13">
            <v>5.88</v>
          </cell>
        </row>
        <row r="14">
          <cell r="C14" t="str">
            <v>Mezcla Mex. de Exportación</v>
          </cell>
          <cell r="D14" t="str">
            <v>(Dll.09 / Bl.)</v>
          </cell>
          <cell r="F14">
            <v>30.016165013715899</v>
          </cell>
          <cell r="G14">
            <v>22.004760476215356</v>
          </cell>
          <cell r="H14">
            <v>25.009288176037291</v>
          </cell>
          <cell r="I14">
            <v>28.199338123133643</v>
          </cell>
          <cell r="J14">
            <v>34.347345682572929</v>
          </cell>
          <cell r="K14">
            <v>45.752585539763132</v>
          </cell>
          <cell r="L14">
            <v>55.042846044676317</v>
          </cell>
          <cell r="M14">
            <v>62.29188985796084</v>
          </cell>
          <cell r="N14">
            <v>83.422149999999988</v>
          </cell>
          <cell r="O14">
            <v>51.477207278831663</v>
          </cell>
          <cell r="P14">
            <v>56.712990355862864</v>
          </cell>
          <cell r="Q14">
            <v>74.113509822230512</v>
          </cell>
          <cell r="R14">
            <v>86.39269738229855</v>
          </cell>
          <cell r="S14">
            <v>96.880680338809412</v>
          </cell>
          <cell r="T14">
            <v>103.06161538570812</v>
          </cell>
          <cell r="U14">
            <v>109.60110751331342</v>
          </cell>
          <cell r="V14">
            <v>110.96924286637383</v>
          </cell>
          <cell r="W14">
            <v>112.33737821943423</v>
          </cell>
          <cell r="X14">
            <v>113.70551357249465</v>
          </cell>
          <cell r="Y14">
            <v>70.154683301363448</v>
          </cell>
          <cell r="Z14">
            <v>1.6384953978345607E-3</v>
          </cell>
          <cell r="AA14">
            <v>77.05773074419487</v>
          </cell>
          <cell r="AB14">
            <v>1.0376736434471567E-2</v>
          </cell>
          <cell r="AC14">
            <v>5.8259999999999996</v>
          </cell>
          <cell r="AD14">
            <v>70.154683301363448</v>
          </cell>
          <cell r="AE14">
            <v>1.6384953978345607E-3</v>
          </cell>
          <cell r="AF14">
            <v>5.8259999999999996</v>
          </cell>
        </row>
        <row r="16">
          <cell r="B16" t="str">
            <v>-----   Residual    (Combustóleo)  -----</v>
          </cell>
          <cell r="AF16" t="str">
            <v>Mill.BTU / Bl</v>
          </cell>
        </row>
        <row r="17">
          <cell r="B17" t="str">
            <v>Externo</v>
          </cell>
        </row>
        <row r="18">
          <cell r="C18" t="str">
            <v>Residual  1.0%S GC</v>
          </cell>
          <cell r="D18" t="str">
            <v>(Dll.09 / Bl.)</v>
          </cell>
          <cell r="F18">
            <v>31.476041718118054</v>
          </cell>
          <cell r="G18">
            <v>25.36780227934976</v>
          </cell>
          <cell r="H18">
            <v>25.790275520520758</v>
          </cell>
          <cell r="I18">
            <v>31.969872076494767</v>
          </cell>
          <cell r="J18">
            <v>32.006546971725037</v>
          </cell>
          <cell r="K18">
            <v>46.488366157560883</v>
          </cell>
          <cell r="L18">
            <v>48.946036459964894</v>
          </cell>
          <cell r="M18">
            <v>56.127494297244176</v>
          </cell>
          <cell r="N18">
            <v>76.905464166666633</v>
          </cell>
          <cell r="O18">
            <v>49.129898220543168</v>
          </cell>
          <cell r="P18">
            <v>51.414609286663001</v>
          </cell>
          <cell r="Q18">
            <v>63.633495790621225</v>
          </cell>
          <cell r="R18">
            <v>72.055576115850513</v>
          </cell>
          <cell r="S18">
            <v>79.501842611695253</v>
          </cell>
          <cell r="T18">
            <v>84.113757860982489</v>
          </cell>
          <cell r="U18">
            <v>88.993211088860903</v>
          </cell>
          <cell r="V18">
            <v>90.014047620873029</v>
          </cell>
          <cell r="W18">
            <v>91.034884152885141</v>
          </cell>
          <cell r="X18">
            <v>92.055720684897267</v>
          </cell>
          <cell r="Y18">
            <v>61.050292613239776</v>
          </cell>
          <cell r="Z18">
            <v>-7.0849010272771018E-3</v>
          </cell>
          <cell r="AA18">
            <v>65.879897763744125</v>
          </cell>
          <cell r="AB18">
            <v>6.0119035162207179E-3</v>
          </cell>
          <cell r="AC18">
            <v>6.2869999999999999</v>
          </cell>
          <cell r="AD18">
            <v>61.050292613239776</v>
          </cell>
          <cell r="AE18">
            <v>-7.0849010272771018E-3</v>
          </cell>
          <cell r="AF18">
            <v>6.2869999999999999</v>
          </cell>
        </row>
        <row r="19">
          <cell r="C19" t="str">
            <v>Residual  1.0%S WC</v>
          </cell>
          <cell r="D19" t="str">
            <v>(Dll.09 / Bl.)</v>
          </cell>
          <cell r="F19">
            <v>27.328150236368206</v>
          </cell>
          <cell r="G19">
            <v>22.83245162792684</v>
          </cell>
          <cell r="H19">
            <v>26.35737248292406</v>
          </cell>
          <cell r="I19">
            <v>31.351564378221621</v>
          </cell>
          <cell r="J19">
            <v>33.904867799383581</v>
          </cell>
          <cell r="K19">
            <v>45.366939770755529</v>
          </cell>
          <cell r="L19">
            <v>54.600481530010946</v>
          </cell>
          <cell r="M19">
            <v>63.303567690689952</v>
          </cell>
          <cell r="N19">
            <v>83.027180518483718</v>
          </cell>
          <cell r="O19">
            <v>54.399512120233119</v>
          </cell>
          <cell r="P19">
            <v>59.022612487331578</v>
          </cell>
          <cell r="Q19">
            <v>69.652817609275957</v>
          </cell>
          <cell r="R19">
            <v>78.871572881091907</v>
          </cell>
          <cell r="S19">
            <v>87.022208574779185</v>
          </cell>
          <cell r="T19">
            <v>92.070381517297093</v>
          </cell>
          <cell r="U19">
            <v>97.411399820498659</v>
          </cell>
          <cell r="V19">
            <v>98.52880096104083</v>
          </cell>
          <cell r="W19">
            <v>99.646202101583</v>
          </cell>
          <cell r="X19">
            <v>100.7636032421252</v>
          </cell>
          <cell r="Y19">
            <v>67.287303824340043</v>
          </cell>
          <cell r="Z19">
            <v>-5.8391800560693152E-3</v>
          </cell>
          <cell r="AA19">
            <v>72.452300193589892</v>
          </cell>
          <cell r="AB19">
            <v>6.4745089737494599E-3</v>
          </cell>
          <cell r="AC19">
            <v>6.2869999999999999</v>
          </cell>
          <cell r="AD19">
            <v>67.287303824340043</v>
          </cell>
          <cell r="AE19">
            <v>-5.8391800560693152E-3</v>
          </cell>
          <cell r="AF19">
            <v>6.2869999999999999</v>
          </cell>
        </row>
        <row r="20">
          <cell r="C20" t="str">
            <v>Residual  3.0%S GC</v>
          </cell>
          <cell r="D20" t="str">
            <v>(Dll.09 / Bl.)</v>
          </cell>
          <cell r="F20">
            <v>24.764656902128038</v>
          </cell>
          <cell r="G20">
            <v>19.94295769844193</v>
          </cell>
          <cell r="H20">
            <v>23.79588797465815</v>
          </cell>
          <cell r="I20">
            <v>27.047765680024195</v>
          </cell>
          <cell r="J20">
            <v>27.09278850545817</v>
          </cell>
          <cell r="K20">
            <v>38.642015120918927</v>
          </cell>
          <cell r="L20">
            <v>47.162519254114947</v>
          </cell>
          <cell r="M20">
            <v>53.570781263029133</v>
          </cell>
          <cell r="N20">
            <v>71.550029166666647</v>
          </cell>
          <cell r="O20">
            <v>44.214453704122178</v>
          </cell>
          <cell r="P20">
            <v>47.46628596619324</v>
          </cell>
          <cell r="Q20">
            <v>58.91848454160521</v>
          </cell>
          <cell r="R20">
            <v>66.716519260347084</v>
          </cell>
          <cell r="S20">
            <v>73.611044415332572</v>
          </cell>
          <cell r="T20">
            <v>77.881233471366997</v>
          </cell>
          <cell r="U20">
            <v>82.399136912098783</v>
          </cell>
          <cell r="V20">
            <v>83.344333159508565</v>
          </cell>
          <cell r="W20">
            <v>84.289529406918362</v>
          </cell>
          <cell r="X20">
            <v>85.234725654328173</v>
          </cell>
          <cell r="Y20">
            <v>56.316329722676237</v>
          </cell>
          <cell r="Z20">
            <v>-7.518539478812758E-3</v>
          </cell>
          <cell r="AA20">
            <v>60.843375843874554</v>
          </cell>
          <cell r="AB20">
            <v>5.8507832048806385E-3</v>
          </cell>
          <cell r="AC20">
            <v>6.2869999999999999</v>
          </cell>
          <cell r="AD20">
            <v>56.316329722676237</v>
          </cell>
          <cell r="AE20">
            <v>-7.518539478812758E-3</v>
          </cell>
          <cell r="AF20">
            <v>6.2869999999999999</v>
          </cell>
        </row>
        <row r="21">
          <cell r="C21" t="str">
            <v>Residual Utilities USA</v>
          </cell>
          <cell r="D21" t="str">
            <v>(Dll.09 / Bl.)</v>
          </cell>
          <cell r="F21">
            <v>32.687686035524386</v>
          </cell>
          <cell r="G21">
            <v>27.698521218626389</v>
          </cell>
          <cell r="H21">
            <v>27.252814240940719</v>
          </cell>
          <cell r="I21">
            <v>33.340107050664159</v>
          </cell>
          <cell r="J21">
            <v>32.895476190304969</v>
          </cell>
          <cell r="K21">
            <v>47.54821651455736</v>
          </cell>
          <cell r="L21">
            <v>51.216569168563503</v>
          </cell>
          <cell r="M21">
            <v>54.894151909144689</v>
          </cell>
          <cell r="N21">
            <v>88.542084320000001</v>
          </cell>
          <cell r="O21">
            <v>54.520398753900245</v>
          </cell>
          <cell r="P21">
            <v>58.350042586954181</v>
          </cell>
          <cell r="Q21">
            <v>71.837159422833963</v>
          </cell>
          <cell r="R21">
            <v>81.020811334679664</v>
          </cell>
          <cell r="S21">
            <v>89.1404108754042</v>
          </cell>
          <cell r="T21">
            <v>94.169361284427268</v>
          </cell>
          <cell r="U21">
            <v>99.490041951735805</v>
          </cell>
          <cell r="V21">
            <v>100.60318822995534</v>
          </cell>
          <cell r="W21">
            <v>101.71633450817488</v>
          </cell>
          <cell r="X21">
            <v>102.82948078639446</v>
          </cell>
          <cell r="Y21">
            <v>68.772632918439129</v>
          </cell>
          <cell r="Z21">
            <v>-9.1799918299699801E-3</v>
          </cell>
          <cell r="AA21">
            <v>74.104080810820918</v>
          </cell>
          <cell r="AB21">
            <v>4.9989238676595438E-3</v>
          </cell>
          <cell r="AC21">
            <v>6.2869999999999999</v>
          </cell>
          <cell r="AD21">
            <v>68.772632918439129</v>
          </cell>
          <cell r="AE21">
            <v>-9.1799918299699801E-3</v>
          </cell>
          <cell r="AF21">
            <v>6.2869999999999999</v>
          </cell>
        </row>
        <row r="22">
          <cell r="C22" t="str">
            <v>Bunker Houston</v>
          </cell>
          <cell r="D22" t="str">
            <v>(Dll.09 / Bl.)</v>
          </cell>
          <cell r="F22">
            <v>25.110894396384722</v>
          </cell>
          <cell r="G22">
            <v>20.414398023493796</v>
          </cell>
          <cell r="H22">
            <v>23.675169813682508</v>
          </cell>
          <cell r="I22">
            <v>27.884832584163632</v>
          </cell>
          <cell r="J22">
            <v>28.279160584859966</v>
          </cell>
          <cell r="K22">
            <v>40.418725978683483</v>
          </cell>
          <cell r="L22">
            <v>47.530743847676391</v>
          </cell>
          <cell r="M22">
            <v>54.244043188301866</v>
          </cell>
          <cell r="N22">
            <v>74.234217826082528</v>
          </cell>
          <cell r="O22">
            <v>45.196664739111007</v>
          </cell>
          <cell r="P22">
            <v>48.30859253141309</v>
          </cell>
          <cell r="Q22">
            <v>60.410750292098882</v>
          </cell>
          <cell r="R22">
            <v>68.406290771935517</v>
          </cell>
          <cell r="S22">
            <v>75.475437929417282</v>
          </cell>
          <cell r="T22">
            <v>79.853780766493927</v>
          </cell>
          <cell r="U22">
            <v>84.486112007280227</v>
          </cell>
          <cell r="V22">
            <v>85.455247838310996</v>
          </cell>
          <cell r="W22">
            <v>86.424383669341765</v>
          </cell>
          <cell r="X22">
            <v>87.393519500372534</v>
          </cell>
          <cell r="Y22">
            <v>57.673672180287326</v>
          </cell>
          <cell r="Z22">
            <v>-8.5840801534572408E-3</v>
          </cell>
          <cell r="AA22">
            <v>62.333520288392592</v>
          </cell>
          <cell r="AB22">
            <v>5.4546873203666912E-3</v>
          </cell>
          <cell r="AC22">
            <v>6.2869999999999999</v>
          </cell>
          <cell r="AD22">
            <v>57.673672180287326</v>
          </cell>
          <cell r="AE22">
            <v>-8.5840801534572408E-3</v>
          </cell>
          <cell r="AF22">
            <v>6.2869999999999999</v>
          </cell>
        </row>
        <row r="23">
          <cell r="C23" t="str">
            <v>Bunker "C" Los Angeles</v>
          </cell>
          <cell r="D23" t="str">
            <v>(Dll.09 / Bl.)</v>
          </cell>
          <cell r="F23">
            <v>28.038289709264426</v>
          </cell>
          <cell r="G23">
            <v>22.595117043468854</v>
          </cell>
          <cell r="H23">
            <v>24.987145906053257</v>
          </cell>
          <cell r="I23">
            <v>27.490391636157575</v>
          </cell>
          <cell r="J23">
            <v>31.497445237240758</v>
          </cell>
          <cell r="K23">
            <v>42.959361165145957</v>
          </cell>
          <cell r="L23">
            <v>50.326324946924032</v>
          </cell>
          <cell r="M23">
            <v>58.827299293451162</v>
          </cell>
          <cell r="N23">
            <v>77.966990833333327</v>
          </cell>
          <cell r="O23">
            <v>49.049294302649464</v>
          </cell>
          <cell r="P23">
            <v>53.502481787873556</v>
          </cell>
          <cell r="Q23">
            <v>65.066379793705693</v>
          </cell>
          <cell r="R23">
            <v>73.678106531107929</v>
          </cell>
          <cell r="S23">
            <v>81.292046294184544</v>
          </cell>
          <cell r="T23">
            <v>86.007811559916391</v>
          </cell>
          <cell r="U23">
            <v>90.997139161144204</v>
          </cell>
          <cell r="V23">
            <v>92.040962648663168</v>
          </cell>
          <cell r="W23">
            <v>93.084786136182132</v>
          </cell>
          <cell r="X23">
            <v>94.128609623701124</v>
          </cell>
          <cell r="Y23">
            <v>62.371412608124096</v>
          </cell>
          <cell r="Z23">
            <v>-6.3119889160915266E-3</v>
          </cell>
          <cell r="AA23">
            <v>67.323858582412569</v>
          </cell>
          <cell r="AB23">
            <v>6.2989720064718924E-3</v>
          </cell>
          <cell r="AC23">
            <v>6.2869999999999999</v>
          </cell>
          <cell r="AD23">
            <v>62.371412608124096</v>
          </cell>
          <cell r="AE23">
            <v>-6.3119889160915266E-3</v>
          </cell>
          <cell r="AF23">
            <v>6.2869999999999999</v>
          </cell>
        </row>
        <row r="24">
          <cell r="B24" t="str">
            <v>Interno</v>
          </cell>
        </row>
        <row r="25">
          <cell r="C25" t="str">
            <v>Residual Cadereyta</v>
          </cell>
          <cell r="D25" t="str">
            <v>(Dll.09 / Bl.)</v>
          </cell>
          <cell r="F25">
            <v>21.32452244823298</v>
          </cell>
          <cell r="G25">
            <v>17.727146469129632</v>
          </cell>
          <cell r="H25">
            <v>20.899775149614545</v>
          </cell>
          <cell r="I25">
            <v>23.981048674279783</v>
          </cell>
          <cell r="J25">
            <v>24.263421093616465</v>
          </cell>
          <cell r="K25">
            <v>28.531365313192826</v>
          </cell>
          <cell r="L25">
            <v>41.449245775512097</v>
          </cell>
          <cell r="M25">
            <v>40.310894757366071</v>
          </cell>
          <cell r="N25">
            <v>67.106969975632225</v>
          </cell>
          <cell r="O25">
            <v>30.263115554446941</v>
          </cell>
          <cell r="P25">
            <v>33.196857554222532</v>
          </cell>
          <cell r="Q25">
            <v>54.755441250504063</v>
          </cell>
          <cell r="R25">
            <v>60.661872088409247</v>
          </cell>
          <cell r="S25">
            <v>65.88396168622134</v>
          </cell>
          <cell r="T25">
            <v>69.118312036525509</v>
          </cell>
          <cell r="U25">
            <v>72.540287594146733</v>
          </cell>
          <cell r="V25">
            <v>73.254996232359602</v>
          </cell>
          <cell r="W25">
            <v>73.969704870572471</v>
          </cell>
          <cell r="X25">
            <v>74.684413508785354</v>
          </cell>
          <cell r="Y25">
            <v>49.046426290876454</v>
          </cell>
          <cell r="Z25">
            <v>-1.0116659603355505E-2</v>
          </cell>
          <cell r="AA25">
            <v>53.457931044521942</v>
          </cell>
          <cell r="AB25">
            <v>3.572482920713993E-3</v>
          </cell>
          <cell r="AC25">
            <v>6.2825101029999999</v>
          </cell>
          <cell r="AD25">
            <v>49.046426290876454</v>
          </cell>
          <cell r="AE25">
            <v>-1.0116659603355505E-2</v>
          </cell>
          <cell r="AF25">
            <v>6.2825101029999999</v>
          </cell>
        </row>
        <row r="26">
          <cell r="C26" t="str">
            <v>Residual Cd.Madero</v>
          </cell>
          <cell r="D26" t="str">
            <v>(Dll.09 / Bl.)</v>
          </cell>
          <cell r="F26">
            <v>20.392120443279072</v>
          </cell>
          <cell r="G26">
            <v>17.339222335923342</v>
          </cell>
          <cell r="H26">
            <v>20.852938242121695</v>
          </cell>
          <cell r="I26">
            <v>23.744216606394968</v>
          </cell>
          <cell r="J26">
            <v>24.062380472822674</v>
          </cell>
          <cell r="K26">
            <v>28.54856390256527</v>
          </cell>
          <cell r="L26">
            <v>41.747532719106935</v>
          </cell>
          <cell r="M26">
            <v>40.9911004367328</v>
          </cell>
          <cell r="N26">
            <v>67.9209662769766</v>
          </cell>
          <cell r="O26">
            <v>30.674882606072249</v>
          </cell>
          <cell r="P26">
            <v>33.608624605847851</v>
          </cell>
          <cell r="Q26">
            <v>55.167208302129367</v>
          </cell>
          <cell r="R26">
            <v>61.073639140034551</v>
          </cell>
          <cell r="S26">
            <v>66.295728737846645</v>
          </cell>
          <cell r="T26">
            <v>69.530079088150814</v>
          </cell>
          <cell r="U26">
            <v>72.952054645772023</v>
          </cell>
          <cell r="V26">
            <v>73.666763283984892</v>
          </cell>
          <cell r="W26">
            <v>74.381471922197761</v>
          </cell>
          <cell r="X26">
            <v>75.096180560410644</v>
          </cell>
          <cell r="Y26">
            <v>49.458193342501779</v>
          </cell>
          <cell r="Z26">
            <v>-1.0586126348608338E-2</v>
          </cell>
          <cell r="AA26">
            <v>53.86969809614726</v>
          </cell>
          <cell r="AB26">
            <v>3.3531068218943805E-3</v>
          </cell>
          <cell r="AC26">
            <v>6.2825101029999999</v>
          </cell>
          <cell r="AD26">
            <v>49.458193342501779</v>
          </cell>
          <cell r="AE26">
            <v>-1.0586126348608338E-2</v>
          </cell>
          <cell r="AF26">
            <v>6.2825101029999999</v>
          </cell>
        </row>
        <row r="27">
          <cell r="C27" t="str">
            <v>Residual Minatitlán</v>
          </cell>
          <cell r="D27" t="str">
            <v>(Dll.09 / Bl.)</v>
          </cell>
          <cell r="F27">
            <v>20.91084540149361</v>
          </cell>
          <cell r="G27">
            <v>17.672188872676429</v>
          </cell>
          <cell r="H27">
            <v>20.239661510541882</v>
          </cell>
          <cell r="I27">
            <v>23.709856681471827</v>
          </cell>
          <cell r="J27">
            <v>23.904041503267251</v>
          </cell>
          <cell r="K27">
            <v>28.122351587753677</v>
          </cell>
          <cell r="L27">
            <v>41.377572141921981</v>
          </cell>
          <cell r="M27">
            <v>40.869080724557911</v>
          </cell>
          <cell r="N27">
            <v>67.627684136961648</v>
          </cell>
          <cell r="O27">
            <v>30.476454009011277</v>
          </cell>
          <cell r="P27">
            <v>33.369108302518939</v>
          </cell>
          <cell r="Q27">
            <v>55.019651081413301</v>
          </cell>
          <cell r="R27">
            <v>60.952594214452226</v>
          </cell>
          <cell r="S27">
            <v>66.198124293399459</v>
          </cell>
          <cell r="T27">
            <v>69.446992726350558</v>
          </cell>
          <cell r="U27">
            <v>72.884328563032653</v>
          </cell>
          <cell r="V27">
            <v>73.602250744500267</v>
          </cell>
          <cell r="W27">
            <v>74.320172925967881</v>
          </cell>
          <cell r="X27">
            <v>75.038095107435481</v>
          </cell>
          <cell r="Y27">
            <v>49.294538002103906</v>
          </cell>
          <cell r="Z27">
            <v>-1.0381656752595503E-2</v>
          </cell>
          <cell r="AA27">
            <v>53.723340241252771</v>
          </cell>
          <cell r="AB27">
            <v>3.4719630649879818E-3</v>
          </cell>
          <cell r="AC27">
            <v>6.2825101029999999</v>
          </cell>
          <cell r="AD27">
            <v>49.294538002103906</v>
          </cell>
          <cell r="AE27">
            <v>-1.0381656752595503E-2</v>
          </cell>
          <cell r="AF27">
            <v>6.2825101029999999</v>
          </cell>
        </row>
        <row r="28">
          <cell r="C28" t="str">
            <v>Residual Salamanca</v>
          </cell>
          <cell r="D28" t="str">
            <v>(Dll.09 / Bl.)</v>
          </cell>
          <cell r="F28">
            <v>21.964174653378219</v>
          </cell>
          <cell r="G28">
            <v>18.731078826316853</v>
          </cell>
          <cell r="H28">
            <v>21.259367896529017</v>
          </cell>
          <cell r="I28">
            <v>24.681655923932002</v>
          </cell>
          <cell r="J28">
            <v>24.855633775024547</v>
          </cell>
          <cell r="K28">
            <v>29.068274003237953</v>
          </cell>
          <cell r="L28">
            <v>41.172453353500785</v>
          </cell>
          <cell r="M28">
            <v>38.557971750953676</v>
          </cell>
          <cell r="N28">
            <v>65.519117273992833</v>
          </cell>
          <cell r="O28">
            <v>35.029401850507213</v>
          </cell>
          <cell r="P28">
            <v>37.141389724924331</v>
          </cell>
          <cell r="Q28">
            <v>60.539155073462553</v>
          </cell>
          <cell r="R28">
            <v>66.975831814042309</v>
          </cell>
          <cell r="S28">
            <v>72.666731034557316</v>
          </cell>
          <cell r="T28">
            <v>76.191443037800298</v>
          </cell>
          <cell r="U28">
            <v>79.920624176639265</v>
          </cell>
          <cell r="V28">
            <v>80.699603679946875</v>
          </cell>
          <cell r="W28">
            <v>81.478583183254486</v>
          </cell>
          <cell r="X28">
            <v>82.25756268656211</v>
          </cell>
          <cell r="Y28">
            <v>54.508177720199328</v>
          </cell>
          <cell r="Z28">
            <v>1.0236301028618833E-3</v>
          </cell>
          <cell r="AA28">
            <v>59.265632183912096</v>
          </cell>
          <cell r="AB28">
            <v>7.6126085555747736E-3</v>
          </cell>
          <cell r="AC28">
            <v>6.2825101029999999</v>
          </cell>
          <cell r="AD28">
            <v>54.508177720199328</v>
          </cell>
          <cell r="AE28">
            <v>1.0236301028618833E-3</v>
          </cell>
          <cell r="AF28">
            <v>6.2825101029999999</v>
          </cell>
        </row>
        <row r="29">
          <cell r="C29" t="str">
            <v>Residual Salina Cruz</v>
          </cell>
          <cell r="D29" t="str">
            <v>(Dll.09 / Bl.)</v>
          </cell>
          <cell r="F29">
            <v>21.496141419887163</v>
          </cell>
          <cell r="G29">
            <v>18.246324642216827</v>
          </cell>
          <cell r="H29">
            <v>21.409054829455144</v>
          </cell>
          <cell r="I29">
            <v>24.480524656089258</v>
          </cell>
          <cell r="J29">
            <v>24.757762837149738</v>
          </cell>
          <cell r="K29">
            <v>29.02527752980685</v>
          </cell>
          <cell r="L29">
            <v>42.002490037326545</v>
          </cell>
          <cell r="M29">
            <v>40.831147897075887</v>
          </cell>
          <cell r="N29">
            <v>68.215787739894779</v>
          </cell>
          <cell r="O29">
            <v>34.419926884581919</v>
          </cell>
          <cell r="P29">
            <v>37.271493471821671</v>
          </cell>
          <cell r="Q29">
            <v>59.013995333328864</v>
          </cell>
          <cell r="R29">
            <v>64.97345076150151</v>
          </cell>
          <cell r="S29">
            <v>70.242421321583876</v>
          </cell>
          <cell r="T29">
            <v>73.505807837181933</v>
          </cell>
          <cell r="U29">
            <v>76.958503952924929</v>
          </cell>
          <cell r="V29">
            <v>77.679639677647273</v>
          </cell>
          <cell r="W29">
            <v>78.400775402369618</v>
          </cell>
          <cell r="X29">
            <v>79.121911127091977</v>
          </cell>
          <cell r="Y29">
            <v>53.272784134337677</v>
          </cell>
          <cell r="Z29">
            <v>-5.3439288310240807E-3</v>
          </cell>
          <cell r="AA29">
            <v>57.718883858989912</v>
          </cell>
          <cell r="AB29">
            <v>4.956034444020041E-3</v>
          </cell>
          <cell r="AC29">
            <v>6.2825101029999999</v>
          </cell>
          <cell r="AD29">
            <v>53.272784134337677</v>
          </cell>
          <cell r="AE29">
            <v>-5.3439288310240807E-3</v>
          </cell>
          <cell r="AF29">
            <v>6.2825101029999999</v>
          </cell>
        </row>
        <row r="30">
          <cell r="C30" t="str">
            <v>Residual Tula</v>
          </cell>
          <cell r="D30" t="str">
            <v>(Dll.09 / Bl.)</v>
          </cell>
          <cell r="F30">
            <v>21.676310802940485</v>
          </cell>
          <cell r="G30">
            <v>19.356347304645205</v>
          </cell>
          <cell r="H30">
            <v>21.3968198821917</v>
          </cell>
          <cell r="I30">
            <v>25.093136976060272</v>
          </cell>
          <cell r="J30">
            <v>25.194909303294391</v>
          </cell>
          <cell r="K30">
            <v>30.212292898130251</v>
          </cell>
          <cell r="L30">
            <v>41.668618560053815</v>
          </cell>
          <cell r="M30">
            <v>37.966435281046714</v>
          </cell>
          <cell r="N30">
            <v>66.156714220959856</v>
          </cell>
          <cell r="O30">
            <v>30.629470248288563</v>
          </cell>
          <cell r="P30">
            <v>33.378317569858496</v>
          </cell>
          <cell r="Q30">
            <v>55.350717137897774</v>
          </cell>
          <cell r="R30">
            <v>61.376453303904746</v>
          </cell>
          <cell r="S30">
            <v>66.704025066824983</v>
          </cell>
          <cell r="T30">
            <v>70.003706789040393</v>
          </cell>
          <cell r="U30">
            <v>73.494803602435596</v>
          </cell>
          <cell r="V30">
            <v>74.223973185294795</v>
          </cell>
          <cell r="W30">
            <v>74.953142768153995</v>
          </cell>
          <cell r="X30">
            <v>75.682312351013181</v>
          </cell>
          <cell r="Y30">
            <v>49.569260639702158</v>
          </cell>
          <cell r="Z30">
            <v>-7.7848646736176086E-3</v>
          </cell>
          <cell r="AA30">
            <v>54.058604078112801</v>
          </cell>
          <cell r="AB30">
            <v>4.4940043269252605E-3</v>
          </cell>
          <cell r="AC30">
            <v>6.2825101029999999</v>
          </cell>
          <cell r="AD30">
            <v>49.569260639702158</v>
          </cell>
          <cell r="AE30">
            <v>-7.7848646736176086E-3</v>
          </cell>
          <cell r="AF30">
            <v>6.2825101029999999</v>
          </cell>
        </row>
        <row r="31">
          <cell r="C31" t="str">
            <v>Residual Refinería</v>
          </cell>
          <cell r="D31" t="str">
            <v>(Dll.09 / Bl.)</v>
          </cell>
          <cell r="F31">
            <v>21.294019194868586</v>
          </cell>
          <cell r="G31">
            <v>18.17871807515138</v>
          </cell>
          <cell r="H31">
            <v>21.009602918409001</v>
          </cell>
          <cell r="I31">
            <v>24.281739919704684</v>
          </cell>
          <cell r="J31">
            <v>24.506358164195845</v>
          </cell>
          <cell r="K31">
            <v>28.918020872447809</v>
          </cell>
          <cell r="L31">
            <v>41.569652097903699</v>
          </cell>
          <cell r="M31">
            <v>39.921105141288841</v>
          </cell>
          <cell r="N31">
            <v>67.091206604069654</v>
          </cell>
          <cell r="O31">
            <v>31.915541858818028</v>
          </cell>
          <cell r="P31">
            <v>34.66096520486564</v>
          </cell>
          <cell r="Q31">
            <v>56.641028029789318</v>
          </cell>
          <cell r="R31">
            <v>62.668973553724094</v>
          </cell>
          <cell r="S31">
            <v>67.998498690072267</v>
          </cell>
          <cell r="T31">
            <v>71.299390252508246</v>
          </cell>
          <cell r="U31">
            <v>74.79176708915854</v>
          </cell>
          <cell r="V31">
            <v>75.521204467288953</v>
          </cell>
          <cell r="W31">
            <v>76.250641845419366</v>
          </cell>
          <cell r="X31">
            <v>76.980079223549794</v>
          </cell>
          <cell r="Y31">
            <v>50.858230021620216</v>
          </cell>
          <cell r="Z31">
            <v>-7.1499055706046866E-3</v>
          </cell>
          <cell r="AA31">
            <v>55.349014917156111</v>
          </cell>
          <cell r="AB31">
            <v>4.5936415958038879E-3</v>
          </cell>
          <cell r="AC31">
            <v>6.2825101029999999</v>
          </cell>
          <cell r="AD31">
            <v>50.858230021620216</v>
          </cell>
          <cell r="AE31">
            <v>-7.1499055706046866E-3</v>
          </cell>
          <cell r="AF31">
            <v>6.2825101029999999</v>
          </cell>
        </row>
        <row r="32">
          <cell r="B32" t="str">
            <v>Residuos de vacío</v>
          </cell>
        </row>
        <row r="33">
          <cell r="C33" t="str">
            <v>Residuos vacío Cadereyta</v>
          </cell>
          <cell r="D33" t="str">
            <v>(Dll.09 / Bl.)</v>
          </cell>
          <cell r="F33" t="str">
            <v>nd</v>
          </cell>
          <cell r="G33" t="str">
            <v>nd</v>
          </cell>
          <cell r="H33" t="str">
            <v>nd</v>
          </cell>
          <cell r="I33" t="str">
            <v>nd</v>
          </cell>
          <cell r="J33" t="str">
            <v>nd</v>
          </cell>
          <cell r="K33">
            <v>21.565728001549363</v>
          </cell>
          <cell r="L33">
            <v>31.329841747023963</v>
          </cell>
          <cell r="M33">
            <v>30.469407357328944</v>
          </cell>
          <cell r="N33">
            <v>50.503644881230173</v>
          </cell>
          <cell r="O33">
            <v>31.276568573499528</v>
          </cell>
          <cell r="P33">
            <v>34.123711802187962</v>
          </cell>
          <cell r="Q33">
            <v>40.953579139215599</v>
          </cell>
          <cell r="R33">
            <v>46.864227459903155</v>
          </cell>
          <cell r="S33">
            <v>52.090045887116787</v>
          </cell>
          <cell r="T33">
            <v>55.326705723012033</v>
          </cell>
          <cell r="U33">
            <v>58.751124739871443</v>
          </cell>
          <cell r="V33">
            <v>59.466103144913312</v>
          </cell>
          <cell r="W33">
            <v>60.181081549955188</v>
          </cell>
          <cell r="X33">
            <v>60.89605995499705</v>
          </cell>
          <cell r="Y33">
            <v>39.450449927571029</v>
          </cell>
          <cell r="Z33">
            <v>-8.0495754582511347E-3</v>
          </cell>
          <cell r="AA33">
            <v>42.758415723832499</v>
          </cell>
          <cell r="AB33">
            <v>6.2569254924600415E-3</v>
          </cell>
          <cell r="AC33">
            <v>6.59</v>
          </cell>
          <cell r="AD33">
            <v>39.450449927571029</v>
          </cell>
          <cell r="AE33">
            <v>-8.0495754582511347E-3</v>
          </cell>
          <cell r="AF33">
            <v>6.59</v>
          </cell>
        </row>
        <row r="34">
          <cell r="C34" t="str">
            <v>Residuos vacío Cd.Madero</v>
          </cell>
          <cell r="D34" t="str">
            <v>(Dll.09 / Bl.)</v>
          </cell>
          <cell r="F34" t="str">
            <v>nd</v>
          </cell>
          <cell r="G34" t="str">
            <v>nd</v>
          </cell>
          <cell r="H34" t="str">
            <v>nd</v>
          </cell>
          <cell r="I34" t="str">
            <v>nd</v>
          </cell>
          <cell r="J34" t="str">
            <v>nd</v>
          </cell>
          <cell r="K34">
            <v>21.565728001549363</v>
          </cell>
          <cell r="L34">
            <v>31.536295074327015</v>
          </cell>
          <cell r="M34">
            <v>30.964882362481131</v>
          </cell>
          <cell r="N34">
            <v>51.085451531684932</v>
          </cell>
          <cell r="O34">
            <v>31.770689035449902</v>
          </cell>
          <cell r="P34">
            <v>34.617832264138329</v>
          </cell>
          <cell r="Q34">
            <v>41.447699601165965</v>
          </cell>
          <cell r="R34">
            <v>47.358347921853522</v>
          </cell>
          <cell r="S34">
            <v>52.584166349067161</v>
          </cell>
          <cell r="T34">
            <v>55.820826184962392</v>
          </cell>
          <cell r="U34">
            <v>59.245245201821831</v>
          </cell>
          <cell r="V34">
            <v>59.960223606863693</v>
          </cell>
          <cell r="W34">
            <v>60.675202011905562</v>
          </cell>
          <cell r="X34">
            <v>61.390180416947416</v>
          </cell>
          <cell r="Y34">
            <v>39.944570389521395</v>
          </cell>
          <cell r="Z34">
            <v>-8.1232924744716328E-3</v>
          </cell>
          <cell r="AA34">
            <v>43.252536185782901</v>
          </cell>
          <cell r="AB34">
            <v>6.1438009799659188E-3</v>
          </cell>
          <cell r="AC34">
            <v>6.5904299999999996</v>
          </cell>
          <cell r="AD34">
            <v>39.944570389521395</v>
          </cell>
          <cell r="AE34">
            <v>-8.1232924744716328E-3</v>
          </cell>
          <cell r="AF34">
            <v>6.5904299999999996</v>
          </cell>
        </row>
        <row r="35">
          <cell r="C35" t="str">
            <v>Residuos vacío Minatitlán</v>
          </cell>
          <cell r="D35" t="str">
            <v>(Dll.09 / Bl.)</v>
          </cell>
          <cell r="F35" t="str">
            <v>nd</v>
          </cell>
          <cell r="G35" t="str">
            <v>nd</v>
          </cell>
          <cell r="H35" t="str">
            <v>nd</v>
          </cell>
          <cell r="I35" t="str">
            <v>nd</v>
          </cell>
          <cell r="J35" t="str">
            <v>nd</v>
          </cell>
          <cell r="K35">
            <v>20.799411333741293</v>
          </cell>
          <cell r="L35">
            <v>30.603029057409248</v>
          </cell>
          <cell r="M35">
            <v>30.226946651798414</v>
          </cell>
          <cell r="N35">
            <v>49.800929600118266</v>
          </cell>
          <cell r="O35">
            <v>31.532574718976729</v>
          </cell>
          <cell r="P35">
            <v>34.330412700143654</v>
          </cell>
          <cell r="Q35">
            <v>41.199366904718993</v>
          </cell>
          <cell r="R35">
            <v>47.141829979567028</v>
          </cell>
          <cell r="S35">
            <v>52.395776984142834</v>
          </cell>
          <cell r="T35">
            <v>55.649858519214384</v>
          </cell>
          <cell r="U35">
            <v>59.092709870946891</v>
          </cell>
          <cell r="V35">
            <v>59.811544527894441</v>
          </cell>
          <cell r="W35">
            <v>60.530379184841991</v>
          </cell>
          <cell r="X35">
            <v>61.24921384178954</v>
          </cell>
          <cell r="Y35">
            <v>39.697203875370249</v>
          </cell>
          <cell r="Z35">
            <v>-6.2511122834770783E-3</v>
          </cell>
          <cell r="AA35">
            <v>43.020594571729319</v>
          </cell>
          <cell r="AB35">
            <v>6.9210862304955878E-3</v>
          </cell>
          <cell r="AC35">
            <v>6.5904299999999996</v>
          </cell>
          <cell r="AD35">
            <v>39.697203875370249</v>
          </cell>
          <cell r="AE35">
            <v>-6.2511122834770783E-3</v>
          </cell>
          <cell r="AF35">
            <v>6.5904299999999996</v>
          </cell>
        </row>
        <row r="36">
          <cell r="C36" t="str">
            <v>Residuos vacío Salamanca</v>
          </cell>
          <cell r="D36" t="str">
            <v>(Dll.09 / Bl.)</v>
          </cell>
          <cell r="F36" t="str">
            <v>nd</v>
          </cell>
          <cell r="G36" t="str">
            <v>nd</v>
          </cell>
          <cell r="H36" t="str">
            <v>nd</v>
          </cell>
          <cell r="I36" t="str">
            <v>nd</v>
          </cell>
          <cell r="J36" t="str">
            <v>nd</v>
          </cell>
          <cell r="K36">
            <v>21.733687816275228</v>
          </cell>
          <cell r="L36">
            <v>30.783707609886836</v>
          </cell>
          <cell r="M36">
            <v>28.82891915460662</v>
          </cell>
          <cell r="N36">
            <v>48.774827334969743</v>
          </cell>
          <cell r="O36">
            <v>36.996112128771863</v>
          </cell>
          <cell r="P36">
            <v>38.857150407030112</v>
          </cell>
          <cell r="Q36">
            <v>46.468755095011886</v>
          </cell>
          <cell r="R36">
            <v>53.015698498908925</v>
          </cell>
          <cell r="S36">
            <v>58.8040884733661</v>
          </cell>
          <cell r="T36">
            <v>62.389182292787879</v>
          </cell>
          <cell r="U36">
            <v>66.18224800710864</v>
          </cell>
          <cell r="V36">
            <v>66.974351450264194</v>
          </cell>
          <cell r="W36">
            <v>67.766454893419748</v>
          </cell>
          <cell r="X36">
            <v>68.558558336575302</v>
          </cell>
          <cell r="Y36">
            <v>44.984949529283703</v>
          </cell>
          <cell r="Z36">
            <v>6.3434469563563578E-3</v>
          </cell>
          <cell r="AA36">
            <v>48.601413327496878</v>
          </cell>
          <cell r="AB36">
            <v>1.141377569630575E-2</v>
          </cell>
          <cell r="AC36">
            <v>6.5904299999999996</v>
          </cell>
          <cell r="AD36">
            <v>44.984949529283703</v>
          </cell>
          <cell r="AE36">
            <v>6.3434469563563578E-3</v>
          </cell>
          <cell r="AF36">
            <v>6.5904299999999996</v>
          </cell>
        </row>
        <row r="37">
          <cell r="C37" t="str">
            <v>Residuos vacío Salina Cruz</v>
          </cell>
          <cell r="D37" t="str">
            <v>(Dll.09 / Bl.)</v>
          </cell>
          <cell r="F37" t="str">
            <v>nd</v>
          </cell>
          <cell r="G37" t="str">
            <v>nd</v>
          </cell>
          <cell r="H37" t="str">
            <v>nd</v>
          </cell>
          <cell r="I37" t="str">
            <v>nd</v>
          </cell>
          <cell r="J37" t="str">
            <v>nd</v>
          </cell>
          <cell r="K37">
            <v>22.594481892987908</v>
          </cell>
          <cell r="L37">
            <v>32.69648324458533</v>
          </cell>
          <cell r="M37">
            <v>31.784661878135051</v>
          </cell>
          <cell r="N37">
            <v>52.871840472879185</v>
          </cell>
          <cell r="O37">
            <v>36.26474216966151</v>
          </cell>
          <cell r="P37">
            <v>39.013274903306915</v>
          </cell>
          <cell r="Q37">
            <v>45.92131597542997</v>
          </cell>
          <cell r="R37">
            <v>51.895593804438469</v>
          </cell>
          <cell r="S37">
            <v>57.177669386376465</v>
          </cell>
          <cell r="T37">
            <v>60.449172620624353</v>
          </cell>
          <cell r="U37">
            <v>63.910456307229914</v>
          </cell>
          <cell r="V37">
            <v>64.633147216083145</v>
          </cell>
          <cell r="W37">
            <v>65.355838124936383</v>
          </cell>
          <cell r="X37">
            <v>66.078529033789607</v>
          </cell>
          <cell r="Y37">
            <v>44.420119128377031</v>
          </cell>
          <cell r="Z37">
            <v>-2.8605134272736699E-3</v>
          </cell>
          <cell r="AA37">
            <v>47.758934724833694</v>
          </cell>
          <cell r="AB37">
            <v>7.4601220077965547E-3</v>
          </cell>
          <cell r="AC37">
            <v>6.5904299999999996</v>
          </cell>
          <cell r="AD37">
            <v>44.420119128377031</v>
          </cell>
          <cell r="AE37">
            <v>-2.8605134272736699E-3</v>
          </cell>
          <cell r="AF37">
            <v>6.5904299999999996</v>
          </cell>
        </row>
        <row r="38">
          <cell r="C38" t="str">
            <v>Residuos vacío Tula</v>
          </cell>
          <cell r="D38" t="str">
            <v>(Dll.09 / Bl.)</v>
          </cell>
          <cell r="F38" t="str">
            <v>nd</v>
          </cell>
          <cell r="G38" t="str">
            <v>nd</v>
          </cell>
          <cell r="H38" t="str">
            <v>nd</v>
          </cell>
          <cell r="I38" t="str">
            <v>nd</v>
          </cell>
          <cell r="J38" t="str">
            <v>nd</v>
          </cell>
          <cell r="K38">
            <v>21.733687816275228</v>
          </cell>
          <cell r="L38">
            <v>29.974975762207219</v>
          </cell>
          <cell r="M38">
            <v>27.311752041178622</v>
          </cell>
          <cell r="N38">
            <v>47.384596750271626</v>
          </cell>
          <cell r="O38">
            <v>31.716194206109471</v>
          </cell>
          <cell r="P38">
            <v>34.341463820951112</v>
          </cell>
          <cell r="Q38">
            <v>41.347222061943434</v>
          </cell>
          <cell r="R38">
            <v>47.401036776353124</v>
          </cell>
          <cell r="S38">
            <v>52.753433801696552</v>
          </cell>
          <cell r="T38">
            <v>56.068491283885258</v>
          </cell>
          <cell r="U38">
            <v>59.575855807673484</v>
          </cell>
          <cell r="V38">
            <v>60.308187346290936</v>
          </cell>
          <cell r="W38">
            <v>61.040518884908387</v>
          </cell>
          <cell r="X38">
            <v>61.772850423525831</v>
          </cell>
          <cell r="Y38">
            <v>39.848440670630048</v>
          </cell>
          <cell r="Z38">
            <v>-1.2669508322102896E-3</v>
          </cell>
          <cell r="AA38">
            <v>43.225818517330666</v>
          </cell>
          <cell r="AB38">
            <v>8.8780697326900082E-3</v>
          </cell>
          <cell r="AC38">
            <v>6.5904299999999996</v>
          </cell>
          <cell r="AD38">
            <v>39.848440670630048</v>
          </cell>
          <cell r="AE38">
            <v>-1.2669508322102896E-3</v>
          </cell>
          <cell r="AF38">
            <v>6.5904299999999996</v>
          </cell>
        </row>
        <row r="39">
          <cell r="C39" t="str">
            <v>Residuos vacío Refinería</v>
          </cell>
          <cell r="D39" t="str">
            <v>(Dll.09 / Bl.)</v>
          </cell>
          <cell r="F39" t="str">
            <v>nd</v>
          </cell>
          <cell r="G39" t="str">
            <v>nd</v>
          </cell>
          <cell r="H39" t="str">
            <v>nd</v>
          </cell>
          <cell r="I39" t="str">
            <v>nd</v>
          </cell>
          <cell r="J39" t="str">
            <v>nd</v>
          </cell>
          <cell r="K39">
            <v>21.665454143729733</v>
          </cell>
          <cell r="L39">
            <v>31.154055415906605</v>
          </cell>
          <cell r="M39">
            <v>29.931094907588125</v>
          </cell>
          <cell r="N39">
            <v>42.878625834854475</v>
          </cell>
          <cell r="O39">
            <v>33.259480138744834</v>
          </cell>
          <cell r="P39">
            <v>35.880640982959683</v>
          </cell>
          <cell r="Q39">
            <v>42.889656462914303</v>
          </cell>
          <cell r="R39">
            <v>48.946122406837375</v>
          </cell>
          <cell r="S39">
            <v>54.300863480294318</v>
          </cell>
          <cell r="T39">
            <v>57.617372770747714</v>
          </cell>
          <cell r="U39">
            <v>61.126273322442032</v>
          </cell>
          <cell r="V39">
            <v>61.858926215384962</v>
          </cell>
          <cell r="W39">
            <v>62.591579108327878</v>
          </cell>
          <cell r="X39">
            <v>63.324232001270794</v>
          </cell>
          <cell r="Y39">
            <v>41.390955586792238</v>
          </cell>
          <cell r="Z39">
            <v>1.0831209553902266E-2</v>
          </cell>
          <cell r="AA39">
            <v>44.769618841834344</v>
          </cell>
          <cell r="AB39">
            <v>1.3081308008393799E-2</v>
          </cell>
          <cell r="AC39">
            <v>6.5904299999999996</v>
          </cell>
          <cell r="AD39">
            <v>41.390955586792238</v>
          </cell>
          <cell r="AE39">
            <v>1.0831209553902266E-2</v>
          </cell>
          <cell r="AF39">
            <v>6.5904299999999996</v>
          </cell>
        </row>
        <row r="40">
          <cell r="B40" t="str">
            <v>-----   Gas Natural   -----</v>
          </cell>
          <cell r="AF40" t="str">
            <v>Mill.BTU / MPC</v>
          </cell>
        </row>
        <row r="41">
          <cell r="B41" t="str">
            <v>Externo</v>
          </cell>
        </row>
        <row r="42">
          <cell r="C42" t="str">
            <v>Natural Gas Henry Hub</v>
          </cell>
          <cell r="D42" t="str">
            <v>(Dll.09 / MillBtu)</v>
          </cell>
          <cell r="F42">
            <v>5.217367450662838</v>
          </cell>
          <cell r="G42">
            <v>4.6845894278786417</v>
          </cell>
          <cell r="H42">
            <v>3.8898785752104073</v>
          </cell>
          <cell r="I42">
            <v>6.2125919789651629</v>
          </cell>
          <cell r="J42">
            <v>6.4685150565868605</v>
          </cell>
          <cell r="K42">
            <v>9.4886379256481401</v>
          </cell>
          <cell r="L42">
            <v>6.9814255837604273</v>
          </cell>
          <cell r="M42">
            <v>7.0236805999388654</v>
          </cell>
          <cell r="N42">
            <v>8.7442908990780523</v>
          </cell>
          <cell r="O42">
            <v>5.0509442222222223</v>
          </cell>
          <cell r="P42">
            <v>5.7119565075016308</v>
          </cell>
          <cell r="Q42">
            <v>9.5227006759997952</v>
          </cell>
          <cell r="R42">
            <v>11.553679352748189</v>
          </cell>
          <cell r="S42">
            <v>11.69888594886193</v>
          </cell>
          <cell r="T42">
            <v>12.221346999660554</v>
          </cell>
          <cell r="U42">
            <v>12.773410047739459</v>
          </cell>
          <cell r="V42">
            <v>12.889505610381477</v>
          </cell>
          <cell r="W42">
            <v>13.005601173023495</v>
          </cell>
          <cell r="X42">
            <v>13.119550663845656</v>
          </cell>
          <cell r="Y42">
            <v>8.3678835109945311</v>
          </cell>
          <cell r="Z42">
            <v>2.3016959876933862E-2</v>
          </cell>
          <cell r="AA42">
            <v>9.2993108172876244</v>
          </cell>
          <cell r="AB42">
            <v>1.3615272203998829E-2</v>
          </cell>
          <cell r="AC42">
            <v>1.028</v>
          </cell>
          <cell r="AD42">
            <v>8.3678835109945311</v>
          </cell>
          <cell r="AE42">
            <v>2.3016959876933862E-2</v>
          </cell>
          <cell r="AF42">
            <v>1.028</v>
          </cell>
        </row>
        <row r="43">
          <cell r="C43" t="str">
            <v>Natural Gas  Avg. Wellhead</v>
          </cell>
          <cell r="D43" t="str">
            <v>(Dll.09 / MillBtu)</v>
          </cell>
          <cell r="F43">
            <v>4.347130028846192</v>
          </cell>
          <cell r="G43">
            <v>4.6008401985074245</v>
          </cell>
          <cell r="H43">
            <v>3.3381868056575628</v>
          </cell>
          <cell r="I43">
            <v>5.3864020858195047</v>
          </cell>
          <cell r="J43">
            <v>5.8810351563140832</v>
          </cell>
          <cell r="K43">
            <v>7.6308808088374116</v>
          </cell>
          <cell r="L43">
            <v>6.4506742254850913</v>
          </cell>
          <cell r="M43">
            <v>6.2559451821134306</v>
          </cell>
          <cell r="N43">
            <v>7.7562973760932952</v>
          </cell>
          <cell r="O43">
            <v>4.4792391857848894</v>
          </cell>
          <cell r="P43">
            <v>5.0265362056031107</v>
          </cell>
          <cell r="Q43">
            <v>8.1817104333061987</v>
          </cell>
          <cell r="R43">
            <v>9.863295786336213</v>
          </cell>
          <cell r="S43">
            <v>9.9835222013073146</v>
          </cell>
          <cell r="T43">
            <v>10.416103232614951</v>
          </cell>
          <cell r="U43">
            <v>10.873193770406745</v>
          </cell>
          <cell r="V43">
            <v>10.969317181216331</v>
          </cell>
          <cell r="W43">
            <v>11.065440592025917</v>
          </cell>
          <cell r="X43">
            <v>11.15978712404296</v>
          </cell>
          <cell r="Y43">
            <v>7.2255587748311196</v>
          </cell>
          <cell r="Z43">
            <v>1.9542433685677985E-2</v>
          </cell>
          <cell r="AA43">
            <v>7.9967507787679963</v>
          </cell>
          <cell r="AB43">
            <v>1.2200891069033437E-2</v>
          </cell>
          <cell r="AC43">
            <v>1.028</v>
          </cell>
          <cell r="AD43">
            <v>7.2255587748311196</v>
          </cell>
          <cell r="AE43">
            <v>1.9542433685677985E-2</v>
          </cell>
          <cell r="AF43">
            <v>1.028</v>
          </cell>
        </row>
        <row r="44">
          <cell r="C44" t="str">
            <v>NG Houston Ship Channel</v>
          </cell>
          <cell r="D44" t="str">
            <v>(Dll.09 / MillBtu)</v>
          </cell>
          <cell r="F44">
            <v>5.2268610265287663</v>
          </cell>
          <cell r="G44">
            <v>4.7017394182378007</v>
          </cell>
          <cell r="H44">
            <v>3.8580236833112491</v>
          </cell>
          <cell r="I44">
            <v>6.1115555353938653</v>
          </cell>
          <cell r="J44">
            <v>6.3013503990525574</v>
          </cell>
          <cell r="K44">
            <v>8.6087936540725636</v>
          </cell>
          <cell r="L44">
            <v>6.5979712253187586</v>
          </cell>
          <cell r="M44">
            <v>6.8504451953465102</v>
          </cell>
          <cell r="N44">
            <v>8.392852050383885</v>
          </cell>
          <cell r="O44">
            <v>4.5937222222222216</v>
          </cell>
          <cell r="P44">
            <v>5.2547345075016301</v>
          </cell>
          <cell r="Q44">
            <v>9.0654786759997954</v>
          </cell>
          <cell r="R44">
            <v>11.096457352748189</v>
          </cell>
          <cell r="S44">
            <v>11.24166394886193</v>
          </cell>
          <cell r="T44">
            <v>11.764124999660554</v>
          </cell>
          <cell r="U44">
            <v>12.316188047739459</v>
          </cell>
          <cell r="V44">
            <v>12.432283610381477</v>
          </cell>
          <cell r="W44">
            <v>12.548379173023495</v>
          </cell>
          <cell r="X44">
            <v>12.662328663845656</v>
          </cell>
          <cell r="Y44">
            <v>7.9106615109945313</v>
          </cell>
          <cell r="Z44">
            <v>2.2966714499143226E-2</v>
          </cell>
          <cell r="AA44">
            <v>8.8420888172876246</v>
          </cell>
          <cell r="AB44">
            <v>1.3802755160842395E-2</v>
          </cell>
          <cell r="AC44">
            <v>1.028</v>
          </cell>
          <cell r="AD44">
            <v>7.9106615109945313</v>
          </cell>
          <cell r="AE44">
            <v>2.2966714499143226E-2</v>
          </cell>
          <cell r="AF44">
            <v>1.028</v>
          </cell>
        </row>
        <row r="45">
          <cell r="C45" t="str">
            <v>Natural Gas  South Texas</v>
          </cell>
          <cell r="D45" t="str">
            <v>(Dll.09 / MillBtu)</v>
          </cell>
          <cell r="F45">
            <v>4.5163491529310331</v>
          </cell>
          <cell r="G45">
            <v>4.8124328392367817</v>
          </cell>
          <cell r="H45">
            <v>3.5793962631131442</v>
          </cell>
          <cell r="I45">
            <v>5.82649762673302</v>
          </cell>
          <cell r="J45">
            <v>6.449115147484707</v>
          </cell>
          <cell r="K45">
            <v>8.0878487666872303</v>
          </cell>
          <cell r="L45">
            <v>6.6416707142897522</v>
          </cell>
          <cell r="M45">
            <v>6.4070503195890938</v>
          </cell>
          <cell r="N45">
            <v>8.3372700000000002</v>
          </cell>
          <cell r="O45">
            <v>4.392722222222222</v>
          </cell>
          <cell r="P45">
            <v>5.0537345075016304</v>
          </cell>
          <cell r="Q45">
            <v>8.8644786759997949</v>
          </cell>
          <cell r="R45">
            <v>10.895457352748188</v>
          </cell>
          <cell r="S45">
            <v>11.04066394886193</v>
          </cell>
          <cell r="T45">
            <v>11.563124999660554</v>
          </cell>
          <cell r="U45">
            <v>12.115188047739458</v>
          </cell>
          <cell r="V45">
            <v>12.231283610381476</v>
          </cell>
          <cell r="W45">
            <v>12.347379173023494</v>
          </cell>
          <cell r="X45">
            <v>12.461328663845656</v>
          </cell>
          <cell r="Y45">
            <v>7.7096615109945308</v>
          </cell>
          <cell r="Z45">
            <v>2.183396284836836E-2</v>
          </cell>
          <cell r="AA45">
            <v>8.6410888172876223</v>
          </cell>
          <cell r="AB45">
            <v>1.3486612093283057E-2</v>
          </cell>
          <cell r="AC45">
            <v>1.028</v>
          </cell>
          <cell r="AD45">
            <v>7.7096615109945308</v>
          </cell>
          <cell r="AE45">
            <v>2.183396284836836E-2</v>
          </cell>
          <cell r="AF45">
            <v>1.028</v>
          </cell>
        </row>
        <row r="46">
          <cell r="C46" t="str">
            <v>Nat. Gas EPGT - P. Negras</v>
          </cell>
          <cell r="D46" t="str">
            <v>(Dll.09 / MillBtu)</v>
          </cell>
          <cell r="F46" t="str">
            <v>n.d.</v>
          </cell>
          <cell r="G46" t="str">
            <v>n.d.</v>
          </cell>
          <cell r="H46" t="str">
            <v>n.d.</v>
          </cell>
          <cell r="I46" t="str">
            <v>n.d.</v>
          </cell>
          <cell r="J46" t="str">
            <v>n.d.</v>
          </cell>
          <cell r="K46">
            <v>8.627877007078931</v>
          </cell>
          <cell r="L46">
            <v>6.9454447030998194</v>
          </cell>
          <cell r="M46">
            <v>6.9815873428980888</v>
          </cell>
          <cell r="N46">
            <v>8.6797270224154204</v>
          </cell>
          <cell r="O46">
            <v>3.8626112222222222</v>
          </cell>
          <cell r="P46">
            <v>4.5236235075016307</v>
          </cell>
          <cell r="Q46">
            <v>8.3343676759997951</v>
          </cell>
          <cell r="R46">
            <v>10.365346352748189</v>
          </cell>
          <cell r="S46">
            <v>10.51055294886193</v>
          </cell>
          <cell r="T46">
            <v>11.033013999660554</v>
          </cell>
          <cell r="U46">
            <v>11.585077047739459</v>
          </cell>
          <cell r="V46">
            <v>11.701172610381477</v>
          </cell>
          <cell r="W46">
            <v>11.817268173023495</v>
          </cell>
          <cell r="X46">
            <v>11.931217663845656</v>
          </cell>
          <cell r="Y46">
            <v>7.1795505109945319</v>
          </cell>
          <cell r="Z46">
            <v>1.3351738721736339E-2</v>
          </cell>
          <cell r="AA46">
            <v>8.1109778172876261</v>
          </cell>
          <cell r="AB46">
            <v>1.0662046103740996E-2</v>
          </cell>
          <cell r="AC46">
            <v>1.028</v>
          </cell>
          <cell r="AD46">
            <v>7.1795505109945319</v>
          </cell>
          <cell r="AE46">
            <v>1.3351738721736339E-2</v>
          </cell>
          <cell r="AF46">
            <v>1.028</v>
          </cell>
        </row>
        <row r="47">
          <cell r="C47" t="str">
            <v>Natural Gas  Permian B.</v>
          </cell>
          <cell r="D47" t="str">
            <v>(Dll.09 / MillBtu)</v>
          </cell>
          <cell r="F47">
            <v>5.140185019516875</v>
          </cell>
          <cell r="G47">
            <v>4.563445121031096</v>
          </cell>
          <cell r="H47">
            <v>3.6508122774697527</v>
          </cell>
          <cell r="I47">
            <v>5.8923136807407124</v>
          </cell>
          <cell r="J47">
            <v>5.9501487494445646</v>
          </cell>
          <cell r="K47">
            <v>8.1414989463610308</v>
          </cell>
          <cell r="L47">
            <v>6.2089385014049672</v>
          </cell>
          <cell r="M47">
            <v>6.4263661546623743</v>
          </cell>
          <cell r="N47">
            <v>7.4850567257404323</v>
          </cell>
          <cell r="O47">
            <v>3.8626112222222222</v>
          </cell>
          <cell r="P47">
            <v>4.5236235075016307</v>
          </cell>
          <cell r="Q47">
            <v>8.3343676759997951</v>
          </cell>
          <cell r="R47">
            <v>10.365346352748189</v>
          </cell>
          <cell r="S47">
            <v>10.51055294886193</v>
          </cell>
          <cell r="T47">
            <v>11.033013999660554</v>
          </cell>
          <cell r="U47">
            <v>11.585077047739459</v>
          </cell>
          <cell r="V47">
            <v>11.701172610381477</v>
          </cell>
          <cell r="W47">
            <v>11.817268173023495</v>
          </cell>
          <cell r="X47">
            <v>11.931217663845656</v>
          </cell>
          <cell r="Y47">
            <v>7.1795505109945319</v>
          </cell>
          <cell r="Z47">
            <v>2.7085667517060541E-2</v>
          </cell>
          <cell r="AA47">
            <v>8.1109778172876261</v>
          </cell>
          <cell r="AB47">
            <v>1.5663056377088314E-2</v>
          </cell>
          <cell r="AC47">
            <v>1.028</v>
          </cell>
          <cell r="AD47">
            <v>7.1795505109945319</v>
          </cell>
          <cell r="AE47">
            <v>2.7085667517060541E-2</v>
          </cell>
          <cell r="AF47">
            <v>1.028</v>
          </cell>
        </row>
        <row r="48">
          <cell r="C48" t="str">
            <v>NG Permian (Zona Nte Import.)</v>
          </cell>
          <cell r="D48" t="str">
            <v>(Dll.09 / MillBtu)</v>
          </cell>
          <cell r="F48" t="str">
            <v>nd</v>
          </cell>
          <cell r="G48" t="str">
            <v>nd</v>
          </cell>
          <cell r="H48" t="str">
            <v>nd</v>
          </cell>
          <cell r="I48" t="str">
            <v>nd</v>
          </cell>
          <cell r="J48" t="str">
            <v>nd</v>
          </cell>
          <cell r="K48" t="str">
            <v>nd</v>
          </cell>
          <cell r="L48" t="str">
            <v>nd</v>
          </cell>
          <cell r="M48" t="str">
            <v>nd</v>
          </cell>
          <cell r="N48">
            <v>7.505058100500273</v>
          </cell>
          <cell r="O48">
            <v>4.392722222222222</v>
          </cell>
          <cell r="P48">
            <v>5.0537345075016304</v>
          </cell>
          <cell r="Q48">
            <v>8.8644786759997949</v>
          </cell>
          <cell r="R48">
            <v>10.895457352748188</v>
          </cell>
          <cell r="S48">
            <v>11.04066394886193</v>
          </cell>
          <cell r="T48">
            <v>11.563124999660554</v>
          </cell>
          <cell r="U48">
            <v>12.115188047739458</v>
          </cell>
          <cell r="V48">
            <v>12.231283610381476</v>
          </cell>
          <cell r="W48">
            <v>12.347379173023494</v>
          </cell>
          <cell r="X48">
            <v>12.461328663845656</v>
          </cell>
          <cell r="Y48">
            <v>7.7096615109945308</v>
          </cell>
          <cell r="Z48">
            <v>3.1649409621488767E-2</v>
          </cell>
          <cell r="AA48">
            <v>8.6410888172876223</v>
          </cell>
          <cell r="AB48">
            <v>1.704540746662242E-2</v>
          </cell>
          <cell r="AC48">
            <v>1.028</v>
          </cell>
          <cell r="AD48">
            <v>7.7096615109945308</v>
          </cell>
          <cell r="AE48">
            <v>3.1649409621488767E-2</v>
          </cell>
          <cell r="AF48">
            <v>1.028</v>
          </cell>
        </row>
        <row r="49">
          <cell r="C49" t="str">
            <v>NG Permian-S.Juan (Naco)</v>
          </cell>
          <cell r="D49" t="str">
            <v>(Dll.09 / MillBtu)</v>
          </cell>
          <cell r="F49">
            <v>4.917821258142685</v>
          </cell>
          <cell r="G49">
            <v>4.3485207990954802</v>
          </cell>
          <cell r="H49">
            <v>3.3599902312158303</v>
          </cell>
          <cell r="I49">
            <v>5.542904843092967</v>
          </cell>
          <cell r="J49">
            <v>5.8390760196023139</v>
          </cell>
          <cell r="K49">
            <v>7.9195030819631667</v>
          </cell>
          <cell r="L49">
            <v>6.0908612844872732</v>
          </cell>
          <cell r="M49">
            <v>6.2821271606810036</v>
          </cell>
          <cell r="N49">
            <v>7.2823206238945319</v>
          </cell>
          <cell r="O49">
            <v>3.7671942222222219</v>
          </cell>
          <cell r="P49">
            <v>4.4282065075016304</v>
          </cell>
          <cell r="Q49">
            <v>8.2389506759997957</v>
          </cell>
          <cell r="R49">
            <v>10.269929352748189</v>
          </cell>
          <cell r="S49">
            <v>10.415135948861931</v>
          </cell>
          <cell r="T49">
            <v>10.937596999660554</v>
          </cell>
          <cell r="U49">
            <v>11.489660047739459</v>
          </cell>
          <cell r="V49">
            <v>11.605755610381477</v>
          </cell>
          <cell r="W49">
            <v>11.721851173023495</v>
          </cell>
          <cell r="X49">
            <v>11.835800663845657</v>
          </cell>
          <cell r="Y49">
            <v>7.0841335109945316</v>
          </cell>
          <cell r="Z49">
            <v>2.8759579418433656E-2</v>
          </cell>
          <cell r="AA49">
            <v>8.0155608172876303</v>
          </cell>
          <cell r="AB49">
            <v>1.6321067426387836E-2</v>
          </cell>
          <cell r="AC49">
            <v>1.028</v>
          </cell>
          <cell r="AD49">
            <v>7.0841335109945316</v>
          </cell>
          <cell r="AE49">
            <v>2.8759579418433656E-2</v>
          </cell>
          <cell r="AF49">
            <v>1.028</v>
          </cell>
        </row>
        <row r="50">
          <cell r="C50" t="str">
            <v>Natural Gas  San Juan</v>
          </cell>
          <cell r="D50" t="str">
            <v>(Dll.09 / MillBtu)</v>
          </cell>
          <cell r="F50">
            <v>4.695457496768495</v>
          </cell>
          <cell r="G50">
            <v>4.1335964771598643</v>
          </cell>
          <cell r="H50">
            <v>3.0691681849619075</v>
          </cell>
          <cell r="I50">
            <v>5.1934960054452217</v>
          </cell>
          <cell r="J50">
            <v>5.7280032897600623</v>
          </cell>
          <cell r="K50">
            <v>7.6975072175653025</v>
          </cell>
          <cell r="L50">
            <v>5.9727840675695791</v>
          </cell>
          <cell r="M50">
            <v>6.137888166699633</v>
          </cell>
          <cell r="N50">
            <v>7.0795845220486315</v>
          </cell>
          <cell r="O50">
            <v>3.671777222222222</v>
          </cell>
          <cell r="P50">
            <v>4.3327895075016301</v>
          </cell>
          <cell r="Q50">
            <v>8.1435336759997945</v>
          </cell>
          <cell r="R50">
            <v>10.174512352748188</v>
          </cell>
          <cell r="S50">
            <v>10.319718948861929</v>
          </cell>
          <cell r="T50">
            <v>10.842179999660553</v>
          </cell>
          <cell r="U50">
            <v>11.394243047739458</v>
          </cell>
          <cell r="V50">
            <v>11.510338610381476</v>
          </cell>
          <cell r="W50">
            <v>11.626434173023494</v>
          </cell>
          <cell r="X50">
            <v>11.740383663845655</v>
          </cell>
          <cell r="Y50">
            <v>6.9887165109945304</v>
          </cell>
          <cell r="Z50">
            <v>3.0500232996995003E-2</v>
          </cell>
          <cell r="AA50">
            <v>7.9201438172876264</v>
          </cell>
          <cell r="AB50">
            <v>1.7003585245608077E-2</v>
          </cell>
          <cell r="AC50">
            <v>1.028</v>
          </cell>
          <cell r="AD50">
            <v>6.9887165109945304</v>
          </cell>
          <cell r="AE50">
            <v>3.0500232996995003E-2</v>
          </cell>
          <cell r="AF50">
            <v>1.028</v>
          </cell>
        </row>
        <row r="51">
          <cell r="C51" t="str">
            <v>Natural Gas SoCal</v>
          </cell>
          <cell r="D51" t="str">
            <v>(Dll.09 / MillBtu)</v>
          </cell>
          <cell r="F51">
            <v>7.6559064121033717</v>
          </cell>
          <cell r="G51">
            <v>9.0689684648093998</v>
          </cell>
          <cell r="H51">
            <v>3.6545694301918372</v>
          </cell>
          <cell r="I51">
            <v>5.7848443007017263</v>
          </cell>
          <cell r="J51">
            <v>6.0929567333398671</v>
          </cell>
          <cell r="K51">
            <v>8.1034919001267145</v>
          </cell>
          <cell r="L51">
            <v>6.3182018217018232</v>
          </cell>
          <cell r="M51">
            <v>6.4894582308235664</v>
          </cell>
          <cell r="N51">
            <v>7.7215942788124083</v>
          </cell>
          <cell r="O51">
            <v>4.2537222222222217</v>
          </cell>
          <cell r="P51">
            <v>4.9147345075016302</v>
          </cell>
          <cell r="Q51">
            <v>8.7254786759997955</v>
          </cell>
          <cell r="R51">
            <v>10.756457352748189</v>
          </cell>
          <cell r="S51">
            <v>10.90166394886193</v>
          </cell>
          <cell r="T51">
            <v>11.424124999660554</v>
          </cell>
          <cell r="U51">
            <v>11.976188047739459</v>
          </cell>
          <cell r="V51">
            <v>12.092283610381477</v>
          </cell>
          <cell r="W51">
            <v>12.208379173023495</v>
          </cell>
          <cell r="X51">
            <v>12.322328663845656</v>
          </cell>
          <cell r="Y51">
            <v>7.5706615109945314</v>
          </cell>
          <cell r="Z51">
            <v>2.7748050481263498E-2</v>
          </cell>
          <cell r="AA51">
            <v>8.5020888172876248</v>
          </cell>
          <cell r="AB51">
            <v>1.570173348826942E-2</v>
          </cell>
          <cell r="AC51">
            <v>1.028</v>
          </cell>
          <cell r="AD51">
            <v>7.5706615109945314</v>
          </cell>
          <cell r="AE51">
            <v>2.7748050481263498E-2</v>
          </cell>
          <cell r="AF51">
            <v>1.028</v>
          </cell>
        </row>
        <row r="52">
          <cell r="C52" t="str">
            <v>Natural Gas Ehrenberg</v>
          </cell>
          <cell r="D52" t="str">
            <v>(Dll.09 / MillBtu)</v>
          </cell>
          <cell r="F52">
            <v>7.6559064121033717</v>
          </cell>
          <cell r="G52">
            <v>9.0689684648093998</v>
          </cell>
          <cell r="H52">
            <v>3.6545694301918372</v>
          </cell>
          <cell r="I52">
            <v>5.7848443007017263</v>
          </cell>
          <cell r="J52">
            <v>6.0929567333398671</v>
          </cell>
          <cell r="K52">
            <v>8.1034919001267145</v>
          </cell>
          <cell r="L52">
            <v>6.3182018217018232</v>
          </cell>
          <cell r="M52">
            <v>6.4894582308235664</v>
          </cell>
          <cell r="N52">
            <v>7.7215942788124083</v>
          </cell>
          <cell r="O52">
            <v>4.3683468111111114</v>
          </cell>
          <cell r="P52">
            <v>5.0474708330071758</v>
          </cell>
          <cell r="Q52">
            <v>8.9626293917221904</v>
          </cell>
          <cell r="R52">
            <v>11.04925688421349</v>
          </cell>
          <cell r="S52">
            <v>11.198442141060747</v>
          </cell>
          <cell r="T52">
            <v>11.735218624651253</v>
          </cell>
          <cell r="U52">
            <v>12.302408200247521</v>
          </cell>
          <cell r="V52">
            <v>12.421684781305929</v>
          </cell>
          <cell r="W52">
            <v>12.540961362364339</v>
          </cell>
          <cell r="X52">
            <v>12.658033069235028</v>
          </cell>
          <cell r="Y52">
            <v>7.7761702363957825</v>
          </cell>
          <cell r="Z52">
            <v>3.0259897531935032E-2</v>
          </cell>
          <cell r="AA52">
            <v>8.7331186508813072</v>
          </cell>
          <cell r="AB52">
            <v>1.6612179023329565E-2</v>
          </cell>
          <cell r="AC52">
            <v>1.028</v>
          </cell>
          <cell r="AD52">
            <v>7.7761702363957825</v>
          </cell>
          <cell r="AE52">
            <v>3.0259897531935032E-2</v>
          </cell>
          <cell r="AF52">
            <v>1.028</v>
          </cell>
        </row>
        <row r="53">
          <cell r="C53" t="str">
            <v>Natural Gas Utilities USA</v>
          </cell>
          <cell r="D53" t="str">
            <v>(Dll.09 / MillBtu)</v>
          </cell>
          <cell r="F53">
            <v>5.2089367442116092</v>
          </cell>
          <cell r="G53">
            <v>5.3043178665396065</v>
          </cell>
          <cell r="H53">
            <v>4.1372242521697382</v>
          </cell>
          <cell r="I53">
            <v>6.133754337517769</v>
          </cell>
          <cell r="J53">
            <v>6.5929204595212445</v>
          </cell>
          <cell r="K53">
            <v>8.7948660098678371</v>
          </cell>
          <cell r="L53">
            <v>7.2020616808079501</v>
          </cell>
          <cell r="M53">
            <v>7.1851936549335109</v>
          </cell>
          <cell r="N53">
            <v>9.0097899999999989</v>
          </cell>
          <cell r="O53">
            <v>5.3155327420993332</v>
          </cell>
          <cell r="P53">
            <v>5.8927967538706971</v>
          </cell>
          <cell r="Q53">
            <v>9.2207310684526504</v>
          </cell>
          <cell r="R53">
            <v>10.994390839793052</v>
          </cell>
          <cell r="S53">
            <v>11.12120019579897</v>
          </cell>
          <cell r="T53">
            <v>11.57746699884456</v>
          </cell>
          <cell r="U53">
            <v>12.059585314921012</v>
          </cell>
          <cell r="V53">
            <v>12.160971918062977</v>
          </cell>
          <cell r="W53">
            <v>12.262358521204938</v>
          </cell>
          <cell r="X53">
            <v>12.361870953388404</v>
          </cell>
          <cell r="Y53">
            <v>8.212225773802059</v>
          </cell>
          <cell r="Z53">
            <v>1.5864974115967767E-2</v>
          </cell>
          <cell r="AA53">
            <v>9.0256440346697353</v>
          </cell>
          <cell r="AB53">
            <v>1.0599280184398596E-2</v>
          </cell>
          <cell r="AC53">
            <v>1.0279466740000001</v>
          </cell>
          <cell r="AD53">
            <v>8.212225773802059</v>
          </cell>
          <cell r="AE53">
            <v>1.5864974115967767E-2</v>
          </cell>
          <cell r="AF53">
            <v>1.0279466740000001</v>
          </cell>
        </row>
        <row r="54">
          <cell r="B54" t="str">
            <v>Interno</v>
          </cell>
        </row>
        <row r="55">
          <cell r="C55" t="str">
            <v>Gas Natural Reynosa</v>
          </cell>
          <cell r="D55" t="str">
            <v>(Dll.09 / MillBtu)</v>
          </cell>
          <cell r="F55">
            <v>4.2138569479965851</v>
          </cell>
          <cell r="G55">
            <v>4.8941119362300025</v>
          </cell>
          <cell r="H55">
            <v>3.6015443374540093</v>
          </cell>
          <cell r="I55">
            <v>5.9071174916509586</v>
          </cell>
          <cell r="J55">
            <v>6.5821003407597098</v>
          </cell>
          <cell r="K55">
            <v>8.2316335722253129</v>
          </cell>
          <cell r="L55">
            <v>6.7488842271125362</v>
          </cell>
          <cell r="M55">
            <v>6.5325443466902779</v>
          </cell>
          <cell r="N55">
            <v>8.2970608545276274</v>
          </cell>
          <cell r="O55">
            <v>4.392722222222222</v>
          </cell>
          <cell r="P55">
            <v>5.0537345075016304</v>
          </cell>
          <cell r="Q55">
            <v>8.8644786759997949</v>
          </cell>
          <cell r="R55">
            <v>10.895457352748188</v>
          </cell>
          <cell r="S55">
            <v>11.04066394886193</v>
          </cell>
          <cell r="T55">
            <v>11.563124999660554</v>
          </cell>
          <cell r="U55">
            <v>12.115188047739458</v>
          </cell>
          <cell r="V55">
            <v>12.231283610381476</v>
          </cell>
          <cell r="W55">
            <v>12.347379173023494</v>
          </cell>
          <cell r="X55">
            <v>12.461328663845656</v>
          </cell>
          <cell r="Y55">
            <v>7.7096615109945308</v>
          </cell>
          <cell r="Z55">
            <v>2.2283156321617925E-2</v>
          </cell>
          <cell r="AA55">
            <v>8.6410888172876223</v>
          </cell>
          <cell r="AB55">
            <v>1.3649948164398351E-2</v>
          </cell>
          <cell r="AC55">
            <v>0.98895481900000004</v>
          </cell>
          <cell r="AD55">
            <v>7.7096615109945308</v>
          </cell>
          <cell r="AE55">
            <v>2.2283156321617925E-2</v>
          </cell>
          <cell r="AF55">
            <v>0.98895481900000004</v>
          </cell>
        </row>
        <row r="56">
          <cell r="C56" t="str">
            <v>Gas Nat. Cd Juárez/Samalayuca</v>
          </cell>
          <cell r="D56" t="str">
            <v>(Dll.09 / MillBtu)</v>
          </cell>
          <cell r="F56">
            <v>4.5369890736702905</v>
          </cell>
          <cell r="G56">
            <v>5.45994664269395</v>
          </cell>
          <cell r="H56">
            <v>3.8932587989536818</v>
          </cell>
          <cell r="I56">
            <v>6.049901747611492</v>
          </cell>
          <cell r="J56">
            <v>6.5087480900364874</v>
          </cell>
          <cell r="K56">
            <v>8.2641643815401302</v>
          </cell>
          <cell r="L56">
            <v>6.8646193697941733</v>
          </cell>
          <cell r="M56">
            <v>6.7884490461080462</v>
          </cell>
          <cell r="N56">
            <v>7.505058100500273</v>
          </cell>
          <cell r="O56">
            <v>4.8722398169417476</v>
          </cell>
          <cell r="P56">
            <v>5.5373503783898883</v>
          </cell>
          <cell r="Q56">
            <v>7.5409633564393257</v>
          </cell>
          <cell r="R56">
            <v>9.584534100983559</v>
          </cell>
          <cell r="S56">
            <v>9.7306409779932075</v>
          </cell>
          <cell r="T56">
            <v>10.256341287306782</v>
          </cell>
          <cell r="U56">
            <v>10.811827126283777</v>
          </cell>
          <cell r="V56">
            <v>10.927922688925795</v>
          </cell>
          <cell r="W56">
            <v>11.044018251567813</v>
          </cell>
          <cell r="X56">
            <v>11.160113814209831</v>
          </cell>
          <cell r="Y56">
            <v>6.9000760646924881</v>
          </cell>
          <cell r="Z56">
            <v>1.9289114495747661E-2</v>
          </cell>
          <cell r="AA56">
            <v>7.700152657105841</v>
          </cell>
          <cell r="AB56">
            <v>1.3313477132133267E-2</v>
          </cell>
          <cell r="AC56">
            <v>1.028</v>
          </cell>
          <cell r="AD56">
            <v>6.9000760646924881</v>
          </cell>
          <cell r="AE56">
            <v>1.9289114495747661E-2</v>
          </cell>
          <cell r="AF56">
            <v>1.028</v>
          </cell>
        </row>
        <row r="57">
          <cell r="C57" t="str">
            <v>Gas Natural Cd.Pemex</v>
          </cell>
          <cell r="D57" t="str">
            <v>(Dll.09 / MillBtu)</v>
          </cell>
          <cell r="F57">
            <v>3.8365811679475197</v>
          </cell>
          <cell r="G57">
            <v>4.5248076218254782</v>
          </cell>
          <cell r="H57">
            <v>3.2378659832507397</v>
          </cell>
          <cell r="I57">
            <v>5.5016138942386998</v>
          </cell>
          <cell r="J57">
            <v>6.1742752745368694</v>
          </cell>
          <cell r="K57">
            <v>7.8278447295208462</v>
          </cell>
          <cell r="L57">
            <v>6.3453206426987201</v>
          </cell>
          <cell r="M57">
            <v>6.1400104226535577</v>
          </cell>
          <cell r="N57">
            <v>8.1665844208568874</v>
          </cell>
          <cell r="O57">
            <v>4.2042132222222222</v>
          </cell>
          <cell r="P57">
            <v>4.8652255075016306</v>
          </cell>
          <cell r="Q57">
            <v>8.6759696759997951</v>
          </cell>
          <cell r="R57">
            <v>10.706948352748189</v>
          </cell>
          <cell r="S57">
            <v>10.85215494886193</v>
          </cell>
          <cell r="T57">
            <v>11.374615999660554</v>
          </cell>
          <cell r="U57">
            <v>11.926679047739459</v>
          </cell>
          <cell r="V57">
            <v>12.042774610381477</v>
          </cell>
          <cell r="W57">
            <v>12.158870173023494</v>
          </cell>
          <cell r="X57">
            <v>12.272819663845656</v>
          </cell>
          <cell r="Y57">
            <v>7.5211525109945327</v>
          </cell>
          <cell r="Z57">
            <v>2.2084372280252174E-2</v>
          </cell>
          <cell r="AA57">
            <v>8.4525798172876243</v>
          </cell>
          <cell r="AB57">
            <v>1.3670473838460095E-2</v>
          </cell>
          <cell r="AC57">
            <v>1.024013778</v>
          </cell>
          <cell r="AD57">
            <v>7.5211525109945327</v>
          </cell>
          <cell r="AE57">
            <v>2.2084372280252174E-2</v>
          </cell>
          <cell r="AF57">
            <v>1.024013778</v>
          </cell>
        </row>
        <row r="58">
          <cell r="C58" t="str">
            <v>Gas Natural  Zona Centro</v>
          </cell>
          <cell r="F58">
            <v>0</v>
          </cell>
          <cell r="G58">
            <v>0</v>
          </cell>
          <cell r="H58">
            <v>0</v>
          </cell>
          <cell r="I58">
            <v>0</v>
          </cell>
          <cell r="J58">
            <v>0</v>
          </cell>
          <cell r="K58">
            <v>0</v>
          </cell>
          <cell r="L58">
            <v>0</v>
          </cell>
          <cell r="M58">
            <v>0</v>
          </cell>
          <cell r="N58">
            <v>0</v>
          </cell>
          <cell r="O58">
            <v>4.8938722162110251</v>
          </cell>
          <cell r="P58">
            <v>5.5589827756943881</v>
          </cell>
          <cell r="Q58">
            <v>9.4187094198405212</v>
          </cell>
          <cell r="R58">
            <v>11.456485800392326</v>
          </cell>
          <cell r="S58">
            <v>11.602278212460632</v>
          </cell>
          <cell r="T58">
            <v>12.126926121357453</v>
          </cell>
          <cell r="U58">
            <v>12.681418154948879</v>
          </cell>
          <cell r="V58">
            <v>12.791780106054301</v>
          </cell>
          <cell r="W58">
            <v>12.902142057159722</v>
          </cell>
          <cell r="X58">
            <v>13.012504008265143</v>
          </cell>
          <cell r="Y58">
            <v>0</v>
          </cell>
          <cell r="Z58">
            <v>0</v>
          </cell>
          <cell r="AA58">
            <v>0</v>
          </cell>
          <cell r="AB58">
            <v>0</v>
          </cell>
          <cell r="AC58">
            <v>0</v>
          </cell>
          <cell r="AD58">
            <v>0</v>
          </cell>
          <cell r="AE58">
            <v>0</v>
          </cell>
          <cell r="AF58">
            <v>0</v>
          </cell>
        </row>
        <row r="59">
          <cell r="B59" t="str">
            <v>-----   Gas Natural Licuado   -----</v>
          </cell>
          <cell r="AF59" t="str">
            <v>Mill.BTU / MPC</v>
          </cell>
        </row>
        <row r="60">
          <cell r="C60" t="str">
            <v>GNL  Argelia (Promedio)</v>
          </cell>
          <cell r="D60" t="str">
            <v>(Dll.09 / Mill Btu)</v>
          </cell>
          <cell r="F60">
            <v>4.024526629319368</v>
          </cell>
          <cell r="G60">
            <v>3.7949920833574247</v>
          </cell>
          <cell r="H60">
            <v>3.9844856361185275</v>
          </cell>
          <cell r="I60">
            <v>5.7874809015540043</v>
          </cell>
          <cell r="J60">
            <v>5.931310672276223</v>
          </cell>
          <cell r="K60">
            <v>9.3146716165063932</v>
          </cell>
          <cell r="L60">
            <v>8.3811559013656396</v>
          </cell>
          <cell r="M60">
            <v>6.766045327731911</v>
          </cell>
          <cell r="N60">
            <v>8.9835731897294515</v>
          </cell>
          <cell r="O60">
            <v>2.9583702746666662</v>
          </cell>
          <cell r="P60">
            <v>3.727788574731898</v>
          </cell>
          <cell r="Q60">
            <v>6.0456235046161604</v>
          </cell>
          <cell r="R60">
            <v>8.4096826843512922</v>
          </cell>
          <cell r="S60">
            <v>8.5787031622276864</v>
          </cell>
          <cell r="T60">
            <v>9.1868478253572867</v>
          </cell>
          <cell r="U60">
            <v>9.8294492133211318</v>
          </cell>
          <cell r="V60">
            <v>9.963751772370335</v>
          </cell>
          <cell r="W60">
            <v>10.098054331419538</v>
          </cell>
          <cell r="X60">
            <v>10.232356890468745</v>
          </cell>
          <cell r="Y60">
            <v>5.3042273531618607</v>
          </cell>
          <cell r="Z60">
            <v>-1.0097741177695907E-2</v>
          </cell>
          <cell r="AA60">
            <v>6.2297780921492789</v>
          </cell>
          <cell r="AB60">
            <v>4.3479997406909998E-3</v>
          </cell>
          <cell r="AC60">
            <v>1.05</v>
          </cell>
          <cell r="AD60">
            <v>5.3042273531618607</v>
          </cell>
          <cell r="AE60">
            <v>-1.0097741177695907E-2</v>
          </cell>
          <cell r="AF60">
            <v>1.05</v>
          </cell>
        </row>
        <row r="61">
          <cell r="C61" t="str">
            <v>GNL  Trinidad y Tobago (Promedio)</v>
          </cell>
          <cell r="D61" t="str">
            <v>(Dll.09 / Mill Btu)</v>
          </cell>
          <cell r="F61">
            <v>4.5319168060816954</v>
          </cell>
          <cell r="G61">
            <v>4.7859692445902233</v>
          </cell>
          <cell r="H61">
            <v>3.763125323000831</v>
          </cell>
          <cell r="I61">
            <v>5.5273694003605653</v>
          </cell>
          <cell r="J61">
            <v>5.7311421060715197</v>
          </cell>
          <cell r="K61">
            <v>6.6824862089941792</v>
          </cell>
          <cell r="L61">
            <v>6.3254006802759539</v>
          </cell>
          <cell r="M61">
            <v>6.7564207966825043</v>
          </cell>
          <cell r="N61">
            <v>8.970794280497973</v>
          </cell>
          <cell r="O61">
            <v>3.279570274666666</v>
          </cell>
          <cell r="P61">
            <v>4.0489885747318981</v>
          </cell>
          <cell r="Q61">
            <v>6.3668235046161596</v>
          </cell>
          <cell r="R61">
            <v>8.7308826843512914</v>
          </cell>
          <cell r="S61">
            <v>8.8999031622276874</v>
          </cell>
          <cell r="T61">
            <v>9.5080478253572842</v>
          </cell>
          <cell r="U61">
            <v>10.150649213321131</v>
          </cell>
          <cell r="V61">
            <v>10.284951772370333</v>
          </cell>
          <cell r="W61">
            <v>10.419254331419538</v>
          </cell>
          <cell r="X61">
            <v>10.553556890468743</v>
          </cell>
          <cell r="Y61">
            <v>5.6254273531618599</v>
          </cell>
          <cell r="Z61">
            <v>-6.4353501084342124E-3</v>
          </cell>
          <cell r="AA61">
            <v>6.5509780921492791</v>
          </cell>
          <cell r="AB61">
            <v>5.4309855691532238E-3</v>
          </cell>
          <cell r="AC61">
            <v>1.05</v>
          </cell>
          <cell r="AD61">
            <v>5.6254273531618599</v>
          </cell>
          <cell r="AE61">
            <v>-6.4353501084342124E-3</v>
          </cell>
          <cell r="AF61">
            <v>1.05</v>
          </cell>
        </row>
        <row r="63">
          <cell r="B63" t="str">
            <v>-----   Carbón   -----</v>
          </cell>
          <cell r="AF63" t="str">
            <v>Mill.BTU / TM</v>
          </cell>
        </row>
        <row r="64">
          <cell r="B64" t="str">
            <v>Externo</v>
          </cell>
        </row>
        <row r="65">
          <cell r="C65" t="str">
            <v>Australia, FOB Newcastle</v>
          </cell>
          <cell r="D65" t="str">
            <v>(Dll.09/TM)</v>
          </cell>
          <cell r="F65">
            <v>31.783958515935552</v>
          </cell>
          <cell r="G65">
            <v>38.206814770967689</v>
          </cell>
          <cell r="H65">
            <v>31.447552883065477</v>
          </cell>
          <cell r="I65">
            <v>31.682529168542231</v>
          </cell>
          <cell r="J65">
            <v>60.488385924045453</v>
          </cell>
          <cell r="K65">
            <v>52.880783376628202</v>
          </cell>
          <cell r="L65">
            <v>50.944554701574873</v>
          </cell>
          <cell r="M65">
            <v>66.428513302995228</v>
          </cell>
          <cell r="N65">
            <v>125.70602083333334</v>
          </cell>
          <cell r="O65">
            <v>87.257935483870966</v>
          </cell>
          <cell r="P65">
            <v>93.434998716282038</v>
          </cell>
          <cell r="Q65">
            <v>90.823314454700892</v>
          </cell>
          <cell r="R65">
            <v>99.330707219025697</v>
          </cell>
          <cell r="S65">
            <v>106.40821930968831</v>
          </cell>
          <cell r="T65">
            <v>113.91144641332315</v>
          </cell>
          <cell r="U65">
            <v>121.86599544800364</v>
          </cell>
          <cell r="V65">
            <v>123.51342470497326</v>
          </cell>
          <cell r="W65">
            <v>125.18021233521934</v>
          </cell>
          <cell r="X65">
            <v>126.86658581231279</v>
          </cell>
          <cell r="Y65">
            <v>93.468921878391157</v>
          </cell>
          <cell r="Z65">
            <v>-2.3243899167317839E-2</v>
          </cell>
          <cell r="AA65">
            <v>97.24803211526114</v>
          </cell>
          <cell r="AB65">
            <v>3.0638079139833074E-4</v>
          </cell>
          <cell r="AC65">
            <v>25</v>
          </cell>
          <cell r="AD65">
            <v>93.468921878391157</v>
          </cell>
          <cell r="AE65">
            <v>-2.3243899167317839E-2</v>
          </cell>
          <cell r="AF65">
            <v>25</v>
          </cell>
        </row>
        <row r="66">
          <cell r="C66" t="str">
            <v>Colombia, FOB Bolívar</v>
          </cell>
          <cell r="D66" t="str">
            <v>(Dll.09/TM)</v>
          </cell>
          <cell r="F66" t="str">
            <v>nd</v>
          </cell>
          <cell r="G66" t="str">
            <v>nd</v>
          </cell>
          <cell r="H66">
            <v>31.562516697956916</v>
          </cell>
          <cell r="I66">
            <v>37.012654385476168</v>
          </cell>
          <cell r="J66">
            <v>65.478075458955885</v>
          </cell>
          <cell r="K66">
            <v>53.497231848512797</v>
          </cell>
          <cell r="L66">
            <v>53.560361145982149</v>
          </cell>
          <cell r="M66">
            <v>63.583778585665094</v>
          </cell>
          <cell r="N66">
            <v>120.85044266515095</v>
          </cell>
          <cell r="O66">
            <v>86.078774193548369</v>
          </cell>
          <cell r="P66">
            <v>91.000729189379953</v>
          </cell>
          <cell r="Q66">
            <v>90.18173654075558</v>
          </cell>
          <cell r="R66">
            <v>98.636741863555599</v>
          </cell>
          <cell r="S66">
            <v>105.71425395421821</v>
          </cell>
          <cell r="T66">
            <v>113.21748105785305</v>
          </cell>
          <cell r="U66">
            <v>121.17203009253355</v>
          </cell>
          <cell r="V66">
            <v>122.81945934950316</v>
          </cell>
          <cell r="W66">
            <v>124.48624697974924</v>
          </cell>
          <cell r="X66">
            <v>126.17262045684269</v>
          </cell>
          <cell r="Y66">
            <v>91.947123644682605</v>
          </cell>
          <cell r="Z66">
            <v>-2.0375103628018976E-2</v>
          </cell>
          <cell r="AA66">
            <v>95.943848224409379</v>
          </cell>
          <cell r="AB66">
            <v>1.4376057960809874E-3</v>
          </cell>
          <cell r="AC66">
            <v>25</v>
          </cell>
          <cell r="AD66">
            <v>91.947123644682605</v>
          </cell>
          <cell r="AE66">
            <v>-2.0375103628018976E-2</v>
          </cell>
          <cell r="AF66">
            <v>25</v>
          </cell>
        </row>
        <row r="67">
          <cell r="C67" t="str">
            <v>Sudáfrica, FOB Richards Bay</v>
          </cell>
          <cell r="D67" t="str">
            <v>(Dll.09/TM)</v>
          </cell>
          <cell r="F67">
            <v>32.171420105463149</v>
          </cell>
          <cell r="G67">
            <v>40.041530157261477</v>
          </cell>
          <cell r="H67">
            <v>30.22827260837407</v>
          </cell>
          <cell r="I67">
            <v>34.109288189832881</v>
          </cell>
          <cell r="J67">
            <v>60.492257605523363</v>
          </cell>
          <cell r="K67">
            <v>49.34123366802833</v>
          </cell>
          <cell r="L67">
            <v>52.56605634080578</v>
          </cell>
          <cell r="M67">
            <v>63.279727663544179</v>
          </cell>
          <cell r="N67">
            <v>119.21982916666663</v>
          </cell>
          <cell r="O67">
            <v>85.573419354838691</v>
          </cell>
          <cell r="P67">
            <v>90.615518817291246</v>
          </cell>
          <cell r="Q67">
            <v>89.551952694779814</v>
          </cell>
          <cell r="R67">
            <v>97.958356073192618</v>
          </cell>
          <cell r="S67">
            <v>105.03586816385523</v>
          </cell>
          <cell r="T67">
            <v>112.53909526749007</v>
          </cell>
          <cell r="U67">
            <v>120.49364430217058</v>
          </cell>
          <cell r="V67">
            <v>122.1410735591402</v>
          </cell>
          <cell r="W67">
            <v>123.80786118938627</v>
          </cell>
          <cell r="X67">
            <v>125.49423466647971</v>
          </cell>
          <cell r="Y67">
            <v>91.389400332120019</v>
          </cell>
          <cell r="Z67">
            <v>-1.9792346623566104E-2</v>
          </cell>
          <cell r="AA67">
            <v>95.354406087305961</v>
          </cell>
          <cell r="AB67">
            <v>1.7111532126368179E-3</v>
          </cell>
          <cell r="AC67">
            <v>24.603174603174605</v>
          </cell>
          <cell r="AD67">
            <v>91.389400332120019</v>
          </cell>
          <cell r="AE67">
            <v>-1.9792346623566104E-2</v>
          </cell>
          <cell r="AF67">
            <v>24.603174603174605</v>
          </cell>
        </row>
        <row r="68">
          <cell r="C68" t="str">
            <v>Europa, CIF ARA</v>
          </cell>
          <cell r="D68" t="str">
            <v>(Dll.09/TM)</v>
          </cell>
          <cell r="F68">
            <v>43.625753345872688</v>
          </cell>
          <cell r="G68">
            <v>46.648279171815659</v>
          </cell>
          <cell r="H68">
            <v>36.54354399142624</v>
          </cell>
          <cell r="I68">
            <v>49.507211686783421</v>
          </cell>
          <cell r="J68">
            <v>79.913349361842378</v>
          </cell>
          <cell r="K68">
            <v>65.482115958367373</v>
          </cell>
          <cell r="L68">
            <v>66.33109185634612</v>
          </cell>
          <cell r="M68">
            <v>89.766076191593143</v>
          </cell>
          <cell r="N68">
            <v>145.42008749999999</v>
          </cell>
          <cell r="O68">
            <v>107.84639040839153</v>
          </cell>
          <cell r="P68">
            <v>117.63898970067153</v>
          </cell>
          <cell r="Q68">
            <v>119.23775189885968</v>
          </cell>
          <cell r="R68">
            <v>127.56942249778045</v>
          </cell>
          <cell r="S68">
            <v>133.46734923999932</v>
          </cell>
          <cell r="T68">
            <v>139.72003849302831</v>
          </cell>
          <cell r="U68">
            <v>146.3488293552621</v>
          </cell>
          <cell r="V68">
            <v>147.72168706940346</v>
          </cell>
          <cell r="W68">
            <v>149.11067676127516</v>
          </cell>
          <cell r="X68">
            <v>150.51598799218635</v>
          </cell>
          <cell r="Y68">
            <v>119.31873332180753</v>
          </cell>
          <cell r="Z68">
            <v>-1.3299413510756364E-2</v>
          </cell>
          <cell r="AA68">
            <v>123.35278537186251</v>
          </cell>
          <cell r="AB68">
            <v>1.1487460413917017E-3</v>
          </cell>
          <cell r="AC68">
            <v>23.80952380952381</v>
          </cell>
          <cell r="AD68">
            <v>119.31873332180753</v>
          </cell>
          <cell r="AE68">
            <v>-1.3299413510756364E-2</v>
          </cell>
          <cell r="AF68">
            <v>23.80952380952381</v>
          </cell>
        </row>
        <row r="69">
          <cell r="C69" t="str">
            <v>EUA Central Appalachian (CAPP)</v>
          </cell>
          <cell r="D69" t="str">
            <v>(Dll.09/TM)</v>
          </cell>
          <cell r="F69" t="str">
            <v>nd</v>
          </cell>
          <cell r="G69" t="str">
            <v>nd</v>
          </cell>
          <cell r="H69">
            <v>35.45708195313977</v>
          </cell>
          <cell r="I69">
            <v>42.285449550909654</v>
          </cell>
          <cell r="J69">
            <v>67.509240900473642</v>
          </cell>
          <cell r="K69">
            <v>68.127307622219831</v>
          </cell>
          <cell r="L69">
            <v>56.317794339403953</v>
          </cell>
          <cell r="M69">
            <v>50.802702518192525</v>
          </cell>
          <cell r="N69">
            <v>98.603300000000004</v>
          </cell>
          <cell r="O69">
            <v>71.147999999999996</v>
          </cell>
          <cell r="P69">
            <v>70.74254009102151</v>
          </cell>
          <cell r="Q69">
            <v>79.418918245465761</v>
          </cell>
          <cell r="R69">
            <v>89.174516033851233</v>
          </cell>
          <cell r="S69">
            <v>95.57274529685526</v>
          </cell>
          <cell r="T69">
            <v>102.35583045537841</v>
          </cell>
          <cell r="U69">
            <v>109.54692073621868</v>
          </cell>
          <cell r="V69">
            <v>111.03623363962978</v>
          </cell>
          <cell r="W69">
            <v>112.54304694555452</v>
          </cell>
          <cell r="X69">
            <v>114.06756629518988</v>
          </cell>
          <cell r="Y69">
            <v>76.912720976187671</v>
          </cell>
          <cell r="Z69">
            <v>-1.085358122092972E-2</v>
          </cell>
          <cell r="AA69">
            <v>82.159398557028624</v>
          </cell>
          <cell r="AB69">
            <v>4.8680181539926259E-3</v>
          </cell>
          <cell r="AC69">
            <v>26.468253968253968</v>
          </cell>
          <cell r="AD69">
            <v>76.912720976187671</v>
          </cell>
          <cell r="AE69">
            <v>-1.085358122092972E-2</v>
          </cell>
          <cell r="AF69">
            <v>26.468253968253968</v>
          </cell>
        </row>
        <row r="70">
          <cell r="C70" t="str">
            <v>USA export FAS</v>
          </cell>
          <cell r="D70" t="str">
            <v>(Dll.09/TM)</v>
          </cell>
          <cell r="F70">
            <v>46.580952858458971</v>
          </cell>
          <cell r="G70">
            <v>48.18634512048407</v>
          </cell>
          <cell r="H70">
            <v>51.805333584004096</v>
          </cell>
          <cell r="I70">
            <v>45.133918017196933</v>
          </cell>
          <cell r="J70">
            <v>65.980161492177075</v>
          </cell>
          <cell r="K70">
            <v>79.234232257950268</v>
          </cell>
          <cell r="L70">
            <v>81.139362213273557</v>
          </cell>
          <cell r="M70">
            <v>78.25632864280287</v>
          </cell>
          <cell r="N70">
            <v>93.718624722727853</v>
          </cell>
          <cell r="O70">
            <v>101.69293012903226</v>
          </cell>
          <cell r="P70">
            <v>106.1805665673789</v>
          </cell>
          <cell r="Q70">
            <v>104.28317795134021</v>
          </cell>
          <cell r="R70">
            <v>110.46379879462216</v>
          </cell>
          <cell r="S70">
            <v>115.60561132848854</v>
          </cell>
          <cell r="T70">
            <v>121.05670581927927</v>
          </cell>
          <cell r="U70">
            <v>126.83568569297466</v>
          </cell>
          <cell r="V70">
            <v>128.03254304816309</v>
          </cell>
          <cell r="W70">
            <v>129.24346426153687</v>
          </cell>
          <cell r="X70">
            <v>130.46861459264525</v>
          </cell>
          <cell r="Y70">
            <v>106.20521174465114</v>
          </cell>
          <cell r="Z70">
            <v>1.3664280197354772E-2</v>
          </cell>
          <cell r="AA70">
            <v>108.95073533173718</v>
          </cell>
          <cell r="AB70">
            <v>1.1088889553760861E-2</v>
          </cell>
          <cell r="AC70">
            <v>28.056999999999999</v>
          </cell>
          <cell r="AD70">
            <v>106.20521174465114</v>
          </cell>
          <cell r="AE70">
            <v>1.3664280197354772E-2</v>
          </cell>
          <cell r="AF70">
            <v>28.056999999999999</v>
          </cell>
        </row>
        <row r="71">
          <cell r="C71" t="str">
            <v>USA Steam export</v>
          </cell>
          <cell r="D71" t="str">
            <v>(Dll.09/TM)</v>
          </cell>
          <cell r="F71">
            <v>39.600483418638333</v>
          </cell>
          <cell r="G71">
            <v>41.552087704653289</v>
          </cell>
          <cell r="H71">
            <v>44.208755241938221</v>
          </cell>
          <cell r="I71">
            <v>33.793989754955128</v>
          </cell>
          <cell r="J71">
            <v>51.250160552877524</v>
          </cell>
          <cell r="K71">
            <v>56.25512406510807</v>
          </cell>
          <cell r="L71">
            <v>52.907028089156938</v>
          </cell>
          <cell r="M71">
            <v>53.35911945893605</v>
          </cell>
          <cell r="N71">
            <v>74.493990623940306</v>
          </cell>
          <cell r="O71">
            <v>87.391884077419363</v>
          </cell>
          <cell r="P71">
            <v>91.520633141962904</v>
          </cell>
          <cell r="Q71">
            <v>89.774983381522077</v>
          </cell>
          <cell r="R71">
            <v>95.461324705196787</v>
          </cell>
          <cell r="S71">
            <v>100.19193378659567</v>
          </cell>
          <cell r="T71">
            <v>105.20709078266518</v>
          </cell>
          <cell r="U71">
            <v>110.52391135744564</v>
          </cell>
          <cell r="V71">
            <v>111.62505307280414</v>
          </cell>
          <cell r="W71">
            <v>112.73913392486061</v>
          </cell>
          <cell r="X71">
            <v>113.86630595694987</v>
          </cell>
          <cell r="Y71">
            <v>91.54330738351662</v>
          </cell>
          <cell r="Z71">
            <v>2.1307237812491664E-2</v>
          </cell>
          <cell r="AA71">
            <v>94.069264665840507</v>
          </cell>
          <cell r="AB71">
            <v>1.4244044778189746E-2</v>
          </cell>
          <cell r="AC71">
            <v>21.6</v>
          </cell>
          <cell r="AD71">
            <v>91.54330738351662</v>
          </cell>
          <cell r="AE71">
            <v>2.1307237812491664E-2</v>
          </cell>
          <cell r="AF71">
            <v>23.81</v>
          </cell>
        </row>
        <row r="72">
          <cell r="C72" t="str">
            <v>Coal Minemouth</v>
          </cell>
          <cell r="D72" t="str">
            <v>(Dll.09/TM)</v>
          </cell>
          <cell r="F72">
            <v>22.396228910170251</v>
          </cell>
          <cell r="G72">
            <v>22.652926107492917</v>
          </cell>
          <cell r="H72">
            <v>23.033132983194704</v>
          </cell>
          <cell r="I72">
            <v>22.391340650554902</v>
          </cell>
          <cell r="J72">
            <v>24.302062807966905</v>
          </cell>
          <cell r="K72">
            <v>27.855969284128868</v>
          </cell>
          <cell r="L72">
            <v>28.781423280501372</v>
          </cell>
          <cell r="M72">
            <v>28.294814911419113</v>
          </cell>
          <cell r="N72">
            <v>29.455994131015945</v>
          </cell>
          <cell r="O72">
            <v>47.883058309677423</v>
          </cell>
          <cell r="P72">
            <v>49.940638072393547</v>
          </cell>
          <cell r="Q72">
            <v>49.070686044860871</v>
          </cell>
          <cell r="R72">
            <v>51.90449857465746</v>
          </cell>
          <cell r="S72">
            <v>54.262017852057177</v>
          </cell>
          <cell r="T72">
            <v>56.761342800277944</v>
          </cell>
          <cell r="U72">
            <v>59.411003083730009</v>
          </cell>
          <cell r="V72">
            <v>59.959761769226589</v>
          </cell>
          <cell r="W72">
            <v>60.514968728861561</v>
          </cell>
          <cell r="X72">
            <v>61.076699734081387</v>
          </cell>
          <cell r="Y72">
            <v>49.951937877692075</v>
          </cell>
          <cell r="Z72">
            <v>5.1440741407655644E-2</v>
          </cell>
          <cell r="AA72">
            <v>51.210759497593465</v>
          </cell>
          <cell r="AB72">
            <v>2.4605609567099007E-2</v>
          </cell>
          <cell r="AC72">
            <v>22.392351970118014</v>
          </cell>
          <cell r="AD72">
            <v>49.951937877692075</v>
          </cell>
          <cell r="AE72">
            <v>5.1440741407655644E-2</v>
          </cell>
          <cell r="AF72">
            <v>22.392351970118014</v>
          </cell>
        </row>
        <row r="73">
          <cell r="C73" t="str">
            <v>Coal Utilities USA   0.97%S</v>
          </cell>
          <cell r="D73" t="str">
            <v>(Dll.09/TM)</v>
          </cell>
          <cell r="F73">
            <v>32.851183635983446</v>
          </cell>
          <cell r="G73">
            <v>32.656687673281866</v>
          </cell>
          <cell r="H73">
            <v>32.407156932278532</v>
          </cell>
          <cell r="I73">
            <v>32.2447347769685</v>
          </cell>
          <cell r="J73">
            <v>33.133722642665489</v>
          </cell>
          <cell r="K73">
            <v>36.347989641322528</v>
          </cell>
          <cell r="L73">
            <v>38.531633748497903</v>
          </cell>
          <cell r="M73">
            <v>39.259022270521299</v>
          </cell>
          <cell r="N73">
            <v>44.932850755404019</v>
          </cell>
          <cell r="O73">
            <v>60.221217896145383</v>
          </cell>
          <cell r="P73">
            <v>62.664859165060165</v>
          </cell>
          <cell r="Q73">
            <v>62.501258582857744</v>
          </cell>
          <cell r="R73">
            <v>64.875488502981511</v>
          </cell>
          <cell r="S73">
            <v>67.062234710529651</v>
          </cell>
          <cell r="T73">
            <v>70.44447825938083</v>
          </cell>
          <cell r="U73">
            <v>73.415832083551521</v>
          </cell>
          <cell r="V73">
            <v>74.031215206014593</v>
          </cell>
          <cell r="W73">
            <v>74.65382948340725</v>
          </cell>
          <cell r="X73">
            <v>75.283759886538249</v>
          </cell>
          <cell r="Y73">
            <v>62.81811312526257</v>
          </cell>
          <cell r="Z73">
            <v>3.2747465729813241E-2</v>
          </cell>
          <cell r="AA73">
            <v>64.131717223497816</v>
          </cell>
          <cell r="AB73">
            <v>1.7352002482732498E-2</v>
          </cell>
          <cell r="AC73">
            <v>21.970166738033974</v>
          </cell>
          <cell r="AD73">
            <v>62.81811312526257</v>
          </cell>
          <cell r="AE73">
            <v>3.2747465729813241E-2</v>
          </cell>
          <cell r="AF73">
            <v>21.970166738033974</v>
          </cell>
        </row>
        <row r="74">
          <cell r="C74" t="str">
            <v>Carbón Petacalco CIF</v>
          </cell>
        </row>
        <row r="75">
          <cell r="B75" t="str">
            <v>Interno</v>
          </cell>
        </row>
        <row r="76">
          <cell r="C76" t="str">
            <v>Carbón Micare (sin Man.Cenizas)</v>
          </cell>
          <cell r="D76" t="str">
            <v>(Dll.09 / MillBtu)</v>
          </cell>
          <cell r="F76">
            <v>38.514302557642189</v>
          </cell>
          <cell r="G76">
            <v>40.157733242875608</v>
          </cell>
          <cell r="H76">
            <v>39.140669617640476</v>
          </cell>
          <cell r="I76">
            <v>36.361750266379737</v>
          </cell>
          <cell r="J76">
            <v>35.930052388736428</v>
          </cell>
          <cell r="K76">
            <v>38.384288373813106</v>
          </cell>
          <cell r="L76">
            <v>38.514989301108471</v>
          </cell>
          <cell r="M76">
            <v>40.770507572122526</v>
          </cell>
          <cell r="N76">
            <v>45.822861864399812</v>
          </cell>
          <cell r="O76">
            <v>50.11211855658366</v>
          </cell>
          <cell r="P76">
            <v>50.44054561164365</v>
          </cell>
          <cell r="Q76">
            <v>50.555155978833362</v>
          </cell>
          <cell r="R76">
            <v>50.592954481518682</v>
          </cell>
          <cell r="S76">
            <v>50.630781244957575</v>
          </cell>
          <cell r="T76">
            <v>50.66863629027975</v>
          </cell>
          <cell r="U76">
            <v>50.706519638630638</v>
          </cell>
          <cell r="V76">
            <v>50.714099706526184</v>
          </cell>
          <cell r="W76">
            <v>50.72168090755865</v>
          </cell>
          <cell r="X76">
            <v>50.729263241897407</v>
          </cell>
          <cell r="Y76">
            <v>50.466065994232643</v>
          </cell>
          <cell r="Z76">
            <v>9.0295880055883959E-3</v>
          </cell>
          <cell r="AA76">
            <v>50.511034991245467</v>
          </cell>
          <cell r="AB76">
            <v>3.3964146035327936E-3</v>
          </cell>
          <cell r="AC76">
            <v>16.845238095238095</v>
          </cell>
          <cell r="AD76">
            <v>50.466065994232643</v>
          </cell>
          <cell r="AE76">
            <v>9.0295880055883959E-3</v>
          </cell>
          <cell r="AF76">
            <v>16.845238095238095</v>
          </cell>
        </row>
        <row r="77">
          <cell r="C77" t="str">
            <v>Carbón Micare (sin Man.Cenizas)</v>
          </cell>
          <cell r="D77" t="str">
            <v>(Dll.09/TM)</v>
          </cell>
          <cell r="F77" t="str">
            <v>nd</v>
          </cell>
          <cell r="G77">
            <v>47.885584690379822</v>
          </cell>
          <cell r="H77">
            <v>47.183079390737866</v>
          </cell>
          <cell r="I77">
            <v>42.45577469793691</v>
          </cell>
          <cell r="J77">
            <v>40.864504649186593</v>
          </cell>
          <cell r="K77">
            <v>43.227394075526519</v>
          </cell>
          <cell r="L77">
            <v>45.32570843858268</v>
          </cell>
          <cell r="M77">
            <v>47.329543800923837</v>
          </cell>
          <cell r="N77">
            <v>54.07266154203684</v>
          </cell>
          <cell r="O77">
            <v>59.134142120655255</v>
          </cell>
          <cell r="P77">
            <v>59.521698119275769</v>
          </cell>
          <cell r="Q77">
            <v>59.656942565870935</v>
          </cell>
          <cell r="R77">
            <v>59.701546188589809</v>
          </cell>
          <cell r="S77">
            <v>59.746183160036843</v>
          </cell>
          <cell r="T77">
            <v>59.790853505145812</v>
          </cell>
          <cell r="U77">
            <v>59.835557248869151</v>
          </cell>
          <cell r="V77">
            <v>59.844502007644678</v>
          </cell>
          <cell r="W77">
            <v>59.85344810356343</v>
          </cell>
          <cell r="X77">
            <v>59.862395536825268</v>
          </cell>
          <cell r="Y77">
            <v>59.551813108912185</v>
          </cell>
          <cell r="Z77">
            <v>9.0295880055883959E-3</v>
          </cell>
          <cell r="AA77">
            <v>59.604878178539572</v>
          </cell>
          <cell r="AB77">
            <v>3.3964146035327936E-3</v>
          </cell>
          <cell r="AC77">
            <v>16.845238095238095</v>
          </cell>
          <cell r="AD77">
            <v>59.551813108912185</v>
          </cell>
          <cell r="AE77">
            <v>9.0295880055883959E-3</v>
          </cell>
          <cell r="AF77">
            <v>16.845238095238095</v>
          </cell>
        </row>
        <row r="78">
          <cell r="C78" t="str">
            <v>Manejo de  Cenizas</v>
          </cell>
        </row>
        <row r="79">
          <cell r="B79" t="str">
            <v>-----   Diesel   -----</v>
          </cell>
          <cell r="AF79" t="str">
            <v>Mill.BTU / Bl</v>
          </cell>
        </row>
        <row r="80">
          <cell r="B80" t="str">
            <v>Externo</v>
          </cell>
        </row>
        <row r="81">
          <cell r="C81" t="str">
            <v>Fuel Oil #2 LSGulf Coast</v>
          </cell>
          <cell r="D81" t="str">
            <v>(Dll.09 / Bl. )</v>
          </cell>
          <cell r="F81">
            <v>41.808873303529744</v>
          </cell>
          <cell r="G81">
            <v>35.243254778105403</v>
          </cell>
          <cell r="H81">
            <v>33.017490029766627</v>
          </cell>
          <cell r="I81">
            <v>39.180351570235253</v>
          </cell>
          <cell r="J81">
            <v>51.90809817607343</v>
          </cell>
          <cell r="K81">
            <v>75.847974282582513</v>
          </cell>
          <cell r="L81">
            <v>84.602099683926426</v>
          </cell>
          <cell r="M81">
            <v>89.856030908593297</v>
          </cell>
          <cell r="N81">
            <v>119.85499133999998</v>
          </cell>
          <cell r="O81">
            <v>72.978473157199602</v>
          </cell>
          <cell r="P81">
            <v>78.394603904156881</v>
          </cell>
          <cell r="Q81">
            <v>103.61416463983298</v>
          </cell>
          <cell r="R81">
            <v>117.32780407745796</v>
          </cell>
          <cell r="S81">
            <v>129.45252979095935</v>
          </cell>
          <cell r="T81">
            <v>136.96209279716203</v>
          </cell>
          <cell r="U81">
            <v>144.90728681525141</v>
          </cell>
          <cell r="V81">
            <v>146.56951082454196</v>
          </cell>
          <cell r="W81">
            <v>148.23173483383252</v>
          </cell>
          <cell r="X81">
            <v>149.89395884312307</v>
          </cell>
          <cell r="Y81">
            <v>97.637665785227625</v>
          </cell>
          <cell r="Z81">
            <v>-3.1208406265195165E-3</v>
          </cell>
          <cell r="AA81">
            <v>105.96704985479779</v>
          </cell>
          <cell r="AB81">
            <v>7.4827064551623579E-3</v>
          </cell>
          <cell r="AC81">
            <v>5.8250000000000002</v>
          </cell>
          <cell r="AD81">
            <v>97.637665785227625</v>
          </cell>
          <cell r="AE81">
            <v>-3.1208406265195165E-3</v>
          </cell>
          <cell r="AF81">
            <v>5.8250000000000002</v>
          </cell>
        </row>
        <row r="82">
          <cell r="C82" t="str">
            <v>Fuel Oil #2 LS L.A.</v>
          </cell>
          <cell r="D82" t="str">
            <v>(Dll.09 / Bl. )</v>
          </cell>
          <cell r="F82">
            <v>46.192762126487139</v>
          </cell>
          <cell r="G82">
            <v>38.025806045566043</v>
          </cell>
          <cell r="H82">
            <v>34.797391947067496</v>
          </cell>
          <cell r="I82">
            <v>41.493405021402431</v>
          </cell>
          <cell r="J82">
            <v>58.34796036806614</v>
          </cell>
          <cell r="K82">
            <v>78.82276649766095</v>
          </cell>
          <cell r="L82">
            <v>89.595210069459654</v>
          </cell>
          <cell r="M82">
            <v>94.792572225551055</v>
          </cell>
          <cell r="N82">
            <v>119.61955</v>
          </cell>
          <cell r="O82">
            <v>77.244672719552241</v>
          </cell>
          <cell r="P82">
            <v>84.245130817401218</v>
          </cell>
          <cell r="Q82">
            <v>108.24206134453505</v>
          </cell>
          <cell r="R82">
            <v>122.56821652248823</v>
          </cell>
          <cell r="S82">
            <v>135.23448960424741</v>
          </cell>
          <cell r="T82">
            <v>143.07946507081169</v>
          </cell>
          <cell r="U82">
            <v>151.3795288824505</v>
          </cell>
          <cell r="V82">
            <v>153.11599564650157</v>
          </cell>
          <cell r="W82">
            <v>154.85246241055265</v>
          </cell>
          <cell r="X82">
            <v>156.58892917460375</v>
          </cell>
          <cell r="Y82">
            <v>102.4653762630123</v>
          </cell>
          <cell r="Z82">
            <v>1.0259234723575261E-3</v>
          </cell>
          <cell r="AA82">
            <v>111.04409358989901</v>
          </cell>
          <cell r="AB82">
            <v>9.0173399919499797E-3</v>
          </cell>
          <cell r="AC82">
            <v>5.8250000000000002</v>
          </cell>
          <cell r="AD82">
            <v>102.4653762630123</v>
          </cell>
          <cell r="AE82">
            <v>1.0259234723575261E-3</v>
          </cell>
          <cell r="AF82">
            <v>5.8250000000000002</v>
          </cell>
        </row>
        <row r="83">
          <cell r="C83" t="str">
            <v xml:space="preserve">Distillate Utilities </v>
          </cell>
          <cell r="D83" t="str">
            <v>(Dll.09 / Bl. )</v>
          </cell>
          <cell r="F83">
            <v>46.888422093188495</v>
          </cell>
          <cell r="G83">
            <v>43.357270764483786</v>
          </cell>
          <cell r="H83">
            <v>36.148996903333085</v>
          </cell>
          <cell r="I83">
            <v>45.208273040704945</v>
          </cell>
          <cell r="J83">
            <v>51.677545075037614</v>
          </cell>
          <cell r="K83">
            <v>73.132363901055712</v>
          </cell>
          <cell r="L83">
            <v>80.277043714780945</v>
          </cell>
          <cell r="M83">
            <v>87.416066475923671</v>
          </cell>
          <cell r="N83">
            <v>115.679374</v>
          </cell>
          <cell r="O83">
            <v>73.988829773200663</v>
          </cell>
          <cell r="P83">
            <v>78.785620553112636</v>
          </cell>
          <cell r="Q83">
            <v>101.12129929910344</v>
          </cell>
          <cell r="R83">
            <v>113.26677035339657</v>
          </cell>
          <cell r="S83">
            <v>124.00502155683337</v>
          </cell>
          <cell r="T83">
            <v>130.65585852371376</v>
          </cell>
          <cell r="U83">
            <v>137.6925116606406</v>
          </cell>
          <cell r="V83">
            <v>139.16465869224479</v>
          </cell>
          <cell r="W83">
            <v>140.63680572384894</v>
          </cell>
          <cell r="X83">
            <v>142.10895275545312</v>
          </cell>
          <cell r="Y83">
            <v>95.828219065021045</v>
          </cell>
          <cell r="Z83">
            <v>-3.0011581653880404E-3</v>
          </cell>
          <cell r="AA83">
            <v>103.20512973685183</v>
          </cell>
          <cell r="AB83">
            <v>6.882633515306269E-3</v>
          </cell>
          <cell r="AC83">
            <v>5.8250000000000002</v>
          </cell>
          <cell r="AD83">
            <v>95.828219065021045</v>
          </cell>
          <cell r="AE83">
            <v>-3.0011581653880404E-3</v>
          </cell>
          <cell r="AF83">
            <v>5.8250000000000002</v>
          </cell>
        </row>
        <row r="84">
          <cell r="C84" t="str">
            <v xml:space="preserve">Diesel Nacional </v>
          </cell>
        </row>
        <row r="85">
          <cell r="C85" t="str">
            <v>RELACIONES DE CALOR</v>
          </cell>
        </row>
        <row r="86">
          <cell r="C86" t="str">
            <v>Gas Henry Hub / WTI</v>
          </cell>
          <cell r="F86">
            <v>0.82843842313812388</v>
          </cell>
          <cell r="G86">
            <v>0.89157270103838704</v>
          </cell>
          <cell r="H86">
            <v>0.747565450558208</v>
          </cell>
          <cell r="I86">
            <v>1.0225915144321607</v>
          </cell>
          <cell r="J86">
            <v>0.82246773886648972</v>
          </cell>
          <cell r="K86">
            <v>0.91428681322328598</v>
          </cell>
          <cell r="L86">
            <v>0.59382823993599643</v>
          </cell>
          <cell r="M86">
            <v>0.56036188156658229</v>
          </cell>
          <cell r="N86">
            <v>0.51739154461788406</v>
          </cell>
          <cell r="O86">
            <v>0.60869132101058732</v>
          </cell>
          <cell r="P86">
            <v>0.61306569589768933</v>
          </cell>
          <cell r="Q86">
            <v>0.60202900345213461</v>
          </cell>
          <cell r="R86">
            <v>0.66276800592215179</v>
          </cell>
          <cell r="S86">
            <v>0.62029638228189254</v>
          </cell>
          <cell r="T86">
            <v>0.61897760541860769</v>
          </cell>
          <cell r="U86">
            <v>0.61767096641407826</v>
          </cell>
          <cell r="V86">
            <v>0.61744105096540591</v>
          </cell>
          <cell r="W86">
            <v>0.61721540678024278</v>
          </cell>
          <cell r="X86">
            <v>0.61689300571333461</v>
          </cell>
          <cell r="Y86">
            <v>0.59551211084199029</v>
          </cell>
          <cell r="Z86">
            <v>1.127297612069289E-2</v>
          </cell>
          <cell r="AA86">
            <v>0.60733640889285267</v>
          </cell>
          <cell r="AB86">
            <v>3.2263699119079448E-3</v>
          </cell>
          <cell r="AC86">
            <v>1.028</v>
          </cell>
        </row>
        <row r="87">
          <cell r="C87" t="str">
            <v>Carbón Petacalco 1% CMC / Gas Henry Hub</v>
          </cell>
          <cell r="F87">
            <v>0</v>
          </cell>
          <cell r="G87">
            <v>0.41719796222648264</v>
          </cell>
          <cell r="H87">
            <v>0.45121024183008029</v>
          </cell>
          <cell r="I87">
            <v>0.26274063410402787</v>
          </cell>
          <cell r="J87">
            <v>0.41352860570026523</v>
          </cell>
          <cell r="K87">
            <v>0.36068249614322617</v>
          </cell>
          <cell r="L87">
            <v>0.36068553625707428</v>
          </cell>
          <cell r="M87">
            <v>0.37955083500595549</v>
          </cell>
          <cell r="N87">
            <v>0.79414183031102892</v>
          </cell>
          <cell r="O87">
            <v>0.90064046850492652</v>
          </cell>
          <cell r="P87">
            <v>0.8684194171394114</v>
          </cell>
          <cell r="Q87">
            <v>0.52795127394532881</v>
          </cell>
          <cell r="R87">
            <v>8.6552514525352245E-2</v>
          </cell>
          <cell r="S87">
            <v>0.13952613634477687</v>
          </cell>
          <cell r="T87">
            <v>0.56820309410728553</v>
          </cell>
          <cell r="U87">
            <v>0.38947607806042644</v>
          </cell>
          <cell r="V87">
            <v>0.38821487699296531</v>
          </cell>
          <cell r="W87">
            <v>0.38656590236846056</v>
          </cell>
          <cell r="X87">
            <v>0.38601612127571833</v>
          </cell>
          <cell r="Y87">
            <v>0.60521373815540502</v>
          </cell>
          <cell r="Z87">
            <v>2.3351039053401967E-2</v>
          </cell>
          <cell r="AA87">
            <v>0.55921922186885953</v>
          </cell>
          <cell r="AB87">
            <v>8.0691962862073918E-3</v>
          </cell>
          <cell r="AC87">
            <v>5.2309845510202422</v>
          </cell>
        </row>
        <row r="88">
          <cell r="C88" t="str">
            <v>Carbón Petacalco 1% CMC / WTI</v>
          </cell>
          <cell r="F88">
            <v>0</v>
          </cell>
          <cell r="G88">
            <v>0.37196231404997609</v>
          </cell>
          <cell r="H88">
            <v>0.33730918773018198</v>
          </cell>
          <cell r="I88">
            <v>0.26867634293130405</v>
          </cell>
          <cell r="J88">
            <v>0.34011393728690936</v>
          </cell>
          <cell r="K88">
            <v>0.32976724998421042</v>
          </cell>
          <cell r="L88">
            <v>0.21418525716590944</v>
          </cell>
          <cell r="M88">
            <v>0.21268582005410464</v>
          </cell>
          <cell r="N88">
            <v>0.41088226823029683</v>
          </cell>
          <cell r="O88">
            <v>0.54821203652985795</v>
          </cell>
          <cell r="P88">
            <v>0.53239815429963899</v>
          </cell>
          <cell r="Q88">
            <v>0.31784197932459129</v>
          </cell>
          <cell r="R88">
            <v>5.7364237459515792E-2</v>
          </cell>
          <cell r="S88">
            <v>8.6547557608435188E-2</v>
          </cell>
          <cell r="T88">
            <v>0.35170499058197141</v>
          </cell>
          <cell r="U88">
            <v>0.24056806553074855</v>
          </cell>
          <cell r="V88">
            <v>0.23969980165094229</v>
          </cell>
          <cell r="W88">
            <v>0.23859443067772099</v>
          </cell>
          <cell r="X88">
            <v>0.23813064530758099</v>
          </cell>
          <cell r="Y88">
            <v>0.36041211071949686</v>
          </cell>
          <cell r="Z88">
            <v>3.4887250879737319E-2</v>
          </cell>
          <cell r="AA88">
            <v>0.33963419399368855</v>
          </cell>
          <cell r="AB88">
            <v>1.132160041022634E-2</v>
          </cell>
          <cell r="AC88">
            <v>5.3774521184488089</v>
          </cell>
        </row>
        <row r="91">
          <cell r="B91" t="str">
            <v>* Los valores mostrados en color azul fueron estimados mediante la metodología de pronóstico para fines de cálculo de tasas medias y precios nivelados</v>
          </cell>
        </row>
        <row r="92">
          <cell r="B92">
            <v>13</v>
          </cell>
        </row>
      </sheetData>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5.1"/>
      <sheetName val="5.2"/>
      <sheetName val="6.0 dólares"/>
      <sheetName val="6.0 pesos"/>
      <sheetName val="6.1"/>
      <sheetName val="6.2 "/>
      <sheetName val="6.3"/>
      <sheetName val="14.0"/>
      <sheetName val="15.0"/>
      <sheetName val="Cuadro_02_pesos"/>
      <sheetName val="Comp usd"/>
      <sheetName val="Comp pesos"/>
      <sheetName val="Hoja1"/>
      <sheetName val="Hoja2"/>
      <sheetName val="6.4"/>
      <sheetName va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ásicos"/>
      <sheetName val="Combustóleo"/>
      <sheetName val="Gas natural"/>
      <sheetName val="GNLCarbón y Diesel"/>
      <sheetName val="B"/>
      <sheetName val="E"/>
      <sheetName val="H"/>
      <sheetName val="K"/>
      <sheetName val="C"/>
      <sheetName val="F"/>
      <sheetName val="I"/>
      <sheetName val="L"/>
      <sheetName val="Índice"/>
      <sheetName val="Pod Calorif"/>
      <sheetName val="Pod. Calorif Continuación"/>
      <sheetName val="TC y Defla."/>
      <sheetName val="Fletes(1)"/>
      <sheetName val="Fletes(2)"/>
      <sheetName val="FleteCarbón impor. Nw Peta "/>
      <sheetName val="FleteCarbón import. Bolivar Alt"/>
      <sheetName val="GNL"/>
      <sheetName val="GNlLContinuación"/>
      <sheetName val="Diferenciales"/>
      <sheetName val="Equivalencias"/>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D2" t="str">
            <v>Escenario de Precios de Combustibles  2008 - 2037</v>
          </cell>
          <cell r="M2" t="str">
            <v xml:space="preserve">Anexo 5  -  Fletes de Carbón Importado </v>
          </cell>
        </row>
        <row r="5">
          <cell r="D5" t="str">
            <v xml:space="preserve">FLETE MARÍTIMO IMPLÍCITO DEL CARBÓN IMPORTADO </v>
          </cell>
        </row>
        <row r="6">
          <cell r="D6" t="str">
            <v>Bolivar, Colombia  a  Altamira, México</v>
          </cell>
        </row>
        <row r="7">
          <cell r="D7" t="str">
            <v>( Escenarios )</v>
          </cell>
        </row>
        <row r="8">
          <cell r="E8" t="str">
            <v>Año</v>
          </cell>
          <cell r="F8" t="str">
            <v>Bajo</v>
          </cell>
          <cell r="G8" t="str">
            <v>Referencia</v>
          </cell>
          <cell r="H8" t="str">
            <v>Alto</v>
          </cell>
        </row>
        <row r="9">
          <cell r="F9" t="str">
            <v>Dólares del 2008 por tonelada métrica</v>
          </cell>
        </row>
        <row r="11">
          <cell r="E11">
            <v>2002</v>
          </cell>
        </row>
        <row r="12">
          <cell r="E12">
            <v>2003</v>
          </cell>
        </row>
        <row r="13">
          <cell r="E13">
            <v>2004</v>
          </cell>
        </row>
        <row r="14">
          <cell r="E14">
            <v>2005</v>
          </cell>
        </row>
        <row r="15">
          <cell r="E15">
            <v>2006</v>
          </cell>
        </row>
        <row r="16">
          <cell r="E16">
            <v>2007</v>
          </cell>
          <cell r="F16">
            <v>18.459931464279112</v>
          </cell>
          <cell r="G16">
            <v>18.459931464279112</v>
          </cell>
          <cell r="H16">
            <v>18.459931464279112</v>
          </cell>
        </row>
        <row r="17">
          <cell r="E17">
            <v>2008</v>
          </cell>
          <cell r="F17">
            <v>22.388592316856091</v>
          </cell>
          <cell r="G17">
            <v>22.388592316856091</v>
          </cell>
          <cell r="H17">
            <v>22.388592316856091</v>
          </cell>
        </row>
        <row r="18">
          <cell r="E18">
            <v>2009</v>
          </cell>
          <cell r="F18">
            <v>20.796886969726941</v>
          </cell>
          <cell r="G18">
            <v>20.796886969726941</v>
          </cell>
          <cell r="H18">
            <v>23.595141593415697</v>
          </cell>
        </row>
        <row r="19">
          <cell r="E19">
            <v>2010</v>
          </cell>
          <cell r="F19">
            <v>9.1604439867158618</v>
          </cell>
          <cell r="G19">
            <v>14.660443986715862</v>
          </cell>
          <cell r="H19">
            <v>24.801690869975303</v>
          </cell>
        </row>
        <row r="20">
          <cell r="E20">
            <v>2011</v>
          </cell>
          <cell r="F20">
            <v>8.7848916197909652</v>
          </cell>
          <cell r="G20">
            <v>15.707618557195566</v>
          </cell>
          <cell r="H20">
            <v>25.751191525414928</v>
          </cell>
        </row>
        <row r="21">
          <cell r="E21">
            <v>2012</v>
          </cell>
          <cell r="F21">
            <v>8.4247358406851127</v>
          </cell>
          <cell r="G21">
            <v>15.184031271955718</v>
          </cell>
          <cell r="H21">
            <v>26.737042585325227</v>
          </cell>
        </row>
        <row r="22">
          <cell r="E22">
            <v>2013</v>
          </cell>
          <cell r="F22">
            <v>8.0793454327229544</v>
          </cell>
          <cell r="G22">
            <v>14.660443986715869</v>
          </cell>
          <cell r="H22">
            <v>27.76063567792427</v>
          </cell>
        </row>
        <row r="23">
          <cell r="E23">
            <v>2014</v>
          </cell>
          <cell r="F23">
            <v>7.7481150573325186</v>
          </cell>
          <cell r="G23">
            <v>14.136856701476013</v>
          </cell>
          <cell r="H23">
            <v>28.82341570811646</v>
          </cell>
        </row>
        <row r="24">
          <cell r="E24">
            <v>2015</v>
          </cell>
          <cell r="F24">
            <v>7.4304641931159621</v>
          </cell>
          <cell r="G24">
            <v>13.613269416236164</v>
          </cell>
          <cell r="H24">
            <v>29.926882897121569</v>
          </cell>
        </row>
        <row r="25">
          <cell r="E25">
            <v>2016</v>
          </cell>
          <cell r="F25">
            <v>7.1258361184154229</v>
          </cell>
          <cell r="G25">
            <v>13.822704330332122</v>
          </cell>
          <cell r="H25">
            <v>31.072594900188324</v>
          </cell>
        </row>
        <row r="26">
          <cell r="E26">
            <v>2017</v>
          </cell>
          <cell r="F26">
            <v>6.8336969355908082</v>
          </cell>
          <cell r="G26">
            <v>14.032139244428052</v>
          </cell>
          <cell r="H26">
            <v>32.262169005381907</v>
          </cell>
        </row>
        <row r="27">
          <cell r="E27">
            <v>2018</v>
          </cell>
          <cell r="F27">
            <v>6.5535346352994415</v>
          </cell>
          <cell r="G27">
            <v>14.241574158523981</v>
          </cell>
          <cell r="H27">
            <v>33.497284416549213</v>
          </cell>
        </row>
        <row r="28">
          <cell r="E28">
            <v>2019</v>
          </cell>
          <cell r="F28">
            <v>6.2848581991375996</v>
          </cell>
          <cell r="G28">
            <v>14.451009072619918</v>
          </cell>
          <cell r="H28">
            <v>34.779684623684474</v>
          </cell>
        </row>
        <row r="29">
          <cell r="E29">
            <v>2020</v>
          </cell>
          <cell r="F29">
            <v>6.027196739071222</v>
          </cell>
          <cell r="G29">
            <v>14.660443986715862</v>
          </cell>
          <cell r="H29">
            <v>36.111179864041205</v>
          </cell>
        </row>
        <row r="30">
          <cell r="E30">
            <v>2021</v>
          </cell>
          <cell r="F30">
            <v>6.027196739071222</v>
          </cell>
          <cell r="G30">
            <v>14.878809996034271</v>
          </cell>
          <cell r="H30">
            <v>37.500964741231698</v>
          </cell>
        </row>
        <row r="31">
          <cell r="E31">
            <v>2022</v>
          </cell>
          <cell r="F31">
            <v>6.027196739071222</v>
          </cell>
          <cell r="G31">
            <v>15.100247695550479</v>
          </cell>
          <cell r="H31">
            <v>38.937443420854649</v>
          </cell>
        </row>
        <row r="32">
          <cell r="E32">
            <v>2023</v>
          </cell>
          <cell r="F32">
            <v>6.027196739071222</v>
          </cell>
          <cell r="G32">
            <v>15.324798728458923</v>
          </cell>
          <cell r="H32">
            <v>40.42209252695622</v>
          </cell>
        </row>
        <row r="33">
          <cell r="E33">
            <v>2024</v>
          </cell>
          <cell r="F33">
            <v>6.027196739071222</v>
          </cell>
          <cell r="G33">
            <v>15.552505288168028</v>
          </cell>
          <cell r="H33">
            <v>41.956433662954851</v>
          </cell>
        </row>
        <row r="34">
          <cell r="E34">
            <v>2025</v>
          </cell>
          <cell r="F34">
            <v>6.027196739071222</v>
          </cell>
          <cell r="G34">
            <v>15.783410125433484</v>
          </cell>
          <cell r="H34">
            <v>43.542034747790694</v>
          </cell>
        </row>
        <row r="35">
          <cell r="E35">
            <v>2026</v>
          </cell>
          <cell r="F35">
            <v>6.027196739071222</v>
          </cell>
          <cell r="G35">
            <v>16.017556555582743</v>
          </cell>
          <cell r="H35">
            <v>45.180511391068919</v>
          </cell>
        </row>
        <row r="36">
          <cell r="E36">
            <v>2027</v>
          </cell>
          <cell r="F36">
            <v>6.027196739071222</v>
          </cell>
          <cell r="G36">
            <v>16.254988465831822</v>
          </cell>
          <cell r="H36">
            <v>46.873528308320132</v>
          </cell>
        </row>
        <row r="37">
          <cell r="E37">
            <v>2028</v>
          </cell>
          <cell r="F37">
            <v>6.027196739071222</v>
          </cell>
          <cell r="G37">
            <v>16.495750322695457</v>
          </cell>
          <cell r="H37">
            <v>48.622800777533115</v>
          </cell>
        </row>
        <row r="38">
          <cell r="E38">
            <v>2029</v>
          </cell>
          <cell r="F38">
            <v>6.027196739071222</v>
          </cell>
          <cell r="G38">
            <v>16.73988717949203</v>
          </cell>
          <cell r="H38">
            <v>50.4300961381484</v>
          </cell>
        </row>
        <row r="39">
          <cell r="E39">
            <v>2030</v>
          </cell>
          <cell r="F39">
            <v>6.027196739071222</v>
          </cell>
          <cell r="G39">
            <v>16.987444683944275</v>
          </cell>
          <cell r="H39">
            <v>52.297235333734548</v>
          </cell>
        </row>
        <row r="40">
          <cell r="E40">
            <v>2031</v>
          </cell>
          <cell r="F40">
            <v>6.027196739071222</v>
          </cell>
          <cell r="G40">
            <v>17.238469085877043</v>
          </cell>
          <cell r="H40">
            <v>54.226094499604542</v>
          </cell>
        </row>
        <row r="41">
          <cell r="E41">
            <v>2032</v>
          </cell>
          <cell r="F41">
            <v>6.027196739071222</v>
          </cell>
          <cell r="G41">
            <v>17.493007245013402</v>
          </cell>
          <cell r="H41">
            <v>56.218606596664515</v>
          </cell>
        </row>
        <row r="42">
          <cell r="E42">
            <v>2033</v>
          </cell>
          <cell r="F42">
            <v>6.027196739071222</v>
          </cell>
          <cell r="G42">
            <v>17.751106638870098</v>
          </cell>
          <cell r="H42">
            <v>58.276763092825377</v>
          </cell>
        </row>
        <row r="43">
          <cell r="E43">
            <v>2034</v>
          </cell>
          <cell r="F43">
            <v>6.027196739071222</v>
          </cell>
          <cell r="G43">
            <v>18.012815370754026</v>
          </cell>
          <cell r="H43">
            <v>60.402615693344117</v>
          </cell>
        </row>
        <row r="44">
          <cell r="E44">
            <v>2035</v>
          </cell>
          <cell r="F44">
            <v>6.027196739071222</v>
          </cell>
          <cell r="G44">
            <v>18.278182177860572</v>
          </cell>
          <cell r="H44">
            <v>62.59827812150138</v>
          </cell>
        </row>
        <row r="45">
          <cell r="E45">
            <v>2036</v>
          </cell>
          <cell r="F45">
            <v>6.027196739071222</v>
          </cell>
          <cell r="G45">
            <v>18.547256439475305</v>
          </cell>
          <cell r="H45">
            <v>64.865927951062588</v>
          </cell>
        </row>
        <row r="46">
          <cell r="E46">
            <v>2037</v>
          </cell>
          <cell r="F46">
            <v>6.027196739071222</v>
          </cell>
          <cell r="G46">
            <v>18.820088185280341</v>
          </cell>
          <cell r="H46">
            <v>67.207808492009704</v>
          </cell>
        </row>
        <row r="50">
          <cell r="D50" t="str">
            <v xml:space="preserve">Fuente : SENER, Escenarios macroeconómicos y de precios de combustibles de largo plazo 2008-2037, 19 de febrero 2008 </v>
          </cell>
        </row>
        <row r="52">
          <cell r="D52">
            <v>43</v>
          </cell>
        </row>
      </sheetData>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6"/>
  <sheetViews>
    <sheetView showGridLines="0" tabSelected="1" topLeftCell="C1" zoomScaleNormal="100" zoomScaleSheetLayoutView="100" workbookViewId="0">
      <selection activeCell="D21" sqref="D21"/>
    </sheetView>
  </sheetViews>
  <sheetFormatPr baseColWidth="10" defaultRowHeight="15" x14ac:dyDescent="0.25"/>
  <cols>
    <col min="1" max="1" width="6.28515625" hidden="1" customWidth="1"/>
    <col min="2" max="2" width="5" hidden="1" customWidth="1"/>
    <col min="3" max="3" width="5" style="21" customWidth="1"/>
    <col min="4" max="4" width="64.85546875" customWidth="1"/>
    <col min="5" max="5" width="23.85546875" style="11" bestFit="1" customWidth="1"/>
    <col min="6" max="6" width="11.42578125" customWidth="1"/>
    <col min="7" max="7" width="11.28515625" customWidth="1"/>
    <col min="8" max="8" width="13" customWidth="1"/>
    <col min="9" max="9" width="11.42578125" customWidth="1"/>
    <col min="10" max="10" width="10.42578125" customWidth="1"/>
    <col min="11" max="11" width="8" customWidth="1"/>
    <col min="12" max="12" width="2.85546875" customWidth="1"/>
    <col min="13" max="13" width="12.28515625" customWidth="1"/>
    <col min="14" max="14" width="9.42578125" customWidth="1"/>
    <col min="15" max="16" width="10.5703125" customWidth="1"/>
    <col min="17" max="17" width="12.7109375" customWidth="1"/>
    <col min="18" max="18" width="14.42578125" style="2" customWidth="1"/>
    <col min="19" max="19" width="8.28515625" customWidth="1"/>
  </cols>
  <sheetData>
    <row r="1" spans="1:18" s="1" customFormat="1" ht="58.5" customHeight="1" x14ac:dyDescent="0.2">
      <c r="A1" s="409" t="s">
        <v>736</v>
      </c>
      <c r="B1" s="409"/>
      <c r="C1" s="409"/>
      <c r="D1" s="409"/>
      <c r="E1" s="111" t="s">
        <v>738</v>
      </c>
      <c r="F1" s="112"/>
    </row>
    <row r="2" spans="1:18" s="1" customFormat="1" ht="36" customHeight="1" thickBot="1" x14ac:dyDescent="0.45">
      <c r="A2" s="410" t="s">
        <v>737</v>
      </c>
      <c r="B2" s="410"/>
      <c r="C2" s="410"/>
      <c r="D2" s="410"/>
      <c r="E2" s="410"/>
      <c r="F2" s="410"/>
      <c r="G2" s="410"/>
      <c r="H2" s="410"/>
      <c r="I2" s="410"/>
      <c r="J2" s="410"/>
      <c r="K2" s="410"/>
      <c r="N2" s="113"/>
      <c r="O2" s="113"/>
    </row>
    <row r="3" spans="1:18" ht="4.5" customHeight="1" x14ac:dyDescent="0.4">
      <c r="A3" s="411"/>
      <c r="B3" s="411"/>
      <c r="C3" s="411"/>
      <c r="D3" s="411"/>
      <c r="E3" s="411"/>
      <c r="F3" s="411"/>
      <c r="G3" s="411"/>
      <c r="H3" s="411"/>
      <c r="I3" s="411"/>
      <c r="J3" s="411"/>
      <c r="K3" s="411"/>
      <c r="L3" s="114"/>
      <c r="M3" s="411"/>
      <c r="N3" s="412"/>
      <c r="O3" s="412"/>
      <c r="P3" s="115"/>
      <c r="R3"/>
    </row>
    <row r="4" spans="1:18" ht="30" customHeight="1" x14ac:dyDescent="0.35">
      <c r="A4" s="1"/>
      <c r="B4" s="1"/>
      <c r="C4" s="120" t="s">
        <v>741</v>
      </c>
      <c r="D4" s="122"/>
      <c r="E4" s="122"/>
      <c r="F4" s="122"/>
      <c r="G4" s="122"/>
      <c r="H4" s="122"/>
      <c r="I4" s="122"/>
      <c r="J4" s="122"/>
      <c r="K4" s="122"/>
      <c r="L4" s="122"/>
      <c r="M4" s="122"/>
      <c r="N4" s="125"/>
      <c r="O4" s="125"/>
      <c r="P4" s="126"/>
    </row>
    <row r="5" spans="1:18" ht="18.75" x14ac:dyDescent="0.35">
      <c r="A5" s="3"/>
      <c r="B5" s="3"/>
      <c r="C5" s="120" t="s">
        <v>7</v>
      </c>
      <c r="D5" s="121"/>
      <c r="E5" s="121"/>
      <c r="F5" s="121"/>
      <c r="G5" s="121"/>
      <c r="H5" s="121"/>
      <c r="I5" s="121"/>
      <c r="J5" s="121"/>
      <c r="K5" s="121"/>
      <c r="L5" s="121"/>
      <c r="M5" s="121"/>
      <c r="N5" s="127"/>
      <c r="O5" s="127"/>
      <c r="P5" s="128"/>
    </row>
    <row r="6" spans="1:18" ht="18.75" x14ac:dyDescent="0.35">
      <c r="A6" s="3"/>
      <c r="B6" s="3"/>
      <c r="C6" s="120" t="s">
        <v>8</v>
      </c>
      <c r="D6" s="122"/>
      <c r="E6" s="122"/>
      <c r="F6" s="122"/>
      <c r="G6" s="122"/>
      <c r="H6" s="122"/>
      <c r="I6" s="122"/>
      <c r="J6" s="122"/>
      <c r="K6" s="122"/>
      <c r="L6" s="122"/>
      <c r="M6" s="122"/>
      <c r="N6" s="128"/>
      <c r="O6" s="128"/>
      <c r="P6" s="128"/>
    </row>
    <row r="7" spans="1:18" s="3" customFormat="1" ht="18.75" x14ac:dyDescent="0.35">
      <c r="C7" s="123" t="s">
        <v>740</v>
      </c>
      <c r="D7" s="124"/>
      <c r="E7" s="124"/>
      <c r="F7" s="124"/>
      <c r="G7" s="124"/>
      <c r="H7" s="124"/>
      <c r="I7" s="124"/>
      <c r="J7" s="124"/>
      <c r="K7" s="124"/>
      <c r="L7" s="124"/>
      <c r="M7" s="124"/>
      <c r="N7" s="127"/>
      <c r="O7" s="127"/>
      <c r="P7" s="128"/>
      <c r="R7" s="4"/>
    </row>
    <row r="8" spans="1:18" ht="18.75" x14ac:dyDescent="0.35">
      <c r="A8" s="3"/>
      <c r="B8" s="3"/>
      <c r="C8" s="120" t="s">
        <v>739</v>
      </c>
      <c r="D8" s="122"/>
      <c r="E8" s="122"/>
      <c r="F8" s="122"/>
      <c r="G8" s="122"/>
      <c r="H8" s="122"/>
      <c r="I8" s="122"/>
      <c r="J8" s="122"/>
      <c r="K8" s="122"/>
      <c r="L8" s="122"/>
      <c r="M8" s="122"/>
      <c r="N8" s="128"/>
      <c r="O8" s="128"/>
      <c r="P8" s="128"/>
    </row>
    <row r="9" spans="1:18" ht="15" customHeight="1" x14ac:dyDescent="0.25">
      <c r="A9" s="1"/>
      <c r="B9" s="1"/>
      <c r="C9" s="413" t="s">
        <v>9</v>
      </c>
      <c r="D9" s="414" t="s">
        <v>10</v>
      </c>
      <c r="E9" s="415" t="s">
        <v>11</v>
      </c>
      <c r="F9" s="407" t="s">
        <v>742</v>
      </c>
      <c r="G9" s="416" t="s">
        <v>12</v>
      </c>
      <c r="H9" s="416"/>
      <c r="I9" s="416"/>
      <c r="J9" s="416"/>
      <c r="K9" s="416"/>
      <c r="L9" s="129"/>
      <c r="M9" s="406" t="s">
        <v>13</v>
      </c>
      <c r="N9" s="406"/>
      <c r="O9" s="406"/>
      <c r="P9" s="406"/>
    </row>
    <row r="10" spans="1:18" ht="22.5" customHeight="1" x14ac:dyDescent="0.25">
      <c r="A10" s="5"/>
      <c r="B10" s="5"/>
      <c r="C10" s="413"/>
      <c r="D10" s="414"/>
      <c r="E10" s="415"/>
      <c r="F10" s="407"/>
      <c r="G10" s="407" t="s">
        <v>743</v>
      </c>
      <c r="H10" s="408">
        <v>2023</v>
      </c>
      <c r="I10" s="408"/>
      <c r="J10" s="408"/>
      <c r="K10" s="408"/>
      <c r="L10" s="129"/>
      <c r="M10" s="407" t="s">
        <v>77</v>
      </c>
      <c r="N10" s="406">
        <v>2023</v>
      </c>
      <c r="O10" s="406"/>
      <c r="P10" s="406"/>
    </row>
    <row r="11" spans="1:18" ht="27" x14ac:dyDescent="0.25">
      <c r="A11" s="6"/>
      <c r="B11" s="6"/>
      <c r="C11" s="413"/>
      <c r="D11" s="414"/>
      <c r="E11" s="415"/>
      <c r="F11" s="407"/>
      <c r="G11" s="407"/>
      <c r="H11" s="130" t="s">
        <v>744</v>
      </c>
      <c r="I11" s="131" t="s">
        <v>745</v>
      </c>
      <c r="J11" s="130" t="s">
        <v>15</v>
      </c>
      <c r="K11" s="130" t="s">
        <v>16</v>
      </c>
      <c r="L11" s="130"/>
      <c r="M11" s="407"/>
      <c r="N11" s="132" t="s">
        <v>17</v>
      </c>
      <c r="O11" s="130" t="s">
        <v>14</v>
      </c>
      <c r="P11" s="130" t="s">
        <v>15</v>
      </c>
    </row>
    <row r="12" spans="1:18" ht="15.75" thickBot="1" x14ac:dyDescent="0.3">
      <c r="A12" s="5"/>
      <c r="B12" s="5"/>
      <c r="C12" s="133"/>
      <c r="D12" s="134"/>
      <c r="E12" s="135" t="s">
        <v>18</v>
      </c>
      <c r="F12" s="134" t="s">
        <v>19</v>
      </c>
      <c r="G12" s="134" t="s">
        <v>20</v>
      </c>
      <c r="H12" s="134" t="s">
        <v>21</v>
      </c>
      <c r="I12" s="136" t="s">
        <v>22</v>
      </c>
      <c r="J12" s="134" t="s">
        <v>23</v>
      </c>
      <c r="K12" s="137" t="s">
        <v>24</v>
      </c>
      <c r="L12" s="134"/>
      <c r="M12" s="134" t="s">
        <v>25</v>
      </c>
      <c r="N12" s="134" t="s">
        <v>26</v>
      </c>
      <c r="O12" s="134" t="s">
        <v>27</v>
      </c>
      <c r="P12" s="134" t="s">
        <v>28</v>
      </c>
    </row>
    <row r="13" spans="1:18" s="5" customFormat="1" ht="6" customHeight="1" thickBot="1" x14ac:dyDescent="0.35">
      <c r="C13" s="116"/>
      <c r="D13" s="117"/>
      <c r="E13" s="116"/>
      <c r="F13" s="117"/>
      <c r="G13" s="117"/>
      <c r="H13" s="117"/>
      <c r="I13" s="116"/>
      <c r="J13" s="117"/>
      <c r="K13" s="118"/>
      <c r="L13" s="118"/>
      <c r="M13" s="117"/>
      <c r="N13" s="117"/>
      <c r="O13" s="117"/>
      <c r="P13" s="117"/>
      <c r="Q13" s="119"/>
    </row>
    <row r="14" spans="1:18" x14ac:dyDescent="0.25">
      <c r="A14" s="1"/>
      <c r="B14" s="8"/>
      <c r="C14" s="150"/>
      <c r="D14" s="151" t="s">
        <v>29</v>
      </c>
      <c r="E14" s="151"/>
      <c r="F14" s="152">
        <f>+F16+F73</f>
        <v>227805.03425800792</v>
      </c>
      <c r="G14" s="152">
        <f>+G16+G73</f>
        <v>91563.231446245962</v>
      </c>
      <c r="H14" s="152">
        <f>+H16+H73</f>
        <v>18195.725999999999</v>
      </c>
      <c r="I14" s="152">
        <f>+I16+I73</f>
        <v>49.141548032200802</v>
      </c>
      <c r="J14" s="152">
        <f>+J16+J73</f>
        <v>91612.372994278179</v>
      </c>
      <c r="K14" s="152">
        <f>ROUND((J14/F14)*100,1)</f>
        <v>40.200000000000003</v>
      </c>
      <c r="L14" s="152"/>
      <c r="M14" s="152"/>
      <c r="N14" s="152"/>
      <c r="O14" s="152"/>
      <c r="P14" s="152"/>
      <c r="Q14" s="9"/>
      <c r="R14" s="9"/>
    </row>
    <row r="15" spans="1:18" x14ac:dyDescent="0.25">
      <c r="A15" s="1"/>
      <c r="B15" s="8"/>
      <c r="C15" s="150"/>
      <c r="D15" s="153" t="s">
        <v>30</v>
      </c>
      <c r="E15" s="151"/>
      <c r="F15" s="152">
        <f>+F17+F20+F23+F25+F28+F33+F41+F48+F51+F56+F58+F75+F77+F63</f>
        <v>226939.96910628543</v>
      </c>
      <c r="G15" s="152">
        <f>+G17+G20+G23+G25+G28+G33+G41+G48+G51+G56+G58+G75+G77+G63</f>
        <v>91563.231446245962</v>
      </c>
      <c r="H15" s="152">
        <f>+H17+H20+H23+H25+H28+H33+H41+H48+H51+H56+H58+H75+H77+H63</f>
        <v>18194.942081050402</v>
      </c>
      <c r="I15" s="152">
        <f>+I17+I20+I23+I25+I28+I33+I41+I48+I51+I56+I58+I75+I77+I63</f>
        <v>49.141548032200802</v>
      </c>
      <c r="J15" s="152">
        <f>+J17+J20+J23+J25+J28+J33+J41+J48+J51+J56+J58+J63+J75+J77</f>
        <v>91612.372994278179</v>
      </c>
      <c r="K15" s="152">
        <f>ROUND((J15/F15)*100,1)</f>
        <v>40.4</v>
      </c>
      <c r="L15" s="152"/>
      <c r="M15" s="152"/>
      <c r="N15" s="152"/>
      <c r="O15" s="152"/>
      <c r="P15" s="152"/>
      <c r="Q15" s="9"/>
      <c r="R15" s="9"/>
    </row>
    <row r="16" spans="1:18" x14ac:dyDescent="0.25">
      <c r="A16" s="1"/>
      <c r="B16" s="8"/>
      <c r="C16" s="150"/>
      <c r="D16" s="154" t="s">
        <v>31</v>
      </c>
      <c r="E16" s="151"/>
      <c r="F16" s="152">
        <f>+F17+F20+F23+F25+F28+F33+F41+F48+F51+F56+F58+F63+F68</f>
        <v>176674.5589250355</v>
      </c>
      <c r="G16" s="152">
        <f>+G17+G20+G23+G25+G28+G33+G41+G48+G51+G56+G58+G63+G68</f>
        <v>81940.733595110767</v>
      </c>
      <c r="H16" s="152">
        <f>+H17+H20+H23+H25+H28+H33+H41+H48+H51+H56+H58+H63+H68</f>
        <v>17652.57</v>
      </c>
      <c r="I16" s="152">
        <f>+I17+I20+I23+I25+I28+I33+I41+I48+I51+I56+I58+I63+I68</f>
        <v>49.141548032200802</v>
      </c>
      <c r="J16" s="152">
        <f>+J17+J20+J23+J25+J28+J33+J41+J48+J51+J56+J58+J63+J68</f>
        <v>81989.875143142985</v>
      </c>
      <c r="K16" s="152">
        <f>ROUND((J16/F16)*100,1)</f>
        <v>46.4</v>
      </c>
      <c r="L16" s="152"/>
      <c r="M16" s="152"/>
      <c r="N16" s="152"/>
      <c r="O16" s="152"/>
      <c r="P16" s="152"/>
      <c r="Q16" s="9"/>
      <c r="R16" s="9"/>
    </row>
    <row r="17" spans="1:20" s="11" customFormat="1" ht="12.75" customHeight="1" x14ac:dyDescent="0.25">
      <c r="A17" s="10"/>
      <c r="B17"/>
      <c r="C17" s="155"/>
      <c r="D17" s="154" t="s">
        <v>32</v>
      </c>
      <c r="E17" s="156"/>
      <c r="F17" s="152">
        <f>SUBTOTAL(9,F18:F19)</f>
        <v>14761.87993597873</v>
      </c>
      <c r="G17" s="152">
        <f>SUBTOTAL(9,G18:G19)</f>
        <v>12246.959559913765</v>
      </c>
      <c r="H17" s="152">
        <f>SUBTOTAL(9,H18:H19)</f>
        <v>19.044425355200001</v>
      </c>
      <c r="I17" s="152">
        <f>SUBTOTAL(9,I18:I19)</f>
        <v>0</v>
      </c>
      <c r="J17" s="152">
        <f>SUBTOTAL(9,J18:J19)</f>
        <v>12246.959559913765</v>
      </c>
      <c r="K17" s="152">
        <f t="shared" ref="K17:K48" si="0">ROUND((J17/F17)*100,1)</f>
        <v>83</v>
      </c>
      <c r="L17" s="152"/>
      <c r="M17" s="157"/>
      <c r="N17" s="158"/>
      <c r="O17" s="157"/>
      <c r="P17" s="157"/>
      <c r="Q17" s="22"/>
      <c r="R17" s="12"/>
    </row>
    <row r="18" spans="1:20" x14ac:dyDescent="0.25">
      <c r="A18" s="10">
        <v>2</v>
      </c>
      <c r="B18" s="8">
        <v>2006</v>
      </c>
      <c r="C18" s="155">
        <v>171</v>
      </c>
      <c r="D18" s="159" t="s">
        <v>746</v>
      </c>
      <c r="E18" s="156" t="s">
        <v>6</v>
      </c>
      <c r="F18" s="157">
        <v>10338.089260737364</v>
      </c>
      <c r="G18" s="157">
        <v>8503.6219435820421</v>
      </c>
      <c r="H18" s="157">
        <v>0</v>
      </c>
      <c r="I18" s="157">
        <v>0</v>
      </c>
      <c r="J18" s="157">
        <f>G18+I18</f>
        <v>8503.6219435820421</v>
      </c>
      <c r="K18" s="157">
        <f t="shared" si="0"/>
        <v>82.3</v>
      </c>
      <c r="L18" s="152"/>
      <c r="M18" s="157">
        <v>99.87299999999999</v>
      </c>
      <c r="N18" s="158">
        <v>0</v>
      </c>
      <c r="O18" s="157">
        <v>0</v>
      </c>
      <c r="P18" s="157">
        <f>M18+O18</f>
        <v>99.87299999999999</v>
      </c>
      <c r="Q18" s="23"/>
      <c r="R18" s="13"/>
      <c r="S18" s="14"/>
      <c r="T18" s="15"/>
    </row>
    <row r="19" spans="1:20" ht="12.75" customHeight="1" x14ac:dyDescent="0.25">
      <c r="A19" s="10">
        <v>3</v>
      </c>
      <c r="B19" s="8">
        <v>2006</v>
      </c>
      <c r="C19" s="155">
        <v>188</v>
      </c>
      <c r="D19" s="159" t="s">
        <v>33</v>
      </c>
      <c r="E19" s="156" t="s">
        <v>6</v>
      </c>
      <c r="F19" s="157">
        <v>4423.7906752413646</v>
      </c>
      <c r="G19" s="157">
        <v>3743.3376163317225</v>
      </c>
      <c r="H19" s="157">
        <v>19.044425355200001</v>
      </c>
      <c r="I19" s="157">
        <v>0</v>
      </c>
      <c r="J19" s="157">
        <f>G19+I19</f>
        <v>3743.3376163317225</v>
      </c>
      <c r="K19" s="157">
        <f t="shared" si="0"/>
        <v>84.6</v>
      </c>
      <c r="L19" s="152"/>
      <c r="M19" s="157">
        <v>99.899999999999991</v>
      </c>
      <c r="N19" s="158">
        <v>1</v>
      </c>
      <c r="O19" s="157">
        <v>0</v>
      </c>
      <c r="P19" s="157">
        <f>M19+O19</f>
        <v>99.899999999999991</v>
      </c>
      <c r="Q19" s="23"/>
      <c r="R19" s="13"/>
      <c r="S19" s="14"/>
      <c r="T19" s="15"/>
    </row>
    <row r="20" spans="1:20" ht="12.75" customHeight="1" x14ac:dyDescent="0.25">
      <c r="A20" s="10">
        <v>4</v>
      </c>
      <c r="C20" s="155"/>
      <c r="D20" s="160" t="s">
        <v>34</v>
      </c>
      <c r="E20" s="156"/>
      <c r="F20" s="152">
        <f>SUBTOTAL(9,F21:F22)</f>
        <v>6772.4673223999998</v>
      </c>
      <c r="G20" s="152">
        <f>SUBTOTAL(9,G21:G22)</f>
        <v>4884.9459067999996</v>
      </c>
      <c r="H20" s="152">
        <f>SUBTOTAL(9,H21:H22)</f>
        <v>401.22077344039997</v>
      </c>
      <c r="I20" s="152">
        <f>SUBTOTAL(9,I21:I22)</f>
        <v>0</v>
      </c>
      <c r="J20" s="152">
        <f>SUBTOTAL(9,J21:J22)</f>
        <v>4884.9459067999996</v>
      </c>
      <c r="K20" s="152">
        <f t="shared" si="0"/>
        <v>72.099999999999994</v>
      </c>
      <c r="L20" s="152"/>
      <c r="M20" s="157"/>
      <c r="N20" s="158"/>
      <c r="O20" s="157"/>
      <c r="P20" s="157"/>
      <c r="Q20" s="23"/>
      <c r="R20" s="13"/>
      <c r="S20" s="14"/>
    </row>
    <row r="21" spans="1:20" ht="12.75" customHeight="1" x14ac:dyDescent="0.25">
      <c r="A21" s="10">
        <v>5</v>
      </c>
      <c r="B21" s="8">
        <v>2007</v>
      </c>
      <c r="C21" s="155">
        <v>209</v>
      </c>
      <c r="D21" s="159" t="s">
        <v>35</v>
      </c>
      <c r="E21" s="156" t="s">
        <v>6</v>
      </c>
      <c r="F21" s="157">
        <v>2407.8286532000002</v>
      </c>
      <c r="G21" s="157">
        <v>1131.575</v>
      </c>
      <c r="H21" s="157">
        <v>264.98417668600001</v>
      </c>
      <c r="I21" s="157">
        <v>0</v>
      </c>
      <c r="J21" s="157">
        <f>+G21+I21</f>
        <v>1131.575</v>
      </c>
      <c r="K21" s="157">
        <f t="shared" si="0"/>
        <v>47</v>
      </c>
      <c r="L21" s="152"/>
      <c r="M21" s="157">
        <v>67.8</v>
      </c>
      <c r="N21" s="158">
        <v>11.01</v>
      </c>
      <c r="O21" s="157">
        <v>0</v>
      </c>
      <c r="P21" s="157">
        <f>+M21+O21</f>
        <v>67.8</v>
      </c>
      <c r="Q21" s="23"/>
      <c r="R21" s="13"/>
      <c r="S21" s="14"/>
      <c r="T21" s="15"/>
    </row>
    <row r="22" spans="1:20" ht="12.75" customHeight="1" x14ac:dyDescent="0.25">
      <c r="A22" s="10">
        <v>6</v>
      </c>
      <c r="B22" s="8">
        <v>2007</v>
      </c>
      <c r="C22" s="155">
        <v>214</v>
      </c>
      <c r="D22" s="159" t="s">
        <v>36</v>
      </c>
      <c r="E22" s="156" t="s">
        <v>6</v>
      </c>
      <c r="F22" s="157">
        <v>4364.6386691999996</v>
      </c>
      <c r="G22" s="157">
        <v>3753.3709067999998</v>
      </c>
      <c r="H22" s="157">
        <v>136.23659675439998</v>
      </c>
      <c r="I22" s="157">
        <v>0</v>
      </c>
      <c r="J22" s="157">
        <f>+G22+I22</f>
        <v>3753.3709067999998</v>
      </c>
      <c r="K22" s="157">
        <f t="shared" si="0"/>
        <v>86</v>
      </c>
      <c r="L22" s="152"/>
      <c r="M22" s="157">
        <v>99.93</v>
      </c>
      <c r="N22" s="158">
        <v>3.12</v>
      </c>
      <c r="O22" s="157">
        <v>0.05</v>
      </c>
      <c r="P22" s="157">
        <f>+M22+O22</f>
        <v>99.98</v>
      </c>
      <c r="Q22" s="22"/>
      <c r="R22" s="13"/>
      <c r="S22" s="14"/>
      <c r="T22" s="15"/>
    </row>
    <row r="23" spans="1:20" ht="12.75" customHeight="1" x14ac:dyDescent="0.25">
      <c r="A23" s="10">
        <v>7</v>
      </c>
      <c r="C23" s="155"/>
      <c r="D23" s="160" t="s">
        <v>37</v>
      </c>
      <c r="E23" s="156"/>
      <c r="F23" s="152">
        <f>SUBTOTAL(9,F24:F24)</f>
        <v>1690.6699848892424</v>
      </c>
      <c r="G23" s="152">
        <f>SUBTOTAL(9,G24:G24)</f>
        <v>777.68623449999996</v>
      </c>
      <c r="H23" s="161">
        <f>SUBTOTAL(9,H24:H24)</f>
        <v>0</v>
      </c>
      <c r="I23" s="152">
        <f>SUBTOTAL(9,I24:I24)</f>
        <v>0</v>
      </c>
      <c r="J23" s="152">
        <f>SUBTOTAL(9,J24:J24)</f>
        <v>777.68623449999996</v>
      </c>
      <c r="K23" s="152">
        <f t="shared" si="0"/>
        <v>46</v>
      </c>
      <c r="L23" s="152"/>
      <c r="M23" s="157"/>
      <c r="N23" s="158"/>
      <c r="O23" s="157"/>
      <c r="P23" s="157"/>
      <c r="Q23" s="23"/>
      <c r="R23" s="13"/>
      <c r="S23" s="14"/>
    </row>
    <row r="24" spans="1:20" ht="12.75" customHeight="1" x14ac:dyDescent="0.25">
      <c r="A24" s="10">
        <v>8</v>
      </c>
      <c r="B24" s="8">
        <v>2008</v>
      </c>
      <c r="C24" s="155">
        <v>245</v>
      </c>
      <c r="D24" s="159" t="s">
        <v>747</v>
      </c>
      <c r="E24" s="156" t="s">
        <v>6</v>
      </c>
      <c r="F24" s="157">
        <v>1690.6699848892424</v>
      </c>
      <c r="G24" s="157">
        <v>777.68623449999996</v>
      </c>
      <c r="H24" s="157">
        <v>0</v>
      </c>
      <c r="I24" s="157">
        <v>0</v>
      </c>
      <c r="J24" s="157">
        <f>+G24+I24</f>
        <v>777.68623449999996</v>
      </c>
      <c r="K24" s="157">
        <f t="shared" si="0"/>
        <v>46</v>
      </c>
      <c r="L24" s="152"/>
      <c r="M24" s="157">
        <v>96.5</v>
      </c>
      <c r="N24" s="158">
        <v>0</v>
      </c>
      <c r="O24" s="157">
        <v>0</v>
      </c>
      <c r="P24" s="157">
        <f>+M24+O24</f>
        <v>96.5</v>
      </c>
      <c r="Q24" s="23"/>
      <c r="R24" s="13"/>
      <c r="S24" s="14"/>
      <c r="T24" s="15"/>
    </row>
    <row r="25" spans="1:20" s="11" customFormat="1" ht="12.75" customHeight="1" x14ac:dyDescent="0.25">
      <c r="A25" s="10">
        <v>9</v>
      </c>
      <c r="B25"/>
      <c r="C25" s="155"/>
      <c r="D25" s="160" t="s">
        <v>38</v>
      </c>
      <c r="E25" s="156"/>
      <c r="F25" s="152">
        <f>SUBTOTAL(9,F26:F27)</f>
        <v>8836.1552123752426</v>
      </c>
      <c r="G25" s="152">
        <f>SUBTOTAL(9,G26:G27)</f>
        <v>3646.3872799999999</v>
      </c>
      <c r="H25" s="152">
        <f>SUBTOTAL(9,H26:H27)</f>
        <v>35.200727311599998</v>
      </c>
      <c r="I25" s="152">
        <f>SUBTOTAL(9,I26:I27)</f>
        <v>0</v>
      </c>
      <c r="J25" s="152">
        <f>SUBTOTAL(9,J26:J27)</f>
        <v>3646.3872799999999</v>
      </c>
      <c r="K25" s="152">
        <f t="shared" si="0"/>
        <v>41.3</v>
      </c>
      <c r="L25" s="152"/>
      <c r="M25" s="157"/>
      <c r="N25" s="158"/>
      <c r="O25" s="157"/>
      <c r="P25" s="157"/>
      <c r="Q25" s="23"/>
      <c r="R25" s="13"/>
      <c r="S25" s="14"/>
    </row>
    <row r="26" spans="1:20" s="11" customFormat="1" ht="12.75" customHeight="1" x14ac:dyDescent="0.25">
      <c r="A26" s="10">
        <v>10</v>
      </c>
      <c r="B26" s="8">
        <v>2009</v>
      </c>
      <c r="C26" s="155">
        <v>249</v>
      </c>
      <c r="D26" s="159" t="s">
        <v>39</v>
      </c>
      <c r="E26" s="156" t="s">
        <v>6</v>
      </c>
      <c r="F26" s="157">
        <v>1039.0422011752423</v>
      </c>
      <c r="G26" s="157">
        <v>811.11295999999993</v>
      </c>
      <c r="H26" s="157">
        <v>35.200709206399999</v>
      </c>
      <c r="I26" s="157">
        <v>0</v>
      </c>
      <c r="J26" s="157">
        <f>G26+I26</f>
        <v>811.11295999999993</v>
      </c>
      <c r="K26" s="157">
        <f t="shared" si="0"/>
        <v>78.099999999999994</v>
      </c>
      <c r="L26" s="152"/>
      <c r="M26" s="157">
        <v>100</v>
      </c>
      <c r="N26" s="158">
        <v>1</v>
      </c>
      <c r="O26" s="157">
        <v>0</v>
      </c>
      <c r="P26" s="157">
        <f>M26+O26</f>
        <v>100</v>
      </c>
      <c r="Q26" s="23"/>
      <c r="R26" s="13"/>
      <c r="S26" s="14"/>
      <c r="T26" s="14"/>
    </row>
    <row r="27" spans="1:20" ht="12.75" customHeight="1" x14ac:dyDescent="0.25">
      <c r="A27" s="16">
        <v>12</v>
      </c>
      <c r="B27" s="17">
        <v>2009</v>
      </c>
      <c r="C27" s="155">
        <v>258</v>
      </c>
      <c r="D27" s="159" t="s">
        <v>748</v>
      </c>
      <c r="E27" s="156" t="s">
        <v>0</v>
      </c>
      <c r="F27" s="157">
        <v>7797.1130112000001</v>
      </c>
      <c r="G27" s="157">
        <v>2835.27432</v>
      </c>
      <c r="H27" s="157">
        <v>1.8105200000000001E-5</v>
      </c>
      <c r="I27" s="157">
        <v>0</v>
      </c>
      <c r="J27" s="157">
        <f>G27+I27</f>
        <v>2835.27432</v>
      </c>
      <c r="K27" s="157">
        <f t="shared" si="0"/>
        <v>36.4</v>
      </c>
      <c r="L27" s="152"/>
      <c r="M27" s="157">
        <v>41.209600000000002</v>
      </c>
      <c r="N27" s="158">
        <v>18.8</v>
      </c>
      <c r="O27" s="157">
        <v>0</v>
      </c>
      <c r="P27" s="157">
        <f>M27+O27</f>
        <v>41.209600000000002</v>
      </c>
      <c r="Q27" s="22"/>
      <c r="R27" s="13"/>
      <c r="S27" s="14"/>
      <c r="T27" s="15"/>
    </row>
    <row r="28" spans="1:20" s="11" customFormat="1" ht="12.75" customHeight="1" x14ac:dyDescent="0.25">
      <c r="A28" s="10">
        <v>15</v>
      </c>
      <c r="B28"/>
      <c r="C28" s="155"/>
      <c r="D28" s="160" t="s">
        <v>40</v>
      </c>
      <c r="E28" s="156"/>
      <c r="F28" s="152">
        <f>SUBTOTAL(9,F29:F32)</f>
        <v>20707.798854257231</v>
      </c>
      <c r="G28" s="152">
        <f>SUBTOTAL(9,G29:G32)</f>
        <v>15250.615503789624</v>
      </c>
      <c r="H28" s="161">
        <f>SUBTOTAL(9,H29:H32)</f>
        <v>64.850364092799992</v>
      </c>
      <c r="I28" s="152">
        <f>SUBTOTAL(9,I29:I32)</f>
        <v>0.49729201076169538</v>
      </c>
      <c r="J28" s="152">
        <f>SUBTOTAL(9,J29:J32)</f>
        <v>15251.112795800385</v>
      </c>
      <c r="K28" s="152">
        <f t="shared" si="0"/>
        <v>73.599999999999994</v>
      </c>
      <c r="L28" s="152"/>
      <c r="M28" s="157"/>
      <c r="N28" s="158"/>
      <c r="O28" s="157"/>
      <c r="P28" s="157"/>
      <c r="Q28" s="23"/>
      <c r="R28" s="13"/>
      <c r="S28" s="14"/>
    </row>
    <row r="29" spans="1:20" s="11" customFormat="1" ht="12.75" customHeight="1" x14ac:dyDescent="0.25">
      <c r="A29" s="10">
        <v>16</v>
      </c>
      <c r="B29" s="8">
        <v>2011</v>
      </c>
      <c r="C29" s="155">
        <v>264</v>
      </c>
      <c r="D29" s="159" t="s">
        <v>41</v>
      </c>
      <c r="E29" s="156" t="s">
        <v>6</v>
      </c>
      <c r="F29" s="157">
        <v>13213.267006485234</v>
      </c>
      <c r="G29" s="157">
        <v>10946.532499984929</v>
      </c>
      <c r="H29" s="157">
        <v>18.1052</v>
      </c>
      <c r="I29" s="157">
        <v>0</v>
      </c>
      <c r="J29" s="157">
        <f>G29+I29</f>
        <v>10946.532499984929</v>
      </c>
      <c r="K29" s="157">
        <f t="shared" si="0"/>
        <v>82.8</v>
      </c>
      <c r="L29" s="152"/>
      <c r="M29" s="157">
        <v>99.88</v>
      </c>
      <c r="N29" s="158">
        <v>0.3</v>
      </c>
      <c r="O29" s="157">
        <v>0</v>
      </c>
      <c r="P29" s="157">
        <f>M29+O29</f>
        <v>99.88</v>
      </c>
      <c r="Q29" s="23"/>
      <c r="R29" s="13"/>
      <c r="S29" s="14"/>
      <c r="T29" s="14"/>
    </row>
    <row r="30" spans="1:20" s="11" customFormat="1" ht="12.75" customHeight="1" x14ac:dyDescent="0.25">
      <c r="A30" s="10">
        <v>17</v>
      </c>
      <c r="B30" s="8">
        <v>2011</v>
      </c>
      <c r="C30" s="155">
        <v>266</v>
      </c>
      <c r="D30" s="159" t="s">
        <v>42</v>
      </c>
      <c r="E30" s="156" t="s">
        <v>6</v>
      </c>
      <c r="F30" s="157">
        <v>3218.6700352000003</v>
      </c>
      <c r="G30" s="157">
        <v>1528.9724329235012</v>
      </c>
      <c r="H30" s="157">
        <v>39.627792710400001</v>
      </c>
      <c r="I30" s="157">
        <v>0</v>
      </c>
      <c r="J30" s="157">
        <f>G30+I30</f>
        <v>1528.9724329235012</v>
      </c>
      <c r="K30" s="157">
        <f t="shared" si="0"/>
        <v>47.5</v>
      </c>
      <c r="L30" s="152"/>
      <c r="M30" s="157">
        <v>92.59</v>
      </c>
      <c r="N30" s="158">
        <v>7.4</v>
      </c>
      <c r="O30" s="157">
        <v>0</v>
      </c>
      <c r="P30" s="157">
        <f>M30+O30</f>
        <v>92.59</v>
      </c>
      <c r="Q30" s="23"/>
      <c r="R30" s="13"/>
      <c r="S30" s="14"/>
      <c r="T30" s="14"/>
    </row>
    <row r="31" spans="1:20" ht="12.75" customHeight="1" x14ac:dyDescent="0.25">
      <c r="A31" s="16">
        <v>18</v>
      </c>
      <c r="B31" s="17">
        <v>2011</v>
      </c>
      <c r="C31" s="155">
        <v>274</v>
      </c>
      <c r="D31" s="159" t="s">
        <v>749</v>
      </c>
      <c r="E31" s="156" t="s">
        <v>6</v>
      </c>
      <c r="F31" s="157">
        <v>3902.2747705239999</v>
      </c>
      <c r="G31" s="157">
        <v>2419.7841869440749</v>
      </c>
      <c r="H31" s="157">
        <v>0</v>
      </c>
      <c r="I31" s="157">
        <v>0</v>
      </c>
      <c r="J31" s="157">
        <f>G31+I31</f>
        <v>2419.7841869440749</v>
      </c>
      <c r="K31" s="157">
        <f t="shared" si="0"/>
        <v>62</v>
      </c>
      <c r="L31" s="152"/>
      <c r="M31" s="157">
        <v>62.3</v>
      </c>
      <c r="N31" s="158">
        <v>0</v>
      </c>
      <c r="O31" s="157">
        <v>0</v>
      </c>
      <c r="P31" s="157">
        <f>M31+O31</f>
        <v>62.3</v>
      </c>
      <c r="Q31" s="23"/>
      <c r="R31" s="13"/>
      <c r="S31" s="14"/>
      <c r="T31" s="15"/>
    </row>
    <row r="32" spans="1:20" s="11" customFormat="1" ht="12.75" customHeight="1" x14ac:dyDescent="0.25">
      <c r="A32" s="10">
        <v>19</v>
      </c>
      <c r="B32" s="8">
        <v>2011</v>
      </c>
      <c r="C32" s="155">
        <v>268</v>
      </c>
      <c r="D32" s="159" t="s">
        <v>43</v>
      </c>
      <c r="E32" s="156" t="s">
        <v>0</v>
      </c>
      <c r="F32" s="157">
        <v>373.58704204799994</v>
      </c>
      <c r="G32" s="157">
        <v>355.32638393711864</v>
      </c>
      <c r="H32" s="157">
        <v>7.1173713824</v>
      </c>
      <c r="I32" s="157">
        <v>0.49729201076169538</v>
      </c>
      <c r="J32" s="157">
        <f>G32+I32</f>
        <v>355.8236759478803</v>
      </c>
      <c r="K32" s="157">
        <f t="shared" si="0"/>
        <v>95.2</v>
      </c>
      <c r="L32" s="152"/>
      <c r="M32" s="157">
        <v>95.293999999999997</v>
      </c>
      <c r="N32" s="158">
        <v>1.6</v>
      </c>
      <c r="O32" s="157">
        <v>0.13100000000000023</v>
      </c>
      <c r="P32" s="157">
        <f>M32+O32</f>
        <v>95.424999999999997</v>
      </c>
      <c r="Q32" s="22"/>
      <c r="R32" s="13"/>
      <c r="S32" s="14"/>
      <c r="T32" s="14"/>
    </row>
    <row r="33" spans="1:20" ht="12.75" customHeight="1" x14ac:dyDescent="0.25">
      <c r="A33" s="10">
        <v>20</v>
      </c>
      <c r="C33" s="162"/>
      <c r="D33" s="160" t="s">
        <v>44</v>
      </c>
      <c r="E33" s="163"/>
      <c r="F33" s="152">
        <f>SUBTOTAL(9,F34:F40)</f>
        <v>18395.208495952611</v>
      </c>
      <c r="G33" s="152">
        <f>SUBTOTAL(9,G34:G40)</f>
        <v>8865.4194513125422</v>
      </c>
      <c r="H33" s="161">
        <f>SUBTOTAL(9,H34:H40)</f>
        <v>3488.5677821139998</v>
      </c>
      <c r="I33" s="152">
        <f>SUBTOTAL(9,I34:I40)</f>
        <v>0</v>
      </c>
      <c r="J33" s="152">
        <f>SUBTOTAL(9,J34:J40)</f>
        <v>8865.4194513125422</v>
      </c>
      <c r="K33" s="152">
        <f t="shared" si="0"/>
        <v>48.2</v>
      </c>
      <c r="L33" s="152"/>
      <c r="M33" s="157"/>
      <c r="N33" s="158"/>
      <c r="O33" s="152"/>
      <c r="P33" s="157"/>
      <c r="Q33" s="23"/>
      <c r="R33" s="13"/>
      <c r="S33" s="14"/>
    </row>
    <row r="34" spans="1:20" ht="12.75" customHeight="1" x14ac:dyDescent="0.25">
      <c r="A34" s="16">
        <v>21</v>
      </c>
      <c r="B34" s="17">
        <v>2012</v>
      </c>
      <c r="C34" s="162">
        <v>278</v>
      </c>
      <c r="D34" s="159" t="s">
        <v>750</v>
      </c>
      <c r="E34" s="163" t="s">
        <v>6</v>
      </c>
      <c r="F34" s="157">
        <v>3874.5128</v>
      </c>
      <c r="G34" s="157">
        <v>3874.2412219999997</v>
      </c>
      <c r="H34" s="157">
        <v>0</v>
      </c>
      <c r="I34" s="157">
        <v>0</v>
      </c>
      <c r="J34" s="157">
        <f>+G34+I34</f>
        <v>3874.2412219999997</v>
      </c>
      <c r="K34" s="157">
        <f t="shared" si="0"/>
        <v>100</v>
      </c>
      <c r="L34" s="152"/>
      <c r="M34" s="157">
        <v>100</v>
      </c>
      <c r="N34" s="158">
        <v>0</v>
      </c>
      <c r="O34" s="157">
        <v>0</v>
      </c>
      <c r="P34" s="157">
        <f>+M34+O34</f>
        <v>100</v>
      </c>
      <c r="Q34" s="23"/>
      <c r="R34" s="13"/>
      <c r="S34" s="14"/>
      <c r="T34" s="15"/>
    </row>
    <row r="35" spans="1:20" ht="12.75" customHeight="1" x14ac:dyDescent="0.25">
      <c r="A35" s="16">
        <v>22</v>
      </c>
      <c r="B35" s="17">
        <v>2012</v>
      </c>
      <c r="C35" s="155">
        <v>280</v>
      </c>
      <c r="D35" s="159" t="s">
        <v>78</v>
      </c>
      <c r="E35" s="163" t="s">
        <v>6</v>
      </c>
      <c r="F35" s="157">
        <v>1839.9590552000002</v>
      </c>
      <c r="G35" s="157">
        <v>425.49047792360795</v>
      </c>
      <c r="H35" s="157">
        <v>91.263515321999989</v>
      </c>
      <c r="I35" s="157">
        <v>0</v>
      </c>
      <c r="J35" s="157">
        <f>+G35+I35</f>
        <v>425.49047792360795</v>
      </c>
      <c r="K35" s="157">
        <f t="shared" si="0"/>
        <v>23.1</v>
      </c>
      <c r="L35" s="157"/>
      <c r="M35" s="157">
        <v>23.09469129787071</v>
      </c>
      <c r="N35" s="158">
        <v>4.96</v>
      </c>
      <c r="O35" s="157">
        <v>0</v>
      </c>
      <c r="P35" s="157">
        <f>+M35+O35</f>
        <v>23.09469129787071</v>
      </c>
      <c r="Q35" s="23"/>
      <c r="R35" s="13"/>
      <c r="S35" s="14"/>
      <c r="T35" s="15"/>
    </row>
    <row r="36" spans="1:20" ht="12.75" customHeight="1" x14ac:dyDescent="0.25">
      <c r="A36" s="10">
        <v>23</v>
      </c>
      <c r="B36" s="8">
        <v>2012</v>
      </c>
      <c r="C36" s="155">
        <v>281</v>
      </c>
      <c r="D36" s="159" t="s">
        <v>46</v>
      </c>
      <c r="E36" s="156" t="s">
        <v>6</v>
      </c>
      <c r="F36" s="157">
        <v>1702.7676808993781</v>
      </c>
      <c r="G36" s="157">
        <v>1562.0625625648718</v>
      </c>
      <c r="H36" s="157">
        <v>18.1052</v>
      </c>
      <c r="I36" s="157">
        <v>0</v>
      </c>
      <c r="J36" s="157">
        <f>+G36+I36</f>
        <v>1562.0625625648718</v>
      </c>
      <c r="K36" s="157">
        <f t="shared" si="0"/>
        <v>91.7</v>
      </c>
      <c r="L36" s="152"/>
      <c r="M36" s="157">
        <v>99.899999999999991</v>
      </c>
      <c r="N36" s="158">
        <v>1</v>
      </c>
      <c r="O36" s="157">
        <v>0</v>
      </c>
      <c r="P36" s="157">
        <f>+M36+O36</f>
        <v>99.899999999999991</v>
      </c>
      <c r="Q36" s="23"/>
      <c r="R36" s="13"/>
      <c r="S36" s="14"/>
      <c r="T36" s="15"/>
    </row>
    <row r="37" spans="1:20" ht="12.75" customHeight="1" x14ac:dyDescent="0.25">
      <c r="A37" s="16">
        <v>24</v>
      </c>
      <c r="B37" s="17">
        <v>2012</v>
      </c>
      <c r="C37" s="155">
        <v>282</v>
      </c>
      <c r="D37" s="159" t="s">
        <v>751</v>
      </c>
      <c r="E37" s="156" t="s">
        <v>6</v>
      </c>
      <c r="F37" s="157">
        <v>1086.3119999999999</v>
      </c>
      <c r="G37" s="157">
        <v>213.87895816064</v>
      </c>
      <c r="H37" s="157">
        <v>0</v>
      </c>
      <c r="I37" s="157">
        <v>0</v>
      </c>
      <c r="J37" s="157">
        <f>G37+I37</f>
        <v>213.87895816064</v>
      </c>
      <c r="K37" s="157">
        <f t="shared" si="0"/>
        <v>19.7</v>
      </c>
      <c r="L37" s="157"/>
      <c r="M37" s="157">
        <v>24.711446129394801</v>
      </c>
      <c r="N37" s="158">
        <v>0</v>
      </c>
      <c r="O37" s="157">
        <v>0</v>
      </c>
      <c r="P37" s="157">
        <f>M37+O37</f>
        <v>24.711446129394801</v>
      </c>
      <c r="Q37" s="22"/>
      <c r="R37" s="13"/>
      <c r="S37" s="14"/>
      <c r="T37" s="15"/>
    </row>
    <row r="38" spans="1:20" ht="12.75" customHeight="1" x14ac:dyDescent="0.25">
      <c r="A38" s="10">
        <v>25</v>
      </c>
      <c r="B38" s="8">
        <v>2012</v>
      </c>
      <c r="C38" s="155">
        <v>284</v>
      </c>
      <c r="D38" s="159" t="s">
        <v>752</v>
      </c>
      <c r="E38" s="156" t="s">
        <v>6</v>
      </c>
      <c r="F38" s="157">
        <v>2352.1354285319999</v>
      </c>
      <c r="G38" s="157">
        <v>778.52359999999999</v>
      </c>
      <c r="H38" s="157">
        <v>0</v>
      </c>
      <c r="I38" s="157">
        <v>0</v>
      </c>
      <c r="J38" s="157">
        <f>G38+I38</f>
        <v>778.52359999999999</v>
      </c>
      <c r="K38" s="157">
        <f t="shared" si="0"/>
        <v>33.1</v>
      </c>
      <c r="L38" s="152"/>
      <c r="M38" s="157">
        <v>36.299999999999997</v>
      </c>
      <c r="N38" s="158">
        <v>0</v>
      </c>
      <c r="O38" s="157">
        <v>0</v>
      </c>
      <c r="P38" s="157">
        <f>M38+O38</f>
        <v>36.299999999999997</v>
      </c>
      <c r="Q38" s="23"/>
      <c r="R38" s="13"/>
      <c r="S38" s="14"/>
      <c r="T38" s="15"/>
    </row>
    <row r="39" spans="1:20" ht="12.75" customHeight="1" x14ac:dyDescent="0.25">
      <c r="A39" s="10">
        <v>26</v>
      </c>
      <c r="B39" s="8">
        <v>2012</v>
      </c>
      <c r="C39" s="155">
        <v>289</v>
      </c>
      <c r="D39" s="159" t="s">
        <v>47</v>
      </c>
      <c r="E39" s="156" t="s">
        <v>0</v>
      </c>
      <c r="F39" s="157">
        <v>7496.1776825212337</v>
      </c>
      <c r="G39" s="157">
        <v>2011.2226306634241</v>
      </c>
      <c r="H39" s="157">
        <v>3361.093866792</v>
      </c>
      <c r="I39" s="157">
        <v>0</v>
      </c>
      <c r="J39" s="157">
        <f>G39+I39</f>
        <v>2011.2226306634241</v>
      </c>
      <c r="K39" s="157">
        <f t="shared" si="0"/>
        <v>26.8</v>
      </c>
      <c r="L39" s="152"/>
      <c r="M39" s="157">
        <v>25.63</v>
      </c>
      <c r="N39" s="158">
        <v>34.729999999999997</v>
      </c>
      <c r="O39" s="157">
        <v>0</v>
      </c>
      <c r="P39" s="157">
        <f>M39+O39</f>
        <v>25.63</v>
      </c>
      <c r="Q39" s="23"/>
      <c r="R39" s="13"/>
      <c r="S39" s="14"/>
      <c r="T39" s="15"/>
    </row>
    <row r="40" spans="1:20" ht="12.75" customHeight="1" x14ac:dyDescent="0.25">
      <c r="A40" s="10">
        <v>27</v>
      </c>
      <c r="B40" s="8">
        <v>2012</v>
      </c>
      <c r="C40" s="155">
        <v>290</v>
      </c>
      <c r="D40" s="159" t="s">
        <v>48</v>
      </c>
      <c r="E40" s="156" t="s">
        <v>1</v>
      </c>
      <c r="F40" s="157">
        <v>43.343848800000004</v>
      </c>
      <c r="G40" s="157">
        <v>0</v>
      </c>
      <c r="H40" s="157">
        <v>18.1052</v>
      </c>
      <c r="I40" s="157">
        <v>0</v>
      </c>
      <c r="J40" s="157">
        <f>G40+I40</f>
        <v>0</v>
      </c>
      <c r="K40" s="157">
        <f t="shared" si="0"/>
        <v>0</v>
      </c>
      <c r="L40" s="152"/>
      <c r="M40" s="157">
        <v>0</v>
      </c>
      <c r="N40" s="158">
        <v>30</v>
      </c>
      <c r="O40" s="157">
        <v>0</v>
      </c>
      <c r="P40" s="157">
        <f>M40+O40</f>
        <v>0</v>
      </c>
      <c r="Q40" s="23"/>
      <c r="R40" s="13"/>
      <c r="S40" s="14"/>
      <c r="T40" s="15"/>
    </row>
    <row r="41" spans="1:20" ht="12.75" customHeight="1" x14ac:dyDescent="0.25">
      <c r="A41" s="10">
        <v>28</v>
      </c>
      <c r="C41" s="155"/>
      <c r="D41" s="160" t="s">
        <v>49</v>
      </c>
      <c r="E41" s="156"/>
      <c r="F41" s="152">
        <f>SUBTOTAL(9,F42:F47)</f>
        <v>40442.002093773233</v>
      </c>
      <c r="G41" s="152">
        <f>SUBTOTAL(9,G42:G47)</f>
        <v>26026.615513993715</v>
      </c>
      <c r="H41" s="161">
        <f>SUBTOTAL(9,H42:H47)</f>
        <v>683.07403570159988</v>
      </c>
      <c r="I41" s="152">
        <f>SUBTOTAL(9,I42:I47)</f>
        <v>0</v>
      </c>
      <c r="J41" s="152">
        <f>SUBTOTAL(9,J42:J47)</f>
        <v>26026.615513993715</v>
      </c>
      <c r="K41" s="152">
        <f t="shared" si="0"/>
        <v>64.400000000000006</v>
      </c>
      <c r="L41" s="152"/>
      <c r="M41" s="157"/>
      <c r="N41" s="158"/>
      <c r="O41" s="157"/>
      <c r="P41" s="157"/>
      <c r="Q41" s="23"/>
      <c r="R41" s="13"/>
      <c r="S41" s="14"/>
    </row>
    <row r="42" spans="1:20" ht="12.75" customHeight="1" x14ac:dyDescent="0.25">
      <c r="A42" s="10">
        <v>29</v>
      </c>
      <c r="B42" s="8">
        <v>2013</v>
      </c>
      <c r="C42" s="155">
        <v>296</v>
      </c>
      <c r="D42" s="159" t="s">
        <v>50</v>
      </c>
      <c r="E42" s="156" t="s">
        <v>6</v>
      </c>
      <c r="F42" s="157">
        <v>13085.9678248</v>
      </c>
      <c r="G42" s="157">
        <v>8785.7239037794498</v>
      </c>
      <c r="H42" s="157">
        <v>81.473399999999998</v>
      </c>
      <c r="I42" s="157">
        <v>0</v>
      </c>
      <c r="J42" s="157">
        <f>G42+I42</f>
        <v>8785.7239037794498</v>
      </c>
      <c r="K42" s="157">
        <f t="shared" si="0"/>
        <v>67.099999999999994</v>
      </c>
      <c r="L42" s="152"/>
      <c r="M42" s="157">
        <v>99.899999999999991</v>
      </c>
      <c r="N42" s="158">
        <v>0.5</v>
      </c>
      <c r="O42" s="157">
        <v>0</v>
      </c>
      <c r="P42" s="157">
        <f>M42+O42</f>
        <v>99.899999999999991</v>
      </c>
      <c r="Q42" s="22"/>
      <c r="R42" s="13"/>
      <c r="S42" s="14"/>
      <c r="T42" s="15"/>
    </row>
    <row r="43" spans="1:20" ht="12.75" customHeight="1" x14ac:dyDescent="0.25">
      <c r="A43" s="10">
        <v>30</v>
      </c>
      <c r="B43" s="8">
        <v>2013</v>
      </c>
      <c r="C43" s="155">
        <v>297</v>
      </c>
      <c r="D43" s="159" t="s">
        <v>51</v>
      </c>
      <c r="E43" s="156" t="s">
        <v>6</v>
      </c>
      <c r="F43" s="157">
        <v>2604.7823598340001</v>
      </c>
      <c r="G43" s="157">
        <v>1714.3362405089147</v>
      </c>
      <c r="H43" s="157">
        <v>7.4774475999999996</v>
      </c>
      <c r="I43" s="157">
        <v>0</v>
      </c>
      <c r="J43" s="157">
        <f>G43+I43</f>
        <v>1714.3362405089147</v>
      </c>
      <c r="K43" s="157">
        <f t="shared" si="0"/>
        <v>65.8</v>
      </c>
      <c r="L43" s="152"/>
      <c r="M43" s="157">
        <v>99.929999999999978</v>
      </c>
      <c r="N43" s="158">
        <v>1</v>
      </c>
      <c r="O43" s="157">
        <v>0</v>
      </c>
      <c r="P43" s="157">
        <f>M43+O43</f>
        <v>99.929999999999978</v>
      </c>
      <c r="Q43" s="23"/>
      <c r="R43" s="13"/>
      <c r="S43" s="14"/>
      <c r="T43" s="15"/>
    </row>
    <row r="44" spans="1:20" ht="12.75" customHeight="1" x14ac:dyDescent="0.25">
      <c r="A44" s="10">
        <v>31</v>
      </c>
      <c r="B44" s="8">
        <v>2013</v>
      </c>
      <c r="C44" s="155">
        <v>298</v>
      </c>
      <c r="D44" s="159" t="s">
        <v>52</v>
      </c>
      <c r="E44" s="156" t="s">
        <v>6</v>
      </c>
      <c r="F44" s="157">
        <v>12651.090154452</v>
      </c>
      <c r="G44" s="157">
        <v>7695.7053077701603</v>
      </c>
      <c r="H44" s="157">
        <v>9.0526</v>
      </c>
      <c r="I44" s="157">
        <v>0</v>
      </c>
      <c r="J44" s="157">
        <f>G44+I44</f>
        <v>7695.7053077701603</v>
      </c>
      <c r="K44" s="157">
        <f t="shared" si="0"/>
        <v>60.8</v>
      </c>
      <c r="L44" s="152"/>
      <c r="M44" s="157">
        <v>99.9495</v>
      </c>
      <c r="N44" s="158">
        <v>0.1</v>
      </c>
      <c r="O44" s="157">
        <v>0</v>
      </c>
      <c r="P44" s="157">
        <f>M44+O44</f>
        <v>99.9495</v>
      </c>
      <c r="Q44" s="23"/>
      <c r="R44" s="13"/>
      <c r="S44" s="14"/>
      <c r="T44" s="15"/>
    </row>
    <row r="45" spans="1:20" ht="12.75" customHeight="1" x14ac:dyDescent="0.25">
      <c r="A45" s="10">
        <v>32</v>
      </c>
      <c r="B45" s="8">
        <v>2013</v>
      </c>
      <c r="C45" s="155">
        <v>304</v>
      </c>
      <c r="D45" s="159" t="s">
        <v>79</v>
      </c>
      <c r="E45" s="156" t="s">
        <v>0</v>
      </c>
      <c r="F45" s="157">
        <v>3612.5503267026165</v>
      </c>
      <c r="G45" s="157">
        <v>1020.890803689892</v>
      </c>
      <c r="H45" s="157">
        <v>528.67183999999997</v>
      </c>
      <c r="I45" s="157">
        <v>0</v>
      </c>
      <c r="J45" s="157">
        <f>G45+I45</f>
        <v>1020.890803689892</v>
      </c>
      <c r="K45" s="157">
        <f t="shared" si="0"/>
        <v>28.3</v>
      </c>
      <c r="L45" s="152"/>
      <c r="M45" s="157">
        <v>44.019999999999996</v>
      </c>
      <c r="N45" s="158">
        <v>46</v>
      </c>
      <c r="O45" s="157">
        <v>0</v>
      </c>
      <c r="P45" s="157">
        <f>M45+O45</f>
        <v>44.019999999999996</v>
      </c>
      <c r="Q45" s="23"/>
      <c r="R45" s="13"/>
      <c r="S45" s="14"/>
      <c r="T45" s="15"/>
    </row>
    <row r="46" spans="1:20" ht="12.75" customHeight="1" x14ac:dyDescent="0.25">
      <c r="A46" s="10">
        <v>33</v>
      </c>
      <c r="B46" s="8">
        <v>2013</v>
      </c>
      <c r="C46" s="155">
        <v>310</v>
      </c>
      <c r="D46" s="159" t="s">
        <v>80</v>
      </c>
      <c r="E46" s="156" t="s">
        <v>6</v>
      </c>
      <c r="F46" s="157">
        <v>2118.7429247999999</v>
      </c>
      <c r="G46" s="157">
        <v>571.30834778537212</v>
      </c>
      <c r="H46" s="157">
        <v>56.398748101599999</v>
      </c>
      <c r="I46" s="157">
        <v>0</v>
      </c>
      <c r="J46" s="157">
        <f>+G46+I46</f>
        <v>571.30834778537212</v>
      </c>
      <c r="K46" s="157">
        <f t="shared" si="0"/>
        <v>27</v>
      </c>
      <c r="L46" s="152"/>
      <c r="M46" s="157">
        <v>26.975791240479758</v>
      </c>
      <c r="N46" s="158">
        <v>2.66</v>
      </c>
      <c r="O46" s="157">
        <v>0</v>
      </c>
      <c r="P46" s="157">
        <f>+M46+O46</f>
        <v>26.975791240479758</v>
      </c>
      <c r="Q46" s="23"/>
      <c r="R46" s="13"/>
      <c r="S46" s="14"/>
      <c r="T46" s="15"/>
    </row>
    <row r="47" spans="1:20" ht="12.75" customHeight="1" x14ac:dyDescent="0.25">
      <c r="A47" s="10">
        <v>34</v>
      </c>
      <c r="B47" s="8">
        <v>2013</v>
      </c>
      <c r="C47" s="162">
        <v>311</v>
      </c>
      <c r="D47" s="159" t="s">
        <v>753</v>
      </c>
      <c r="E47" s="163" t="s">
        <v>6</v>
      </c>
      <c r="F47" s="157">
        <v>6368.8685031846162</v>
      </c>
      <c r="G47" s="157">
        <v>6238.6509104599281</v>
      </c>
      <c r="H47" s="157">
        <v>0</v>
      </c>
      <c r="I47" s="157">
        <v>0</v>
      </c>
      <c r="J47" s="157">
        <f>+G47+I47</f>
        <v>6238.6509104599281</v>
      </c>
      <c r="K47" s="157">
        <f t="shared" si="0"/>
        <v>98</v>
      </c>
      <c r="L47" s="152"/>
      <c r="M47" s="157">
        <v>100</v>
      </c>
      <c r="N47" s="158">
        <v>0</v>
      </c>
      <c r="O47" s="157">
        <v>0</v>
      </c>
      <c r="P47" s="157">
        <f>+M47+O47</f>
        <v>100</v>
      </c>
      <c r="Q47" s="22"/>
      <c r="R47" s="13"/>
      <c r="S47" s="14"/>
      <c r="T47" s="15"/>
    </row>
    <row r="48" spans="1:20" ht="12.75" customHeight="1" x14ac:dyDescent="0.25">
      <c r="A48" s="10">
        <v>35</v>
      </c>
      <c r="C48" s="155"/>
      <c r="D48" s="160" t="s">
        <v>53</v>
      </c>
      <c r="E48" s="156"/>
      <c r="F48" s="152">
        <f>SUBTOTAL(9,F49:F50)</f>
        <v>14161.923650399998</v>
      </c>
      <c r="G48" s="152">
        <f>SUBTOTAL(9,G49:G50)</f>
        <v>7748.4723635677938</v>
      </c>
      <c r="H48" s="161">
        <f>SUBTOTAL(9,H49:H50)</f>
        <v>128.2600612112</v>
      </c>
      <c r="I48" s="152">
        <f>SUBTOTAL(9,I49:I50)</f>
        <v>0</v>
      </c>
      <c r="J48" s="152">
        <f>SUBTOTAL(9,J49:J50)</f>
        <v>7748.4723635677938</v>
      </c>
      <c r="K48" s="152">
        <f t="shared" si="0"/>
        <v>54.7</v>
      </c>
      <c r="L48" s="152"/>
      <c r="M48" s="157"/>
      <c r="N48" s="158"/>
      <c r="O48" s="157"/>
      <c r="P48" s="157"/>
      <c r="Q48" s="23"/>
      <c r="R48" s="13"/>
      <c r="S48" s="14"/>
    </row>
    <row r="49" spans="1:20" ht="12.75" customHeight="1" x14ac:dyDescent="0.25">
      <c r="A49" s="10">
        <v>36</v>
      </c>
      <c r="B49" s="8">
        <v>2014</v>
      </c>
      <c r="C49" s="155">
        <v>313</v>
      </c>
      <c r="D49" s="159" t="s">
        <v>54</v>
      </c>
      <c r="E49" s="156" t="s">
        <v>6</v>
      </c>
      <c r="F49" s="157">
        <v>13098.532833599998</v>
      </c>
      <c r="G49" s="157">
        <v>7234.941647949734</v>
      </c>
      <c r="H49" s="157">
        <v>21.726240000000001</v>
      </c>
      <c r="I49" s="157">
        <v>0</v>
      </c>
      <c r="J49" s="157">
        <f>G49+I49</f>
        <v>7234.941647949734</v>
      </c>
      <c r="K49" s="157">
        <f t="shared" ref="K49:K72" si="1">ROUND((J49/F49)*100,1)</f>
        <v>55.2</v>
      </c>
      <c r="L49" s="152"/>
      <c r="M49" s="157">
        <v>99.929999999999993</v>
      </c>
      <c r="N49" s="158">
        <v>0.5</v>
      </c>
      <c r="O49" s="157">
        <v>0</v>
      </c>
      <c r="P49" s="157">
        <f>M49+O49</f>
        <v>99.929999999999993</v>
      </c>
      <c r="Q49" s="23"/>
      <c r="R49" s="13"/>
      <c r="S49" s="14"/>
      <c r="T49" s="15"/>
    </row>
    <row r="50" spans="1:20" ht="12.75" customHeight="1" x14ac:dyDescent="0.25">
      <c r="A50" s="10">
        <v>37</v>
      </c>
      <c r="B50" s="8">
        <v>2014</v>
      </c>
      <c r="C50" s="155">
        <v>321</v>
      </c>
      <c r="D50" s="164" t="s">
        <v>81</v>
      </c>
      <c r="E50" s="156" t="s">
        <v>6</v>
      </c>
      <c r="F50" s="157">
        <v>1063.3908168</v>
      </c>
      <c r="G50" s="157">
        <v>513.53071561805996</v>
      </c>
      <c r="H50" s="157">
        <v>106.53382121119999</v>
      </c>
      <c r="I50" s="157">
        <v>0</v>
      </c>
      <c r="J50" s="157">
        <f>+G50+I50</f>
        <v>513.53071561805996</v>
      </c>
      <c r="K50" s="157">
        <f t="shared" si="1"/>
        <v>48.3</v>
      </c>
      <c r="L50" s="152"/>
      <c r="M50" s="157">
        <v>49.207630484016569</v>
      </c>
      <c r="N50" s="158">
        <v>10.02</v>
      </c>
      <c r="O50" s="157">
        <v>0</v>
      </c>
      <c r="P50" s="157">
        <f>+M50+O50</f>
        <v>49.207630484016569</v>
      </c>
      <c r="Q50" s="23"/>
      <c r="R50" s="13"/>
      <c r="S50" s="14"/>
      <c r="T50" s="15"/>
    </row>
    <row r="51" spans="1:20" ht="12.75" customHeight="1" x14ac:dyDescent="0.25">
      <c r="A51" s="10">
        <v>38</v>
      </c>
      <c r="C51" s="155"/>
      <c r="D51" s="160" t="s">
        <v>55</v>
      </c>
      <c r="E51" s="156"/>
      <c r="F51" s="152">
        <f>SUBTOTAL(9,F52:F55)</f>
        <v>17440.654463698611</v>
      </c>
      <c r="G51" s="152">
        <f>SUBTOTAL(9,G52:G55)</f>
        <v>2046.8081358680963</v>
      </c>
      <c r="H51" s="161">
        <f>SUBTOTAL(9,H52:H55)</f>
        <v>1083.4654823508001</v>
      </c>
      <c r="I51" s="152">
        <f>SUBTOTAL(9,I52:I55)</f>
        <v>48.644256021439105</v>
      </c>
      <c r="J51" s="152">
        <f>SUBTOTAL(9,J52:J55)</f>
        <v>2095.4523918895356</v>
      </c>
      <c r="K51" s="152">
        <f t="shared" si="1"/>
        <v>12</v>
      </c>
      <c r="L51" s="152"/>
      <c r="M51" s="157"/>
      <c r="N51" s="158"/>
      <c r="O51" s="157"/>
      <c r="P51" s="157"/>
      <c r="Q51" s="23"/>
      <c r="R51" s="13"/>
      <c r="S51" s="14"/>
    </row>
    <row r="52" spans="1:20" s="11" customFormat="1" ht="12.75" customHeight="1" x14ac:dyDescent="0.25">
      <c r="A52" s="10">
        <v>42</v>
      </c>
      <c r="B52" s="8">
        <v>2015</v>
      </c>
      <c r="C52" s="155">
        <v>329</v>
      </c>
      <c r="D52" s="159" t="s">
        <v>56</v>
      </c>
      <c r="E52" s="156" t="s">
        <v>1</v>
      </c>
      <c r="F52" s="157">
        <v>1178.8956199453778</v>
      </c>
      <c r="G52" s="157">
        <v>0</v>
      </c>
      <c r="H52" s="157">
        <v>181.87625733520002</v>
      </c>
      <c r="I52" s="157">
        <v>0</v>
      </c>
      <c r="J52" s="157">
        <f>G52+I52</f>
        <v>0</v>
      </c>
      <c r="K52" s="157">
        <f t="shared" si="1"/>
        <v>0</v>
      </c>
      <c r="L52" s="152"/>
      <c r="M52" s="157">
        <v>0</v>
      </c>
      <c r="N52" s="158">
        <v>52.46</v>
      </c>
      <c r="O52" s="157">
        <v>0</v>
      </c>
      <c r="P52" s="157">
        <f>M52+O52</f>
        <v>0</v>
      </c>
      <c r="Q52" s="22"/>
      <c r="R52" s="13"/>
      <c r="S52" s="14"/>
      <c r="T52" s="14"/>
    </row>
    <row r="53" spans="1:20" s="11" customFormat="1" ht="12.75" customHeight="1" x14ac:dyDescent="0.25">
      <c r="A53" s="10">
        <v>43</v>
      </c>
      <c r="B53" s="8">
        <v>2015</v>
      </c>
      <c r="C53" s="155">
        <v>330</v>
      </c>
      <c r="D53" s="159" t="s">
        <v>57</v>
      </c>
      <c r="E53" s="156" t="s">
        <v>1</v>
      </c>
      <c r="F53" s="157">
        <v>10614.058966153234</v>
      </c>
      <c r="G53" s="157">
        <v>0</v>
      </c>
      <c r="H53" s="157">
        <v>587.11834053720008</v>
      </c>
      <c r="I53" s="157">
        <v>0</v>
      </c>
      <c r="J53" s="157">
        <f>G53+I53</f>
        <v>0</v>
      </c>
      <c r="K53" s="157">
        <f t="shared" si="1"/>
        <v>0</v>
      </c>
      <c r="L53" s="152"/>
      <c r="M53" s="157">
        <v>0</v>
      </c>
      <c r="N53" s="158">
        <v>25.87</v>
      </c>
      <c r="O53" s="157">
        <v>0</v>
      </c>
      <c r="P53" s="157">
        <f>M53+O53</f>
        <v>0</v>
      </c>
      <c r="Q53" s="23"/>
      <c r="R53" s="13"/>
      <c r="S53" s="14"/>
      <c r="T53" s="14"/>
    </row>
    <row r="54" spans="1:20" s="11" customFormat="1" ht="12.75" customHeight="1" x14ac:dyDescent="0.25">
      <c r="A54" s="10">
        <v>46</v>
      </c>
      <c r="B54" s="8">
        <v>2015</v>
      </c>
      <c r="C54" s="155">
        <v>337</v>
      </c>
      <c r="D54" s="159" t="s">
        <v>58</v>
      </c>
      <c r="E54" s="156" t="s">
        <v>6</v>
      </c>
      <c r="F54" s="157">
        <v>2631.5546096000003</v>
      </c>
      <c r="G54" s="157">
        <v>1366.0825103128548</v>
      </c>
      <c r="H54" s="157">
        <v>18.979753580799997</v>
      </c>
      <c r="I54" s="157">
        <v>0</v>
      </c>
      <c r="J54" s="157">
        <f>G54+I54</f>
        <v>1366.0825103128548</v>
      </c>
      <c r="K54" s="157">
        <f t="shared" si="1"/>
        <v>51.9</v>
      </c>
      <c r="L54" s="152"/>
      <c r="M54" s="157">
        <v>99.899999999999991</v>
      </c>
      <c r="N54" s="158">
        <v>1</v>
      </c>
      <c r="O54" s="157">
        <v>0</v>
      </c>
      <c r="P54" s="157">
        <f>M54+O54</f>
        <v>99.899999999999991</v>
      </c>
      <c r="Q54" s="23"/>
      <c r="R54" s="13"/>
      <c r="S54" s="14"/>
      <c r="T54" s="14"/>
    </row>
    <row r="55" spans="1:20" s="11" customFormat="1" ht="12.75" customHeight="1" x14ac:dyDescent="0.25">
      <c r="A55" s="10">
        <v>47</v>
      </c>
      <c r="B55" s="8">
        <v>2015</v>
      </c>
      <c r="C55" s="155">
        <v>338</v>
      </c>
      <c r="D55" s="159" t="s">
        <v>82</v>
      </c>
      <c r="E55" s="156" t="s">
        <v>6</v>
      </c>
      <c r="F55" s="157">
        <v>3016.1452680000002</v>
      </c>
      <c r="G55" s="157">
        <v>680.72562555524155</v>
      </c>
      <c r="H55" s="157">
        <v>295.49113089759999</v>
      </c>
      <c r="I55" s="157">
        <v>48.644256021439105</v>
      </c>
      <c r="J55" s="157">
        <f>+G55+I55</f>
        <v>729.36988157668065</v>
      </c>
      <c r="K55" s="157">
        <f t="shared" si="1"/>
        <v>24.2</v>
      </c>
      <c r="L55" s="152"/>
      <c r="M55" s="157">
        <v>22.569391228514316</v>
      </c>
      <c r="N55" s="158">
        <v>9.8000000000000007</v>
      </c>
      <c r="O55" s="157">
        <v>1.5839905919905171</v>
      </c>
      <c r="P55" s="157">
        <f>+M55+O55</f>
        <v>24.153381820504833</v>
      </c>
      <c r="Q55" s="23"/>
      <c r="R55" s="13"/>
      <c r="S55" s="14"/>
      <c r="T55" s="14"/>
    </row>
    <row r="56" spans="1:20" s="11" customFormat="1" ht="12.75" customHeight="1" x14ac:dyDescent="0.25">
      <c r="A56" s="10">
        <v>48</v>
      </c>
      <c r="B56"/>
      <c r="C56" s="155"/>
      <c r="D56" s="160" t="s">
        <v>59</v>
      </c>
      <c r="E56" s="156"/>
      <c r="F56" s="152">
        <f>SUBTOTAL(9,F57:F57)</f>
        <v>1502.7678103999999</v>
      </c>
      <c r="G56" s="152">
        <f>SUBTOTAL(9,G57:G57)</f>
        <v>416.507464378664</v>
      </c>
      <c r="H56" s="152">
        <f>SUBTOTAL(9,H57:H57)</f>
        <v>67.184088162400002</v>
      </c>
      <c r="I56" s="152">
        <f>SUBTOTAL(9,I57:I57)</f>
        <v>0</v>
      </c>
      <c r="J56" s="152">
        <f>SUBTOTAL(9,J57:J57)</f>
        <v>416.507464378664</v>
      </c>
      <c r="K56" s="152">
        <f t="shared" si="1"/>
        <v>27.7</v>
      </c>
      <c r="L56" s="152"/>
      <c r="M56" s="157"/>
      <c r="N56" s="158"/>
      <c r="O56" s="157"/>
      <c r="P56" s="157"/>
      <c r="Q56" s="23"/>
      <c r="R56" s="13"/>
      <c r="S56" s="14"/>
    </row>
    <row r="57" spans="1:20" ht="12.75" customHeight="1" x14ac:dyDescent="0.25">
      <c r="A57" s="16">
        <v>56</v>
      </c>
      <c r="B57" s="17">
        <v>2016</v>
      </c>
      <c r="C57" s="155">
        <v>349</v>
      </c>
      <c r="D57" s="159" t="s">
        <v>60</v>
      </c>
      <c r="E57" s="156" t="s">
        <v>6</v>
      </c>
      <c r="F57" s="157">
        <v>1502.7678103999999</v>
      </c>
      <c r="G57" s="157">
        <v>416.507464378664</v>
      </c>
      <c r="H57" s="157">
        <v>67.184088162400002</v>
      </c>
      <c r="I57" s="157">
        <v>0</v>
      </c>
      <c r="J57" s="157">
        <f>+G57+I57</f>
        <v>416.507464378664</v>
      </c>
      <c r="K57" s="157">
        <f t="shared" si="1"/>
        <v>27.7</v>
      </c>
      <c r="L57" s="152"/>
      <c r="M57" s="157">
        <v>27.672536957597423</v>
      </c>
      <c r="N57" s="158">
        <v>4.47</v>
      </c>
      <c r="O57" s="157">
        <v>0</v>
      </c>
      <c r="P57" s="157">
        <f>+M57+O57</f>
        <v>27.672536957597423</v>
      </c>
      <c r="Q57" s="22"/>
      <c r="R57" s="13"/>
      <c r="S57" s="14"/>
      <c r="T57" s="15"/>
    </row>
    <row r="58" spans="1:20" ht="12.75" customHeight="1" x14ac:dyDescent="0.25">
      <c r="A58" s="10">
        <v>59</v>
      </c>
      <c r="C58" s="155"/>
      <c r="D58" s="160" t="s">
        <v>61</v>
      </c>
      <c r="E58" s="156"/>
      <c r="F58" s="152">
        <f>SUBTOTAL(9,F59:F62)</f>
        <v>7982.352364278112</v>
      </c>
      <c r="G58" s="152">
        <f>SUBTOTAL(9,G59:G62)</f>
        <v>30.316180986564</v>
      </c>
      <c r="H58" s="152">
        <f>SUBTOTAL(9,H59:H62)</f>
        <v>4541.0157074028002</v>
      </c>
      <c r="I58" s="152">
        <f>SUBTOTAL(9,I59:I62)</f>
        <v>0</v>
      </c>
      <c r="J58" s="152">
        <f>SUBTOTAL(9,J59:J62)</f>
        <v>30.316180986564</v>
      </c>
      <c r="K58" s="152">
        <f t="shared" si="1"/>
        <v>0.4</v>
      </c>
      <c r="L58" s="152"/>
      <c r="M58" s="157"/>
      <c r="N58" s="158"/>
      <c r="O58" s="157"/>
      <c r="P58" s="157"/>
      <c r="Q58" s="23"/>
      <c r="R58" s="13"/>
      <c r="S58" s="14"/>
    </row>
    <row r="59" spans="1:20" ht="12.75" customHeight="1" x14ac:dyDescent="0.25">
      <c r="A59" s="16">
        <v>60</v>
      </c>
      <c r="B59" s="17">
        <v>2021</v>
      </c>
      <c r="C59" s="155">
        <v>352</v>
      </c>
      <c r="D59" s="159" t="s">
        <v>62</v>
      </c>
      <c r="E59" s="156" t="s">
        <v>0</v>
      </c>
      <c r="F59" s="157">
        <v>1652.6567059867559</v>
      </c>
      <c r="G59" s="157">
        <v>30.316180986564</v>
      </c>
      <c r="H59" s="157">
        <v>727.16624483840008</v>
      </c>
      <c r="I59" s="157">
        <v>0</v>
      </c>
      <c r="J59" s="157">
        <f>G59+I59</f>
        <v>30.316180986564</v>
      </c>
      <c r="K59" s="157">
        <f t="shared" si="1"/>
        <v>1.8</v>
      </c>
      <c r="L59" s="152"/>
      <c r="M59" s="157">
        <v>2.0974274348667334</v>
      </c>
      <c r="N59" s="158">
        <v>44</v>
      </c>
      <c r="O59" s="157">
        <v>0</v>
      </c>
      <c r="P59" s="157">
        <f>M59+O59</f>
        <v>2.0974274348667334</v>
      </c>
      <c r="Q59" s="23"/>
      <c r="R59" s="13"/>
      <c r="S59" s="14"/>
      <c r="T59" s="15"/>
    </row>
    <row r="60" spans="1:20" ht="12.75" customHeight="1" x14ac:dyDescent="0.25">
      <c r="A60" s="10">
        <v>61</v>
      </c>
      <c r="B60" s="8">
        <v>2021</v>
      </c>
      <c r="C60" s="155">
        <v>353</v>
      </c>
      <c r="D60" s="159" t="s">
        <v>63</v>
      </c>
      <c r="E60" s="156" t="s">
        <v>1</v>
      </c>
      <c r="F60" s="157">
        <v>1151.5194888112424</v>
      </c>
      <c r="G60" s="157">
        <v>0</v>
      </c>
      <c r="H60" s="157">
        <v>235.47396805</v>
      </c>
      <c r="I60" s="157">
        <v>0</v>
      </c>
      <c r="J60" s="157">
        <f>G60+I60</f>
        <v>0</v>
      </c>
      <c r="K60" s="157">
        <f t="shared" si="1"/>
        <v>0</v>
      </c>
      <c r="L60" s="152"/>
      <c r="M60" s="157">
        <v>0</v>
      </c>
      <c r="N60" s="158">
        <v>20.45</v>
      </c>
      <c r="O60" s="157">
        <v>0</v>
      </c>
      <c r="P60" s="157">
        <f>M60+O60</f>
        <v>0</v>
      </c>
      <c r="Q60" s="23"/>
      <c r="R60" s="13"/>
      <c r="S60" s="14"/>
      <c r="T60" s="15"/>
    </row>
    <row r="61" spans="1:20" ht="12.75" customHeight="1" x14ac:dyDescent="0.25">
      <c r="A61" s="10">
        <v>62</v>
      </c>
      <c r="B61" s="8">
        <v>2021</v>
      </c>
      <c r="C61" s="155">
        <v>354</v>
      </c>
      <c r="D61" s="159" t="s">
        <v>64</v>
      </c>
      <c r="E61" s="156" t="s">
        <v>1</v>
      </c>
      <c r="F61" s="157">
        <v>2539.4252315447484</v>
      </c>
      <c r="G61" s="157">
        <v>0</v>
      </c>
      <c r="H61" s="157">
        <v>2175.5239823048</v>
      </c>
      <c r="I61" s="157">
        <v>0</v>
      </c>
      <c r="J61" s="157">
        <f>G61+I61</f>
        <v>0</v>
      </c>
      <c r="K61" s="157">
        <f t="shared" si="1"/>
        <v>0</v>
      </c>
      <c r="L61" s="152"/>
      <c r="M61" s="157">
        <v>0</v>
      </c>
      <c r="N61" s="158">
        <v>85.67</v>
      </c>
      <c r="O61" s="157">
        <v>0</v>
      </c>
      <c r="P61" s="157">
        <f>M61+O61</f>
        <v>0</v>
      </c>
      <c r="Q61" s="23"/>
      <c r="R61" s="13"/>
      <c r="S61" s="14"/>
      <c r="T61" s="15"/>
    </row>
    <row r="62" spans="1:20" ht="12.75" customHeight="1" x14ac:dyDescent="0.25">
      <c r="A62" s="10">
        <v>63</v>
      </c>
      <c r="B62" s="8">
        <v>2021</v>
      </c>
      <c r="C62" s="155">
        <v>355</v>
      </c>
      <c r="D62" s="159" t="s">
        <v>65</v>
      </c>
      <c r="E62" s="156" t="s">
        <v>1</v>
      </c>
      <c r="F62" s="157">
        <v>2638.7509379353651</v>
      </c>
      <c r="G62" s="157">
        <v>0</v>
      </c>
      <c r="H62" s="157">
        <v>1402.8515122096001</v>
      </c>
      <c r="I62" s="157">
        <v>0</v>
      </c>
      <c r="J62" s="157">
        <f>G62+I62</f>
        <v>0</v>
      </c>
      <c r="K62" s="157">
        <f t="shared" si="1"/>
        <v>0</v>
      </c>
      <c r="L62" s="152"/>
      <c r="M62" s="157">
        <v>0</v>
      </c>
      <c r="N62" s="158">
        <v>53.16</v>
      </c>
      <c r="O62" s="157">
        <v>0</v>
      </c>
      <c r="P62" s="157">
        <f>M62+O62</f>
        <v>0</v>
      </c>
      <c r="Q62" s="22"/>
      <c r="R62" s="13"/>
      <c r="S62" s="14"/>
      <c r="T62" s="15"/>
    </row>
    <row r="63" spans="1:20" ht="12.75" customHeight="1" x14ac:dyDescent="0.25">
      <c r="A63" s="10">
        <v>64</v>
      </c>
      <c r="C63" s="155"/>
      <c r="D63" s="160" t="s">
        <v>66</v>
      </c>
      <c r="E63" s="156"/>
      <c r="F63" s="152">
        <f>SUBTOTAL(9,F64:F67)</f>
        <v>23115.613584909981</v>
      </c>
      <c r="G63" s="152">
        <f>SUBTOTAL(9,G64:G67)</f>
        <v>0</v>
      </c>
      <c r="H63" s="152">
        <f>SUBTOTAL(9,H64:H67)</f>
        <v>7139.9026339075999</v>
      </c>
      <c r="I63" s="152">
        <f>SUBTOTAL(9,I64:I67)</f>
        <v>0</v>
      </c>
      <c r="J63" s="152">
        <f>SUBTOTAL(9,J64:J67)</f>
        <v>0</v>
      </c>
      <c r="K63" s="152">
        <f t="shared" si="1"/>
        <v>0</v>
      </c>
      <c r="L63" s="152"/>
      <c r="M63" s="157"/>
      <c r="N63" s="158"/>
      <c r="O63" s="157"/>
      <c r="P63" s="157"/>
      <c r="Q63" s="23"/>
      <c r="R63" s="13"/>
      <c r="S63" s="14"/>
    </row>
    <row r="64" spans="1:20" ht="12.75" customHeight="1" x14ac:dyDescent="0.25">
      <c r="A64" s="10">
        <v>65</v>
      </c>
      <c r="B64" s="8">
        <v>2022</v>
      </c>
      <c r="C64" s="155">
        <v>356</v>
      </c>
      <c r="D64" s="159" t="s">
        <v>67</v>
      </c>
      <c r="E64" s="156" t="s">
        <v>1</v>
      </c>
      <c r="F64" s="157">
        <v>1807.4131476800001</v>
      </c>
      <c r="G64" s="157">
        <v>0</v>
      </c>
      <c r="H64" s="157">
        <v>1191.6046011200001</v>
      </c>
      <c r="I64" s="157">
        <v>0</v>
      </c>
      <c r="J64" s="157">
        <f>G64+I64</f>
        <v>0</v>
      </c>
      <c r="K64" s="157">
        <f t="shared" si="1"/>
        <v>0</v>
      </c>
      <c r="L64" s="152"/>
      <c r="M64" s="157">
        <v>0</v>
      </c>
      <c r="N64" s="158">
        <v>65.930000000000007</v>
      </c>
      <c r="O64" s="157">
        <v>0</v>
      </c>
      <c r="P64" s="157">
        <f>M64+O64</f>
        <v>0</v>
      </c>
      <c r="Q64" s="23"/>
      <c r="R64" s="13"/>
      <c r="S64" s="14"/>
      <c r="T64" s="15"/>
    </row>
    <row r="65" spans="1:20" ht="12.75" customHeight="1" x14ac:dyDescent="0.25">
      <c r="A65" s="10">
        <v>66</v>
      </c>
      <c r="B65" s="8">
        <v>2022</v>
      </c>
      <c r="C65" s="155">
        <v>357</v>
      </c>
      <c r="D65" s="165" t="s">
        <v>68</v>
      </c>
      <c r="E65" s="156" t="s">
        <v>1</v>
      </c>
      <c r="F65" s="157">
        <v>1714.5189875199999</v>
      </c>
      <c r="G65" s="157">
        <v>0</v>
      </c>
      <c r="H65" s="157">
        <v>1133.55208784</v>
      </c>
      <c r="I65" s="157">
        <v>0</v>
      </c>
      <c r="J65" s="157">
        <f>G65+I65</f>
        <v>0</v>
      </c>
      <c r="K65" s="157">
        <f t="shared" si="1"/>
        <v>0</v>
      </c>
      <c r="L65" s="157"/>
      <c r="M65" s="157">
        <v>0</v>
      </c>
      <c r="N65" s="158">
        <v>66.11</v>
      </c>
      <c r="O65" s="157">
        <v>0</v>
      </c>
      <c r="P65" s="157">
        <f>M65+O65</f>
        <v>0</v>
      </c>
      <c r="Q65" s="23"/>
      <c r="R65" s="13"/>
      <c r="S65" s="14"/>
      <c r="T65" s="15"/>
    </row>
    <row r="66" spans="1:20" ht="12.75" customHeight="1" x14ac:dyDescent="0.25">
      <c r="A66" s="10">
        <v>67</v>
      </c>
      <c r="B66" s="8">
        <v>2022</v>
      </c>
      <c r="C66" s="155">
        <v>358</v>
      </c>
      <c r="D66" s="165" t="s">
        <v>69</v>
      </c>
      <c r="E66" s="156" t="s">
        <v>1</v>
      </c>
      <c r="F66" s="157">
        <v>6146.6340355827488</v>
      </c>
      <c r="G66" s="157">
        <v>0</v>
      </c>
      <c r="H66" s="157">
        <v>2292.9821190920002</v>
      </c>
      <c r="I66" s="157">
        <v>0</v>
      </c>
      <c r="J66" s="157">
        <f>G66+I66</f>
        <v>0</v>
      </c>
      <c r="K66" s="157">
        <f t="shared" si="1"/>
        <v>0</v>
      </c>
      <c r="L66" s="152"/>
      <c r="M66" s="157">
        <v>0</v>
      </c>
      <c r="N66" s="158">
        <v>23.14</v>
      </c>
      <c r="O66" s="157">
        <v>0</v>
      </c>
      <c r="P66" s="157">
        <f>M66+O66</f>
        <v>0</v>
      </c>
      <c r="Q66" s="23"/>
      <c r="R66" s="13"/>
      <c r="S66" s="14"/>
      <c r="T66" s="15"/>
    </row>
    <row r="67" spans="1:20" ht="12.75" customHeight="1" x14ac:dyDescent="0.25">
      <c r="A67" s="10">
        <v>68</v>
      </c>
      <c r="B67" s="8">
        <v>2022</v>
      </c>
      <c r="C67" s="155">
        <v>359</v>
      </c>
      <c r="D67" s="165" t="s">
        <v>70</v>
      </c>
      <c r="E67" s="156" t="s">
        <v>1</v>
      </c>
      <c r="F67" s="157">
        <v>13447.047414127233</v>
      </c>
      <c r="G67" s="157">
        <v>0</v>
      </c>
      <c r="H67" s="157">
        <v>2521.7638258555999</v>
      </c>
      <c r="I67" s="157">
        <v>0</v>
      </c>
      <c r="J67" s="157">
        <f>G67+I67</f>
        <v>0</v>
      </c>
      <c r="K67" s="157">
        <f t="shared" si="1"/>
        <v>0</v>
      </c>
      <c r="L67" s="157"/>
      <c r="M67" s="157">
        <v>0</v>
      </c>
      <c r="N67" s="158">
        <v>22.43</v>
      </c>
      <c r="O67" s="157">
        <v>0</v>
      </c>
      <c r="P67" s="157">
        <f>M67+O67</f>
        <v>0</v>
      </c>
      <c r="Q67" s="22"/>
      <c r="R67" s="13"/>
      <c r="S67" s="14"/>
      <c r="T67" s="15"/>
    </row>
    <row r="68" spans="1:20" ht="12.75" customHeight="1" x14ac:dyDescent="0.25">
      <c r="A68" s="10">
        <v>64</v>
      </c>
      <c r="C68" s="155"/>
      <c r="D68" s="160" t="s">
        <v>75</v>
      </c>
      <c r="E68" s="156"/>
      <c r="F68" s="152">
        <f>SUBTOTAL(9,F69:F72)</f>
        <v>865.06515172248317</v>
      </c>
      <c r="G68" s="152">
        <f>SUBTOTAL(9,G69:G72)</f>
        <v>0</v>
      </c>
      <c r="H68" s="152">
        <f>SUBTOTAL(9,H69:H72)</f>
        <v>0.78391894960000008</v>
      </c>
      <c r="I68" s="152">
        <f>SUBTOTAL(9,I69:I72)</f>
        <v>0</v>
      </c>
      <c r="J68" s="152">
        <f>SUBTOTAL(9,J69:J72)</f>
        <v>0</v>
      </c>
      <c r="K68" s="152">
        <f t="shared" si="1"/>
        <v>0</v>
      </c>
      <c r="L68" s="152"/>
      <c r="M68" s="157"/>
      <c r="N68" s="158"/>
      <c r="O68" s="157"/>
      <c r="P68" s="157"/>
      <c r="Q68" s="23"/>
      <c r="R68" s="13"/>
      <c r="S68" s="14"/>
    </row>
    <row r="69" spans="1:20" ht="12.75" customHeight="1" x14ac:dyDescent="0.25">
      <c r="A69" s="10"/>
      <c r="C69" s="155">
        <v>360</v>
      </c>
      <c r="D69" s="166" t="s">
        <v>754</v>
      </c>
      <c r="E69" s="156" t="s">
        <v>4</v>
      </c>
      <c r="F69" s="157">
        <v>187.2541893812423</v>
      </c>
      <c r="G69" s="157">
        <v>0</v>
      </c>
      <c r="H69" s="157">
        <v>0</v>
      </c>
      <c r="I69" s="157">
        <v>0</v>
      </c>
      <c r="J69" s="157">
        <f>G69+I69</f>
        <v>0</v>
      </c>
      <c r="K69" s="157">
        <f t="shared" si="1"/>
        <v>0</v>
      </c>
      <c r="L69" s="152"/>
      <c r="M69" s="157">
        <v>0</v>
      </c>
      <c r="N69" s="158">
        <v>0</v>
      </c>
      <c r="O69" s="157">
        <v>0</v>
      </c>
      <c r="P69" s="157">
        <f>M69+O69</f>
        <v>0</v>
      </c>
      <c r="Q69" s="23"/>
      <c r="R69" s="13"/>
      <c r="S69" s="14"/>
    </row>
    <row r="70" spans="1:20" ht="12.75" customHeight="1" x14ac:dyDescent="0.25">
      <c r="A70" s="10"/>
      <c r="C70" s="155">
        <v>361</v>
      </c>
      <c r="D70" s="166" t="s">
        <v>755</v>
      </c>
      <c r="E70" s="156" t="s">
        <v>4</v>
      </c>
      <c r="F70" s="157">
        <v>278.26032170737795</v>
      </c>
      <c r="G70" s="157">
        <v>0</v>
      </c>
      <c r="H70" s="157">
        <v>0</v>
      </c>
      <c r="I70" s="157">
        <v>0</v>
      </c>
      <c r="J70" s="157">
        <f>G70+I70</f>
        <v>0</v>
      </c>
      <c r="K70" s="157">
        <f t="shared" si="1"/>
        <v>0</v>
      </c>
      <c r="L70" s="157"/>
      <c r="M70" s="157">
        <v>0</v>
      </c>
      <c r="N70" s="158">
        <v>0</v>
      </c>
      <c r="O70" s="157">
        <v>0</v>
      </c>
      <c r="P70" s="157">
        <f>M70+O70</f>
        <v>0</v>
      </c>
      <c r="Q70" s="23"/>
      <c r="R70" s="13"/>
      <c r="S70" s="14"/>
    </row>
    <row r="71" spans="1:20" ht="12.75" customHeight="1" x14ac:dyDescent="0.25">
      <c r="A71" s="10"/>
      <c r="C71" s="155">
        <v>362</v>
      </c>
      <c r="D71" s="166" t="s">
        <v>756</v>
      </c>
      <c r="E71" s="156" t="s">
        <v>4</v>
      </c>
      <c r="F71" s="157">
        <v>177.46054354524264</v>
      </c>
      <c r="G71" s="157">
        <v>0</v>
      </c>
      <c r="H71" s="157">
        <v>0</v>
      </c>
      <c r="I71" s="157">
        <v>0</v>
      </c>
      <c r="J71" s="157">
        <f>G71+I71</f>
        <v>0</v>
      </c>
      <c r="K71" s="157">
        <f t="shared" si="1"/>
        <v>0</v>
      </c>
      <c r="L71" s="152"/>
      <c r="M71" s="157">
        <v>0</v>
      </c>
      <c r="N71" s="158">
        <v>0</v>
      </c>
      <c r="O71" s="157">
        <v>0</v>
      </c>
      <c r="P71" s="157">
        <f>M71+O71</f>
        <v>0</v>
      </c>
      <c r="Q71" s="23"/>
      <c r="R71" s="13"/>
      <c r="S71" s="14"/>
    </row>
    <row r="72" spans="1:20" ht="12.75" customHeight="1" x14ac:dyDescent="0.25">
      <c r="A72" s="10"/>
      <c r="C72" s="155">
        <v>363</v>
      </c>
      <c r="D72" s="166" t="s">
        <v>76</v>
      </c>
      <c r="E72" s="156" t="s">
        <v>4</v>
      </c>
      <c r="F72" s="157">
        <v>222.09009708862024</v>
      </c>
      <c r="G72" s="157">
        <v>0</v>
      </c>
      <c r="H72" s="157">
        <v>0.78391894960000008</v>
      </c>
      <c r="I72" s="157">
        <v>0</v>
      </c>
      <c r="J72" s="157">
        <f>G72+I72</f>
        <v>0</v>
      </c>
      <c r="K72" s="157">
        <f t="shared" si="1"/>
        <v>0</v>
      </c>
      <c r="L72" s="157"/>
      <c r="M72" s="157">
        <v>0</v>
      </c>
      <c r="N72" s="158">
        <v>0</v>
      </c>
      <c r="O72" s="157">
        <v>0</v>
      </c>
      <c r="P72" s="157">
        <f>M72+O72</f>
        <v>0</v>
      </c>
      <c r="Q72" s="22"/>
      <c r="R72" s="13"/>
      <c r="S72" s="14"/>
    </row>
    <row r="73" spans="1:20" ht="12.75" customHeight="1" x14ac:dyDescent="0.25">
      <c r="A73" s="10">
        <v>70</v>
      </c>
      <c r="B73" s="8"/>
      <c r="C73" s="167"/>
      <c r="D73" s="154" t="s">
        <v>71</v>
      </c>
      <c r="E73" s="156"/>
      <c r="F73" s="152">
        <f>+F77+F75</f>
        <v>51130.475332972426</v>
      </c>
      <c r="G73" s="152">
        <f>+G77+G75</f>
        <v>9622.4978511352001</v>
      </c>
      <c r="H73" s="152">
        <f>+H77+H75</f>
        <v>543.15599999999995</v>
      </c>
      <c r="I73" s="152">
        <f>+I77+I75</f>
        <v>0</v>
      </c>
      <c r="J73" s="152">
        <f>+J77+J75</f>
        <v>9622.4978511352001</v>
      </c>
      <c r="K73" s="152">
        <f>ROUND((J73/F73)*100,1)</f>
        <v>18.8</v>
      </c>
      <c r="L73" s="152"/>
      <c r="M73" s="152"/>
      <c r="N73" s="158"/>
      <c r="O73" s="157"/>
      <c r="P73" s="157"/>
      <c r="Q73" s="23"/>
      <c r="R73" s="13"/>
      <c r="S73" s="14"/>
    </row>
    <row r="74" spans="1:20" ht="3.75" customHeight="1" x14ac:dyDescent="0.25">
      <c r="A74" s="10">
        <v>71</v>
      </c>
      <c r="B74" s="8"/>
      <c r="C74" s="167"/>
      <c r="D74" s="154"/>
      <c r="E74" s="156"/>
      <c r="F74" s="152"/>
      <c r="G74" s="152"/>
      <c r="H74" s="168"/>
      <c r="I74" s="152"/>
      <c r="J74" s="152"/>
      <c r="K74" s="152"/>
      <c r="L74" s="152"/>
      <c r="M74" s="152"/>
      <c r="N74" s="158"/>
      <c r="O74" s="157"/>
      <c r="P74" s="157"/>
      <c r="Q74" s="23"/>
      <c r="R74" s="13"/>
      <c r="S74" s="14"/>
    </row>
    <row r="75" spans="1:20" s="1" customFormat="1" ht="12.75" customHeight="1" x14ac:dyDescent="0.25">
      <c r="A75" s="10">
        <v>72</v>
      </c>
      <c r="B75" s="8"/>
      <c r="C75" s="167"/>
      <c r="D75" s="154" t="s">
        <v>72</v>
      </c>
      <c r="E75" s="156"/>
      <c r="F75" s="152">
        <f>SUM(F76)</f>
        <v>10190.599268116001</v>
      </c>
      <c r="G75" s="152">
        <f>SUM(G76)</f>
        <v>2835.27432</v>
      </c>
      <c r="H75" s="152">
        <f>SUM(H76)</f>
        <v>0</v>
      </c>
      <c r="I75" s="152">
        <f>SUM(I76)</f>
        <v>0</v>
      </c>
      <c r="J75" s="152">
        <f>SUM(J76)</f>
        <v>2835.27432</v>
      </c>
      <c r="K75" s="152">
        <f>ROUND((J75/F75)*100,1)</f>
        <v>27.8</v>
      </c>
      <c r="L75" s="152"/>
      <c r="M75" s="152"/>
      <c r="N75" s="158"/>
      <c r="O75" s="152"/>
      <c r="P75" s="157"/>
      <c r="Q75" s="23"/>
      <c r="R75" s="13"/>
      <c r="S75" s="14"/>
    </row>
    <row r="76" spans="1:20" ht="12.75" customHeight="1" x14ac:dyDescent="0.25">
      <c r="A76" s="16">
        <v>73</v>
      </c>
      <c r="B76" s="17">
        <v>2011</v>
      </c>
      <c r="C76" s="155">
        <v>40</v>
      </c>
      <c r="D76" s="159" t="s">
        <v>757</v>
      </c>
      <c r="E76" s="156" t="s">
        <v>6</v>
      </c>
      <c r="F76" s="157">
        <v>10190.599268116001</v>
      </c>
      <c r="G76" s="157">
        <v>2835.27432</v>
      </c>
      <c r="H76" s="157">
        <v>0</v>
      </c>
      <c r="I76" s="157">
        <v>0</v>
      </c>
      <c r="J76" s="157">
        <f>G76+I76</f>
        <v>2835.27432</v>
      </c>
      <c r="K76" s="157">
        <f>ROUND((J76/F76)*100,1)</f>
        <v>27.8</v>
      </c>
      <c r="L76" s="157"/>
      <c r="M76" s="157">
        <v>34.5</v>
      </c>
      <c r="N76" s="158">
        <v>0</v>
      </c>
      <c r="O76" s="157">
        <v>0</v>
      </c>
      <c r="P76" s="157">
        <f>M76+O76</f>
        <v>34.5</v>
      </c>
      <c r="Q76" s="22"/>
      <c r="R76" s="13"/>
      <c r="S76" s="14"/>
      <c r="T76" s="15"/>
    </row>
    <row r="77" spans="1:20" s="1" customFormat="1" ht="12.75" customHeight="1" x14ac:dyDescent="0.25">
      <c r="A77" s="10">
        <v>74</v>
      </c>
      <c r="B77" s="8"/>
      <c r="C77" s="167"/>
      <c r="D77" s="154" t="s">
        <v>73</v>
      </c>
      <c r="E77" s="156"/>
      <c r="F77" s="152">
        <f>SUM(F78:F79)</f>
        <v>40939.876064856428</v>
      </c>
      <c r="G77" s="152">
        <f>SUM(G78:G79)</f>
        <v>6787.2235311351997</v>
      </c>
      <c r="H77" s="152">
        <f>SUM(H78:H79)</f>
        <v>543.15599999999995</v>
      </c>
      <c r="I77" s="152">
        <f>SUM(I78:I79)</f>
        <v>0</v>
      </c>
      <c r="J77" s="152">
        <f>SUM(J78:J79)</f>
        <v>6787.2235311351997</v>
      </c>
      <c r="K77" s="152">
        <f>ROUND((J77/F77)*100,1)</f>
        <v>16.600000000000001</v>
      </c>
      <c r="L77" s="152"/>
      <c r="M77" s="152"/>
      <c r="N77" s="158"/>
      <c r="O77" s="152"/>
      <c r="P77" s="157"/>
      <c r="Q77" s="23"/>
      <c r="R77" s="13"/>
      <c r="S77" s="14"/>
    </row>
    <row r="78" spans="1:20" ht="12.75" customHeight="1" x14ac:dyDescent="0.25">
      <c r="A78" s="10">
        <v>75</v>
      </c>
      <c r="B78" s="8">
        <v>2013</v>
      </c>
      <c r="C78" s="155">
        <v>45</v>
      </c>
      <c r="D78" s="159" t="s">
        <v>758</v>
      </c>
      <c r="E78" s="156" t="s">
        <v>0</v>
      </c>
      <c r="F78" s="157">
        <v>11422.090964269233</v>
      </c>
      <c r="G78" s="157">
        <v>6787.2235311351997</v>
      </c>
      <c r="H78" s="157">
        <v>0</v>
      </c>
      <c r="I78" s="157">
        <v>0</v>
      </c>
      <c r="J78" s="157">
        <f>G78+I78</f>
        <v>6787.2235311351997</v>
      </c>
      <c r="K78" s="157">
        <f>ROUND((J78/F78)*100,1)</f>
        <v>59.4</v>
      </c>
      <c r="L78" s="157"/>
      <c r="M78" s="157">
        <v>100</v>
      </c>
      <c r="N78" s="158">
        <v>0</v>
      </c>
      <c r="O78" s="157">
        <v>0</v>
      </c>
      <c r="P78" s="157">
        <f>M78+O78</f>
        <v>100</v>
      </c>
      <c r="Q78" s="23"/>
      <c r="R78" s="13"/>
      <c r="S78" s="14"/>
      <c r="T78" s="15"/>
    </row>
    <row r="79" spans="1:20" ht="12.75" customHeight="1" thickBot="1" x14ac:dyDescent="0.3">
      <c r="A79" s="10">
        <v>76</v>
      </c>
      <c r="B79" s="8">
        <v>2013</v>
      </c>
      <c r="C79" s="169">
        <v>303</v>
      </c>
      <c r="D79" s="170" t="s">
        <v>74</v>
      </c>
      <c r="E79" s="171" t="s">
        <v>1</v>
      </c>
      <c r="F79" s="172">
        <v>29517.785100587196</v>
      </c>
      <c r="G79" s="172">
        <v>0</v>
      </c>
      <c r="H79" s="172">
        <v>543.15599999999995</v>
      </c>
      <c r="I79" s="172">
        <v>0</v>
      </c>
      <c r="J79" s="172">
        <f>G79+I79</f>
        <v>0</v>
      </c>
      <c r="K79" s="172">
        <f>ROUND((J79/F79)*100,1)</f>
        <v>0</v>
      </c>
      <c r="L79" s="172"/>
      <c r="M79" s="172">
        <v>0</v>
      </c>
      <c r="N79" s="173">
        <v>5</v>
      </c>
      <c r="O79" s="172">
        <v>0</v>
      </c>
      <c r="P79" s="172">
        <f>M79+O79</f>
        <v>0</v>
      </c>
      <c r="Q79" s="23"/>
      <c r="R79" s="13"/>
      <c r="S79" s="14"/>
      <c r="T79" s="15"/>
    </row>
    <row r="80" spans="1:20" s="19" customFormat="1" x14ac:dyDescent="0.25">
      <c r="C80" s="405" t="s">
        <v>759</v>
      </c>
      <c r="D80" s="405"/>
      <c r="E80" s="405"/>
      <c r="F80" s="405"/>
      <c r="G80" s="405"/>
      <c r="H80" s="405"/>
      <c r="I80" s="405"/>
      <c r="J80" s="405"/>
      <c r="K80" s="405"/>
      <c r="L80" s="405"/>
      <c r="M80" s="405"/>
      <c r="N80" s="405"/>
      <c r="O80" s="405"/>
      <c r="P80" s="405"/>
      <c r="R80" s="20"/>
    </row>
    <row r="81" spans="1:18" ht="29.25" customHeight="1" x14ac:dyDescent="0.25">
      <c r="A81" s="10">
        <v>78</v>
      </c>
      <c r="B81" s="8"/>
      <c r="C81" s="403" t="s">
        <v>760</v>
      </c>
      <c r="D81" s="403"/>
      <c r="E81" s="403"/>
      <c r="F81" s="403"/>
      <c r="G81" s="403"/>
      <c r="H81" s="403"/>
      <c r="I81" s="403"/>
      <c r="J81" s="403"/>
      <c r="K81" s="403"/>
      <c r="L81" s="403"/>
      <c r="M81" s="403"/>
      <c r="N81" s="403"/>
      <c r="O81" s="403"/>
      <c r="P81" s="403"/>
      <c r="R81" s="18"/>
    </row>
    <row r="82" spans="1:18" ht="15.75" customHeight="1" x14ac:dyDescent="0.25">
      <c r="A82" s="10">
        <v>79</v>
      </c>
      <c r="B82" s="1"/>
      <c r="C82" s="403" t="s">
        <v>761</v>
      </c>
      <c r="D82" s="403"/>
      <c r="E82" s="403"/>
      <c r="F82" s="403"/>
      <c r="G82" s="403"/>
      <c r="H82" s="403"/>
      <c r="I82" s="403"/>
      <c r="J82" s="403"/>
      <c r="K82" s="403"/>
      <c r="L82" s="403"/>
      <c r="M82" s="403"/>
      <c r="N82" s="403"/>
      <c r="O82" s="403"/>
      <c r="P82" s="403"/>
      <c r="R82" s="18"/>
    </row>
    <row r="83" spans="1:18" s="19" customFormat="1" ht="16.5" customHeight="1" x14ac:dyDescent="0.25">
      <c r="C83" s="404" t="s">
        <v>762</v>
      </c>
      <c r="D83" s="404"/>
      <c r="E83" s="404"/>
      <c r="F83" s="404"/>
      <c r="G83" s="404"/>
      <c r="H83" s="404"/>
      <c r="I83" s="404"/>
      <c r="J83" s="404"/>
      <c r="K83" s="404"/>
      <c r="L83" s="404"/>
      <c r="M83" s="404"/>
      <c r="N83" s="404"/>
      <c r="O83" s="404"/>
      <c r="P83" s="404"/>
      <c r="R83" s="20"/>
    </row>
    <row r="84" spans="1:18" s="19" customFormat="1" x14ac:dyDescent="0.25">
      <c r="C84" s="405" t="s">
        <v>83</v>
      </c>
      <c r="D84" s="405"/>
      <c r="E84" s="405"/>
      <c r="F84" s="405"/>
      <c r="G84" s="405"/>
      <c r="H84" s="405"/>
      <c r="I84" s="405"/>
      <c r="J84" s="405"/>
      <c r="K84" s="405"/>
      <c r="L84" s="405"/>
      <c r="M84" s="405"/>
      <c r="N84" s="405"/>
      <c r="O84" s="405"/>
      <c r="P84" s="405"/>
    </row>
    <row r="85" spans="1:18" s="19" customFormat="1" x14ac:dyDescent="0.25">
      <c r="C85" s="139"/>
      <c r="D85" s="140"/>
      <c r="E85" s="141"/>
      <c r="F85" s="142"/>
      <c r="G85" s="142"/>
      <c r="H85" s="142"/>
      <c r="I85" s="142"/>
      <c r="J85" s="142"/>
      <c r="K85" s="143"/>
      <c r="L85" s="144"/>
      <c r="M85" s="143"/>
      <c r="N85" s="143"/>
      <c r="O85" s="143"/>
      <c r="P85" s="143"/>
    </row>
    <row r="86" spans="1:18" s="19" customFormat="1" x14ac:dyDescent="0.25">
      <c r="C86" s="139"/>
      <c r="D86" s="143"/>
      <c r="E86" s="145"/>
      <c r="F86" s="142"/>
      <c r="G86" s="142"/>
      <c r="H86" s="142"/>
      <c r="I86" s="142"/>
      <c r="J86" s="142"/>
      <c r="K86" s="143"/>
      <c r="L86" s="144"/>
      <c r="M86" s="143"/>
      <c r="N86" s="143"/>
      <c r="O86" s="143"/>
      <c r="P86" s="143"/>
    </row>
    <row r="87" spans="1:18" s="19" customFormat="1" x14ac:dyDescent="0.25">
      <c r="C87" s="139"/>
      <c r="D87" s="143"/>
      <c r="E87" s="145"/>
      <c r="F87" s="142"/>
      <c r="G87" s="142"/>
      <c r="H87" s="142"/>
      <c r="I87" s="142"/>
      <c r="J87" s="142"/>
      <c r="K87" s="143"/>
      <c r="L87" s="144"/>
      <c r="M87" s="143"/>
      <c r="N87" s="143"/>
      <c r="O87" s="143"/>
      <c r="P87" s="143"/>
    </row>
    <row r="88" spans="1:18" s="19" customFormat="1" x14ac:dyDescent="0.25">
      <c r="C88" s="139"/>
      <c r="D88" s="143"/>
      <c r="E88" s="145"/>
      <c r="F88" s="142"/>
      <c r="G88" s="142"/>
      <c r="H88" s="142"/>
      <c r="I88" s="142"/>
      <c r="J88" s="142"/>
      <c r="K88" s="143"/>
      <c r="L88" s="144"/>
      <c r="M88" s="143"/>
      <c r="N88" s="143"/>
      <c r="O88" s="143"/>
      <c r="P88" s="143"/>
    </row>
    <row r="89" spans="1:18" s="19" customFormat="1" x14ac:dyDescent="0.25">
      <c r="C89" s="139"/>
      <c r="D89" s="143"/>
      <c r="E89" s="141"/>
      <c r="F89" s="142"/>
      <c r="G89" s="142"/>
      <c r="H89" s="142"/>
      <c r="I89" s="142"/>
      <c r="J89" s="142"/>
      <c r="K89" s="143"/>
      <c r="L89" s="144"/>
      <c r="M89" s="143"/>
      <c r="N89" s="143"/>
      <c r="O89" s="143"/>
      <c r="P89" s="143"/>
    </row>
    <row r="90" spans="1:18" s="19" customFormat="1" x14ac:dyDescent="0.25">
      <c r="C90" s="139"/>
      <c r="D90" s="143"/>
      <c r="E90" s="141"/>
      <c r="F90" s="142"/>
      <c r="G90" s="142"/>
      <c r="H90" s="142"/>
      <c r="I90" s="142"/>
      <c r="J90" s="142"/>
      <c r="K90" s="143"/>
      <c r="L90" s="144"/>
      <c r="M90" s="143"/>
      <c r="N90" s="143"/>
      <c r="O90" s="143"/>
      <c r="P90" s="143"/>
    </row>
    <row r="91" spans="1:18" s="19" customFormat="1" x14ac:dyDescent="0.25">
      <c r="C91" s="139"/>
      <c r="D91" s="143"/>
      <c r="E91" s="146"/>
      <c r="F91" s="142"/>
      <c r="G91" s="142"/>
      <c r="H91" s="142"/>
      <c r="I91" s="142"/>
      <c r="J91" s="142"/>
      <c r="K91" s="143"/>
      <c r="L91" s="144"/>
      <c r="M91" s="143"/>
      <c r="N91" s="143"/>
      <c r="O91" s="143"/>
      <c r="P91" s="143"/>
    </row>
    <row r="92" spans="1:18" s="19" customFormat="1" x14ac:dyDescent="0.25">
      <c r="C92" s="139"/>
      <c r="D92" s="143"/>
      <c r="E92" s="141"/>
      <c r="F92" s="142"/>
      <c r="G92" s="142"/>
      <c r="H92" s="142"/>
      <c r="I92" s="142"/>
      <c r="J92" s="142"/>
      <c r="K92" s="143"/>
      <c r="L92" s="144"/>
      <c r="M92" s="143"/>
      <c r="N92" s="143"/>
      <c r="O92" s="143"/>
      <c r="P92" s="143"/>
    </row>
    <row r="93" spans="1:18" s="19" customFormat="1" x14ac:dyDescent="0.25">
      <c r="C93" s="139"/>
      <c r="D93" s="143"/>
      <c r="E93" s="145"/>
      <c r="F93" s="142"/>
      <c r="G93" s="142"/>
      <c r="H93" s="142"/>
      <c r="I93" s="142"/>
      <c r="J93" s="142"/>
      <c r="K93" s="143"/>
      <c r="L93" s="144"/>
      <c r="M93" s="143"/>
      <c r="N93" s="143"/>
      <c r="O93" s="143"/>
      <c r="P93" s="143"/>
    </row>
    <row r="94" spans="1:18" s="19" customFormat="1" x14ac:dyDescent="0.25">
      <c r="C94" s="139"/>
      <c r="D94" s="143"/>
      <c r="E94" s="145"/>
      <c r="F94" s="142"/>
      <c r="G94" s="142"/>
      <c r="H94" s="142"/>
      <c r="I94" s="142"/>
      <c r="J94" s="142"/>
      <c r="K94" s="143"/>
      <c r="L94" s="144"/>
      <c r="M94" s="143"/>
      <c r="N94" s="143"/>
      <c r="O94" s="143"/>
      <c r="P94" s="143"/>
    </row>
    <row r="95" spans="1:18" s="19" customFormat="1" x14ac:dyDescent="0.25">
      <c r="C95" s="147"/>
      <c r="D95" s="143"/>
      <c r="E95" s="148"/>
      <c r="F95" s="142"/>
      <c r="G95" s="142"/>
      <c r="H95" s="142"/>
      <c r="I95" s="142"/>
      <c r="J95" s="142"/>
      <c r="K95" s="143"/>
      <c r="L95" s="144"/>
      <c r="M95" s="143"/>
      <c r="N95" s="143"/>
      <c r="O95" s="143"/>
      <c r="P95" s="143"/>
    </row>
    <row r="96" spans="1:18" s="19" customFormat="1" x14ac:dyDescent="0.25">
      <c r="C96" s="147"/>
      <c r="D96" s="143"/>
      <c r="E96" s="149"/>
      <c r="F96" s="143"/>
      <c r="G96" s="143"/>
      <c r="H96" s="143"/>
      <c r="I96" s="143"/>
      <c r="J96" s="143"/>
      <c r="K96" s="143"/>
      <c r="L96" s="143"/>
      <c r="M96" s="143"/>
      <c r="N96" s="143"/>
      <c r="O96" s="143"/>
      <c r="P96" s="143"/>
      <c r="R96" s="20"/>
    </row>
  </sheetData>
  <mergeCells count="20">
    <mergeCell ref="A1:D1"/>
    <mergeCell ref="A2:K2"/>
    <mergeCell ref="A3:F3"/>
    <mergeCell ref="G3:K3"/>
    <mergeCell ref="M3:O3"/>
    <mergeCell ref="C81:P81"/>
    <mergeCell ref="C82:P82"/>
    <mergeCell ref="C83:P83"/>
    <mergeCell ref="C84:P84"/>
    <mergeCell ref="M9:P9"/>
    <mergeCell ref="G10:G11"/>
    <mergeCell ref="H10:K10"/>
    <mergeCell ref="M10:M11"/>
    <mergeCell ref="N10:P10"/>
    <mergeCell ref="C80:P80"/>
    <mergeCell ref="C9:C11"/>
    <mergeCell ref="D9:D11"/>
    <mergeCell ref="E9:E11"/>
    <mergeCell ref="F9:F11"/>
    <mergeCell ref="G9:K9"/>
  </mergeCells>
  <conditionalFormatting sqref="K74 P39 K39 K46 P46 P50:P51 K50:K51 P17 K19 P19 K33:K34 P33:P34 P25 K25 P36 K36 K79 P79 P27:P29 K27:K29 K17 P54:P59 K54:K59 P73:P74 P82:P84 K82:K84">
    <cfRule type="cellIs" dxfId="119" priority="129" stopIfTrue="1" operator="greaterThan">
      <formula>100</formula>
    </cfRule>
  </conditionalFormatting>
  <conditionalFormatting sqref="K74 K39 K46 K50:K51 K17 K19 K33:K34 K25 K36 K79 K27:K29 K54:K59">
    <cfRule type="cellIs" dxfId="118" priority="127" stopIfTrue="1" operator="greaterThan">
      <formula>100</formula>
    </cfRule>
    <cfRule type="cellIs" dxfId="117" priority="128" stopIfTrue="1" operator="greaterThan">
      <formula>100</formula>
    </cfRule>
  </conditionalFormatting>
  <conditionalFormatting sqref="P20 K20 K22 P22">
    <cfRule type="cellIs" dxfId="116" priority="126" stopIfTrue="1" operator="greaterThan">
      <formula>100</formula>
    </cfRule>
  </conditionalFormatting>
  <conditionalFormatting sqref="K20 K22">
    <cfRule type="cellIs" dxfId="115" priority="124" stopIfTrue="1" operator="greaterThan">
      <formula>100</formula>
    </cfRule>
    <cfRule type="cellIs" dxfId="114" priority="125" stopIfTrue="1" operator="greaterThan">
      <formula>100</formula>
    </cfRule>
  </conditionalFormatting>
  <conditionalFormatting sqref="P30 K30 K32 P32">
    <cfRule type="cellIs" dxfId="113" priority="123" stopIfTrue="1" operator="greaterThan">
      <formula>100</formula>
    </cfRule>
  </conditionalFormatting>
  <conditionalFormatting sqref="K30 K32">
    <cfRule type="cellIs" dxfId="112" priority="121" stopIfTrue="1" operator="greaterThan">
      <formula>100</formula>
    </cfRule>
    <cfRule type="cellIs" dxfId="111" priority="122" stopIfTrue="1" operator="greaterThan">
      <formula>100</formula>
    </cfRule>
  </conditionalFormatting>
  <conditionalFormatting sqref="P38 K38">
    <cfRule type="cellIs" dxfId="110" priority="120" stopIfTrue="1" operator="greaterThan">
      <formula>100</formula>
    </cfRule>
  </conditionalFormatting>
  <conditionalFormatting sqref="K38">
    <cfRule type="cellIs" dxfId="109" priority="118" stopIfTrue="1" operator="greaterThan">
      <formula>100</formula>
    </cfRule>
    <cfRule type="cellIs" dxfId="108" priority="119" stopIfTrue="1" operator="greaterThan">
      <formula>100</formula>
    </cfRule>
  </conditionalFormatting>
  <conditionalFormatting sqref="P40:P45 K40:K44">
    <cfRule type="cellIs" dxfId="107" priority="117" stopIfTrue="1" operator="greaterThan">
      <formula>100</formula>
    </cfRule>
  </conditionalFormatting>
  <conditionalFormatting sqref="K40:K44">
    <cfRule type="cellIs" dxfId="106" priority="115" stopIfTrue="1" operator="greaterThan">
      <formula>100</formula>
    </cfRule>
    <cfRule type="cellIs" dxfId="105" priority="116" stopIfTrue="1" operator="greaterThan">
      <formula>100</formula>
    </cfRule>
  </conditionalFormatting>
  <conditionalFormatting sqref="P47:P49 K48:K49">
    <cfRule type="cellIs" dxfId="104" priority="114" stopIfTrue="1" operator="greaterThan">
      <formula>100</formula>
    </cfRule>
  </conditionalFormatting>
  <conditionalFormatting sqref="K48:K49">
    <cfRule type="cellIs" dxfId="103" priority="112" stopIfTrue="1" operator="greaterThan">
      <formula>100</formula>
    </cfRule>
    <cfRule type="cellIs" dxfId="102" priority="113" stopIfTrue="1" operator="greaterThan">
      <formula>100</formula>
    </cfRule>
  </conditionalFormatting>
  <conditionalFormatting sqref="K45">
    <cfRule type="cellIs" dxfId="101" priority="111" stopIfTrue="1" operator="greaterThan">
      <formula>100</formula>
    </cfRule>
  </conditionalFormatting>
  <conditionalFormatting sqref="K45">
    <cfRule type="cellIs" dxfId="100" priority="109" stopIfTrue="1" operator="greaterThan">
      <formula>100</formula>
    </cfRule>
    <cfRule type="cellIs" dxfId="99" priority="110" stopIfTrue="1" operator="greaterThan">
      <formula>100</formula>
    </cfRule>
  </conditionalFormatting>
  <conditionalFormatting sqref="K53">
    <cfRule type="cellIs" dxfId="98" priority="108" stopIfTrue="1" operator="greaterThan">
      <formula>100</formula>
    </cfRule>
  </conditionalFormatting>
  <conditionalFormatting sqref="K52">
    <cfRule type="cellIs" dxfId="97" priority="107" stopIfTrue="1" operator="greaterThan">
      <formula>100</formula>
    </cfRule>
  </conditionalFormatting>
  <conditionalFormatting sqref="K52">
    <cfRule type="cellIs" dxfId="96" priority="105" stopIfTrue="1" operator="greaterThan">
      <formula>100</formula>
    </cfRule>
    <cfRule type="cellIs" dxfId="95" priority="106" stopIfTrue="1" operator="greaterThan">
      <formula>100</formula>
    </cfRule>
  </conditionalFormatting>
  <conditionalFormatting sqref="K73">
    <cfRule type="cellIs" dxfId="94" priority="96" stopIfTrue="1" operator="greaterThan">
      <formula>100</formula>
    </cfRule>
  </conditionalFormatting>
  <conditionalFormatting sqref="K77 P77">
    <cfRule type="cellIs" dxfId="93" priority="103" stopIfTrue="1" operator="greaterThan">
      <formula>100</formula>
    </cfRule>
  </conditionalFormatting>
  <conditionalFormatting sqref="K77">
    <cfRule type="cellIs" dxfId="92" priority="101" stopIfTrue="1" operator="greaterThan">
      <formula>100</formula>
    </cfRule>
    <cfRule type="cellIs" dxfId="91" priority="102" stopIfTrue="1" operator="greaterThan">
      <formula>100</formula>
    </cfRule>
  </conditionalFormatting>
  <conditionalFormatting sqref="K47">
    <cfRule type="cellIs" dxfId="90" priority="100" stopIfTrue="1" operator="greaterThan">
      <formula>100</formula>
    </cfRule>
  </conditionalFormatting>
  <conditionalFormatting sqref="K47">
    <cfRule type="cellIs" dxfId="89" priority="98" stopIfTrue="1" operator="greaterThan">
      <formula>100</formula>
    </cfRule>
    <cfRule type="cellIs" dxfId="88" priority="99" stopIfTrue="1" operator="greaterThan">
      <formula>100</formula>
    </cfRule>
  </conditionalFormatting>
  <conditionalFormatting sqref="K74 K17 K19:K20 K25 K79 K32:K34 K36 K77 K22 K27:K30 K38:K59">
    <cfRule type="cellIs" dxfId="87" priority="97" operator="greaterThan">
      <formula>100</formula>
    </cfRule>
  </conditionalFormatting>
  <conditionalFormatting sqref="K73">
    <cfRule type="cellIs" dxfId="86" priority="94" stopIfTrue="1" operator="greaterThan">
      <formula>100</formula>
    </cfRule>
    <cfRule type="cellIs" dxfId="85" priority="95" stopIfTrue="1" operator="greaterThan">
      <formula>100</formula>
    </cfRule>
  </conditionalFormatting>
  <conditionalFormatting sqref="P18 K18">
    <cfRule type="cellIs" dxfId="84" priority="93" stopIfTrue="1" operator="greaterThan">
      <formula>100</formula>
    </cfRule>
  </conditionalFormatting>
  <conditionalFormatting sqref="K18">
    <cfRule type="cellIs" dxfId="83" priority="91" stopIfTrue="1" operator="greaterThan">
      <formula>100</formula>
    </cfRule>
    <cfRule type="cellIs" dxfId="82" priority="92" stopIfTrue="1" operator="greaterThan">
      <formula>100</formula>
    </cfRule>
  </conditionalFormatting>
  <conditionalFormatting sqref="K18">
    <cfRule type="cellIs" dxfId="81" priority="90" operator="greaterThan">
      <formula>100</formula>
    </cfRule>
  </conditionalFormatting>
  <conditionalFormatting sqref="P23:P24 K23:K24">
    <cfRule type="cellIs" dxfId="80" priority="89" stopIfTrue="1" operator="greaterThan">
      <formula>100</formula>
    </cfRule>
  </conditionalFormatting>
  <conditionalFormatting sqref="K23:K24">
    <cfRule type="cellIs" dxfId="79" priority="87" stopIfTrue="1" operator="greaterThan">
      <formula>100</formula>
    </cfRule>
    <cfRule type="cellIs" dxfId="78" priority="88" stopIfTrue="1" operator="greaterThan">
      <formula>100</formula>
    </cfRule>
  </conditionalFormatting>
  <conditionalFormatting sqref="K23:K24">
    <cfRule type="cellIs" dxfId="77" priority="86" operator="greaterThan">
      <formula>100</formula>
    </cfRule>
  </conditionalFormatting>
  <conditionalFormatting sqref="P78 K78">
    <cfRule type="cellIs" dxfId="76" priority="85" stopIfTrue="1" operator="greaterThan">
      <formula>100</formula>
    </cfRule>
  </conditionalFormatting>
  <conditionalFormatting sqref="K78">
    <cfRule type="cellIs" dxfId="75" priority="83" stopIfTrue="1" operator="greaterThan">
      <formula>100</formula>
    </cfRule>
    <cfRule type="cellIs" dxfId="74" priority="84" stopIfTrue="1" operator="greaterThan">
      <formula>100</formula>
    </cfRule>
  </conditionalFormatting>
  <conditionalFormatting sqref="K78">
    <cfRule type="cellIs" dxfId="73" priority="82" operator="greaterThan">
      <formula>100</formula>
    </cfRule>
  </conditionalFormatting>
  <conditionalFormatting sqref="K31 P31">
    <cfRule type="cellIs" dxfId="72" priority="81" stopIfTrue="1" operator="greaterThan">
      <formula>100</formula>
    </cfRule>
  </conditionalFormatting>
  <conditionalFormatting sqref="K31">
    <cfRule type="cellIs" dxfId="71" priority="79" stopIfTrue="1" operator="greaterThan">
      <formula>100</formula>
    </cfRule>
    <cfRule type="cellIs" dxfId="70" priority="80" stopIfTrue="1" operator="greaterThan">
      <formula>100</formula>
    </cfRule>
  </conditionalFormatting>
  <conditionalFormatting sqref="K31">
    <cfRule type="cellIs" dxfId="69" priority="78" operator="greaterThan">
      <formula>100</formula>
    </cfRule>
  </conditionalFormatting>
  <conditionalFormatting sqref="K35">
    <cfRule type="cellIs" dxfId="68" priority="77" stopIfTrue="1" operator="greaterThan">
      <formula>100</formula>
    </cfRule>
  </conditionalFormatting>
  <conditionalFormatting sqref="K35">
    <cfRule type="cellIs" dxfId="67" priority="75" stopIfTrue="1" operator="greaterThan">
      <formula>100</formula>
    </cfRule>
    <cfRule type="cellIs" dxfId="66" priority="76" stopIfTrue="1" operator="greaterThan">
      <formula>100</formula>
    </cfRule>
  </conditionalFormatting>
  <conditionalFormatting sqref="K35">
    <cfRule type="cellIs" dxfId="65" priority="74" operator="greaterThan">
      <formula>100</formula>
    </cfRule>
  </conditionalFormatting>
  <conditionalFormatting sqref="P37 K37">
    <cfRule type="cellIs" dxfId="64" priority="73" stopIfTrue="1" operator="greaterThan">
      <formula>100</formula>
    </cfRule>
  </conditionalFormatting>
  <conditionalFormatting sqref="K37">
    <cfRule type="cellIs" dxfId="63" priority="71" stopIfTrue="1" operator="greaterThan">
      <formula>100</formula>
    </cfRule>
    <cfRule type="cellIs" dxfId="62" priority="72" stopIfTrue="1" operator="greaterThan">
      <formula>100</formula>
    </cfRule>
  </conditionalFormatting>
  <conditionalFormatting sqref="K37">
    <cfRule type="cellIs" dxfId="61" priority="70" operator="greaterThan">
      <formula>100</formula>
    </cfRule>
  </conditionalFormatting>
  <conditionalFormatting sqref="K75 P75">
    <cfRule type="cellIs" dxfId="60" priority="69" stopIfTrue="1" operator="greaterThan">
      <formula>100</formula>
    </cfRule>
  </conditionalFormatting>
  <conditionalFormatting sqref="K75">
    <cfRule type="cellIs" dxfId="59" priority="67" stopIfTrue="1" operator="greaterThan">
      <formula>100</formula>
    </cfRule>
    <cfRule type="cellIs" dxfId="58" priority="68" stopIfTrue="1" operator="greaterThan">
      <formula>100</formula>
    </cfRule>
  </conditionalFormatting>
  <conditionalFormatting sqref="K75">
    <cfRule type="cellIs" dxfId="57" priority="66" operator="greaterThan">
      <formula>100</formula>
    </cfRule>
  </conditionalFormatting>
  <conditionalFormatting sqref="P76 K76">
    <cfRule type="cellIs" dxfId="56" priority="65" stopIfTrue="1" operator="greaterThan">
      <formula>100</formula>
    </cfRule>
  </conditionalFormatting>
  <conditionalFormatting sqref="K76">
    <cfRule type="cellIs" dxfId="55" priority="63" stopIfTrue="1" operator="greaterThan">
      <formula>100</formula>
    </cfRule>
    <cfRule type="cellIs" dxfId="54" priority="64" stopIfTrue="1" operator="greaterThan">
      <formula>100</formula>
    </cfRule>
  </conditionalFormatting>
  <conditionalFormatting sqref="K76">
    <cfRule type="cellIs" dxfId="53" priority="62" operator="greaterThan">
      <formula>100</formula>
    </cfRule>
  </conditionalFormatting>
  <conditionalFormatting sqref="K63:K64 P63:P64 P66 K66">
    <cfRule type="cellIs" dxfId="52" priority="61" stopIfTrue="1" operator="greaterThan">
      <formula>100</formula>
    </cfRule>
  </conditionalFormatting>
  <conditionalFormatting sqref="K63:K64 K66">
    <cfRule type="cellIs" dxfId="51" priority="59" stopIfTrue="1" operator="greaterThan">
      <formula>100</formula>
    </cfRule>
    <cfRule type="cellIs" dxfId="50" priority="60" stopIfTrue="1" operator="greaterThan">
      <formula>100</formula>
    </cfRule>
  </conditionalFormatting>
  <conditionalFormatting sqref="K63:K64 K66">
    <cfRule type="cellIs" dxfId="49" priority="58" operator="greaterThan">
      <formula>100</formula>
    </cfRule>
  </conditionalFormatting>
  <conditionalFormatting sqref="P65 K65">
    <cfRule type="cellIs" dxfId="48" priority="57" stopIfTrue="1" operator="greaterThan">
      <formula>100</formula>
    </cfRule>
  </conditionalFormatting>
  <conditionalFormatting sqref="K65">
    <cfRule type="cellIs" dxfId="47" priority="55" stopIfTrue="1" operator="greaterThan">
      <formula>100</formula>
    </cfRule>
    <cfRule type="cellIs" dxfId="46" priority="56" stopIfTrue="1" operator="greaterThan">
      <formula>100</formula>
    </cfRule>
  </conditionalFormatting>
  <conditionalFormatting sqref="K65">
    <cfRule type="cellIs" dxfId="45" priority="54" operator="greaterThan">
      <formula>100</formula>
    </cfRule>
  </conditionalFormatting>
  <conditionalFormatting sqref="P67 K67">
    <cfRule type="cellIs" dxfId="44" priority="53" stopIfTrue="1" operator="greaterThan">
      <formula>100</formula>
    </cfRule>
  </conditionalFormatting>
  <conditionalFormatting sqref="K67">
    <cfRule type="cellIs" dxfId="43" priority="51" stopIfTrue="1" operator="greaterThan">
      <formula>100</formula>
    </cfRule>
    <cfRule type="cellIs" dxfId="42" priority="52" stopIfTrue="1" operator="greaterThan">
      <formula>100</formula>
    </cfRule>
  </conditionalFormatting>
  <conditionalFormatting sqref="K67">
    <cfRule type="cellIs" dxfId="41" priority="50" operator="greaterThan">
      <formula>100</formula>
    </cfRule>
  </conditionalFormatting>
  <conditionalFormatting sqref="K21 P21">
    <cfRule type="cellIs" dxfId="40" priority="49" stopIfTrue="1" operator="greaterThan">
      <formula>100</formula>
    </cfRule>
  </conditionalFormatting>
  <conditionalFormatting sqref="K21">
    <cfRule type="cellIs" dxfId="39" priority="47" stopIfTrue="1" operator="greaterThan">
      <formula>100</formula>
    </cfRule>
    <cfRule type="cellIs" dxfId="38" priority="48" stopIfTrue="1" operator="greaterThan">
      <formula>100</formula>
    </cfRule>
  </conditionalFormatting>
  <conditionalFormatting sqref="K21">
    <cfRule type="cellIs" dxfId="37" priority="46" operator="greaterThan">
      <formula>100</formula>
    </cfRule>
  </conditionalFormatting>
  <conditionalFormatting sqref="K26 P26">
    <cfRule type="cellIs" dxfId="36" priority="45" stopIfTrue="1" operator="greaterThan">
      <formula>100</formula>
    </cfRule>
  </conditionalFormatting>
  <conditionalFormatting sqref="K26">
    <cfRule type="cellIs" dxfId="35" priority="43" stopIfTrue="1" operator="greaterThan">
      <formula>100</formula>
    </cfRule>
    <cfRule type="cellIs" dxfId="34" priority="44" stopIfTrue="1" operator="greaterThan">
      <formula>100</formula>
    </cfRule>
  </conditionalFormatting>
  <conditionalFormatting sqref="K26">
    <cfRule type="cellIs" dxfId="33" priority="42" operator="greaterThan">
      <formula>100</formula>
    </cfRule>
  </conditionalFormatting>
  <conditionalFormatting sqref="P60:P62 K60:K62">
    <cfRule type="cellIs" dxfId="32" priority="41" stopIfTrue="1" operator="greaterThan">
      <formula>100</formula>
    </cfRule>
  </conditionalFormatting>
  <conditionalFormatting sqref="K60:K62">
    <cfRule type="cellIs" dxfId="31" priority="39" stopIfTrue="1" operator="greaterThan">
      <formula>100</formula>
    </cfRule>
    <cfRule type="cellIs" dxfId="30" priority="40" stopIfTrue="1" operator="greaterThan">
      <formula>100</formula>
    </cfRule>
  </conditionalFormatting>
  <conditionalFormatting sqref="K60:K62">
    <cfRule type="cellIs" dxfId="29" priority="38" operator="greaterThan">
      <formula>100</formula>
    </cfRule>
  </conditionalFormatting>
  <conditionalFormatting sqref="C85:C65537 C4:C12 C73:C79 C14:C67">
    <cfRule type="duplicateValues" dxfId="28" priority="37"/>
  </conditionalFormatting>
  <conditionalFormatting sqref="G19:G25 G27:G57">
    <cfRule type="cellIs" dxfId="27" priority="36" operator="equal">
      <formula>$G$17</formula>
    </cfRule>
  </conditionalFormatting>
  <conditionalFormatting sqref="P35">
    <cfRule type="cellIs" dxfId="26" priority="32" stopIfTrue="1" operator="greaterThan">
      <formula>100</formula>
    </cfRule>
  </conditionalFormatting>
  <conditionalFormatting sqref="C68 C71:C72">
    <cfRule type="duplicateValues" dxfId="25" priority="30"/>
  </conditionalFormatting>
  <conditionalFormatting sqref="A68 A71:A72">
    <cfRule type="duplicateValues" dxfId="24" priority="31" stopIfTrue="1"/>
  </conditionalFormatting>
  <conditionalFormatting sqref="C69:C70">
    <cfRule type="duplicateValues" dxfId="23" priority="28"/>
  </conditionalFormatting>
  <conditionalFormatting sqref="A69:A70">
    <cfRule type="duplicateValues" dxfId="22" priority="29" stopIfTrue="1"/>
  </conditionalFormatting>
  <conditionalFormatting sqref="K68:K69 P68:P69 P71 K71">
    <cfRule type="cellIs" dxfId="21" priority="27" stopIfTrue="1" operator="greaterThan">
      <formula>100</formula>
    </cfRule>
  </conditionalFormatting>
  <conditionalFormatting sqref="K68:K69 K71">
    <cfRule type="cellIs" dxfId="20" priority="25" stopIfTrue="1" operator="greaterThan">
      <formula>100</formula>
    </cfRule>
    <cfRule type="cellIs" dxfId="19" priority="26" stopIfTrue="1" operator="greaterThan">
      <formula>100</formula>
    </cfRule>
  </conditionalFormatting>
  <conditionalFormatting sqref="K68:K69 K71">
    <cfRule type="cellIs" dxfId="18" priority="24" operator="greaterThan">
      <formula>100</formula>
    </cfRule>
  </conditionalFormatting>
  <conditionalFormatting sqref="P70 K70">
    <cfRule type="cellIs" dxfId="17" priority="23" stopIfTrue="1" operator="greaterThan">
      <formula>100</formula>
    </cfRule>
  </conditionalFormatting>
  <conditionalFormatting sqref="K70">
    <cfRule type="cellIs" dxfId="16" priority="21" stopIfTrue="1" operator="greaterThan">
      <formula>100</formula>
    </cfRule>
    <cfRule type="cellIs" dxfId="15" priority="22" stopIfTrue="1" operator="greaterThan">
      <formula>100</formula>
    </cfRule>
  </conditionalFormatting>
  <conditionalFormatting sqref="K70">
    <cfRule type="cellIs" dxfId="14" priority="20" operator="greaterThan">
      <formula>100</formula>
    </cfRule>
  </conditionalFormatting>
  <conditionalFormatting sqref="P72 K72">
    <cfRule type="cellIs" dxfId="13" priority="19" stopIfTrue="1" operator="greaterThan">
      <formula>100</formula>
    </cfRule>
  </conditionalFormatting>
  <conditionalFormatting sqref="K72">
    <cfRule type="cellIs" dxfId="12" priority="17" stopIfTrue="1" operator="greaterThan">
      <formula>100</formula>
    </cfRule>
    <cfRule type="cellIs" dxfId="11" priority="18" stopIfTrue="1" operator="greaterThan">
      <formula>100</formula>
    </cfRule>
  </conditionalFormatting>
  <conditionalFormatting sqref="K72">
    <cfRule type="cellIs" dxfId="10" priority="16" operator="greaterThan">
      <formula>100</formula>
    </cfRule>
  </conditionalFormatting>
  <conditionalFormatting sqref="P81">
    <cfRule type="cellIs" dxfId="9" priority="12" stopIfTrue="1" operator="greaterThan">
      <formula>100</formula>
    </cfRule>
  </conditionalFormatting>
  <conditionalFormatting sqref="C81">
    <cfRule type="duplicateValues" dxfId="8" priority="11"/>
  </conditionalFormatting>
  <conditionalFormatting sqref="C81">
    <cfRule type="duplicateValues" dxfId="7" priority="10"/>
  </conditionalFormatting>
  <conditionalFormatting sqref="C13">
    <cfRule type="duplicateValues" dxfId="6" priority="4"/>
  </conditionalFormatting>
  <conditionalFormatting sqref="P80 K80">
    <cfRule type="cellIs" dxfId="5" priority="3" stopIfTrue="1" operator="greaterThan">
      <formula>100</formula>
    </cfRule>
  </conditionalFormatting>
  <conditionalFormatting sqref="C80">
    <cfRule type="duplicateValues" dxfId="4" priority="2"/>
  </conditionalFormatting>
  <conditionalFormatting sqref="C80">
    <cfRule type="duplicateValues" dxfId="3" priority="1"/>
  </conditionalFormatting>
  <conditionalFormatting sqref="A73:A79 A17:A67 A81:A82">
    <cfRule type="duplicateValues" dxfId="2" priority="141" stopIfTrue="1"/>
  </conditionalFormatting>
  <conditionalFormatting sqref="C82:C84">
    <cfRule type="duplicateValues" dxfId="1" priority="149"/>
  </conditionalFormatting>
  <conditionalFormatting sqref="C81:C84">
    <cfRule type="duplicateValues" dxfId="0" priority="151"/>
  </conditionalFormatting>
  <pageMargins left="0.70866141732283472" right="0.70866141732283472" top="0.74803149606299213" bottom="0.74803149606299213" header="0.31496062992125984" footer="0.31496062992125984"/>
  <pageSetup scale="59" fitToHeight="0" orientation="landscape" r:id="rId1"/>
  <ignoredErrors>
    <ignoredError sqref="E12:Q12" numberStoredAsText="1"/>
    <ignoredError sqref="J7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4"/>
  <sheetViews>
    <sheetView showGridLines="0" zoomScaleNormal="100" zoomScaleSheetLayoutView="90" workbookViewId="0">
      <selection activeCell="C20" sqref="C20"/>
    </sheetView>
  </sheetViews>
  <sheetFormatPr baseColWidth="10" defaultRowHeight="15" x14ac:dyDescent="0.25"/>
  <cols>
    <col min="1" max="1" width="6.5703125" customWidth="1"/>
    <col min="2" max="2" width="5.7109375" customWidth="1"/>
    <col min="3" max="3" width="54.42578125" customWidth="1"/>
    <col min="4" max="4" width="20" bestFit="1" customWidth="1"/>
    <col min="5" max="5" width="17.7109375" bestFit="1" customWidth="1"/>
    <col min="6" max="6" width="13.28515625" bestFit="1" customWidth="1"/>
    <col min="7" max="7" width="16" bestFit="1" customWidth="1"/>
    <col min="8" max="8" width="17.85546875" bestFit="1" customWidth="1"/>
    <col min="9" max="9" width="1.85546875" customWidth="1"/>
    <col min="10" max="10" width="12.5703125" bestFit="1" customWidth="1"/>
    <col min="11" max="11" width="17.7109375" bestFit="1" customWidth="1"/>
    <col min="12" max="12" width="13.28515625" bestFit="1" customWidth="1"/>
    <col min="13" max="13" width="17.140625" bestFit="1" customWidth="1"/>
    <col min="14" max="14" width="12.5703125" bestFit="1" customWidth="1"/>
    <col min="15" max="15" width="11.5703125" bestFit="1" customWidth="1"/>
    <col min="16" max="17" width="11.5703125" hidden="1" customWidth="1"/>
    <col min="18" max="18" width="12.5703125" hidden="1" customWidth="1"/>
    <col min="19" max="19" width="16" hidden="1" customWidth="1"/>
    <col min="20" max="20" width="14" hidden="1" customWidth="1"/>
    <col min="21" max="21" width="15.42578125" hidden="1" customWidth="1"/>
    <col min="258" max="258" width="6.5703125" customWidth="1"/>
    <col min="259" max="259" width="5.7109375" customWidth="1"/>
    <col min="260" max="260" width="58.42578125" bestFit="1" customWidth="1"/>
    <col min="261" max="261" width="20" bestFit="1" customWidth="1"/>
    <col min="262" max="262" width="17.7109375" bestFit="1" customWidth="1"/>
    <col min="263" max="263" width="13.28515625" bestFit="1" customWidth="1"/>
    <col min="264" max="264" width="16" bestFit="1" customWidth="1"/>
    <col min="265" max="265" width="17.85546875" bestFit="1" customWidth="1"/>
    <col min="266" max="266" width="12.5703125" bestFit="1" customWidth="1"/>
    <col min="267" max="267" width="17.7109375" bestFit="1" customWidth="1"/>
    <col min="268" max="268" width="13.28515625" bestFit="1" customWidth="1"/>
    <col min="269" max="269" width="17.140625" bestFit="1" customWidth="1"/>
    <col min="270" max="270" width="12.5703125" bestFit="1" customWidth="1"/>
    <col min="271" max="271" width="11.5703125" bestFit="1" customWidth="1"/>
    <col min="272" max="277" width="0" hidden="1" customWidth="1"/>
    <col min="514" max="514" width="6.5703125" customWidth="1"/>
    <col min="515" max="515" width="5.7109375" customWidth="1"/>
    <col min="516" max="516" width="58.42578125" bestFit="1" customWidth="1"/>
    <col min="517" max="517" width="20" bestFit="1" customWidth="1"/>
    <col min="518" max="518" width="17.7109375" bestFit="1" customWidth="1"/>
    <col min="519" max="519" width="13.28515625" bestFit="1" customWidth="1"/>
    <col min="520" max="520" width="16" bestFit="1" customWidth="1"/>
    <col min="521" max="521" width="17.85546875" bestFit="1" customWidth="1"/>
    <col min="522" max="522" width="12.5703125" bestFit="1" customWidth="1"/>
    <col min="523" max="523" width="17.7109375" bestFit="1" customWidth="1"/>
    <col min="524" max="524" width="13.28515625" bestFit="1" customWidth="1"/>
    <col min="525" max="525" width="17.140625" bestFit="1" customWidth="1"/>
    <col min="526" max="526" width="12.5703125" bestFit="1" customWidth="1"/>
    <col min="527" max="527" width="11.5703125" bestFit="1" customWidth="1"/>
    <col min="528" max="533" width="0" hidden="1" customWidth="1"/>
    <col min="770" max="770" width="6.5703125" customWidth="1"/>
    <col min="771" max="771" width="5.7109375" customWidth="1"/>
    <col min="772" max="772" width="58.42578125" bestFit="1" customWidth="1"/>
    <col min="773" max="773" width="20" bestFit="1" customWidth="1"/>
    <col min="774" max="774" width="17.7109375" bestFit="1" customWidth="1"/>
    <col min="775" max="775" width="13.28515625" bestFit="1" customWidth="1"/>
    <col min="776" max="776" width="16" bestFit="1" customWidth="1"/>
    <col min="777" max="777" width="17.85546875" bestFit="1" customWidth="1"/>
    <col min="778" max="778" width="12.5703125" bestFit="1" customWidth="1"/>
    <col min="779" max="779" width="17.7109375" bestFit="1" customWidth="1"/>
    <col min="780" max="780" width="13.28515625" bestFit="1" customWidth="1"/>
    <col min="781" max="781" width="17.140625" bestFit="1" customWidth="1"/>
    <col min="782" max="782" width="12.5703125" bestFit="1" customWidth="1"/>
    <col min="783" max="783" width="11.5703125" bestFit="1" customWidth="1"/>
    <col min="784" max="789" width="0" hidden="1" customWidth="1"/>
    <col min="1026" max="1026" width="6.5703125" customWidth="1"/>
    <col min="1027" max="1027" width="5.7109375" customWidth="1"/>
    <col min="1028" max="1028" width="58.42578125" bestFit="1" customWidth="1"/>
    <col min="1029" max="1029" width="20" bestFit="1" customWidth="1"/>
    <col min="1030" max="1030" width="17.7109375" bestFit="1" customWidth="1"/>
    <col min="1031" max="1031" width="13.28515625" bestFit="1" customWidth="1"/>
    <col min="1032" max="1032" width="16" bestFit="1" customWidth="1"/>
    <col min="1033" max="1033" width="17.85546875" bestFit="1" customWidth="1"/>
    <col min="1034" max="1034" width="12.5703125" bestFit="1" customWidth="1"/>
    <col min="1035" max="1035" width="17.7109375" bestFit="1" customWidth="1"/>
    <col min="1036" max="1036" width="13.28515625" bestFit="1" customWidth="1"/>
    <col min="1037" max="1037" width="17.140625" bestFit="1" customWidth="1"/>
    <col min="1038" max="1038" width="12.5703125" bestFit="1" customWidth="1"/>
    <col min="1039" max="1039" width="11.5703125" bestFit="1" customWidth="1"/>
    <col min="1040" max="1045" width="0" hidden="1" customWidth="1"/>
    <col min="1282" max="1282" width="6.5703125" customWidth="1"/>
    <col min="1283" max="1283" width="5.7109375" customWidth="1"/>
    <col min="1284" max="1284" width="58.42578125" bestFit="1" customWidth="1"/>
    <col min="1285" max="1285" width="20" bestFit="1" customWidth="1"/>
    <col min="1286" max="1286" width="17.7109375" bestFit="1" customWidth="1"/>
    <col min="1287" max="1287" width="13.28515625" bestFit="1" customWidth="1"/>
    <col min="1288" max="1288" width="16" bestFit="1" customWidth="1"/>
    <col min="1289" max="1289" width="17.85546875" bestFit="1" customWidth="1"/>
    <col min="1290" max="1290" width="12.5703125" bestFit="1" customWidth="1"/>
    <col min="1291" max="1291" width="17.7109375" bestFit="1" customWidth="1"/>
    <col min="1292" max="1292" width="13.28515625" bestFit="1" customWidth="1"/>
    <col min="1293" max="1293" width="17.140625" bestFit="1" customWidth="1"/>
    <col min="1294" max="1294" width="12.5703125" bestFit="1" customWidth="1"/>
    <col min="1295" max="1295" width="11.5703125" bestFit="1" customWidth="1"/>
    <col min="1296" max="1301" width="0" hidden="1" customWidth="1"/>
    <col min="1538" max="1538" width="6.5703125" customWidth="1"/>
    <col min="1539" max="1539" width="5.7109375" customWidth="1"/>
    <col min="1540" max="1540" width="58.42578125" bestFit="1" customWidth="1"/>
    <col min="1541" max="1541" width="20" bestFit="1" customWidth="1"/>
    <col min="1542" max="1542" width="17.7109375" bestFit="1" customWidth="1"/>
    <col min="1543" max="1543" width="13.28515625" bestFit="1" customWidth="1"/>
    <col min="1544" max="1544" width="16" bestFit="1" customWidth="1"/>
    <col min="1545" max="1545" width="17.85546875" bestFit="1" customWidth="1"/>
    <col min="1546" max="1546" width="12.5703125" bestFit="1" customWidth="1"/>
    <col min="1547" max="1547" width="17.7109375" bestFit="1" customWidth="1"/>
    <col min="1548" max="1548" width="13.28515625" bestFit="1" customWidth="1"/>
    <col min="1549" max="1549" width="17.140625" bestFit="1" customWidth="1"/>
    <col min="1550" max="1550" width="12.5703125" bestFit="1" customWidth="1"/>
    <col min="1551" max="1551" width="11.5703125" bestFit="1" customWidth="1"/>
    <col min="1552" max="1557" width="0" hidden="1" customWidth="1"/>
    <col min="1794" max="1794" width="6.5703125" customWidth="1"/>
    <col min="1795" max="1795" width="5.7109375" customWidth="1"/>
    <col min="1796" max="1796" width="58.42578125" bestFit="1" customWidth="1"/>
    <col min="1797" max="1797" width="20" bestFit="1" customWidth="1"/>
    <col min="1798" max="1798" width="17.7109375" bestFit="1" customWidth="1"/>
    <col min="1799" max="1799" width="13.28515625" bestFit="1" customWidth="1"/>
    <col min="1800" max="1800" width="16" bestFit="1" customWidth="1"/>
    <col min="1801" max="1801" width="17.85546875" bestFit="1" customWidth="1"/>
    <col min="1802" max="1802" width="12.5703125" bestFit="1" customWidth="1"/>
    <col min="1803" max="1803" width="17.7109375" bestFit="1" customWidth="1"/>
    <col min="1804" max="1804" width="13.28515625" bestFit="1" customWidth="1"/>
    <col min="1805" max="1805" width="17.140625" bestFit="1" customWidth="1"/>
    <col min="1806" max="1806" width="12.5703125" bestFit="1" customWidth="1"/>
    <col min="1807" max="1807" width="11.5703125" bestFit="1" customWidth="1"/>
    <col min="1808" max="1813" width="0" hidden="1" customWidth="1"/>
    <col min="2050" max="2050" width="6.5703125" customWidth="1"/>
    <col min="2051" max="2051" width="5.7109375" customWidth="1"/>
    <col min="2052" max="2052" width="58.42578125" bestFit="1" customWidth="1"/>
    <col min="2053" max="2053" width="20" bestFit="1" customWidth="1"/>
    <col min="2054" max="2054" width="17.7109375" bestFit="1" customWidth="1"/>
    <col min="2055" max="2055" width="13.28515625" bestFit="1" customWidth="1"/>
    <col min="2056" max="2056" width="16" bestFit="1" customWidth="1"/>
    <col min="2057" max="2057" width="17.85546875" bestFit="1" customWidth="1"/>
    <col min="2058" max="2058" width="12.5703125" bestFit="1" customWidth="1"/>
    <col min="2059" max="2059" width="17.7109375" bestFit="1" customWidth="1"/>
    <col min="2060" max="2060" width="13.28515625" bestFit="1" customWidth="1"/>
    <col min="2061" max="2061" width="17.140625" bestFit="1" customWidth="1"/>
    <col min="2062" max="2062" width="12.5703125" bestFit="1" customWidth="1"/>
    <col min="2063" max="2063" width="11.5703125" bestFit="1" customWidth="1"/>
    <col min="2064" max="2069" width="0" hidden="1" customWidth="1"/>
    <col min="2306" max="2306" width="6.5703125" customWidth="1"/>
    <col min="2307" max="2307" width="5.7109375" customWidth="1"/>
    <col min="2308" max="2308" width="58.42578125" bestFit="1" customWidth="1"/>
    <col min="2309" max="2309" width="20" bestFit="1" customWidth="1"/>
    <col min="2310" max="2310" width="17.7109375" bestFit="1" customWidth="1"/>
    <col min="2311" max="2311" width="13.28515625" bestFit="1" customWidth="1"/>
    <col min="2312" max="2312" width="16" bestFit="1" customWidth="1"/>
    <col min="2313" max="2313" width="17.85546875" bestFit="1" customWidth="1"/>
    <col min="2314" max="2314" width="12.5703125" bestFit="1" customWidth="1"/>
    <col min="2315" max="2315" width="17.7109375" bestFit="1" customWidth="1"/>
    <col min="2316" max="2316" width="13.28515625" bestFit="1" customWidth="1"/>
    <col min="2317" max="2317" width="17.140625" bestFit="1" customWidth="1"/>
    <col min="2318" max="2318" width="12.5703125" bestFit="1" customWidth="1"/>
    <col min="2319" max="2319" width="11.5703125" bestFit="1" customWidth="1"/>
    <col min="2320" max="2325" width="0" hidden="1" customWidth="1"/>
    <col min="2562" max="2562" width="6.5703125" customWidth="1"/>
    <col min="2563" max="2563" width="5.7109375" customWidth="1"/>
    <col min="2564" max="2564" width="58.42578125" bestFit="1" customWidth="1"/>
    <col min="2565" max="2565" width="20" bestFit="1" customWidth="1"/>
    <col min="2566" max="2566" width="17.7109375" bestFit="1" customWidth="1"/>
    <col min="2567" max="2567" width="13.28515625" bestFit="1" customWidth="1"/>
    <col min="2568" max="2568" width="16" bestFit="1" customWidth="1"/>
    <col min="2569" max="2569" width="17.85546875" bestFit="1" customWidth="1"/>
    <col min="2570" max="2570" width="12.5703125" bestFit="1" customWidth="1"/>
    <col min="2571" max="2571" width="17.7109375" bestFit="1" customWidth="1"/>
    <col min="2572" max="2572" width="13.28515625" bestFit="1" customWidth="1"/>
    <col min="2573" max="2573" width="17.140625" bestFit="1" customWidth="1"/>
    <col min="2574" max="2574" width="12.5703125" bestFit="1" customWidth="1"/>
    <col min="2575" max="2575" width="11.5703125" bestFit="1" customWidth="1"/>
    <col min="2576" max="2581" width="0" hidden="1" customWidth="1"/>
    <col min="2818" max="2818" width="6.5703125" customWidth="1"/>
    <col min="2819" max="2819" width="5.7109375" customWidth="1"/>
    <col min="2820" max="2820" width="58.42578125" bestFit="1" customWidth="1"/>
    <col min="2821" max="2821" width="20" bestFit="1" customWidth="1"/>
    <col min="2822" max="2822" width="17.7109375" bestFit="1" customWidth="1"/>
    <col min="2823" max="2823" width="13.28515625" bestFit="1" customWidth="1"/>
    <col min="2824" max="2824" width="16" bestFit="1" customWidth="1"/>
    <col min="2825" max="2825" width="17.85546875" bestFit="1" customWidth="1"/>
    <col min="2826" max="2826" width="12.5703125" bestFit="1" customWidth="1"/>
    <col min="2827" max="2827" width="17.7109375" bestFit="1" customWidth="1"/>
    <col min="2828" max="2828" width="13.28515625" bestFit="1" customWidth="1"/>
    <col min="2829" max="2829" width="17.140625" bestFit="1" customWidth="1"/>
    <col min="2830" max="2830" width="12.5703125" bestFit="1" customWidth="1"/>
    <col min="2831" max="2831" width="11.5703125" bestFit="1" customWidth="1"/>
    <col min="2832" max="2837" width="0" hidden="1" customWidth="1"/>
    <col min="3074" max="3074" width="6.5703125" customWidth="1"/>
    <col min="3075" max="3075" width="5.7109375" customWidth="1"/>
    <col min="3076" max="3076" width="58.42578125" bestFit="1" customWidth="1"/>
    <col min="3077" max="3077" width="20" bestFit="1" customWidth="1"/>
    <col min="3078" max="3078" width="17.7109375" bestFit="1" customWidth="1"/>
    <col min="3079" max="3079" width="13.28515625" bestFit="1" customWidth="1"/>
    <col min="3080" max="3080" width="16" bestFit="1" customWidth="1"/>
    <col min="3081" max="3081" width="17.85546875" bestFit="1" customWidth="1"/>
    <col min="3082" max="3082" width="12.5703125" bestFit="1" customWidth="1"/>
    <col min="3083" max="3083" width="17.7109375" bestFit="1" customWidth="1"/>
    <col min="3084" max="3084" width="13.28515625" bestFit="1" customWidth="1"/>
    <col min="3085" max="3085" width="17.140625" bestFit="1" customWidth="1"/>
    <col min="3086" max="3086" width="12.5703125" bestFit="1" customWidth="1"/>
    <col min="3087" max="3087" width="11.5703125" bestFit="1" customWidth="1"/>
    <col min="3088" max="3093" width="0" hidden="1" customWidth="1"/>
    <col min="3330" max="3330" width="6.5703125" customWidth="1"/>
    <col min="3331" max="3331" width="5.7109375" customWidth="1"/>
    <col min="3332" max="3332" width="58.42578125" bestFit="1" customWidth="1"/>
    <col min="3333" max="3333" width="20" bestFit="1" customWidth="1"/>
    <col min="3334" max="3334" width="17.7109375" bestFit="1" customWidth="1"/>
    <col min="3335" max="3335" width="13.28515625" bestFit="1" customWidth="1"/>
    <col min="3336" max="3336" width="16" bestFit="1" customWidth="1"/>
    <col min="3337" max="3337" width="17.85546875" bestFit="1" customWidth="1"/>
    <col min="3338" max="3338" width="12.5703125" bestFit="1" customWidth="1"/>
    <col min="3339" max="3339" width="17.7109375" bestFit="1" customWidth="1"/>
    <col min="3340" max="3340" width="13.28515625" bestFit="1" customWidth="1"/>
    <col min="3341" max="3341" width="17.140625" bestFit="1" customWidth="1"/>
    <col min="3342" max="3342" width="12.5703125" bestFit="1" customWidth="1"/>
    <col min="3343" max="3343" width="11.5703125" bestFit="1" customWidth="1"/>
    <col min="3344" max="3349" width="0" hidden="1" customWidth="1"/>
    <col min="3586" max="3586" width="6.5703125" customWidth="1"/>
    <col min="3587" max="3587" width="5.7109375" customWidth="1"/>
    <col min="3588" max="3588" width="58.42578125" bestFit="1" customWidth="1"/>
    <col min="3589" max="3589" width="20" bestFit="1" customWidth="1"/>
    <col min="3590" max="3590" width="17.7109375" bestFit="1" customWidth="1"/>
    <col min="3591" max="3591" width="13.28515625" bestFit="1" customWidth="1"/>
    <col min="3592" max="3592" width="16" bestFit="1" customWidth="1"/>
    <col min="3593" max="3593" width="17.85546875" bestFit="1" customWidth="1"/>
    <col min="3594" max="3594" width="12.5703125" bestFit="1" customWidth="1"/>
    <col min="3595" max="3595" width="17.7109375" bestFit="1" customWidth="1"/>
    <col min="3596" max="3596" width="13.28515625" bestFit="1" customWidth="1"/>
    <col min="3597" max="3597" width="17.140625" bestFit="1" customWidth="1"/>
    <col min="3598" max="3598" width="12.5703125" bestFit="1" customWidth="1"/>
    <col min="3599" max="3599" width="11.5703125" bestFit="1" customWidth="1"/>
    <col min="3600" max="3605" width="0" hidden="1" customWidth="1"/>
    <col min="3842" max="3842" width="6.5703125" customWidth="1"/>
    <col min="3843" max="3843" width="5.7109375" customWidth="1"/>
    <col min="3844" max="3844" width="58.42578125" bestFit="1" customWidth="1"/>
    <col min="3845" max="3845" width="20" bestFit="1" customWidth="1"/>
    <col min="3846" max="3846" width="17.7109375" bestFit="1" customWidth="1"/>
    <col min="3847" max="3847" width="13.28515625" bestFit="1" customWidth="1"/>
    <col min="3848" max="3848" width="16" bestFit="1" customWidth="1"/>
    <col min="3849" max="3849" width="17.85546875" bestFit="1" customWidth="1"/>
    <col min="3850" max="3850" width="12.5703125" bestFit="1" customWidth="1"/>
    <col min="3851" max="3851" width="17.7109375" bestFit="1" customWidth="1"/>
    <col min="3852" max="3852" width="13.28515625" bestFit="1" customWidth="1"/>
    <col min="3853" max="3853" width="17.140625" bestFit="1" customWidth="1"/>
    <col min="3854" max="3854" width="12.5703125" bestFit="1" customWidth="1"/>
    <col min="3855" max="3855" width="11.5703125" bestFit="1" customWidth="1"/>
    <col min="3856" max="3861" width="0" hidden="1" customWidth="1"/>
    <col min="4098" max="4098" width="6.5703125" customWidth="1"/>
    <col min="4099" max="4099" width="5.7109375" customWidth="1"/>
    <col min="4100" max="4100" width="58.42578125" bestFit="1" customWidth="1"/>
    <col min="4101" max="4101" width="20" bestFit="1" customWidth="1"/>
    <col min="4102" max="4102" width="17.7109375" bestFit="1" customWidth="1"/>
    <col min="4103" max="4103" width="13.28515625" bestFit="1" customWidth="1"/>
    <col min="4104" max="4104" width="16" bestFit="1" customWidth="1"/>
    <col min="4105" max="4105" width="17.85546875" bestFit="1" customWidth="1"/>
    <col min="4106" max="4106" width="12.5703125" bestFit="1" customWidth="1"/>
    <col min="4107" max="4107" width="17.7109375" bestFit="1" customWidth="1"/>
    <col min="4108" max="4108" width="13.28515625" bestFit="1" customWidth="1"/>
    <col min="4109" max="4109" width="17.140625" bestFit="1" customWidth="1"/>
    <col min="4110" max="4110" width="12.5703125" bestFit="1" customWidth="1"/>
    <col min="4111" max="4111" width="11.5703125" bestFit="1" customWidth="1"/>
    <col min="4112" max="4117" width="0" hidden="1" customWidth="1"/>
    <col min="4354" max="4354" width="6.5703125" customWidth="1"/>
    <col min="4355" max="4355" width="5.7109375" customWidth="1"/>
    <col min="4356" max="4356" width="58.42578125" bestFit="1" customWidth="1"/>
    <col min="4357" max="4357" width="20" bestFit="1" customWidth="1"/>
    <col min="4358" max="4358" width="17.7109375" bestFit="1" customWidth="1"/>
    <col min="4359" max="4359" width="13.28515625" bestFit="1" customWidth="1"/>
    <col min="4360" max="4360" width="16" bestFit="1" customWidth="1"/>
    <col min="4361" max="4361" width="17.85546875" bestFit="1" customWidth="1"/>
    <col min="4362" max="4362" width="12.5703125" bestFit="1" customWidth="1"/>
    <col min="4363" max="4363" width="17.7109375" bestFit="1" customWidth="1"/>
    <col min="4364" max="4364" width="13.28515625" bestFit="1" customWidth="1"/>
    <col min="4365" max="4365" width="17.140625" bestFit="1" customWidth="1"/>
    <col min="4366" max="4366" width="12.5703125" bestFit="1" customWidth="1"/>
    <col min="4367" max="4367" width="11.5703125" bestFit="1" customWidth="1"/>
    <col min="4368" max="4373" width="0" hidden="1" customWidth="1"/>
    <col min="4610" max="4610" width="6.5703125" customWidth="1"/>
    <col min="4611" max="4611" width="5.7109375" customWidth="1"/>
    <col min="4612" max="4612" width="58.42578125" bestFit="1" customWidth="1"/>
    <col min="4613" max="4613" width="20" bestFit="1" customWidth="1"/>
    <col min="4614" max="4614" width="17.7109375" bestFit="1" customWidth="1"/>
    <col min="4615" max="4615" width="13.28515625" bestFit="1" customWidth="1"/>
    <col min="4616" max="4616" width="16" bestFit="1" customWidth="1"/>
    <col min="4617" max="4617" width="17.85546875" bestFit="1" customWidth="1"/>
    <col min="4618" max="4618" width="12.5703125" bestFit="1" customWidth="1"/>
    <col min="4619" max="4619" width="17.7109375" bestFit="1" customWidth="1"/>
    <col min="4620" max="4620" width="13.28515625" bestFit="1" customWidth="1"/>
    <col min="4621" max="4621" width="17.140625" bestFit="1" customWidth="1"/>
    <col min="4622" max="4622" width="12.5703125" bestFit="1" customWidth="1"/>
    <col min="4623" max="4623" width="11.5703125" bestFit="1" customWidth="1"/>
    <col min="4624" max="4629" width="0" hidden="1" customWidth="1"/>
    <col min="4866" max="4866" width="6.5703125" customWidth="1"/>
    <col min="4867" max="4867" width="5.7109375" customWidth="1"/>
    <col min="4868" max="4868" width="58.42578125" bestFit="1" customWidth="1"/>
    <col min="4869" max="4869" width="20" bestFit="1" customWidth="1"/>
    <col min="4870" max="4870" width="17.7109375" bestFit="1" customWidth="1"/>
    <col min="4871" max="4871" width="13.28515625" bestFit="1" customWidth="1"/>
    <col min="4872" max="4872" width="16" bestFit="1" customWidth="1"/>
    <col min="4873" max="4873" width="17.85546875" bestFit="1" customWidth="1"/>
    <col min="4874" max="4874" width="12.5703125" bestFit="1" customWidth="1"/>
    <col min="4875" max="4875" width="17.7109375" bestFit="1" customWidth="1"/>
    <col min="4876" max="4876" width="13.28515625" bestFit="1" customWidth="1"/>
    <col min="4877" max="4877" width="17.140625" bestFit="1" customWidth="1"/>
    <col min="4878" max="4878" width="12.5703125" bestFit="1" customWidth="1"/>
    <col min="4879" max="4879" width="11.5703125" bestFit="1" customWidth="1"/>
    <col min="4880" max="4885" width="0" hidden="1" customWidth="1"/>
    <col min="5122" max="5122" width="6.5703125" customWidth="1"/>
    <col min="5123" max="5123" width="5.7109375" customWidth="1"/>
    <col min="5124" max="5124" width="58.42578125" bestFit="1" customWidth="1"/>
    <col min="5125" max="5125" width="20" bestFit="1" customWidth="1"/>
    <col min="5126" max="5126" width="17.7109375" bestFit="1" customWidth="1"/>
    <col min="5127" max="5127" width="13.28515625" bestFit="1" customWidth="1"/>
    <col min="5128" max="5128" width="16" bestFit="1" customWidth="1"/>
    <col min="5129" max="5129" width="17.85546875" bestFit="1" customWidth="1"/>
    <col min="5130" max="5130" width="12.5703125" bestFit="1" customWidth="1"/>
    <col min="5131" max="5131" width="17.7109375" bestFit="1" customWidth="1"/>
    <col min="5132" max="5132" width="13.28515625" bestFit="1" customWidth="1"/>
    <col min="5133" max="5133" width="17.140625" bestFit="1" customWidth="1"/>
    <col min="5134" max="5134" width="12.5703125" bestFit="1" customWidth="1"/>
    <col min="5135" max="5135" width="11.5703125" bestFit="1" customWidth="1"/>
    <col min="5136" max="5141" width="0" hidden="1" customWidth="1"/>
    <col min="5378" max="5378" width="6.5703125" customWidth="1"/>
    <col min="5379" max="5379" width="5.7109375" customWidth="1"/>
    <col min="5380" max="5380" width="58.42578125" bestFit="1" customWidth="1"/>
    <col min="5381" max="5381" width="20" bestFit="1" customWidth="1"/>
    <col min="5382" max="5382" width="17.7109375" bestFit="1" customWidth="1"/>
    <col min="5383" max="5383" width="13.28515625" bestFit="1" customWidth="1"/>
    <col min="5384" max="5384" width="16" bestFit="1" customWidth="1"/>
    <col min="5385" max="5385" width="17.85546875" bestFit="1" customWidth="1"/>
    <col min="5386" max="5386" width="12.5703125" bestFit="1" customWidth="1"/>
    <col min="5387" max="5387" width="17.7109375" bestFit="1" customWidth="1"/>
    <col min="5388" max="5388" width="13.28515625" bestFit="1" customWidth="1"/>
    <col min="5389" max="5389" width="17.140625" bestFit="1" customWidth="1"/>
    <col min="5390" max="5390" width="12.5703125" bestFit="1" customWidth="1"/>
    <col min="5391" max="5391" width="11.5703125" bestFit="1" customWidth="1"/>
    <col min="5392" max="5397" width="0" hidden="1" customWidth="1"/>
    <col min="5634" max="5634" width="6.5703125" customWidth="1"/>
    <col min="5635" max="5635" width="5.7109375" customWidth="1"/>
    <col min="5636" max="5636" width="58.42578125" bestFit="1" customWidth="1"/>
    <col min="5637" max="5637" width="20" bestFit="1" customWidth="1"/>
    <col min="5638" max="5638" width="17.7109375" bestFit="1" customWidth="1"/>
    <col min="5639" max="5639" width="13.28515625" bestFit="1" customWidth="1"/>
    <col min="5640" max="5640" width="16" bestFit="1" customWidth="1"/>
    <col min="5641" max="5641" width="17.85546875" bestFit="1" customWidth="1"/>
    <col min="5642" max="5642" width="12.5703125" bestFit="1" customWidth="1"/>
    <col min="5643" max="5643" width="17.7109375" bestFit="1" customWidth="1"/>
    <col min="5644" max="5644" width="13.28515625" bestFit="1" customWidth="1"/>
    <col min="5645" max="5645" width="17.140625" bestFit="1" customWidth="1"/>
    <col min="5646" max="5646" width="12.5703125" bestFit="1" customWidth="1"/>
    <col min="5647" max="5647" width="11.5703125" bestFit="1" customWidth="1"/>
    <col min="5648" max="5653" width="0" hidden="1" customWidth="1"/>
    <col min="5890" max="5890" width="6.5703125" customWidth="1"/>
    <col min="5891" max="5891" width="5.7109375" customWidth="1"/>
    <col min="5892" max="5892" width="58.42578125" bestFit="1" customWidth="1"/>
    <col min="5893" max="5893" width="20" bestFit="1" customWidth="1"/>
    <col min="5894" max="5894" width="17.7109375" bestFit="1" customWidth="1"/>
    <col min="5895" max="5895" width="13.28515625" bestFit="1" customWidth="1"/>
    <col min="5896" max="5896" width="16" bestFit="1" customWidth="1"/>
    <col min="5897" max="5897" width="17.85546875" bestFit="1" customWidth="1"/>
    <col min="5898" max="5898" width="12.5703125" bestFit="1" customWidth="1"/>
    <col min="5899" max="5899" width="17.7109375" bestFit="1" customWidth="1"/>
    <col min="5900" max="5900" width="13.28515625" bestFit="1" customWidth="1"/>
    <col min="5901" max="5901" width="17.140625" bestFit="1" customWidth="1"/>
    <col min="5902" max="5902" width="12.5703125" bestFit="1" customWidth="1"/>
    <col min="5903" max="5903" width="11.5703125" bestFit="1" customWidth="1"/>
    <col min="5904" max="5909" width="0" hidden="1" customWidth="1"/>
    <col min="6146" max="6146" width="6.5703125" customWidth="1"/>
    <col min="6147" max="6147" width="5.7109375" customWidth="1"/>
    <col min="6148" max="6148" width="58.42578125" bestFit="1" customWidth="1"/>
    <col min="6149" max="6149" width="20" bestFit="1" customWidth="1"/>
    <col min="6150" max="6150" width="17.7109375" bestFit="1" customWidth="1"/>
    <col min="6151" max="6151" width="13.28515625" bestFit="1" customWidth="1"/>
    <col min="6152" max="6152" width="16" bestFit="1" customWidth="1"/>
    <col min="6153" max="6153" width="17.85546875" bestFit="1" customWidth="1"/>
    <col min="6154" max="6154" width="12.5703125" bestFit="1" customWidth="1"/>
    <col min="6155" max="6155" width="17.7109375" bestFit="1" customWidth="1"/>
    <col min="6156" max="6156" width="13.28515625" bestFit="1" customWidth="1"/>
    <col min="6157" max="6157" width="17.140625" bestFit="1" customWidth="1"/>
    <col min="6158" max="6158" width="12.5703125" bestFit="1" customWidth="1"/>
    <col min="6159" max="6159" width="11.5703125" bestFit="1" customWidth="1"/>
    <col min="6160" max="6165" width="0" hidden="1" customWidth="1"/>
    <col min="6402" max="6402" width="6.5703125" customWidth="1"/>
    <col min="6403" max="6403" width="5.7109375" customWidth="1"/>
    <col min="6404" max="6404" width="58.42578125" bestFit="1" customWidth="1"/>
    <col min="6405" max="6405" width="20" bestFit="1" customWidth="1"/>
    <col min="6406" max="6406" width="17.7109375" bestFit="1" customWidth="1"/>
    <col min="6407" max="6407" width="13.28515625" bestFit="1" customWidth="1"/>
    <col min="6408" max="6408" width="16" bestFit="1" customWidth="1"/>
    <col min="6409" max="6409" width="17.85546875" bestFit="1" customWidth="1"/>
    <col min="6410" max="6410" width="12.5703125" bestFit="1" customWidth="1"/>
    <col min="6411" max="6411" width="17.7109375" bestFit="1" customWidth="1"/>
    <col min="6412" max="6412" width="13.28515625" bestFit="1" customWidth="1"/>
    <col min="6413" max="6413" width="17.140625" bestFit="1" customWidth="1"/>
    <col min="6414" max="6414" width="12.5703125" bestFit="1" customWidth="1"/>
    <col min="6415" max="6415" width="11.5703125" bestFit="1" customWidth="1"/>
    <col min="6416" max="6421" width="0" hidden="1" customWidth="1"/>
    <col min="6658" max="6658" width="6.5703125" customWidth="1"/>
    <col min="6659" max="6659" width="5.7109375" customWidth="1"/>
    <col min="6660" max="6660" width="58.42578125" bestFit="1" customWidth="1"/>
    <col min="6661" max="6661" width="20" bestFit="1" customWidth="1"/>
    <col min="6662" max="6662" width="17.7109375" bestFit="1" customWidth="1"/>
    <col min="6663" max="6663" width="13.28515625" bestFit="1" customWidth="1"/>
    <col min="6664" max="6664" width="16" bestFit="1" customWidth="1"/>
    <col min="6665" max="6665" width="17.85546875" bestFit="1" customWidth="1"/>
    <col min="6666" max="6666" width="12.5703125" bestFit="1" customWidth="1"/>
    <col min="6667" max="6667" width="17.7109375" bestFit="1" customWidth="1"/>
    <col min="6668" max="6668" width="13.28515625" bestFit="1" customWidth="1"/>
    <col min="6669" max="6669" width="17.140625" bestFit="1" customWidth="1"/>
    <col min="6670" max="6670" width="12.5703125" bestFit="1" customWidth="1"/>
    <col min="6671" max="6671" width="11.5703125" bestFit="1" customWidth="1"/>
    <col min="6672" max="6677" width="0" hidden="1" customWidth="1"/>
    <col min="6914" max="6914" width="6.5703125" customWidth="1"/>
    <col min="6915" max="6915" width="5.7109375" customWidth="1"/>
    <col min="6916" max="6916" width="58.42578125" bestFit="1" customWidth="1"/>
    <col min="6917" max="6917" width="20" bestFit="1" customWidth="1"/>
    <col min="6918" max="6918" width="17.7109375" bestFit="1" customWidth="1"/>
    <col min="6919" max="6919" width="13.28515625" bestFit="1" customWidth="1"/>
    <col min="6920" max="6920" width="16" bestFit="1" customWidth="1"/>
    <col min="6921" max="6921" width="17.85546875" bestFit="1" customWidth="1"/>
    <col min="6922" max="6922" width="12.5703125" bestFit="1" customWidth="1"/>
    <col min="6923" max="6923" width="17.7109375" bestFit="1" customWidth="1"/>
    <col min="6924" max="6924" width="13.28515625" bestFit="1" customWidth="1"/>
    <col min="6925" max="6925" width="17.140625" bestFit="1" customWidth="1"/>
    <col min="6926" max="6926" width="12.5703125" bestFit="1" customWidth="1"/>
    <col min="6927" max="6927" width="11.5703125" bestFit="1" customWidth="1"/>
    <col min="6928" max="6933" width="0" hidden="1" customWidth="1"/>
    <col min="7170" max="7170" width="6.5703125" customWidth="1"/>
    <col min="7171" max="7171" width="5.7109375" customWidth="1"/>
    <col min="7172" max="7172" width="58.42578125" bestFit="1" customWidth="1"/>
    <col min="7173" max="7173" width="20" bestFit="1" customWidth="1"/>
    <col min="7174" max="7174" width="17.7109375" bestFit="1" customWidth="1"/>
    <col min="7175" max="7175" width="13.28515625" bestFit="1" customWidth="1"/>
    <col min="7176" max="7176" width="16" bestFit="1" customWidth="1"/>
    <col min="7177" max="7177" width="17.85546875" bestFit="1" customWidth="1"/>
    <col min="7178" max="7178" width="12.5703125" bestFit="1" customWidth="1"/>
    <col min="7179" max="7179" width="17.7109375" bestFit="1" customWidth="1"/>
    <col min="7180" max="7180" width="13.28515625" bestFit="1" customWidth="1"/>
    <col min="7181" max="7181" width="17.140625" bestFit="1" customWidth="1"/>
    <col min="7182" max="7182" width="12.5703125" bestFit="1" customWidth="1"/>
    <col min="7183" max="7183" width="11.5703125" bestFit="1" customWidth="1"/>
    <col min="7184" max="7189" width="0" hidden="1" customWidth="1"/>
    <col min="7426" max="7426" width="6.5703125" customWidth="1"/>
    <col min="7427" max="7427" width="5.7109375" customWidth="1"/>
    <col min="7428" max="7428" width="58.42578125" bestFit="1" customWidth="1"/>
    <col min="7429" max="7429" width="20" bestFit="1" customWidth="1"/>
    <col min="7430" max="7430" width="17.7109375" bestFit="1" customWidth="1"/>
    <col min="7431" max="7431" width="13.28515625" bestFit="1" customWidth="1"/>
    <col min="7432" max="7432" width="16" bestFit="1" customWidth="1"/>
    <col min="7433" max="7433" width="17.85546875" bestFit="1" customWidth="1"/>
    <col min="7434" max="7434" width="12.5703125" bestFit="1" customWidth="1"/>
    <col min="7435" max="7435" width="17.7109375" bestFit="1" customWidth="1"/>
    <col min="7436" max="7436" width="13.28515625" bestFit="1" customWidth="1"/>
    <col min="7437" max="7437" width="17.140625" bestFit="1" customWidth="1"/>
    <col min="7438" max="7438" width="12.5703125" bestFit="1" customWidth="1"/>
    <col min="7439" max="7439" width="11.5703125" bestFit="1" customWidth="1"/>
    <col min="7440" max="7445" width="0" hidden="1" customWidth="1"/>
    <col min="7682" max="7682" width="6.5703125" customWidth="1"/>
    <col min="7683" max="7683" width="5.7109375" customWidth="1"/>
    <col min="7684" max="7684" width="58.42578125" bestFit="1" customWidth="1"/>
    <col min="7685" max="7685" width="20" bestFit="1" customWidth="1"/>
    <col min="7686" max="7686" width="17.7109375" bestFit="1" customWidth="1"/>
    <col min="7687" max="7687" width="13.28515625" bestFit="1" customWidth="1"/>
    <col min="7688" max="7688" width="16" bestFit="1" customWidth="1"/>
    <col min="7689" max="7689" width="17.85546875" bestFit="1" customWidth="1"/>
    <col min="7690" max="7690" width="12.5703125" bestFit="1" customWidth="1"/>
    <col min="7691" max="7691" width="17.7109375" bestFit="1" customWidth="1"/>
    <col min="7692" max="7692" width="13.28515625" bestFit="1" customWidth="1"/>
    <col min="7693" max="7693" width="17.140625" bestFit="1" customWidth="1"/>
    <col min="7694" max="7694" width="12.5703125" bestFit="1" customWidth="1"/>
    <col min="7695" max="7695" width="11.5703125" bestFit="1" customWidth="1"/>
    <col min="7696" max="7701" width="0" hidden="1" customWidth="1"/>
    <col min="7938" max="7938" width="6.5703125" customWidth="1"/>
    <col min="7939" max="7939" width="5.7109375" customWidth="1"/>
    <col min="7940" max="7940" width="58.42578125" bestFit="1" customWidth="1"/>
    <col min="7941" max="7941" width="20" bestFit="1" customWidth="1"/>
    <col min="7942" max="7942" width="17.7109375" bestFit="1" customWidth="1"/>
    <col min="7943" max="7943" width="13.28515625" bestFit="1" customWidth="1"/>
    <col min="7944" max="7944" width="16" bestFit="1" customWidth="1"/>
    <col min="7945" max="7945" width="17.85546875" bestFit="1" customWidth="1"/>
    <col min="7946" max="7946" width="12.5703125" bestFit="1" customWidth="1"/>
    <col min="7947" max="7947" width="17.7109375" bestFit="1" customWidth="1"/>
    <col min="7948" max="7948" width="13.28515625" bestFit="1" customWidth="1"/>
    <col min="7949" max="7949" width="17.140625" bestFit="1" customWidth="1"/>
    <col min="7950" max="7950" width="12.5703125" bestFit="1" customWidth="1"/>
    <col min="7951" max="7951" width="11.5703125" bestFit="1" customWidth="1"/>
    <col min="7952" max="7957" width="0" hidden="1" customWidth="1"/>
    <col min="8194" max="8194" width="6.5703125" customWidth="1"/>
    <col min="8195" max="8195" width="5.7109375" customWidth="1"/>
    <col min="8196" max="8196" width="58.42578125" bestFit="1" customWidth="1"/>
    <col min="8197" max="8197" width="20" bestFit="1" customWidth="1"/>
    <col min="8198" max="8198" width="17.7109375" bestFit="1" customWidth="1"/>
    <col min="8199" max="8199" width="13.28515625" bestFit="1" customWidth="1"/>
    <col min="8200" max="8200" width="16" bestFit="1" customWidth="1"/>
    <col min="8201" max="8201" width="17.85546875" bestFit="1" customWidth="1"/>
    <col min="8202" max="8202" width="12.5703125" bestFit="1" customWidth="1"/>
    <col min="8203" max="8203" width="17.7109375" bestFit="1" customWidth="1"/>
    <col min="8204" max="8204" width="13.28515625" bestFit="1" customWidth="1"/>
    <col min="8205" max="8205" width="17.140625" bestFit="1" customWidth="1"/>
    <col min="8206" max="8206" width="12.5703125" bestFit="1" customWidth="1"/>
    <col min="8207" max="8207" width="11.5703125" bestFit="1" customWidth="1"/>
    <col min="8208" max="8213" width="0" hidden="1" customWidth="1"/>
    <col min="8450" max="8450" width="6.5703125" customWidth="1"/>
    <col min="8451" max="8451" width="5.7109375" customWidth="1"/>
    <col min="8452" max="8452" width="58.42578125" bestFit="1" customWidth="1"/>
    <col min="8453" max="8453" width="20" bestFit="1" customWidth="1"/>
    <col min="8454" max="8454" width="17.7109375" bestFit="1" customWidth="1"/>
    <col min="8455" max="8455" width="13.28515625" bestFit="1" customWidth="1"/>
    <col min="8456" max="8456" width="16" bestFit="1" customWidth="1"/>
    <col min="8457" max="8457" width="17.85546875" bestFit="1" customWidth="1"/>
    <col min="8458" max="8458" width="12.5703125" bestFit="1" customWidth="1"/>
    <col min="8459" max="8459" width="17.7109375" bestFit="1" customWidth="1"/>
    <col min="8460" max="8460" width="13.28515625" bestFit="1" customWidth="1"/>
    <col min="8461" max="8461" width="17.140625" bestFit="1" customWidth="1"/>
    <col min="8462" max="8462" width="12.5703125" bestFit="1" customWidth="1"/>
    <col min="8463" max="8463" width="11.5703125" bestFit="1" customWidth="1"/>
    <col min="8464" max="8469" width="0" hidden="1" customWidth="1"/>
    <col min="8706" max="8706" width="6.5703125" customWidth="1"/>
    <col min="8707" max="8707" width="5.7109375" customWidth="1"/>
    <col min="8708" max="8708" width="58.42578125" bestFit="1" customWidth="1"/>
    <col min="8709" max="8709" width="20" bestFit="1" customWidth="1"/>
    <col min="8710" max="8710" width="17.7109375" bestFit="1" customWidth="1"/>
    <col min="8711" max="8711" width="13.28515625" bestFit="1" customWidth="1"/>
    <col min="8712" max="8712" width="16" bestFit="1" customWidth="1"/>
    <col min="8713" max="8713" width="17.85546875" bestFit="1" customWidth="1"/>
    <col min="8714" max="8714" width="12.5703125" bestFit="1" customWidth="1"/>
    <col min="8715" max="8715" width="17.7109375" bestFit="1" customWidth="1"/>
    <col min="8716" max="8716" width="13.28515625" bestFit="1" customWidth="1"/>
    <col min="8717" max="8717" width="17.140625" bestFit="1" customWidth="1"/>
    <col min="8718" max="8718" width="12.5703125" bestFit="1" customWidth="1"/>
    <col min="8719" max="8719" width="11.5703125" bestFit="1" customWidth="1"/>
    <col min="8720" max="8725" width="0" hidden="1" customWidth="1"/>
    <col min="8962" max="8962" width="6.5703125" customWidth="1"/>
    <col min="8963" max="8963" width="5.7109375" customWidth="1"/>
    <col min="8964" max="8964" width="58.42578125" bestFit="1" customWidth="1"/>
    <col min="8965" max="8965" width="20" bestFit="1" customWidth="1"/>
    <col min="8966" max="8966" width="17.7109375" bestFit="1" customWidth="1"/>
    <col min="8967" max="8967" width="13.28515625" bestFit="1" customWidth="1"/>
    <col min="8968" max="8968" width="16" bestFit="1" customWidth="1"/>
    <col min="8969" max="8969" width="17.85546875" bestFit="1" customWidth="1"/>
    <col min="8970" max="8970" width="12.5703125" bestFit="1" customWidth="1"/>
    <col min="8971" max="8971" width="17.7109375" bestFit="1" customWidth="1"/>
    <col min="8972" max="8972" width="13.28515625" bestFit="1" customWidth="1"/>
    <col min="8973" max="8973" width="17.140625" bestFit="1" customWidth="1"/>
    <col min="8974" max="8974" width="12.5703125" bestFit="1" customWidth="1"/>
    <col min="8975" max="8975" width="11.5703125" bestFit="1" customWidth="1"/>
    <col min="8976" max="8981" width="0" hidden="1" customWidth="1"/>
    <col min="9218" max="9218" width="6.5703125" customWidth="1"/>
    <col min="9219" max="9219" width="5.7109375" customWidth="1"/>
    <col min="9220" max="9220" width="58.42578125" bestFit="1" customWidth="1"/>
    <col min="9221" max="9221" width="20" bestFit="1" customWidth="1"/>
    <col min="9222" max="9222" width="17.7109375" bestFit="1" customWidth="1"/>
    <col min="9223" max="9223" width="13.28515625" bestFit="1" customWidth="1"/>
    <col min="9224" max="9224" width="16" bestFit="1" customWidth="1"/>
    <col min="9225" max="9225" width="17.85546875" bestFit="1" customWidth="1"/>
    <col min="9226" max="9226" width="12.5703125" bestFit="1" customWidth="1"/>
    <col min="9227" max="9227" width="17.7109375" bestFit="1" customWidth="1"/>
    <col min="9228" max="9228" width="13.28515625" bestFit="1" customWidth="1"/>
    <col min="9229" max="9229" width="17.140625" bestFit="1" customWidth="1"/>
    <col min="9230" max="9230" width="12.5703125" bestFit="1" customWidth="1"/>
    <col min="9231" max="9231" width="11.5703125" bestFit="1" customWidth="1"/>
    <col min="9232" max="9237" width="0" hidden="1" customWidth="1"/>
    <col min="9474" max="9474" width="6.5703125" customWidth="1"/>
    <col min="9475" max="9475" width="5.7109375" customWidth="1"/>
    <col min="9476" max="9476" width="58.42578125" bestFit="1" customWidth="1"/>
    <col min="9477" max="9477" width="20" bestFit="1" customWidth="1"/>
    <col min="9478" max="9478" width="17.7109375" bestFit="1" customWidth="1"/>
    <col min="9479" max="9479" width="13.28515625" bestFit="1" customWidth="1"/>
    <col min="9480" max="9480" width="16" bestFit="1" customWidth="1"/>
    <col min="9481" max="9481" width="17.85546875" bestFit="1" customWidth="1"/>
    <col min="9482" max="9482" width="12.5703125" bestFit="1" customWidth="1"/>
    <col min="9483" max="9483" width="17.7109375" bestFit="1" customWidth="1"/>
    <col min="9484" max="9484" width="13.28515625" bestFit="1" customWidth="1"/>
    <col min="9485" max="9485" width="17.140625" bestFit="1" customWidth="1"/>
    <col min="9486" max="9486" width="12.5703125" bestFit="1" customWidth="1"/>
    <col min="9487" max="9487" width="11.5703125" bestFit="1" customWidth="1"/>
    <col min="9488" max="9493" width="0" hidden="1" customWidth="1"/>
    <col min="9730" max="9730" width="6.5703125" customWidth="1"/>
    <col min="9731" max="9731" width="5.7109375" customWidth="1"/>
    <col min="9732" max="9732" width="58.42578125" bestFit="1" customWidth="1"/>
    <col min="9733" max="9733" width="20" bestFit="1" customWidth="1"/>
    <col min="9734" max="9734" width="17.7109375" bestFit="1" customWidth="1"/>
    <col min="9735" max="9735" width="13.28515625" bestFit="1" customWidth="1"/>
    <col min="9736" max="9736" width="16" bestFit="1" customWidth="1"/>
    <col min="9737" max="9737" width="17.85546875" bestFit="1" customWidth="1"/>
    <col min="9738" max="9738" width="12.5703125" bestFit="1" customWidth="1"/>
    <col min="9739" max="9739" width="17.7109375" bestFit="1" customWidth="1"/>
    <col min="9740" max="9740" width="13.28515625" bestFit="1" customWidth="1"/>
    <col min="9741" max="9741" width="17.140625" bestFit="1" customWidth="1"/>
    <col min="9742" max="9742" width="12.5703125" bestFit="1" customWidth="1"/>
    <col min="9743" max="9743" width="11.5703125" bestFit="1" customWidth="1"/>
    <col min="9744" max="9749" width="0" hidden="1" customWidth="1"/>
    <col min="9986" max="9986" width="6.5703125" customWidth="1"/>
    <col min="9987" max="9987" width="5.7109375" customWidth="1"/>
    <col min="9988" max="9988" width="58.42578125" bestFit="1" customWidth="1"/>
    <col min="9989" max="9989" width="20" bestFit="1" customWidth="1"/>
    <col min="9990" max="9990" width="17.7109375" bestFit="1" customWidth="1"/>
    <col min="9991" max="9991" width="13.28515625" bestFit="1" customWidth="1"/>
    <col min="9992" max="9992" width="16" bestFit="1" customWidth="1"/>
    <col min="9993" max="9993" width="17.85546875" bestFit="1" customWidth="1"/>
    <col min="9994" max="9994" width="12.5703125" bestFit="1" customWidth="1"/>
    <col min="9995" max="9995" width="17.7109375" bestFit="1" customWidth="1"/>
    <col min="9996" max="9996" width="13.28515625" bestFit="1" customWidth="1"/>
    <col min="9997" max="9997" width="17.140625" bestFit="1" customWidth="1"/>
    <col min="9998" max="9998" width="12.5703125" bestFit="1" customWidth="1"/>
    <col min="9999" max="9999" width="11.5703125" bestFit="1" customWidth="1"/>
    <col min="10000" max="10005" width="0" hidden="1" customWidth="1"/>
    <col min="10242" max="10242" width="6.5703125" customWidth="1"/>
    <col min="10243" max="10243" width="5.7109375" customWidth="1"/>
    <col min="10244" max="10244" width="58.42578125" bestFit="1" customWidth="1"/>
    <col min="10245" max="10245" width="20" bestFit="1" customWidth="1"/>
    <col min="10246" max="10246" width="17.7109375" bestFit="1" customWidth="1"/>
    <col min="10247" max="10247" width="13.28515625" bestFit="1" customWidth="1"/>
    <col min="10248" max="10248" width="16" bestFit="1" customWidth="1"/>
    <col min="10249" max="10249" width="17.85546875" bestFit="1" customWidth="1"/>
    <col min="10250" max="10250" width="12.5703125" bestFit="1" customWidth="1"/>
    <col min="10251" max="10251" width="17.7109375" bestFit="1" customWidth="1"/>
    <col min="10252" max="10252" width="13.28515625" bestFit="1" customWidth="1"/>
    <col min="10253" max="10253" width="17.140625" bestFit="1" customWidth="1"/>
    <col min="10254" max="10254" width="12.5703125" bestFit="1" customWidth="1"/>
    <col min="10255" max="10255" width="11.5703125" bestFit="1" customWidth="1"/>
    <col min="10256" max="10261" width="0" hidden="1" customWidth="1"/>
    <col min="10498" max="10498" width="6.5703125" customWidth="1"/>
    <col min="10499" max="10499" width="5.7109375" customWidth="1"/>
    <col min="10500" max="10500" width="58.42578125" bestFit="1" customWidth="1"/>
    <col min="10501" max="10501" width="20" bestFit="1" customWidth="1"/>
    <col min="10502" max="10502" width="17.7109375" bestFit="1" customWidth="1"/>
    <col min="10503" max="10503" width="13.28515625" bestFit="1" customWidth="1"/>
    <col min="10504" max="10504" width="16" bestFit="1" customWidth="1"/>
    <col min="10505" max="10505" width="17.85546875" bestFit="1" customWidth="1"/>
    <col min="10506" max="10506" width="12.5703125" bestFit="1" customWidth="1"/>
    <col min="10507" max="10507" width="17.7109375" bestFit="1" customWidth="1"/>
    <col min="10508" max="10508" width="13.28515625" bestFit="1" customWidth="1"/>
    <col min="10509" max="10509" width="17.140625" bestFit="1" customWidth="1"/>
    <col min="10510" max="10510" width="12.5703125" bestFit="1" customWidth="1"/>
    <col min="10511" max="10511" width="11.5703125" bestFit="1" customWidth="1"/>
    <col min="10512" max="10517" width="0" hidden="1" customWidth="1"/>
    <col min="10754" max="10754" width="6.5703125" customWidth="1"/>
    <col min="10755" max="10755" width="5.7109375" customWidth="1"/>
    <col min="10756" max="10756" width="58.42578125" bestFit="1" customWidth="1"/>
    <col min="10757" max="10757" width="20" bestFit="1" customWidth="1"/>
    <col min="10758" max="10758" width="17.7109375" bestFit="1" customWidth="1"/>
    <col min="10759" max="10759" width="13.28515625" bestFit="1" customWidth="1"/>
    <col min="10760" max="10760" width="16" bestFit="1" customWidth="1"/>
    <col min="10761" max="10761" width="17.85546875" bestFit="1" customWidth="1"/>
    <col min="10762" max="10762" width="12.5703125" bestFit="1" customWidth="1"/>
    <col min="10763" max="10763" width="17.7109375" bestFit="1" customWidth="1"/>
    <col min="10764" max="10764" width="13.28515625" bestFit="1" customWidth="1"/>
    <col min="10765" max="10765" width="17.140625" bestFit="1" customWidth="1"/>
    <col min="10766" max="10766" width="12.5703125" bestFit="1" customWidth="1"/>
    <col min="10767" max="10767" width="11.5703125" bestFit="1" customWidth="1"/>
    <col min="10768" max="10773" width="0" hidden="1" customWidth="1"/>
    <col min="11010" max="11010" width="6.5703125" customWidth="1"/>
    <col min="11011" max="11011" width="5.7109375" customWidth="1"/>
    <col min="11012" max="11012" width="58.42578125" bestFit="1" customWidth="1"/>
    <col min="11013" max="11013" width="20" bestFit="1" customWidth="1"/>
    <col min="11014" max="11014" width="17.7109375" bestFit="1" customWidth="1"/>
    <col min="11015" max="11015" width="13.28515625" bestFit="1" customWidth="1"/>
    <col min="11016" max="11016" width="16" bestFit="1" customWidth="1"/>
    <col min="11017" max="11017" width="17.85546875" bestFit="1" customWidth="1"/>
    <col min="11018" max="11018" width="12.5703125" bestFit="1" customWidth="1"/>
    <col min="11019" max="11019" width="17.7109375" bestFit="1" customWidth="1"/>
    <col min="11020" max="11020" width="13.28515625" bestFit="1" customWidth="1"/>
    <col min="11021" max="11021" width="17.140625" bestFit="1" customWidth="1"/>
    <col min="11022" max="11022" width="12.5703125" bestFit="1" customWidth="1"/>
    <col min="11023" max="11023" width="11.5703125" bestFit="1" customWidth="1"/>
    <col min="11024" max="11029" width="0" hidden="1" customWidth="1"/>
    <col min="11266" max="11266" width="6.5703125" customWidth="1"/>
    <col min="11267" max="11267" width="5.7109375" customWidth="1"/>
    <col min="11268" max="11268" width="58.42578125" bestFit="1" customWidth="1"/>
    <col min="11269" max="11269" width="20" bestFit="1" customWidth="1"/>
    <col min="11270" max="11270" width="17.7109375" bestFit="1" customWidth="1"/>
    <col min="11271" max="11271" width="13.28515625" bestFit="1" customWidth="1"/>
    <col min="11272" max="11272" width="16" bestFit="1" customWidth="1"/>
    <col min="11273" max="11273" width="17.85546875" bestFit="1" customWidth="1"/>
    <col min="11274" max="11274" width="12.5703125" bestFit="1" customWidth="1"/>
    <col min="11275" max="11275" width="17.7109375" bestFit="1" customWidth="1"/>
    <col min="11276" max="11276" width="13.28515625" bestFit="1" customWidth="1"/>
    <col min="11277" max="11277" width="17.140625" bestFit="1" customWidth="1"/>
    <col min="11278" max="11278" width="12.5703125" bestFit="1" customWidth="1"/>
    <col min="11279" max="11279" width="11.5703125" bestFit="1" customWidth="1"/>
    <col min="11280" max="11285" width="0" hidden="1" customWidth="1"/>
    <col min="11522" max="11522" width="6.5703125" customWidth="1"/>
    <col min="11523" max="11523" width="5.7109375" customWidth="1"/>
    <col min="11524" max="11524" width="58.42578125" bestFit="1" customWidth="1"/>
    <col min="11525" max="11525" width="20" bestFit="1" customWidth="1"/>
    <col min="11526" max="11526" width="17.7109375" bestFit="1" customWidth="1"/>
    <col min="11527" max="11527" width="13.28515625" bestFit="1" customWidth="1"/>
    <col min="11528" max="11528" width="16" bestFit="1" customWidth="1"/>
    <col min="11529" max="11529" width="17.85546875" bestFit="1" customWidth="1"/>
    <col min="11530" max="11530" width="12.5703125" bestFit="1" customWidth="1"/>
    <col min="11531" max="11531" width="17.7109375" bestFit="1" customWidth="1"/>
    <col min="11532" max="11532" width="13.28515625" bestFit="1" customWidth="1"/>
    <col min="11533" max="11533" width="17.140625" bestFit="1" customWidth="1"/>
    <col min="11534" max="11534" width="12.5703125" bestFit="1" customWidth="1"/>
    <col min="11535" max="11535" width="11.5703125" bestFit="1" customWidth="1"/>
    <col min="11536" max="11541" width="0" hidden="1" customWidth="1"/>
    <col min="11778" max="11778" width="6.5703125" customWidth="1"/>
    <col min="11779" max="11779" width="5.7109375" customWidth="1"/>
    <col min="11780" max="11780" width="58.42578125" bestFit="1" customWidth="1"/>
    <col min="11781" max="11781" width="20" bestFit="1" customWidth="1"/>
    <col min="11782" max="11782" width="17.7109375" bestFit="1" customWidth="1"/>
    <col min="11783" max="11783" width="13.28515625" bestFit="1" customWidth="1"/>
    <col min="11784" max="11784" width="16" bestFit="1" customWidth="1"/>
    <col min="11785" max="11785" width="17.85546875" bestFit="1" customWidth="1"/>
    <col min="11786" max="11786" width="12.5703125" bestFit="1" customWidth="1"/>
    <col min="11787" max="11787" width="17.7109375" bestFit="1" customWidth="1"/>
    <col min="11788" max="11788" width="13.28515625" bestFit="1" customWidth="1"/>
    <col min="11789" max="11789" width="17.140625" bestFit="1" customWidth="1"/>
    <col min="11790" max="11790" width="12.5703125" bestFit="1" customWidth="1"/>
    <col min="11791" max="11791" width="11.5703125" bestFit="1" customWidth="1"/>
    <col min="11792" max="11797" width="0" hidden="1" customWidth="1"/>
    <col min="12034" max="12034" width="6.5703125" customWidth="1"/>
    <col min="12035" max="12035" width="5.7109375" customWidth="1"/>
    <col min="12036" max="12036" width="58.42578125" bestFit="1" customWidth="1"/>
    <col min="12037" max="12037" width="20" bestFit="1" customWidth="1"/>
    <col min="12038" max="12038" width="17.7109375" bestFit="1" customWidth="1"/>
    <col min="12039" max="12039" width="13.28515625" bestFit="1" customWidth="1"/>
    <col min="12040" max="12040" width="16" bestFit="1" customWidth="1"/>
    <col min="12041" max="12041" width="17.85546875" bestFit="1" customWidth="1"/>
    <col min="12042" max="12042" width="12.5703125" bestFit="1" customWidth="1"/>
    <col min="12043" max="12043" width="17.7109375" bestFit="1" customWidth="1"/>
    <col min="12044" max="12044" width="13.28515625" bestFit="1" customWidth="1"/>
    <col min="12045" max="12045" width="17.140625" bestFit="1" customWidth="1"/>
    <col min="12046" max="12046" width="12.5703125" bestFit="1" customWidth="1"/>
    <col min="12047" max="12047" width="11.5703125" bestFit="1" customWidth="1"/>
    <col min="12048" max="12053" width="0" hidden="1" customWidth="1"/>
    <col min="12290" max="12290" width="6.5703125" customWidth="1"/>
    <col min="12291" max="12291" width="5.7109375" customWidth="1"/>
    <col min="12292" max="12292" width="58.42578125" bestFit="1" customWidth="1"/>
    <col min="12293" max="12293" width="20" bestFit="1" customWidth="1"/>
    <col min="12294" max="12294" width="17.7109375" bestFit="1" customWidth="1"/>
    <col min="12295" max="12295" width="13.28515625" bestFit="1" customWidth="1"/>
    <col min="12296" max="12296" width="16" bestFit="1" customWidth="1"/>
    <col min="12297" max="12297" width="17.85546875" bestFit="1" customWidth="1"/>
    <col min="12298" max="12298" width="12.5703125" bestFit="1" customWidth="1"/>
    <col min="12299" max="12299" width="17.7109375" bestFit="1" customWidth="1"/>
    <col min="12300" max="12300" width="13.28515625" bestFit="1" customWidth="1"/>
    <col min="12301" max="12301" width="17.140625" bestFit="1" customWidth="1"/>
    <col min="12302" max="12302" width="12.5703125" bestFit="1" customWidth="1"/>
    <col min="12303" max="12303" width="11.5703125" bestFit="1" customWidth="1"/>
    <col min="12304" max="12309" width="0" hidden="1" customWidth="1"/>
    <col min="12546" max="12546" width="6.5703125" customWidth="1"/>
    <col min="12547" max="12547" width="5.7109375" customWidth="1"/>
    <col min="12548" max="12548" width="58.42578125" bestFit="1" customWidth="1"/>
    <col min="12549" max="12549" width="20" bestFit="1" customWidth="1"/>
    <col min="12550" max="12550" width="17.7109375" bestFit="1" customWidth="1"/>
    <col min="12551" max="12551" width="13.28515625" bestFit="1" customWidth="1"/>
    <col min="12552" max="12552" width="16" bestFit="1" customWidth="1"/>
    <col min="12553" max="12553" width="17.85546875" bestFit="1" customWidth="1"/>
    <col min="12554" max="12554" width="12.5703125" bestFit="1" customWidth="1"/>
    <col min="12555" max="12555" width="17.7109375" bestFit="1" customWidth="1"/>
    <col min="12556" max="12556" width="13.28515625" bestFit="1" customWidth="1"/>
    <col min="12557" max="12557" width="17.140625" bestFit="1" customWidth="1"/>
    <col min="12558" max="12558" width="12.5703125" bestFit="1" customWidth="1"/>
    <col min="12559" max="12559" width="11.5703125" bestFit="1" customWidth="1"/>
    <col min="12560" max="12565" width="0" hidden="1" customWidth="1"/>
    <col min="12802" max="12802" width="6.5703125" customWidth="1"/>
    <col min="12803" max="12803" width="5.7109375" customWidth="1"/>
    <col min="12804" max="12804" width="58.42578125" bestFit="1" customWidth="1"/>
    <col min="12805" max="12805" width="20" bestFit="1" customWidth="1"/>
    <col min="12806" max="12806" width="17.7109375" bestFit="1" customWidth="1"/>
    <col min="12807" max="12807" width="13.28515625" bestFit="1" customWidth="1"/>
    <col min="12808" max="12808" width="16" bestFit="1" customWidth="1"/>
    <col min="12809" max="12809" width="17.85546875" bestFit="1" customWidth="1"/>
    <col min="12810" max="12810" width="12.5703125" bestFit="1" customWidth="1"/>
    <col min="12811" max="12811" width="17.7109375" bestFit="1" customWidth="1"/>
    <col min="12812" max="12812" width="13.28515625" bestFit="1" customWidth="1"/>
    <col min="12813" max="12813" width="17.140625" bestFit="1" customWidth="1"/>
    <col min="12814" max="12814" width="12.5703125" bestFit="1" customWidth="1"/>
    <col min="12815" max="12815" width="11.5703125" bestFit="1" customWidth="1"/>
    <col min="12816" max="12821" width="0" hidden="1" customWidth="1"/>
    <col min="13058" max="13058" width="6.5703125" customWidth="1"/>
    <col min="13059" max="13059" width="5.7109375" customWidth="1"/>
    <col min="13060" max="13060" width="58.42578125" bestFit="1" customWidth="1"/>
    <col min="13061" max="13061" width="20" bestFit="1" customWidth="1"/>
    <col min="13062" max="13062" width="17.7109375" bestFit="1" customWidth="1"/>
    <col min="13063" max="13063" width="13.28515625" bestFit="1" customWidth="1"/>
    <col min="13064" max="13064" width="16" bestFit="1" customWidth="1"/>
    <col min="13065" max="13065" width="17.85546875" bestFit="1" customWidth="1"/>
    <col min="13066" max="13066" width="12.5703125" bestFit="1" customWidth="1"/>
    <col min="13067" max="13067" width="17.7109375" bestFit="1" customWidth="1"/>
    <col min="13068" max="13068" width="13.28515625" bestFit="1" customWidth="1"/>
    <col min="13069" max="13069" width="17.140625" bestFit="1" customWidth="1"/>
    <col min="13070" max="13070" width="12.5703125" bestFit="1" customWidth="1"/>
    <col min="13071" max="13071" width="11.5703125" bestFit="1" customWidth="1"/>
    <col min="13072" max="13077" width="0" hidden="1" customWidth="1"/>
    <col min="13314" max="13314" width="6.5703125" customWidth="1"/>
    <col min="13315" max="13315" width="5.7109375" customWidth="1"/>
    <col min="13316" max="13316" width="58.42578125" bestFit="1" customWidth="1"/>
    <col min="13317" max="13317" width="20" bestFit="1" customWidth="1"/>
    <col min="13318" max="13318" width="17.7109375" bestFit="1" customWidth="1"/>
    <col min="13319" max="13319" width="13.28515625" bestFit="1" customWidth="1"/>
    <col min="13320" max="13320" width="16" bestFit="1" customWidth="1"/>
    <col min="13321" max="13321" width="17.85546875" bestFit="1" customWidth="1"/>
    <col min="13322" max="13322" width="12.5703125" bestFit="1" customWidth="1"/>
    <col min="13323" max="13323" width="17.7109375" bestFit="1" customWidth="1"/>
    <col min="13324" max="13324" width="13.28515625" bestFit="1" customWidth="1"/>
    <col min="13325" max="13325" width="17.140625" bestFit="1" customWidth="1"/>
    <col min="13326" max="13326" width="12.5703125" bestFit="1" customWidth="1"/>
    <col min="13327" max="13327" width="11.5703125" bestFit="1" customWidth="1"/>
    <col min="13328" max="13333" width="0" hidden="1" customWidth="1"/>
    <col min="13570" max="13570" width="6.5703125" customWidth="1"/>
    <col min="13571" max="13571" width="5.7109375" customWidth="1"/>
    <col min="13572" max="13572" width="58.42578125" bestFit="1" customWidth="1"/>
    <col min="13573" max="13573" width="20" bestFit="1" customWidth="1"/>
    <col min="13574" max="13574" width="17.7109375" bestFit="1" customWidth="1"/>
    <col min="13575" max="13575" width="13.28515625" bestFit="1" customWidth="1"/>
    <col min="13576" max="13576" width="16" bestFit="1" customWidth="1"/>
    <col min="13577" max="13577" width="17.85546875" bestFit="1" customWidth="1"/>
    <col min="13578" max="13578" width="12.5703125" bestFit="1" customWidth="1"/>
    <col min="13579" max="13579" width="17.7109375" bestFit="1" customWidth="1"/>
    <col min="13580" max="13580" width="13.28515625" bestFit="1" customWidth="1"/>
    <col min="13581" max="13581" width="17.140625" bestFit="1" customWidth="1"/>
    <col min="13582" max="13582" width="12.5703125" bestFit="1" customWidth="1"/>
    <col min="13583" max="13583" width="11.5703125" bestFit="1" customWidth="1"/>
    <col min="13584" max="13589" width="0" hidden="1" customWidth="1"/>
    <col min="13826" max="13826" width="6.5703125" customWidth="1"/>
    <col min="13827" max="13827" width="5.7109375" customWidth="1"/>
    <col min="13828" max="13828" width="58.42578125" bestFit="1" customWidth="1"/>
    <col min="13829" max="13829" width="20" bestFit="1" customWidth="1"/>
    <col min="13830" max="13830" width="17.7109375" bestFit="1" customWidth="1"/>
    <col min="13831" max="13831" width="13.28515625" bestFit="1" customWidth="1"/>
    <col min="13832" max="13832" width="16" bestFit="1" customWidth="1"/>
    <col min="13833" max="13833" width="17.85546875" bestFit="1" customWidth="1"/>
    <col min="13834" max="13834" width="12.5703125" bestFit="1" customWidth="1"/>
    <col min="13835" max="13835" width="17.7109375" bestFit="1" customWidth="1"/>
    <col min="13836" max="13836" width="13.28515625" bestFit="1" customWidth="1"/>
    <col min="13837" max="13837" width="17.140625" bestFit="1" customWidth="1"/>
    <col min="13838" max="13838" width="12.5703125" bestFit="1" customWidth="1"/>
    <col min="13839" max="13839" width="11.5703125" bestFit="1" customWidth="1"/>
    <col min="13840" max="13845" width="0" hidden="1" customWidth="1"/>
    <col min="14082" max="14082" width="6.5703125" customWidth="1"/>
    <col min="14083" max="14083" width="5.7109375" customWidth="1"/>
    <col min="14084" max="14084" width="58.42578125" bestFit="1" customWidth="1"/>
    <col min="14085" max="14085" width="20" bestFit="1" customWidth="1"/>
    <col min="14086" max="14086" width="17.7109375" bestFit="1" customWidth="1"/>
    <col min="14087" max="14087" width="13.28515625" bestFit="1" customWidth="1"/>
    <col min="14088" max="14088" width="16" bestFit="1" customWidth="1"/>
    <col min="14089" max="14089" width="17.85546875" bestFit="1" customWidth="1"/>
    <col min="14090" max="14090" width="12.5703125" bestFit="1" customWidth="1"/>
    <col min="14091" max="14091" width="17.7109375" bestFit="1" customWidth="1"/>
    <col min="14092" max="14092" width="13.28515625" bestFit="1" customWidth="1"/>
    <col min="14093" max="14093" width="17.140625" bestFit="1" customWidth="1"/>
    <col min="14094" max="14094" width="12.5703125" bestFit="1" customWidth="1"/>
    <col min="14095" max="14095" width="11.5703125" bestFit="1" customWidth="1"/>
    <col min="14096" max="14101" width="0" hidden="1" customWidth="1"/>
    <col min="14338" max="14338" width="6.5703125" customWidth="1"/>
    <col min="14339" max="14339" width="5.7109375" customWidth="1"/>
    <col min="14340" max="14340" width="58.42578125" bestFit="1" customWidth="1"/>
    <col min="14341" max="14341" width="20" bestFit="1" customWidth="1"/>
    <col min="14342" max="14342" width="17.7109375" bestFit="1" customWidth="1"/>
    <col min="14343" max="14343" width="13.28515625" bestFit="1" customWidth="1"/>
    <col min="14344" max="14344" width="16" bestFit="1" customWidth="1"/>
    <col min="14345" max="14345" width="17.85546875" bestFit="1" customWidth="1"/>
    <col min="14346" max="14346" width="12.5703125" bestFit="1" customWidth="1"/>
    <col min="14347" max="14347" width="17.7109375" bestFit="1" customWidth="1"/>
    <col min="14348" max="14348" width="13.28515625" bestFit="1" customWidth="1"/>
    <col min="14349" max="14349" width="17.140625" bestFit="1" customWidth="1"/>
    <col min="14350" max="14350" width="12.5703125" bestFit="1" customWidth="1"/>
    <col min="14351" max="14351" width="11.5703125" bestFit="1" customWidth="1"/>
    <col min="14352" max="14357" width="0" hidden="1" customWidth="1"/>
    <col min="14594" max="14594" width="6.5703125" customWidth="1"/>
    <col min="14595" max="14595" width="5.7109375" customWidth="1"/>
    <col min="14596" max="14596" width="58.42578125" bestFit="1" customWidth="1"/>
    <col min="14597" max="14597" width="20" bestFit="1" customWidth="1"/>
    <col min="14598" max="14598" width="17.7109375" bestFit="1" customWidth="1"/>
    <col min="14599" max="14599" width="13.28515625" bestFit="1" customWidth="1"/>
    <col min="14600" max="14600" width="16" bestFit="1" customWidth="1"/>
    <col min="14601" max="14601" width="17.85546875" bestFit="1" customWidth="1"/>
    <col min="14602" max="14602" width="12.5703125" bestFit="1" customWidth="1"/>
    <col min="14603" max="14603" width="17.7109375" bestFit="1" customWidth="1"/>
    <col min="14604" max="14604" width="13.28515625" bestFit="1" customWidth="1"/>
    <col min="14605" max="14605" width="17.140625" bestFit="1" customWidth="1"/>
    <col min="14606" max="14606" width="12.5703125" bestFit="1" customWidth="1"/>
    <col min="14607" max="14607" width="11.5703125" bestFit="1" customWidth="1"/>
    <col min="14608" max="14613" width="0" hidden="1" customWidth="1"/>
    <col min="14850" max="14850" width="6.5703125" customWidth="1"/>
    <col min="14851" max="14851" width="5.7109375" customWidth="1"/>
    <col min="14852" max="14852" width="58.42578125" bestFit="1" customWidth="1"/>
    <col min="14853" max="14853" width="20" bestFit="1" customWidth="1"/>
    <col min="14854" max="14854" width="17.7109375" bestFit="1" customWidth="1"/>
    <col min="14855" max="14855" width="13.28515625" bestFit="1" customWidth="1"/>
    <col min="14856" max="14856" width="16" bestFit="1" customWidth="1"/>
    <col min="14857" max="14857" width="17.85546875" bestFit="1" customWidth="1"/>
    <col min="14858" max="14858" width="12.5703125" bestFit="1" customWidth="1"/>
    <col min="14859" max="14859" width="17.7109375" bestFit="1" customWidth="1"/>
    <col min="14860" max="14860" width="13.28515625" bestFit="1" customWidth="1"/>
    <col min="14861" max="14861" width="17.140625" bestFit="1" customWidth="1"/>
    <col min="14862" max="14862" width="12.5703125" bestFit="1" customWidth="1"/>
    <col min="14863" max="14863" width="11.5703125" bestFit="1" customWidth="1"/>
    <col min="14864" max="14869" width="0" hidden="1" customWidth="1"/>
    <col min="15106" max="15106" width="6.5703125" customWidth="1"/>
    <col min="15107" max="15107" width="5.7109375" customWidth="1"/>
    <col min="15108" max="15108" width="58.42578125" bestFit="1" customWidth="1"/>
    <col min="15109" max="15109" width="20" bestFit="1" customWidth="1"/>
    <col min="15110" max="15110" width="17.7109375" bestFit="1" customWidth="1"/>
    <col min="15111" max="15111" width="13.28515625" bestFit="1" customWidth="1"/>
    <col min="15112" max="15112" width="16" bestFit="1" customWidth="1"/>
    <col min="15113" max="15113" width="17.85546875" bestFit="1" customWidth="1"/>
    <col min="15114" max="15114" width="12.5703125" bestFit="1" customWidth="1"/>
    <col min="15115" max="15115" width="17.7109375" bestFit="1" customWidth="1"/>
    <col min="15116" max="15116" width="13.28515625" bestFit="1" customWidth="1"/>
    <col min="15117" max="15117" width="17.140625" bestFit="1" customWidth="1"/>
    <col min="15118" max="15118" width="12.5703125" bestFit="1" customWidth="1"/>
    <col min="15119" max="15119" width="11.5703125" bestFit="1" customWidth="1"/>
    <col min="15120" max="15125" width="0" hidden="1" customWidth="1"/>
    <col min="15362" max="15362" width="6.5703125" customWidth="1"/>
    <col min="15363" max="15363" width="5.7109375" customWidth="1"/>
    <col min="15364" max="15364" width="58.42578125" bestFit="1" customWidth="1"/>
    <col min="15365" max="15365" width="20" bestFit="1" customWidth="1"/>
    <col min="15366" max="15366" width="17.7109375" bestFit="1" customWidth="1"/>
    <col min="15367" max="15367" width="13.28515625" bestFit="1" customWidth="1"/>
    <col min="15368" max="15368" width="16" bestFit="1" customWidth="1"/>
    <col min="15369" max="15369" width="17.85546875" bestFit="1" customWidth="1"/>
    <col min="15370" max="15370" width="12.5703125" bestFit="1" customWidth="1"/>
    <col min="15371" max="15371" width="17.7109375" bestFit="1" customWidth="1"/>
    <col min="15372" max="15372" width="13.28515625" bestFit="1" customWidth="1"/>
    <col min="15373" max="15373" width="17.140625" bestFit="1" customWidth="1"/>
    <col min="15374" max="15374" width="12.5703125" bestFit="1" customWidth="1"/>
    <col min="15375" max="15375" width="11.5703125" bestFit="1" customWidth="1"/>
    <col min="15376" max="15381" width="0" hidden="1" customWidth="1"/>
    <col min="15618" max="15618" width="6.5703125" customWidth="1"/>
    <col min="15619" max="15619" width="5.7109375" customWidth="1"/>
    <col min="15620" max="15620" width="58.42578125" bestFit="1" customWidth="1"/>
    <col min="15621" max="15621" width="20" bestFit="1" customWidth="1"/>
    <col min="15622" max="15622" width="17.7109375" bestFit="1" customWidth="1"/>
    <col min="15623" max="15623" width="13.28515625" bestFit="1" customWidth="1"/>
    <col min="15624" max="15624" width="16" bestFit="1" customWidth="1"/>
    <col min="15625" max="15625" width="17.85546875" bestFit="1" customWidth="1"/>
    <col min="15626" max="15626" width="12.5703125" bestFit="1" customWidth="1"/>
    <col min="15627" max="15627" width="17.7109375" bestFit="1" customWidth="1"/>
    <col min="15628" max="15628" width="13.28515625" bestFit="1" customWidth="1"/>
    <col min="15629" max="15629" width="17.140625" bestFit="1" customWidth="1"/>
    <col min="15630" max="15630" width="12.5703125" bestFit="1" customWidth="1"/>
    <col min="15631" max="15631" width="11.5703125" bestFit="1" customWidth="1"/>
    <col min="15632" max="15637" width="0" hidden="1" customWidth="1"/>
    <col min="15874" max="15874" width="6.5703125" customWidth="1"/>
    <col min="15875" max="15875" width="5.7109375" customWidth="1"/>
    <col min="15876" max="15876" width="58.42578125" bestFit="1" customWidth="1"/>
    <col min="15877" max="15877" width="20" bestFit="1" customWidth="1"/>
    <col min="15878" max="15878" width="17.7109375" bestFit="1" customWidth="1"/>
    <col min="15879" max="15879" width="13.28515625" bestFit="1" customWidth="1"/>
    <col min="15880" max="15880" width="16" bestFit="1" customWidth="1"/>
    <col min="15881" max="15881" width="17.85546875" bestFit="1" customWidth="1"/>
    <col min="15882" max="15882" width="12.5703125" bestFit="1" customWidth="1"/>
    <col min="15883" max="15883" width="17.7109375" bestFit="1" customWidth="1"/>
    <col min="15884" max="15884" width="13.28515625" bestFit="1" customWidth="1"/>
    <col min="15885" max="15885" width="17.140625" bestFit="1" customWidth="1"/>
    <col min="15886" max="15886" width="12.5703125" bestFit="1" customWidth="1"/>
    <col min="15887" max="15887" width="11.5703125" bestFit="1" customWidth="1"/>
    <col min="15888" max="15893" width="0" hidden="1" customWidth="1"/>
    <col min="16130" max="16130" width="6.5703125" customWidth="1"/>
    <col min="16131" max="16131" width="5.7109375" customWidth="1"/>
    <col min="16132" max="16132" width="58.42578125" bestFit="1" customWidth="1"/>
    <col min="16133" max="16133" width="20" bestFit="1" customWidth="1"/>
    <col min="16134" max="16134" width="17.7109375" bestFit="1" customWidth="1"/>
    <col min="16135" max="16135" width="13.28515625" bestFit="1" customWidth="1"/>
    <col min="16136" max="16136" width="16" bestFit="1" customWidth="1"/>
    <col min="16137" max="16137" width="17.85546875" bestFit="1" customWidth="1"/>
    <col min="16138" max="16138" width="12.5703125" bestFit="1" customWidth="1"/>
    <col min="16139" max="16139" width="17.7109375" bestFit="1" customWidth="1"/>
    <col min="16140" max="16140" width="13.28515625" bestFit="1" customWidth="1"/>
    <col min="16141" max="16141" width="17.140625" bestFit="1" customWidth="1"/>
    <col min="16142" max="16142" width="12.5703125" bestFit="1" customWidth="1"/>
    <col min="16143" max="16143" width="11.5703125" bestFit="1" customWidth="1"/>
    <col min="16144" max="16149" width="0" hidden="1" customWidth="1"/>
  </cols>
  <sheetData>
    <row r="1" spans="1:22" s="1" customFormat="1" ht="60" customHeight="1" x14ac:dyDescent="0.2">
      <c r="A1" s="409" t="s">
        <v>736</v>
      </c>
      <c r="B1" s="409"/>
      <c r="C1" s="409"/>
      <c r="D1" s="409"/>
      <c r="E1" s="431" t="s">
        <v>738</v>
      </c>
      <c r="F1" s="431"/>
      <c r="G1" s="431"/>
      <c r="H1" s="431"/>
      <c r="I1" s="431"/>
      <c r="J1" s="431"/>
      <c r="K1" s="431"/>
      <c r="L1" s="431"/>
      <c r="M1" s="431"/>
      <c r="N1" s="431"/>
      <c r="O1" s="431"/>
    </row>
    <row r="2" spans="1:22" s="1" customFormat="1" ht="36" customHeight="1" thickBot="1" x14ac:dyDescent="0.45">
      <c r="A2" s="432" t="s">
        <v>737</v>
      </c>
      <c r="B2" s="432"/>
      <c r="C2" s="432"/>
      <c r="D2" s="432"/>
      <c r="E2" s="432"/>
      <c r="F2" s="432"/>
      <c r="G2" s="432"/>
      <c r="H2" s="432"/>
      <c r="I2" s="432"/>
      <c r="J2" s="432"/>
      <c r="K2" s="432"/>
      <c r="L2" s="432"/>
      <c r="M2" s="432"/>
      <c r="N2" s="432"/>
      <c r="O2" s="432"/>
    </row>
    <row r="3" spans="1:22" ht="3.75" customHeight="1" x14ac:dyDescent="0.4">
      <c r="A3" s="411"/>
      <c r="B3" s="411"/>
      <c r="C3" s="411"/>
      <c r="D3" s="411"/>
      <c r="E3" s="411"/>
      <c r="F3" s="411"/>
      <c r="G3" s="411"/>
      <c r="H3" s="411"/>
      <c r="I3" s="411"/>
      <c r="J3" s="411"/>
      <c r="K3" s="411"/>
      <c r="L3" s="411"/>
      <c r="M3" s="411"/>
      <c r="N3" s="411"/>
      <c r="O3" s="411"/>
    </row>
    <row r="4" spans="1:22" s="26" customFormat="1" ht="24.75" customHeight="1" x14ac:dyDescent="0.2">
      <c r="A4" s="426" t="s">
        <v>766</v>
      </c>
      <c r="B4" s="426"/>
      <c r="C4" s="426"/>
      <c r="D4" s="426"/>
      <c r="E4" s="426"/>
      <c r="F4" s="426"/>
      <c r="G4" s="426"/>
      <c r="H4" s="426"/>
      <c r="I4" s="426"/>
      <c r="J4" s="426"/>
      <c r="K4" s="426"/>
      <c r="L4" s="426"/>
      <c r="M4" s="426"/>
      <c r="N4" s="180"/>
      <c r="O4" s="180"/>
      <c r="P4" s="25"/>
    </row>
    <row r="5" spans="1:22" s="26" customFormat="1" ht="17.100000000000001" customHeight="1" x14ac:dyDescent="0.2">
      <c r="A5" s="426" t="s">
        <v>89</v>
      </c>
      <c r="B5" s="426"/>
      <c r="C5" s="426"/>
      <c r="D5" s="426"/>
      <c r="E5" s="426"/>
      <c r="F5" s="426"/>
      <c r="G5" s="426"/>
      <c r="H5" s="426"/>
      <c r="I5" s="426"/>
      <c r="J5" s="426"/>
      <c r="K5" s="426"/>
      <c r="L5" s="426"/>
      <c r="M5" s="426"/>
      <c r="N5" s="180"/>
      <c r="O5" s="180"/>
      <c r="P5" s="25"/>
      <c r="S5" s="27"/>
    </row>
    <row r="6" spans="1:22" s="26" customFormat="1" ht="17.100000000000001" customHeight="1" x14ac:dyDescent="0.2">
      <c r="A6" s="426" t="s">
        <v>8</v>
      </c>
      <c r="B6" s="426"/>
      <c r="C6" s="426"/>
      <c r="D6" s="426"/>
      <c r="E6" s="426"/>
      <c r="F6" s="426"/>
      <c r="G6" s="426"/>
      <c r="H6" s="426"/>
      <c r="I6" s="426"/>
      <c r="J6" s="426"/>
      <c r="K6" s="426"/>
      <c r="L6" s="426"/>
      <c r="M6" s="426"/>
      <c r="N6" s="180"/>
      <c r="O6" s="180"/>
      <c r="P6" s="28"/>
      <c r="S6" s="27"/>
    </row>
    <row r="7" spans="1:22" s="26" customFormat="1" ht="17.100000000000001" customHeight="1" x14ac:dyDescent="0.2">
      <c r="A7" s="427" t="s">
        <v>740</v>
      </c>
      <c r="B7" s="426"/>
      <c r="C7" s="426"/>
      <c r="D7" s="426"/>
      <c r="E7" s="426"/>
      <c r="F7" s="426"/>
      <c r="G7" s="426"/>
      <c r="H7" s="426"/>
      <c r="I7" s="426"/>
      <c r="J7" s="426"/>
      <c r="K7" s="426"/>
      <c r="L7" s="426"/>
      <c r="M7" s="426"/>
      <c r="N7" s="180"/>
      <c r="O7" s="180"/>
      <c r="P7" s="28"/>
      <c r="Q7" s="29"/>
    </row>
    <row r="8" spans="1:22" s="26" customFormat="1" ht="17.100000000000001" customHeight="1" x14ac:dyDescent="0.2">
      <c r="A8" s="426" t="s">
        <v>767</v>
      </c>
      <c r="B8" s="426"/>
      <c r="C8" s="426"/>
      <c r="D8" s="426"/>
      <c r="E8" s="426"/>
      <c r="F8" s="426"/>
      <c r="G8" s="426"/>
      <c r="H8" s="426"/>
      <c r="I8" s="426"/>
      <c r="J8" s="426"/>
      <c r="K8" s="426"/>
      <c r="L8" s="426"/>
      <c r="M8" s="426"/>
      <c r="N8" s="180"/>
      <c r="O8" s="180"/>
      <c r="P8" s="28"/>
    </row>
    <row r="9" spans="1:22" s="31" customFormat="1" ht="15.95" customHeight="1" x14ac:dyDescent="0.25">
      <c r="A9" s="417" t="s">
        <v>763</v>
      </c>
      <c r="B9" s="417"/>
      <c r="C9" s="417"/>
      <c r="D9" s="428" t="s">
        <v>90</v>
      </c>
      <c r="E9" s="428"/>
      <c r="F9" s="428"/>
      <c r="G9" s="428"/>
      <c r="H9" s="428"/>
      <c r="I9" s="177"/>
      <c r="J9" s="428" t="s">
        <v>91</v>
      </c>
      <c r="K9" s="428"/>
      <c r="L9" s="428"/>
      <c r="M9" s="428"/>
      <c r="N9" s="428"/>
      <c r="O9" s="175"/>
      <c r="P9" s="30" t="s">
        <v>92</v>
      </c>
      <c r="Q9" s="30"/>
      <c r="R9" s="30"/>
      <c r="S9" s="30" t="s">
        <v>91</v>
      </c>
      <c r="T9" s="30"/>
      <c r="U9" s="30"/>
    </row>
    <row r="10" spans="1:22" s="31" customFormat="1" ht="15.95" customHeight="1" x14ac:dyDescent="0.25">
      <c r="A10" s="417"/>
      <c r="B10" s="417"/>
      <c r="C10" s="417"/>
      <c r="D10" s="175"/>
      <c r="E10" s="429" t="s">
        <v>93</v>
      </c>
      <c r="F10" s="429"/>
      <c r="G10" s="429"/>
      <c r="H10" s="175"/>
      <c r="I10" s="175"/>
      <c r="J10" s="175"/>
      <c r="K10" s="429" t="s">
        <v>94</v>
      </c>
      <c r="L10" s="429"/>
      <c r="M10" s="429"/>
      <c r="N10" s="175"/>
      <c r="O10" s="175"/>
      <c r="P10" s="422" t="s">
        <v>95</v>
      </c>
      <c r="Q10" s="422"/>
      <c r="R10" s="422"/>
      <c r="S10" s="423" t="s">
        <v>95</v>
      </c>
      <c r="T10" s="422"/>
      <c r="U10" s="422"/>
    </row>
    <row r="11" spans="1:22" s="31" customFormat="1" ht="15.95" customHeight="1" x14ac:dyDescent="0.25">
      <c r="A11" s="417"/>
      <c r="B11" s="417"/>
      <c r="C11" s="417"/>
      <c r="D11" s="430" t="s">
        <v>96</v>
      </c>
      <c r="E11" s="176" t="s">
        <v>97</v>
      </c>
      <c r="F11" s="177"/>
      <c r="G11" s="177"/>
      <c r="H11" s="430" t="s">
        <v>98</v>
      </c>
      <c r="I11" s="178"/>
      <c r="J11" s="417" t="s">
        <v>96</v>
      </c>
      <c r="K11" s="176" t="s">
        <v>97</v>
      </c>
      <c r="L11" s="177"/>
      <c r="M11" s="177"/>
      <c r="N11" s="430" t="s">
        <v>98</v>
      </c>
      <c r="O11" s="417" t="s">
        <v>99</v>
      </c>
      <c r="P11" s="424" t="s">
        <v>100</v>
      </c>
      <c r="Q11" s="420" t="s">
        <v>101</v>
      </c>
      <c r="R11" s="420" t="s">
        <v>5</v>
      </c>
      <c r="S11" s="418" t="s">
        <v>100</v>
      </c>
      <c r="T11" s="420" t="s">
        <v>101</v>
      </c>
      <c r="U11" s="420" t="s">
        <v>5</v>
      </c>
    </row>
    <row r="12" spans="1:22" s="31" customFormat="1" ht="15.95" customHeight="1" x14ac:dyDescent="0.25">
      <c r="A12" s="417"/>
      <c r="B12" s="417"/>
      <c r="C12" s="417"/>
      <c r="D12" s="430"/>
      <c r="E12" s="177" t="s">
        <v>102</v>
      </c>
      <c r="F12" s="179" t="s">
        <v>100</v>
      </c>
      <c r="G12" s="177" t="s">
        <v>103</v>
      </c>
      <c r="H12" s="430"/>
      <c r="I12" s="178"/>
      <c r="J12" s="417"/>
      <c r="K12" s="177" t="s">
        <v>102</v>
      </c>
      <c r="L12" s="179" t="s">
        <v>100</v>
      </c>
      <c r="M12" s="177" t="s">
        <v>103</v>
      </c>
      <c r="N12" s="430"/>
      <c r="O12" s="417"/>
      <c r="P12" s="425"/>
      <c r="Q12" s="421"/>
      <c r="R12" s="421"/>
      <c r="S12" s="419"/>
      <c r="T12" s="421"/>
      <c r="U12" s="421"/>
    </row>
    <row r="13" spans="1:22" s="31" customFormat="1" ht="15.95" customHeight="1" x14ac:dyDescent="0.25">
      <c r="A13" s="417"/>
      <c r="B13" s="417"/>
      <c r="C13" s="417"/>
      <c r="D13" s="430"/>
      <c r="E13" s="177" t="s">
        <v>104</v>
      </c>
      <c r="F13" s="179" t="s">
        <v>105</v>
      </c>
      <c r="G13" s="177" t="s">
        <v>97</v>
      </c>
      <c r="H13" s="430"/>
      <c r="I13" s="178"/>
      <c r="J13" s="417"/>
      <c r="K13" s="177" t="s">
        <v>104</v>
      </c>
      <c r="L13" s="179" t="s">
        <v>105</v>
      </c>
      <c r="M13" s="177" t="s">
        <v>97</v>
      </c>
      <c r="N13" s="430"/>
      <c r="O13" s="417"/>
      <c r="P13" s="425"/>
      <c r="Q13" s="421"/>
      <c r="R13" s="421"/>
      <c r="S13" s="419"/>
      <c r="T13" s="421"/>
      <c r="U13" s="421"/>
    </row>
    <row r="14" spans="1:22" s="31" customFormat="1" ht="15.95" customHeight="1" x14ac:dyDescent="0.25">
      <c r="A14" s="417"/>
      <c r="B14" s="417"/>
      <c r="C14" s="417"/>
      <c r="D14" s="430"/>
      <c r="E14" s="177" t="s">
        <v>106</v>
      </c>
      <c r="F14" s="179" t="s">
        <v>107</v>
      </c>
      <c r="G14" s="177"/>
      <c r="H14" s="430"/>
      <c r="I14" s="178"/>
      <c r="J14" s="417"/>
      <c r="K14" s="177" t="s">
        <v>106</v>
      </c>
      <c r="L14" s="179" t="s">
        <v>107</v>
      </c>
      <c r="M14" s="177"/>
      <c r="N14" s="430"/>
      <c r="O14" s="417"/>
      <c r="P14" s="425"/>
      <c r="Q14" s="421"/>
      <c r="R14" s="421"/>
      <c r="S14" s="419"/>
      <c r="T14" s="421"/>
      <c r="U14" s="421"/>
    </row>
    <row r="15" spans="1:22" s="31" customFormat="1" ht="15.95" customHeight="1" thickBot="1" x14ac:dyDescent="0.3">
      <c r="A15" s="417"/>
      <c r="B15" s="417"/>
      <c r="C15" s="417"/>
      <c r="D15" s="191" t="s">
        <v>108</v>
      </c>
      <c r="E15" s="191" t="s">
        <v>109</v>
      </c>
      <c r="F15" s="192" t="s">
        <v>110</v>
      </c>
      <c r="G15" s="191" t="s">
        <v>111</v>
      </c>
      <c r="H15" s="177" t="s">
        <v>112</v>
      </c>
      <c r="I15" s="177"/>
      <c r="J15" s="193" t="s">
        <v>113</v>
      </c>
      <c r="K15" s="193" t="s">
        <v>114</v>
      </c>
      <c r="L15" s="192" t="s">
        <v>601</v>
      </c>
      <c r="M15" s="193" t="s">
        <v>115</v>
      </c>
      <c r="N15" s="177" t="s">
        <v>116</v>
      </c>
      <c r="O15" s="177" t="s">
        <v>117</v>
      </c>
      <c r="P15" s="32" t="s">
        <v>118</v>
      </c>
      <c r="Q15" s="32" t="s">
        <v>119</v>
      </c>
      <c r="R15" s="32" t="s">
        <v>120</v>
      </c>
      <c r="S15" s="33" t="s">
        <v>121</v>
      </c>
      <c r="T15" s="32" t="s">
        <v>122</v>
      </c>
      <c r="U15" s="32" t="s">
        <v>123</v>
      </c>
    </row>
    <row r="16" spans="1:22" s="203" customFormat="1" ht="6" customHeight="1" thickBot="1" x14ac:dyDescent="0.35">
      <c r="A16" s="194"/>
      <c r="B16" s="194"/>
      <c r="C16" s="194"/>
      <c r="D16" s="195"/>
      <c r="E16" s="195"/>
      <c r="F16" s="195"/>
      <c r="G16" s="195"/>
      <c r="H16" s="196"/>
      <c r="I16" s="196"/>
      <c r="J16" s="195"/>
      <c r="K16" s="197"/>
      <c r="L16" s="195"/>
      <c r="M16" s="197"/>
      <c r="N16" s="196"/>
      <c r="O16" s="196"/>
      <c r="P16" s="198"/>
      <c r="Q16" s="199"/>
      <c r="R16" s="200"/>
      <c r="S16" s="201"/>
      <c r="T16" s="199"/>
      <c r="U16" s="200"/>
      <c r="V16" s="202"/>
    </row>
    <row r="17" spans="1:26" s="36" customFormat="1" ht="18" customHeight="1" x14ac:dyDescent="0.2">
      <c r="A17" s="204"/>
      <c r="B17" s="204"/>
      <c r="C17" s="204" t="s">
        <v>5</v>
      </c>
      <c r="D17" s="205">
        <f t="shared" ref="D17:N17" si="0">SUM(D18:D277)</f>
        <v>35150.259686499987</v>
      </c>
      <c r="E17" s="205">
        <f t="shared" si="0"/>
        <v>12565.232201743902</v>
      </c>
      <c r="F17" s="205">
        <f t="shared" si="0"/>
        <v>0</v>
      </c>
      <c r="G17" s="205">
        <f t="shared" si="0"/>
        <v>2373.7984460600123</v>
      </c>
      <c r="H17" s="205">
        <f t="shared" si="0"/>
        <v>20211.229038696092</v>
      </c>
      <c r="I17" s="205"/>
      <c r="J17" s="205">
        <f t="shared" si="0"/>
        <v>23092.802480155198</v>
      </c>
      <c r="K17" s="205">
        <f t="shared" si="0"/>
        <v>8930.3346357367809</v>
      </c>
      <c r="L17" s="205">
        <f t="shared" si="0"/>
        <v>0</v>
      </c>
      <c r="M17" s="205">
        <f t="shared" si="0"/>
        <v>2464.2228355800003</v>
      </c>
      <c r="N17" s="205">
        <f t="shared" si="0"/>
        <v>11698.245008838427</v>
      </c>
      <c r="O17" s="206">
        <f>IF(OR(H17=0,N17=0),"N.A.",IF((((N17-H17)/H17))*100&gt;=500,"500&lt;",IF((((N17-H17)/H17))*100&lt;=-500,"&lt;-500",(((N17-H17)/H17))*100)))</f>
        <v>-42.120071043472137</v>
      </c>
      <c r="P17" s="35">
        <f t="shared" ref="P17:U17" si="1">SUM(P18:P277)</f>
        <v>2631.9485919938998</v>
      </c>
      <c r="Q17" s="35">
        <f t="shared" si="1"/>
        <v>9933.2836097500021</v>
      </c>
      <c r="R17" s="35">
        <f t="shared" si="1"/>
        <v>12565.232201743902</v>
      </c>
      <c r="S17" s="35">
        <f t="shared" si="1"/>
        <v>2328.3778575500005</v>
      </c>
      <c r="T17" s="35">
        <f t="shared" si="1"/>
        <v>6601.9567781867827</v>
      </c>
      <c r="U17" s="35">
        <f t="shared" si="1"/>
        <v>8930.3346357367809</v>
      </c>
      <c r="V17" s="34" t="s">
        <v>124</v>
      </c>
      <c r="W17" s="34"/>
      <c r="X17" s="34"/>
      <c r="Y17" s="34"/>
      <c r="Z17" s="34"/>
    </row>
    <row r="18" spans="1:26" s="37" customFormat="1" ht="18" customHeight="1" x14ac:dyDescent="0.2">
      <c r="A18" s="165">
        <v>1</v>
      </c>
      <c r="B18" s="207" t="s">
        <v>125</v>
      </c>
      <c r="C18" s="165" t="s">
        <v>126</v>
      </c>
      <c r="D18" s="208">
        <v>0</v>
      </c>
      <c r="E18" s="209">
        <v>0</v>
      </c>
      <c r="F18" s="208">
        <v>0</v>
      </c>
      <c r="G18" s="208">
        <v>0</v>
      </c>
      <c r="H18" s="206">
        <f>D18-E18-G18</f>
        <v>0</v>
      </c>
      <c r="I18" s="206"/>
      <c r="J18" s="208">
        <v>0</v>
      </c>
      <c r="K18" s="210">
        <v>0</v>
      </c>
      <c r="L18" s="208">
        <v>0</v>
      </c>
      <c r="M18" s="208">
        <v>0</v>
      </c>
      <c r="N18" s="210">
        <f>J18-K18-M18</f>
        <v>0</v>
      </c>
      <c r="O18" s="206" t="str">
        <f t="shared" ref="O18:O81" si="2">IF(OR(H18=0,N18=0),"N.A.",IF((((N18-H18)/H18))*100&gt;=500,"500&lt;",IF((((N18-H18)/H18))*100&lt;=-500,"&lt;-500",(((N18-H18)/H18))*100)))</f>
        <v>N.A.</v>
      </c>
      <c r="P18" s="38">
        <v>0</v>
      </c>
      <c r="Q18" s="38">
        <v>0</v>
      </c>
      <c r="R18" s="39">
        <f>P18+Q18</f>
        <v>0</v>
      </c>
      <c r="S18" s="38">
        <v>0</v>
      </c>
      <c r="T18" s="38">
        <v>0</v>
      </c>
      <c r="U18" s="39">
        <f t="shared" ref="U18:U82" si="3">S18+T18</f>
        <v>0</v>
      </c>
    </row>
    <row r="19" spans="1:26" s="37" customFormat="1" ht="18" customHeight="1" x14ac:dyDescent="0.2">
      <c r="A19" s="165">
        <v>2</v>
      </c>
      <c r="B19" s="207" t="s">
        <v>127</v>
      </c>
      <c r="C19" s="165" t="s">
        <v>128</v>
      </c>
      <c r="D19" s="208">
        <v>0</v>
      </c>
      <c r="E19" s="209">
        <v>0</v>
      </c>
      <c r="F19" s="208">
        <v>0</v>
      </c>
      <c r="G19" s="208">
        <v>0</v>
      </c>
      <c r="H19" s="206">
        <f t="shared" ref="H19:H82" si="4">D19-E19-G19</f>
        <v>0</v>
      </c>
      <c r="I19" s="206"/>
      <c r="J19" s="208">
        <v>0</v>
      </c>
      <c r="K19" s="210">
        <v>0</v>
      </c>
      <c r="L19" s="208">
        <v>0</v>
      </c>
      <c r="M19" s="208">
        <v>0</v>
      </c>
      <c r="N19" s="210">
        <f t="shared" ref="N19:N82" si="5">J19-K19-M19</f>
        <v>0</v>
      </c>
      <c r="O19" s="206" t="str">
        <f t="shared" si="2"/>
        <v>N.A.</v>
      </c>
      <c r="P19" s="38">
        <v>0</v>
      </c>
      <c r="Q19" s="38">
        <v>0</v>
      </c>
      <c r="R19" s="39">
        <f t="shared" ref="R19:R82" si="6">P19+Q19</f>
        <v>0</v>
      </c>
      <c r="S19" s="38">
        <v>0</v>
      </c>
      <c r="T19" s="38">
        <v>0</v>
      </c>
      <c r="U19" s="39">
        <f t="shared" si="3"/>
        <v>0</v>
      </c>
    </row>
    <row r="20" spans="1:26" s="37" customFormat="1" ht="18" customHeight="1" x14ac:dyDescent="0.2">
      <c r="A20" s="165">
        <v>3</v>
      </c>
      <c r="B20" s="207" t="s">
        <v>129</v>
      </c>
      <c r="C20" s="165" t="s">
        <v>130</v>
      </c>
      <c r="D20" s="208">
        <v>0</v>
      </c>
      <c r="E20" s="209">
        <v>0</v>
      </c>
      <c r="F20" s="208">
        <v>0</v>
      </c>
      <c r="G20" s="208">
        <v>0</v>
      </c>
      <c r="H20" s="206">
        <f t="shared" si="4"/>
        <v>0</v>
      </c>
      <c r="I20" s="206"/>
      <c r="J20" s="208">
        <v>0</v>
      </c>
      <c r="K20" s="210">
        <v>0</v>
      </c>
      <c r="L20" s="208">
        <v>0</v>
      </c>
      <c r="M20" s="208">
        <v>0</v>
      </c>
      <c r="N20" s="210">
        <f t="shared" si="5"/>
        <v>0</v>
      </c>
      <c r="O20" s="206" t="str">
        <f t="shared" si="2"/>
        <v>N.A.</v>
      </c>
      <c r="P20" s="38">
        <v>0</v>
      </c>
      <c r="Q20" s="38">
        <v>0</v>
      </c>
      <c r="R20" s="39">
        <f t="shared" si="6"/>
        <v>0</v>
      </c>
      <c r="S20" s="38">
        <v>0</v>
      </c>
      <c r="T20" s="38">
        <v>0</v>
      </c>
      <c r="U20" s="39">
        <f t="shared" si="3"/>
        <v>0</v>
      </c>
    </row>
    <row r="21" spans="1:26" s="37" customFormat="1" ht="18" customHeight="1" x14ac:dyDescent="0.2">
      <c r="A21" s="165">
        <v>4</v>
      </c>
      <c r="B21" s="207" t="s">
        <v>127</v>
      </c>
      <c r="C21" s="165" t="s">
        <v>131</v>
      </c>
      <c r="D21" s="208">
        <v>0</v>
      </c>
      <c r="E21" s="209">
        <v>0</v>
      </c>
      <c r="F21" s="208">
        <v>0</v>
      </c>
      <c r="G21" s="208">
        <v>0</v>
      </c>
      <c r="H21" s="206">
        <f t="shared" si="4"/>
        <v>0</v>
      </c>
      <c r="I21" s="206"/>
      <c r="J21" s="208">
        <v>0</v>
      </c>
      <c r="K21" s="210">
        <v>0</v>
      </c>
      <c r="L21" s="208">
        <v>0</v>
      </c>
      <c r="M21" s="208">
        <v>0</v>
      </c>
      <c r="N21" s="210">
        <f t="shared" si="5"/>
        <v>0</v>
      </c>
      <c r="O21" s="206" t="str">
        <f t="shared" si="2"/>
        <v>N.A.</v>
      </c>
      <c r="P21" s="38">
        <v>0</v>
      </c>
      <c r="Q21" s="38">
        <v>0</v>
      </c>
      <c r="R21" s="39">
        <f t="shared" si="6"/>
        <v>0</v>
      </c>
      <c r="S21" s="38">
        <v>0</v>
      </c>
      <c r="T21" s="38">
        <v>0</v>
      </c>
      <c r="U21" s="39">
        <f t="shared" si="3"/>
        <v>0</v>
      </c>
    </row>
    <row r="22" spans="1:26" s="37" customFormat="1" ht="18" customHeight="1" x14ac:dyDescent="0.2">
      <c r="A22" s="165">
        <v>5</v>
      </c>
      <c r="B22" s="207" t="s">
        <v>132</v>
      </c>
      <c r="C22" s="165" t="s">
        <v>133</v>
      </c>
      <c r="D22" s="208">
        <v>0</v>
      </c>
      <c r="E22" s="209">
        <v>0</v>
      </c>
      <c r="F22" s="208">
        <v>0</v>
      </c>
      <c r="G22" s="208">
        <v>0</v>
      </c>
      <c r="H22" s="206">
        <f t="shared" si="4"/>
        <v>0</v>
      </c>
      <c r="I22" s="206"/>
      <c r="J22" s="208">
        <v>0</v>
      </c>
      <c r="K22" s="210">
        <v>0</v>
      </c>
      <c r="L22" s="208">
        <v>0</v>
      </c>
      <c r="M22" s="208">
        <v>0</v>
      </c>
      <c r="N22" s="210">
        <f t="shared" si="5"/>
        <v>0</v>
      </c>
      <c r="O22" s="206" t="str">
        <f t="shared" si="2"/>
        <v>N.A.</v>
      </c>
      <c r="P22" s="38">
        <v>0</v>
      </c>
      <c r="Q22" s="38">
        <v>0</v>
      </c>
      <c r="R22" s="39">
        <f t="shared" si="6"/>
        <v>0</v>
      </c>
      <c r="S22" s="38">
        <v>0</v>
      </c>
      <c r="T22" s="38">
        <v>0</v>
      </c>
      <c r="U22" s="39">
        <f t="shared" si="3"/>
        <v>0</v>
      </c>
    </row>
    <row r="23" spans="1:26" s="37" customFormat="1" ht="18" customHeight="1" x14ac:dyDescent="0.2">
      <c r="A23" s="165">
        <v>6</v>
      </c>
      <c r="B23" s="207" t="s">
        <v>127</v>
      </c>
      <c r="C23" s="165" t="s">
        <v>134</v>
      </c>
      <c r="D23" s="208">
        <v>0</v>
      </c>
      <c r="E23" s="209">
        <v>0</v>
      </c>
      <c r="F23" s="208">
        <v>0</v>
      </c>
      <c r="G23" s="208">
        <v>0</v>
      </c>
      <c r="H23" s="206">
        <f t="shared" si="4"/>
        <v>0</v>
      </c>
      <c r="I23" s="206"/>
      <c r="J23" s="208">
        <v>0</v>
      </c>
      <c r="K23" s="210">
        <v>0</v>
      </c>
      <c r="L23" s="208">
        <v>0</v>
      </c>
      <c r="M23" s="208">
        <v>0</v>
      </c>
      <c r="N23" s="210">
        <f t="shared" si="5"/>
        <v>0</v>
      </c>
      <c r="O23" s="206" t="str">
        <f t="shared" si="2"/>
        <v>N.A.</v>
      </c>
      <c r="P23" s="38">
        <v>0</v>
      </c>
      <c r="Q23" s="38">
        <v>0</v>
      </c>
      <c r="R23" s="39">
        <f t="shared" si="6"/>
        <v>0</v>
      </c>
      <c r="S23" s="38">
        <v>0</v>
      </c>
      <c r="T23" s="38">
        <v>0</v>
      </c>
      <c r="U23" s="39">
        <f t="shared" si="3"/>
        <v>0</v>
      </c>
    </row>
    <row r="24" spans="1:26" s="37" customFormat="1" ht="18" customHeight="1" x14ac:dyDescent="0.2">
      <c r="A24" s="165">
        <v>7</v>
      </c>
      <c r="B24" s="207" t="s">
        <v>135</v>
      </c>
      <c r="C24" s="165" t="s">
        <v>136</v>
      </c>
      <c r="D24" s="208">
        <v>0</v>
      </c>
      <c r="E24" s="209">
        <v>0</v>
      </c>
      <c r="F24" s="208">
        <v>0</v>
      </c>
      <c r="G24" s="208">
        <v>0</v>
      </c>
      <c r="H24" s="206">
        <f t="shared" si="4"/>
        <v>0</v>
      </c>
      <c r="I24" s="206"/>
      <c r="J24" s="208">
        <v>0</v>
      </c>
      <c r="K24" s="210">
        <v>0</v>
      </c>
      <c r="L24" s="208">
        <v>0</v>
      </c>
      <c r="M24" s="208">
        <v>0</v>
      </c>
      <c r="N24" s="210">
        <f t="shared" si="5"/>
        <v>0</v>
      </c>
      <c r="O24" s="206" t="str">
        <f t="shared" si="2"/>
        <v>N.A.</v>
      </c>
      <c r="P24" s="38">
        <v>0</v>
      </c>
      <c r="Q24" s="38">
        <v>0</v>
      </c>
      <c r="R24" s="39">
        <f t="shared" si="6"/>
        <v>0</v>
      </c>
      <c r="S24" s="38">
        <v>0</v>
      </c>
      <c r="T24" s="38">
        <v>0</v>
      </c>
      <c r="U24" s="39">
        <f t="shared" si="3"/>
        <v>0</v>
      </c>
    </row>
    <row r="25" spans="1:26" s="37" customFormat="1" ht="18" customHeight="1" x14ac:dyDescent="0.2">
      <c r="A25" s="165">
        <v>9</v>
      </c>
      <c r="B25" s="207" t="s">
        <v>137</v>
      </c>
      <c r="C25" s="165" t="s">
        <v>138</v>
      </c>
      <c r="D25" s="208">
        <v>0</v>
      </c>
      <c r="E25" s="209">
        <v>0</v>
      </c>
      <c r="F25" s="208">
        <v>0</v>
      </c>
      <c r="G25" s="208">
        <v>0</v>
      </c>
      <c r="H25" s="206">
        <f t="shared" si="4"/>
        <v>0</v>
      </c>
      <c r="I25" s="206"/>
      <c r="J25" s="208">
        <v>0</v>
      </c>
      <c r="K25" s="210">
        <v>0</v>
      </c>
      <c r="L25" s="208">
        <v>0</v>
      </c>
      <c r="M25" s="208">
        <v>0</v>
      </c>
      <c r="N25" s="210">
        <f t="shared" si="5"/>
        <v>0</v>
      </c>
      <c r="O25" s="206" t="str">
        <f t="shared" si="2"/>
        <v>N.A.</v>
      </c>
      <c r="P25" s="38">
        <v>0</v>
      </c>
      <c r="Q25" s="38">
        <v>0</v>
      </c>
      <c r="R25" s="39">
        <f t="shared" si="6"/>
        <v>0</v>
      </c>
      <c r="S25" s="38">
        <v>0</v>
      </c>
      <c r="T25" s="38">
        <v>0</v>
      </c>
      <c r="U25" s="39">
        <f t="shared" si="3"/>
        <v>0</v>
      </c>
    </row>
    <row r="26" spans="1:26" s="37" customFormat="1" ht="18" customHeight="1" x14ac:dyDescent="0.2">
      <c r="A26" s="165">
        <v>10</v>
      </c>
      <c r="B26" s="207" t="s">
        <v>137</v>
      </c>
      <c r="C26" s="165" t="s">
        <v>139</v>
      </c>
      <c r="D26" s="208">
        <v>0</v>
      </c>
      <c r="E26" s="209">
        <v>0</v>
      </c>
      <c r="F26" s="208">
        <v>0</v>
      </c>
      <c r="G26" s="208">
        <v>0</v>
      </c>
      <c r="H26" s="206">
        <f t="shared" si="4"/>
        <v>0</v>
      </c>
      <c r="I26" s="206"/>
      <c r="J26" s="208">
        <v>0</v>
      </c>
      <c r="K26" s="210">
        <v>0</v>
      </c>
      <c r="L26" s="208">
        <v>0</v>
      </c>
      <c r="M26" s="208">
        <v>0</v>
      </c>
      <c r="N26" s="210">
        <f t="shared" si="5"/>
        <v>0</v>
      </c>
      <c r="O26" s="206" t="str">
        <f t="shared" si="2"/>
        <v>N.A.</v>
      </c>
      <c r="P26" s="38">
        <v>0</v>
      </c>
      <c r="Q26" s="38">
        <v>0</v>
      </c>
      <c r="R26" s="39">
        <f t="shared" si="6"/>
        <v>0</v>
      </c>
      <c r="S26" s="38">
        <v>0</v>
      </c>
      <c r="T26" s="38">
        <v>0</v>
      </c>
      <c r="U26" s="39">
        <f t="shared" si="3"/>
        <v>0</v>
      </c>
    </row>
    <row r="27" spans="1:26" s="37" customFormat="1" ht="18" customHeight="1" x14ac:dyDescent="0.2">
      <c r="A27" s="165">
        <v>11</v>
      </c>
      <c r="B27" s="207" t="s">
        <v>137</v>
      </c>
      <c r="C27" s="165" t="s">
        <v>140</v>
      </c>
      <c r="D27" s="208">
        <v>0</v>
      </c>
      <c r="E27" s="209">
        <v>0</v>
      </c>
      <c r="F27" s="208">
        <v>0</v>
      </c>
      <c r="G27" s="208">
        <v>0</v>
      </c>
      <c r="H27" s="206">
        <f t="shared" si="4"/>
        <v>0</v>
      </c>
      <c r="I27" s="206"/>
      <c r="J27" s="208">
        <v>0</v>
      </c>
      <c r="K27" s="210">
        <v>0</v>
      </c>
      <c r="L27" s="208">
        <v>0</v>
      </c>
      <c r="M27" s="208">
        <v>0</v>
      </c>
      <c r="N27" s="210">
        <f t="shared" si="5"/>
        <v>0</v>
      </c>
      <c r="O27" s="206" t="str">
        <f t="shared" si="2"/>
        <v>N.A.</v>
      </c>
      <c r="P27" s="38">
        <v>0</v>
      </c>
      <c r="Q27" s="38">
        <v>0</v>
      </c>
      <c r="R27" s="39">
        <f t="shared" si="6"/>
        <v>0</v>
      </c>
      <c r="S27" s="38">
        <v>0</v>
      </c>
      <c r="T27" s="38">
        <v>0</v>
      </c>
      <c r="U27" s="39">
        <f t="shared" si="3"/>
        <v>0</v>
      </c>
    </row>
    <row r="28" spans="1:26" s="37" customFormat="1" ht="18" customHeight="1" x14ac:dyDescent="0.2">
      <c r="A28" s="165">
        <v>12</v>
      </c>
      <c r="B28" s="207" t="s">
        <v>141</v>
      </c>
      <c r="C28" s="165" t="s">
        <v>142</v>
      </c>
      <c r="D28" s="208">
        <v>0</v>
      </c>
      <c r="E28" s="209">
        <v>0</v>
      </c>
      <c r="F28" s="208">
        <v>0</v>
      </c>
      <c r="G28" s="208">
        <v>0</v>
      </c>
      <c r="H28" s="206">
        <f t="shared" si="4"/>
        <v>0</v>
      </c>
      <c r="I28" s="206"/>
      <c r="J28" s="208">
        <v>0</v>
      </c>
      <c r="K28" s="210">
        <v>0</v>
      </c>
      <c r="L28" s="208">
        <v>0</v>
      </c>
      <c r="M28" s="208">
        <v>0</v>
      </c>
      <c r="N28" s="210">
        <f t="shared" si="5"/>
        <v>0</v>
      </c>
      <c r="O28" s="206" t="str">
        <f t="shared" si="2"/>
        <v>N.A.</v>
      </c>
      <c r="P28" s="38">
        <v>0</v>
      </c>
      <c r="Q28" s="38">
        <v>0</v>
      </c>
      <c r="R28" s="39">
        <f t="shared" si="6"/>
        <v>0</v>
      </c>
      <c r="S28" s="38">
        <v>0</v>
      </c>
      <c r="T28" s="38">
        <v>0</v>
      </c>
      <c r="U28" s="39">
        <f t="shared" si="3"/>
        <v>0</v>
      </c>
    </row>
    <row r="29" spans="1:26" s="37" customFormat="1" ht="18" customHeight="1" x14ac:dyDescent="0.2">
      <c r="A29" s="165">
        <v>13</v>
      </c>
      <c r="B29" s="207" t="s">
        <v>141</v>
      </c>
      <c r="C29" s="165" t="s">
        <v>143</v>
      </c>
      <c r="D29" s="208">
        <v>0</v>
      </c>
      <c r="E29" s="209">
        <v>0</v>
      </c>
      <c r="F29" s="208">
        <v>0</v>
      </c>
      <c r="G29" s="208">
        <v>0</v>
      </c>
      <c r="H29" s="206">
        <f t="shared" si="4"/>
        <v>0</v>
      </c>
      <c r="I29" s="206"/>
      <c r="J29" s="208">
        <v>0</v>
      </c>
      <c r="K29" s="210">
        <v>0</v>
      </c>
      <c r="L29" s="208">
        <v>0</v>
      </c>
      <c r="M29" s="208">
        <v>0</v>
      </c>
      <c r="N29" s="210">
        <f t="shared" si="5"/>
        <v>0</v>
      </c>
      <c r="O29" s="206" t="str">
        <f t="shared" si="2"/>
        <v>N.A.</v>
      </c>
      <c r="P29" s="38">
        <v>0</v>
      </c>
      <c r="Q29" s="38">
        <v>0</v>
      </c>
      <c r="R29" s="39">
        <f t="shared" si="6"/>
        <v>0</v>
      </c>
      <c r="S29" s="38">
        <v>0</v>
      </c>
      <c r="T29" s="38">
        <v>0</v>
      </c>
      <c r="U29" s="39">
        <f t="shared" si="3"/>
        <v>0</v>
      </c>
    </row>
    <row r="30" spans="1:26" s="37" customFormat="1" ht="18" customHeight="1" x14ac:dyDescent="0.2">
      <c r="A30" s="165">
        <v>14</v>
      </c>
      <c r="B30" s="207" t="s">
        <v>141</v>
      </c>
      <c r="C30" s="165" t="s">
        <v>144</v>
      </c>
      <c r="D30" s="208">
        <v>0</v>
      </c>
      <c r="E30" s="209">
        <v>0</v>
      </c>
      <c r="F30" s="208">
        <v>0</v>
      </c>
      <c r="G30" s="208">
        <v>0</v>
      </c>
      <c r="H30" s="206">
        <f t="shared" si="4"/>
        <v>0</v>
      </c>
      <c r="I30" s="206"/>
      <c r="J30" s="208">
        <v>0</v>
      </c>
      <c r="K30" s="210">
        <v>0</v>
      </c>
      <c r="L30" s="208">
        <v>0</v>
      </c>
      <c r="M30" s="208">
        <v>0</v>
      </c>
      <c r="N30" s="210">
        <f t="shared" si="5"/>
        <v>0</v>
      </c>
      <c r="O30" s="206" t="str">
        <f t="shared" si="2"/>
        <v>N.A.</v>
      </c>
      <c r="P30" s="38">
        <v>0</v>
      </c>
      <c r="Q30" s="38">
        <v>0</v>
      </c>
      <c r="R30" s="39">
        <f t="shared" si="6"/>
        <v>0</v>
      </c>
      <c r="S30" s="38">
        <v>0</v>
      </c>
      <c r="T30" s="38">
        <v>0</v>
      </c>
      <c r="U30" s="39">
        <f t="shared" si="3"/>
        <v>0</v>
      </c>
    </row>
    <row r="31" spans="1:26" s="37" customFormat="1" ht="18" customHeight="1" x14ac:dyDescent="0.2">
      <c r="A31" s="165">
        <v>15</v>
      </c>
      <c r="B31" s="207" t="s">
        <v>141</v>
      </c>
      <c r="C31" s="165" t="s">
        <v>145</v>
      </c>
      <c r="D31" s="208">
        <v>0</v>
      </c>
      <c r="E31" s="209">
        <v>0</v>
      </c>
      <c r="F31" s="208">
        <v>0</v>
      </c>
      <c r="G31" s="208">
        <v>0</v>
      </c>
      <c r="H31" s="206">
        <f t="shared" si="4"/>
        <v>0</v>
      </c>
      <c r="I31" s="206"/>
      <c r="J31" s="208">
        <v>0</v>
      </c>
      <c r="K31" s="210">
        <v>0</v>
      </c>
      <c r="L31" s="208">
        <v>0</v>
      </c>
      <c r="M31" s="208">
        <v>0</v>
      </c>
      <c r="N31" s="210">
        <f t="shared" si="5"/>
        <v>0</v>
      </c>
      <c r="O31" s="206" t="str">
        <f t="shared" si="2"/>
        <v>N.A.</v>
      </c>
      <c r="P31" s="38">
        <v>0</v>
      </c>
      <c r="Q31" s="38">
        <v>0</v>
      </c>
      <c r="R31" s="39">
        <f t="shared" si="6"/>
        <v>0</v>
      </c>
      <c r="S31" s="38">
        <v>0</v>
      </c>
      <c r="T31" s="38">
        <v>0</v>
      </c>
      <c r="U31" s="39">
        <f t="shared" si="3"/>
        <v>0</v>
      </c>
    </row>
    <row r="32" spans="1:26" s="37" customFormat="1" ht="18" customHeight="1" x14ac:dyDescent="0.2">
      <c r="A32" s="165">
        <v>16</v>
      </c>
      <c r="B32" s="207" t="s">
        <v>141</v>
      </c>
      <c r="C32" s="165" t="s">
        <v>146</v>
      </c>
      <c r="D32" s="208">
        <v>0</v>
      </c>
      <c r="E32" s="209">
        <v>0</v>
      </c>
      <c r="F32" s="208">
        <v>0</v>
      </c>
      <c r="G32" s="208">
        <v>0</v>
      </c>
      <c r="H32" s="206">
        <f t="shared" si="4"/>
        <v>0</v>
      </c>
      <c r="I32" s="206"/>
      <c r="J32" s="208">
        <v>0</v>
      </c>
      <c r="K32" s="210">
        <v>0</v>
      </c>
      <c r="L32" s="208">
        <v>0</v>
      </c>
      <c r="M32" s="208">
        <v>0</v>
      </c>
      <c r="N32" s="210">
        <f t="shared" si="5"/>
        <v>0</v>
      </c>
      <c r="O32" s="206" t="str">
        <f t="shared" si="2"/>
        <v>N.A.</v>
      </c>
      <c r="P32" s="38">
        <v>0</v>
      </c>
      <c r="Q32" s="38">
        <v>0</v>
      </c>
      <c r="R32" s="39">
        <f t="shared" si="6"/>
        <v>0</v>
      </c>
      <c r="S32" s="38">
        <v>0</v>
      </c>
      <c r="T32" s="38">
        <v>0</v>
      </c>
      <c r="U32" s="39">
        <f t="shared" si="3"/>
        <v>0</v>
      </c>
    </row>
    <row r="33" spans="1:21" s="37" customFormat="1" ht="18" customHeight="1" x14ac:dyDescent="0.2">
      <c r="A33" s="165">
        <v>17</v>
      </c>
      <c r="B33" s="207" t="s">
        <v>137</v>
      </c>
      <c r="C33" s="165" t="s">
        <v>147</v>
      </c>
      <c r="D33" s="208">
        <v>0</v>
      </c>
      <c r="E33" s="209">
        <v>0</v>
      </c>
      <c r="F33" s="208">
        <v>0</v>
      </c>
      <c r="G33" s="208">
        <v>0</v>
      </c>
      <c r="H33" s="206">
        <f t="shared" si="4"/>
        <v>0</v>
      </c>
      <c r="I33" s="206"/>
      <c r="J33" s="208">
        <v>0</v>
      </c>
      <c r="K33" s="210">
        <v>0</v>
      </c>
      <c r="L33" s="208">
        <v>0</v>
      </c>
      <c r="M33" s="208">
        <v>0</v>
      </c>
      <c r="N33" s="210">
        <f t="shared" si="5"/>
        <v>0</v>
      </c>
      <c r="O33" s="206" t="str">
        <f t="shared" si="2"/>
        <v>N.A.</v>
      </c>
      <c r="P33" s="38">
        <v>0</v>
      </c>
      <c r="Q33" s="38">
        <v>0</v>
      </c>
      <c r="R33" s="39">
        <f t="shared" si="6"/>
        <v>0</v>
      </c>
      <c r="S33" s="38">
        <v>0</v>
      </c>
      <c r="T33" s="38">
        <v>0</v>
      </c>
      <c r="U33" s="39">
        <f t="shared" si="3"/>
        <v>0</v>
      </c>
    </row>
    <row r="34" spans="1:21" s="37" customFormat="1" ht="18" customHeight="1" x14ac:dyDescent="0.2">
      <c r="A34" s="165">
        <v>18</v>
      </c>
      <c r="B34" s="207" t="s">
        <v>137</v>
      </c>
      <c r="C34" s="165" t="s">
        <v>148</v>
      </c>
      <c r="D34" s="208">
        <v>0</v>
      </c>
      <c r="E34" s="209">
        <v>0</v>
      </c>
      <c r="F34" s="208">
        <v>0</v>
      </c>
      <c r="G34" s="208">
        <v>0</v>
      </c>
      <c r="H34" s="206">
        <f t="shared" si="4"/>
        <v>0</v>
      </c>
      <c r="I34" s="206"/>
      <c r="J34" s="208">
        <v>0</v>
      </c>
      <c r="K34" s="210">
        <v>0</v>
      </c>
      <c r="L34" s="208">
        <v>0</v>
      </c>
      <c r="M34" s="208">
        <v>0</v>
      </c>
      <c r="N34" s="210">
        <f t="shared" si="5"/>
        <v>0</v>
      </c>
      <c r="O34" s="206" t="str">
        <f t="shared" si="2"/>
        <v>N.A.</v>
      </c>
      <c r="P34" s="38">
        <v>0</v>
      </c>
      <c r="Q34" s="38">
        <v>0</v>
      </c>
      <c r="R34" s="39">
        <f t="shared" si="6"/>
        <v>0</v>
      </c>
      <c r="S34" s="38">
        <v>0</v>
      </c>
      <c r="T34" s="38">
        <v>0</v>
      </c>
      <c r="U34" s="39">
        <f t="shared" si="3"/>
        <v>0</v>
      </c>
    </row>
    <row r="35" spans="1:21" s="37" customFormat="1" ht="18" customHeight="1" x14ac:dyDescent="0.2">
      <c r="A35" s="165">
        <v>19</v>
      </c>
      <c r="B35" s="207" t="s">
        <v>137</v>
      </c>
      <c r="C35" s="165" t="s">
        <v>149</v>
      </c>
      <c r="D35" s="208">
        <v>0</v>
      </c>
      <c r="E35" s="209">
        <v>0</v>
      </c>
      <c r="F35" s="208">
        <v>0</v>
      </c>
      <c r="G35" s="208">
        <v>0</v>
      </c>
      <c r="H35" s="206">
        <f t="shared" si="4"/>
        <v>0</v>
      </c>
      <c r="I35" s="206"/>
      <c r="J35" s="208">
        <v>0</v>
      </c>
      <c r="K35" s="210">
        <v>0</v>
      </c>
      <c r="L35" s="208">
        <v>0</v>
      </c>
      <c r="M35" s="208">
        <v>0</v>
      </c>
      <c r="N35" s="210">
        <f t="shared" si="5"/>
        <v>0</v>
      </c>
      <c r="O35" s="206" t="str">
        <f t="shared" si="2"/>
        <v>N.A.</v>
      </c>
      <c r="P35" s="38">
        <v>0</v>
      </c>
      <c r="Q35" s="38">
        <v>0</v>
      </c>
      <c r="R35" s="39">
        <f t="shared" si="6"/>
        <v>0</v>
      </c>
      <c r="S35" s="38">
        <v>0</v>
      </c>
      <c r="T35" s="38">
        <v>0</v>
      </c>
      <c r="U35" s="39">
        <f t="shared" si="3"/>
        <v>0</v>
      </c>
    </row>
    <row r="36" spans="1:21" s="37" customFormat="1" ht="18" customHeight="1" x14ac:dyDescent="0.2">
      <c r="A36" s="165">
        <v>20</v>
      </c>
      <c r="B36" s="207" t="s">
        <v>137</v>
      </c>
      <c r="C36" s="165" t="s">
        <v>150</v>
      </c>
      <c r="D36" s="208">
        <v>0</v>
      </c>
      <c r="E36" s="209">
        <v>0</v>
      </c>
      <c r="F36" s="208">
        <v>0</v>
      </c>
      <c r="G36" s="208">
        <v>0</v>
      </c>
      <c r="H36" s="206">
        <f t="shared" si="4"/>
        <v>0</v>
      </c>
      <c r="I36" s="206"/>
      <c r="J36" s="208">
        <v>0</v>
      </c>
      <c r="K36" s="210">
        <v>0</v>
      </c>
      <c r="L36" s="208">
        <v>0</v>
      </c>
      <c r="M36" s="208">
        <v>0</v>
      </c>
      <c r="N36" s="210">
        <f t="shared" si="5"/>
        <v>0</v>
      </c>
      <c r="O36" s="206" t="str">
        <f t="shared" si="2"/>
        <v>N.A.</v>
      </c>
      <c r="P36" s="38">
        <v>0</v>
      </c>
      <c r="Q36" s="38">
        <v>0</v>
      </c>
      <c r="R36" s="39">
        <f t="shared" si="6"/>
        <v>0</v>
      </c>
      <c r="S36" s="38">
        <v>0</v>
      </c>
      <c r="T36" s="38">
        <v>0</v>
      </c>
      <c r="U36" s="39">
        <f t="shared" si="3"/>
        <v>0</v>
      </c>
    </row>
    <row r="37" spans="1:21" s="37" customFormat="1" ht="18" customHeight="1" x14ac:dyDescent="0.2">
      <c r="A37" s="165">
        <v>21</v>
      </c>
      <c r="B37" s="207" t="s">
        <v>141</v>
      </c>
      <c r="C37" s="165" t="s">
        <v>151</v>
      </c>
      <c r="D37" s="208">
        <v>0</v>
      </c>
      <c r="E37" s="209">
        <v>0</v>
      </c>
      <c r="F37" s="208">
        <v>0</v>
      </c>
      <c r="G37" s="208">
        <v>0</v>
      </c>
      <c r="H37" s="206">
        <f t="shared" si="4"/>
        <v>0</v>
      </c>
      <c r="I37" s="206"/>
      <c r="J37" s="208">
        <v>0</v>
      </c>
      <c r="K37" s="210">
        <v>0</v>
      </c>
      <c r="L37" s="208">
        <v>0</v>
      </c>
      <c r="M37" s="208">
        <v>0</v>
      </c>
      <c r="N37" s="210">
        <f t="shared" si="5"/>
        <v>0</v>
      </c>
      <c r="O37" s="206" t="str">
        <f t="shared" si="2"/>
        <v>N.A.</v>
      </c>
      <c r="P37" s="38">
        <v>0</v>
      </c>
      <c r="Q37" s="38">
        <v>0</v>
      </c>
      <c r="R37" s="39">
        <f t="shared" si="6"/>
        <v>0</v>
      </c>
      <c r="S37" s="38">
        <v>0</v>
      </c>
      <c r="T37" s="38">
        <v>0</v>
      </c>
      <c r="U37" s="39">
        <f t="shared" si="3"/>
        <v>0</v>
      </c>
    </row>
    <row r="38" spans="1:21" s="37" customFormat="1" ht="18" customHeight="1" x14ac:dyDescent="0.2">
      <c r="A38" s="165">
        <v>22</v>
      </c>
      <c r="B38" s="207" t="s">
        <v>141</v>
      </c>
      <c r="C38" s="165" t="s">
        <v>152</v>
      </c>
      <c r="D38" s="208">
        <v>0</v>
      </c>
      <c r="E38" s="209">
        <v>0</v>
      </c>
      <c r="F38" s="208">
        <v>0</v>
      </c>
      <c r="G38" s="208">
        <v>0</v>
      </c>
      <c r="H38" s="206">
        <f t="shared" si="4"/>
        <v>0</v>
      </c>
      <c r="I38" s="206"/>
      <c r="J38" s="208">
        <v>0</v>
      </c>
      <c r="K38" s="210">
        <v>0</v>
      </c>
      <c r="L38" s="208">
        <v>0</v>
      </c>
      <c r="M38" s="208">
        <v>0</v>
      </c>
      <c r="N38" s="210">
        <f t="shared" si="5"/>
        <v>0</v>
      </c>
      <c r="O38" s="206" t="str">
        <f t="shared" si="2"/>
        <v>N.A.</v>
      </c>
      <c r="P38" s="38">
        <v>0</v>
      </c>
      <c r="Q38" s="38">
        <v>0</v>
      </c>
      <c r="R38" s="39">
        <f t="shared" si="6"/>
        <v>0</v>
      </c>
      <c r="S38" s="38">
        <v>0</v>
      </c>
      <c r="T38" s="38">
        <v>0</v>
      </c>
      <c r="U38" s="39">
        <f t="shared" si="3"/>
        <v>0</v>
      </c>
    </row>
    <row r="39" spans="1:21" s="37" customFormat="1" ht="18" customHeight="1" x14ac:dyDescent="0.2">
      <c r="A39" s="165">
        <v>23</v>
      </c>
      <c r="B39" s="207" t="s">
        <v>141</v>
      </c>
      <c r="C39" s="165" t="s">
        <v>153</v>
      </c>
      <c r="D39" s="208">
        <v>0</v>
      </c>
      <c r="E39" s="209">
        <v>0</v>
      </c>
      <c r="F39" s="208">
        <v>0</v>
      </c>
      <c r="G39" s="208">
        <v>0</v>
      </c>
      <c r="H39" s="206">
        <f t="shared" si="4"/>
        <v>0</v>
      </c>
      <c r="I39" s="206"/>
      <c r="J39" s="208">
        <v>0</v>
      </c>
      <c r="K39" s="210">
        <v>0</v>
      </c>
      <c r="L39" s="208">
        <v>0</v>
      </c>
      <c r="M39" s="208">
        <v>0</v>
      </c>
      <c r="N39" s="210">
        <f t="shared" si="5"/>
        <v>0</v>
      </c>
      <c r="O39" s="206" t="str">
        <f t="shared" si="2"/>
        <v>N.A.</v>
      </c>
      <c r="P39" s="38">
        <v>0</v>
      </c>
      <c r="Q39" s="38">
        <v>0</v>
      </c>
      <c r="R39" s="39">
        <f t="shared" si="6"/>
        <v>0</v>
      </c>
      <c r="S39" s="38">
        <v>0</v>
      </c>
      <c r="T39" s="38">
        <v>0</v>
      </c>
      <c r="U39" s="39">
        <f t="shared" si="3"/>
        <v>0</v>
      </c>
    </row>
    <row r="40" spans="1:21" s="37" customFormat="1" ht="18" customHeight="1" x14ac:dyDescent="0.2">
      <c r="A40" s="165">
        <v>24</v>
      </c>
      <c r="B40" s="207" t="s">
        <v>141</v>
      </c>
      <c r="C40" s="165" t="s">
        <v>154</v>
      </c>
      <c r="D40" s="208">
        <v>0</v>
      </c>
      <c r="E40" s="209">
        <v>0</v>
      </c>
      <c r="F40" s="208">
        <v>0</v>
      </c>
      <c r="G40" s="208">
        <v>0</v>
      </c>
      <c r="H40" s="206">
        <f t="shared" si="4"/>
        <v>0</v>
      </c>
      <c r="I40" s="206"/>
      <c r="J40" s="208">
        <v>0</v>
      </c>
      <c r="K40" s="210">
        <v>0</v>
      </c>
      <c r="L40" s="208">
        <v>0</v>
      </c>
      <c r="M40" s="208">
        <v>0</v>
      </c>
      <c r="N40" s="210">
        <f t="shared" si="5"/>
        <v>0</v>
      </c>
      <c r="O40" s="206" t="str">
        <f t="shared" si="2"/>
        <v>N.A.</v>
      </c>
      <c r="P40" s="38">
        <v>0</v>
      </c>
      <c r="Q40" s="38">
        <v>0</v>
      </c>
      <c r="R40" s="39">
        <f t="shared" si="6"/>
        <v>0</v>
      </c>
      <c r="S40" s="38">
        <v>0</v>
      </c>
      <c r="T40" s="38">
        <v>0</v>
      </c>
      <c r="U40" s="39">
        <f t="shared" si="3"/>
        <v>0</v>
      </c>
    </row>
    <row r="41" spans="1:21" s="37" customFormat="1" ht="18" customHeight="1" x14ac:dyDescent="0.2">
      <c r="A41" s="165">
        <v>25</v>
      </c>
      <c r="B41" s="207" t="s">
        <v>125</v>
      </c>
      <c r="C41" s="165" t="s">
        <v>155</v>
      </c>
      <c r="D41" s="208">
        <v>0</v>
      </c>
      <c r="E41" s="209">
        <v>0</v>
      </c>
      <c r="F41" s="208">
        <v>0</v>
      </c>
      <c r="G41" s="208">
        <v>0</v>
      </c>
      <c r="H41" s="206">
        <f t="shared" si="4"/>
        <v>0</v>
      </c>
      <c r="I41" s="206"/>
      <c r="J41" s="208">
        <v>0</v>
      </c>
      <c r="K41" s="210">
        <v>0</v>
      </c>
      <c r="L41" s="208">
        <v>0</v>
      </c>
      <c r="M41" s="208">
        <v>0</v>
      </c>
      <c r="N41" s="210">
        <f t="shared" si="5"/>
        <v>0</v>
      </c>
      <c r="O41" s="206" t="str">
        <f t="shared" si="2"/>
        <v>N.A.</v>
      </c>
      <c r="P41" s="38">
        <v>0</v>
      </c>
      <c r="Q41" s="38">
        <v>0</v>
      </c>
      <c r="R41" s="39">
        <f t="shared" si="6"/>
        <v>0</v>
      </c>
      <c r="S41" s="38">
        <v>0</v>
      </c>
      <c r="T41" s="38">
        <v>0</v>
      </c>
      <c r="U41" s="39">
        <f t="shared" si="3"/>
        <v>0</v>
      </c>
    </row>
    <row r="42" spans="1:21" s="37" customFormat="1" ht="18" customHeight="1" x14ac:dyDescent="0.2">
      <c r="A42" s="165">
        <v>26</v>
      </c>
      <c r="B42" s="207" t="s">
        <v>156</v>
      </c>
      <c r="C42" s="165" t="s">
        <v>157</v>
      </c>
      <c r="D42" s="208">
        <v>0</v>
      </c>
      <c r="E42" s="209">
        <v>0</v>
      </c>
      <c r="F42" s="208">
        <v>0</v>
      </c>
      <c r="G42" s="208">
        <v>0</v>
      </c>
      <c r="H42" s="206">
        <f t="shared" si="4"/>
        <v>0</v>
      </c>
      <c r="I42" s="206"/>
      <c r="J42" s="208">
        <v>0</v>
      </c>
      <c r="K42" s="210">
        <v>0</v>
      </c>
      <c r="L42" s="208">
        <v>0</v>
      </c>
      <c r="M42" s="208">
        <v>0</v>
      </c>
      <c r="N42" s="210">
        <f t="shared" si="5"/>
        <v>0</v>
      </c>
      <c r="O42" s="206" t="str">
        <f t="shared" si="2"/>
        <v>N.A.</v>
      </c>
      <c r="P42" s="38">
        <v>0</v>
      </c>
      <c r="Q42" s="38">
        <v>0</v>
      </c>
      <c r="R42" s="39">
        <f t="shared" si="6"/>
        <v>0</v>
      </c>
      <c r="S42" s="38">
        <v>0</v>
      </c>
      <c r="T42" s="38">
        <v>0</v>
      </c>
      <c r="U42" s="39">
        <f t="shared" si="3"/>
        <v>0</v>
      </c>
    </row>
    <row r="43" spans="1:21" s="37" customFormat="1" ht="18" customHeight="1" x14ac:dyDescent="0.2">
      <c r="A43" s="165">
        <v>27</v>
      </c>
      <c r="B43" s="207" t="s">
        <v>137</v>
      </c>
      <c r="C43" s="165" t="s">
        <v>158</v>
      </c>
      <c r="D43" s="208">
        <v>0</v>
      </c>
      <c r="E43" s="209">
        <v>0</v>
      </c>
      <c r="F43" s="208">
        <v>0</v>
      </c>
      <c r="G43" s="208">
        <v>0</v>
      </c>
      <c r="H43" s="206">
        <f t="shared" si="4"/>
        <v>0</v>
      </c>
      <c r="I43" s="206"/>
      <c r="J43" s="208">
        <v>0</v>
      </c>
      <c r="K43" s="210">
        <v>0</v>
      </c>
      <c r="L43" s="208">
        <v>0</v>
      </c>
      <c r="M43" s="208">
        <v>0</v>
      </c>
      <c r="N43" s="210">
        <f t="shared" si="5"/>
        <v>0</v>
      </c>
      <c r="O43" s="206" t="str">
        <f t="shared" si="2"/>
        <v>N.A.</v>
      </c>
      <c r="P43" s="38">
        <v>0</v>
      </c>
      <c r="Q43" s="38">
        <v>0</v>
      </c>
      <c r="R43" s="39">
        <f t="shared" si="6"/>
        <v>0</v>
      </c>
      <c r="S43" s="38">
        <v>0</v>
      </c>
      <c r="T43" s="38">
        <v>0</v>
      </c>
      <c r="U43" s="39">
        <f t="shared" si="3"/>
        <v>0</v>
      </c>
    </row>
    <row r="44" spans="1:21" s="37" customFormat="1" ht="18" customHeight="1" x14ac:dyDescent="0.2">
      <c r="A44" s="165">
        <v>28</v>
      </c>
      <c r="B44" s="207" t="s">
        <v>137</v>
      </c>
      <c r="C44" s="165" t="s">
        <v>159</v>
      </c>
      <c r="D44" s="208">
        <v>0</v>
      </c>
      <c r="E44" s="209">
        <v>0</v>
      </c>
      <c r="F44" s="208">
        <v>0</v>
      </c>
      <c r="G44" s="208">
        <v>0</v>
      </c>
      <c r="H44" s="206">
        <f t="shared" si="4"/>
        <v>0</v>
      </c>
      <c r="I44" s="206"/>
      <c r="J44" s="208">
        <v>0</v>
      </c>
      <c r="K44" s="210">
        <v>0</v>
      </c>
      <c r="L44" s="208">
        <v>0</v>
      </c>
      <c r="M44" s="208">
        <v>0</v>
      </c>
      <c r="N44" s="210">
        <f t="shared" si="5"/>
        <v>0</v>
      </c>
      <c r="O44" s="206" t="str">
        <f t="shared" si="2"/>
        <v>N.A.</v>
      </c>
      <c r="P44" s="38">
        <v>0</v>
      </c>
      <c r="Q44" s="38">
        <v>0</v>
      </c>
      <c r="R44" s="39">
        <f t="shared" si="6"/>
        <v>0</v>
      </c>
      <c r="S44" s="38">
        <v>0</v>
      </c>
      <c r="T44" s="38">
        <v>0</v>
      </c>
      <c r="U44" s="39">
        <f t="shared" si="3"/>
        <v>0</v>
      </c>
    </row>
    <row r="45" spans="1:21" s="37" customFormat="1" ht="18" customHeight="1" x14ac:dyDescent="0.2">
      <c r="A45" s="165">
        <v>29</v>
      </c>
      <c r="B45" s="207" t="s">
        <v>137</v>
      </c>
      <c r="C45" s="165" t="s">
        <v>160</v>
      </c>
      <c r="D45" s="208">
        <v>0</v>
      </c>
      <c r="E45" s="209">
        <v>0</v>
      </c>
      <c r="F45" s="208">
        <v>0</v>
      </c>
      <c r="G45" s="208">
        <v>0</v>
      </c>
      <c r="H45" s="206">
        <f t="shared" si="4"/>
        <v>0</v>
      </c>
      <c r="I45" s="206"/>
      <c r="J45" s="208">
        <v>0</v>
      </c>
      <c r="K45" s="210">
        <v>0</v>
      </c>
      <c r="L45" s="208">
        <v>0</v>
      </c>
      <c r="M45" s="208">
        <v>0</v>
      </c>
      <c r="N45" s="210">
        <f t="shared" si="5"/>
        <v>0</v>
      </c>
      <c r="O45" s="206" t="str">
        <f t="shared" si="2"/>
        <v>N.A.</v>
      </c>
      <c r="P45" s="38">
        <v>0</v>
      </c>
      <c r="Q45" s="38">
        <v>0</v>
      </c>
      <c r="R45" s="39">
        <f t="shared" si="6"/>
        <v>0</v>
      </c>
      <c r="S45" s="38">
        <v>0</v>
      </c>
      <c r="T45" s="38">
        <v>0</v>
      </c>
      <c r="U45" s="39">
        <f t="shared" si="3"/>
        <v>0</v>
      </c>
    </row>
    <row r="46" spans="1:21" s="37" customFormat="1" ht="18" customHeight="1" x14ac:dyDescent="0.2">
      <c r="A46" s="165">
        <v>30</v>
      </c>
      <c r="B46" s="207" t="s">
        <v>137</v>
      </c>
      <c r="C46" s="165" t="s">
        <v>161</v>
      </c>
      <c r="D46" s="208">
        <v>0</v>
      </c>
      <c r="E46" s="209">
        <v>0</v>
      </c>
      <c r="F46" s="208">
        <v>0</v>
      </c>
      <c r="G46" s="208">
        <v>0</v>
      </c>
      <c r="H46" s="206">
        <f t="shared" si="4"/>
        <v>0</v>
      </c>
      <c r="I46" s="206"/>
      <c r="J46" s="208">
        <v>0</v>
      </c>
      <c r="K46" s="210">
        <v>0</v>
      </c>
      <c r="L46" s="208">
        <v>0</v>
      </c>
      <c r="M46" s="208">
        <v>0</v>
      </c>
      <c r="N46" s="210">
        <f t="shared" si="5"/>
        <v>0</v>
      </c>
      <c r="O46" s="206" t="str">
        <f t="shared" si="2"/>
        <v>N.A.</v>
      </c>
      <c r="P46" s="38">
        <v>0</v>
      </c>
      <c r="Q46" s="38">
        <v>0</v>
      </c>
      <c r="R46" s="39">
        <f t="shared" si="6"/>
        <v>0</v>
      </c>
      <c r="S46" s="38">
        <v>0</v>
      </c>
      <c r="T46" s="38">
        <v>0</v>
      </c>
      <c r="U46" s="39">
        <f t="shared" si="3"/>
        <v>0</v>
      </c>
    </row>
    <row r="47" spans="1:21" s="37" customFormat="1" ht="18" customHeight="1" x14ac:dyDescent="0.2">
      <c r="A47" s="165">
        <v>31</v>
      </c>
      <c r="B47" s="207" t="s">
        <v>137</v>
      </c>
      <c r="C47" s="165" t="s">
        <v>162</v>
      </c>
      <c r="D47" s="208">
        <v>0</v>
      </c>
      <c r="E47" s="209">
        <v>0</v>
      </c>
      <c r="F47" s="208">
        <v>0</v>
      </c>
      <c r="G47" s="208">
        <v>0</v>
      </c>
      <c r="H47" s="206">
        <f t="shared" si="4"/>
        <v>0</v>
      </c>
      <c r="I47" s="206"/>
      <c r="J47" s="208">
        <v>0</v>
      </c>
      <c r="K47" s="210">
        <v>0</v>
      </c>
      <c r="L47" s="208">
        <v>0</v>
      </c>
      <c r="M47" s="208">
        <v>0</v>
      </c>
      <c r="N47" s="210">
        <f t="shared" si="5"/>
        <v>0</v>
      </c>
      <c r="O47" s="206" t="str">
        <f t="shared" si="2"/>
        <v>N.A.</v>
      </c>
      <c r="P47" s="38">
        <v>0</v>
      </c>
      <c r="Q47" s="38">
        <v>0</v>
      </c>
      <c r="R47" s="39">
        <f t="shared" si="6"/>
        <v>0</v>
      </c>
      <c r="S47" s="38">
        <v>0</v>
      </c>
      <c r="T47" s="38">
        <v>0</v>
      </c>
      <c r="U47" s="39">
        <f t="shared" si="3"/>
        <v>0</v>
      </c>
    </row>
    <row r="48" spans="1:21" s="37" customFormat="1" ht="18" customHeight="1" x14ac:dyDescent="0.2">
      <c r="A48" s="165">
        <v>32</v>
      </c>
      <c r="B48" s="207" t="s">
        <v>141</v>
      </c>
      <c r="C48" s="165" t="s">
        <v>163</v>
      </c>
      <c r="D48" s="208">
        <v>0</v>
      </c>
      <c r="E48" s="209">
        <v>0</v>
      </c>
      <c r="F48" s="208">
        <v>0</v>
      </c>
      <c r="G48" s="208">
        <v>0</v>
      </c>
      <c r="H48" s="206">
        <f t="shared" si="4"/>
        <v>0</v>
      </c>
      <c r="I48" s="206"/>
      <c r="J48" s="208">
        <v>0</v>
      </c>
      <c r="K48" s="210">
        <v>0</v>
      </c>
      <c r="L48" s="208">
        <v>0</v>
      </c>
      <c r="M48" s="208">
        <v>0</v>
      </c>
      <c r="N48" s="210">
        <f t="shared" si="5"/>
        <v>0</v>
      </c>
      <c r="O48" s="206" t="str">
        <f t="shared" si="2"/>
        <v>N.A.</v>
      </c>
      <c r="P48" s="38">
        <v>0</v>
      </c>
      <c r="Q48" s="38">
        <v>0</v>
      </c>
      <c r="R48" s="39">
        <f t="shared" si="6"/>
        <v>0</v>
      </c>
      <c r="S48" s="38">
        <v>0</v>
      </c>
      <c r="T48" s="38">
        <v>0</v>
      </c>
      <c r="U48" s="39">
        <f t="shared" si="3"/>
        <v>0</v>
      </c>
    </row>
    <row r="49" spans="1:21" s="37" customFormat="1" ht="18" customHeight="1" x14ac:dyDescent="0.2">
      <c r="A49" s="165">
        <v>33</v>
      </c>
      <c r="B49" s="207" t="s">
        <v>141</v>
      </c>
      <c r="C49" s="165" t="s">
        <v>164</v>
      </c>
      <c r="D49" s="208">
        <v>0</v>
      </c>
      <c r="E49" s="209">
        <v>0</v>
      </c>
      <c r="F49" s="208">
        <v>0</v>
      </c>
      <c r="G49" s="208">
        <v>0</v>
      </c>
      <c r="H49" s="206">
        <f t="shared" si="4"/>
        <v>0</v>
      </c>
      <c r="I49" s="206"/>
      <c r="J49" s="208">
        <v>0</v>
      </c>
      <c r="K49" s="210">
        <v>0</v>
      </c>
      <c r="L49" s="208">
        <v>0</v>
      </c>
      <c r="M49" s="208">
        <v>0</v>
      </c>
      <c r="N49" s="210">
        <f t="shared" si="5"/>
        <v>0</v>
      </c>
      <c r="O49" s="206" t="str">
        <f t="shared" si="2"/>
        <v>N.A.</v>
      </c>
      <c r="P49" s="38">
        <v>0</v>
      </c>
      <c r="Q49" s="38">
        <v>0</v>
      </c>
      <c r="R49" s="39">
        <f t="shared" si="6"/>
        <v>0</v>
      </c>
      <c r="S49" s="38">
        <v>0</v>
      </c>
      <c r="T49" s="38">
        <v>0</v>
      </c>
      <c r="U49" s="39">
        <f t="shared" si="3"/>
        <v>0</v>
      </c>
    </row>
    <row r="50" spans="1:21" s="37" customFormat="1" ht="18" customHeight="1" x14ac:dyDescent="0.2">
      <c r="A50" s="165">
        <v>34</v>
      </c>
      <c r="B50" s="207" t="s">
        <v>141</v>
      </c>
      <c r="C50" s="165" t="s">
        <v>165</v>
      </c>
      <c r="D50" s="208">
        <v>0</v>
      </c>
      <c r="E50" s="209">
        <v>0</v>
      </c>
      <c r="F50" s="208">
        <v>0</v>
      </c>
      <c r="G50" s="208">
        <v>0</v>
      </c>
      <c r="H50" s="206">
        <f t="shared" si="4"/>
        <v>0</v>
      </c>
      <c r="I50" s="206"/>
      <c r="J50" s="208">
        <v>0</v>
      </c>
      <c r="K50" s="210">
        <v>0</v>
      </c>
      <c r="L50" s="208">
        <v>0</v>
      </c>
      <c r="M50" s="208">
        <v>0</v>
      </c>
      <c r="N50" s="210">
        <f t="shared" si="5"/>
        <v>0</v>
      </c>
      <c r="O50" s="206" t="str">
        <f t="shared" si="2"/>
        <v>N.A.</v>
      </c>
      <c r="P50" s="38">
        <v>0</v>
      </c>
      <c r="Q50" s="38">
        <v>0</v>
      </c>
      <c r="R50" s="39">
        <f t="shared" si="6"/>
        <v>0</v>
      </c>
      <c r="S50" s="38">
        <v>0</v>
      </c>
      <c r="T50" s="38">
        <v>0</v>
      </c>
      <c r="U50" s="39">
        <f t="shared" si="3"/>
        <v>0</v>
      </c>
    </row>
    <row r="51" spans="1:21" s="37" customFormat="1" ht="18" customHeight="1" x14ac:dyDescent="0.2">
      <c r="A51" s="165">
        <v>35</v>
      </c>
      <c r="B51" s="207" t="s">
        <v>141</v>
      </c>
      <c r="C51" s="165" t="s">
        <v>166</v>
      </c>
      <c r="D51" s="208">
        <v>0</v>
      </c>
      <c r="E51" s="209">
        <v>0</v>
      </c>
      <c r="F51" s="208">
        <v>0</v>
      </c>
      <c r="G51" s="208">
        <v>0</v>
      </c>
      <c r="H51" s="206">
        <f t="shared" si="4"/>
        <v>0</v>
      </c>
      <c r="I51" s="206"/>
      <c r="J51" s="208">
        <v>0</v>
      </c>
      <c r="K51" s="210">
        <v>0</v>
      </c>
      <c r="L51" s="208">
        <v>0</v>
      </c>
      <c r="M51" s="208">
        <v>0</v>
      </c>
      <c r="N51" s="210">
        <f t="shared" si="5"/>
        <v>0</v>
      </c>
      <c r="O51" s="206" t="str">
        <f t="shared" si="2"/>
        <v>N.A.</v>
      </c>
      <c r="P51" s="38">
        <v>0</v>
      </c>
      <c r="Q51" s="38">
        <v>0</v>
      </c>
      <c r="R51" s="39">
        <f t="shared" si="6"/>
        <v>0</v>
      </c>
      <c r="S51" s="38">
        <v>0</v>
      </c>
      <c r="T51" s="38">
        <v>0</v>
      </c>
      <c r="U51" s="39">
        <f t="shared" si="3"/>
        <v>0</v>
      </c>
    </row>
    <row r="52" spans="1:21" s="37" customFormat="1" ht="18" customHeight="1" x14ac:dyDescent="0.2">
      <c r="A52" s="165">
        <v>36</v>
      </c>
      <c r="B52" s="207" t="s">
        <v>141</v>
      </c>
      <c r="C52" s="165" t="s">
        <v>167</v>
      </c>
      <c r="D52" s="208">
        <v>0</v>
      </c>
      <c r="E52" s="209">
        <v>0</v>
      </c>
      <c r="F52" s="208">
        <v>0</v>
      </c>
      <c r="G52" s="208">
        <v>0</v>
      </c>
      <c r="H52" s="206">
        <f t="shared" si="4"/>
        <v>0</v>
      </c>
      <c r="I52" s="206"/>
      <c r="J52" s="208">
        <v>0</v>
      </c>
      <c r="K52" s="210">
        <v>0</v>
      </c>
      <c r="L52" s="208">
        <v>0</v>
      </c>
      <c r="M52" s="208">
        <v>0</v>
      </c>
      <c r="N52" s="210">
        <f t="shared" si="5"/>
        <v>0</v>
      </c>
      <c r="O52" s="206" t="str">
        <f t="shared" si="2"/>
        <v>N.A.</v>
      </c>
      <c r="P52" s="38">
        <v>0</v>
      </c>
      <c r="Q52" s="38">
        <v>0</v>
      </c>
      <c r="R52" s="39">
        <f t="shared" si="6"/>
        <v>0</v>
      </c>
      <c r="S52" s="38">
        <v>0</v>
      </c>
      <c r="T52" s="38">
        <v>0</v>
      </c>
      <c r="U52" s="39">
        <f t="shared" si="3"/>
        <v>0</v>
      </c>
    </row>
    <row r="53" spans="1:21" s="37" customFormat="1" ht="18" customHeight="1" x14ac:dyDescent="0.2">
      <c r="A53" s="165">
        <v>37</v>
      </c>
      <c r="B53" s="207" t="s">
        <v>141</v>
      </c>
      <c r="C53" s="165" t="s">
        <v>168</v>
      </c>
      <c r="D53" s="208">
        <v>0</v>
      </c>
      <c r="E53" s="209">
        <v>0</v>
      </c>
      <c r="F53" s="208">
        <v>0</v>
      </c>
      <c r="G53" s="208">
        <v>0</v>
      </c>
      <c r="H53" s="206">
        <f t="shared" si="4"/>
        <v>0</v>
      </c>
      <c r="I53" s="206"/>
      <c r="J53" s="208">
        <v>0</v>
      </c>
      <c r="K53" s="210">
        <v>0</v>
      </c>
      <c r="L53" s="208">
        <v>0</v>
      </c>
      <c r="M53" s="208">
        <v>0</v>
      </c>
      <c r="N53" s="210">
        <f t="shared" si="5"/>
        <v>0</v>
      </c>
      <c r="O53" s="206" t="str">
        <f t="shared" si="2"/>
        <v>N.A.</v>
      </c>
      <c r="P53" s="38">
        <v>0</v>
      </c>
      <c r="Q53" s="38">
        <v>0</v>
      </c>
      <c r="R53" s="39">
        <f t="shared" si="6"/>
        <v>0</v>
      </c>
      <c r="S53" s="38">
        <v>0</v>
      </c>
      <c r="T53" s="38">
        <v>0</v>
      </c>
      <c r="U53" s="39">
        <f t="shared" si="3"/>
        <v>0</v>
      </c>
    </row>
    <row r="54" spans="1:21" s="37" customFormat="1" ht="18" customHeight="1" x14ac:dyDescent="0.2">
      <c r="A54" s="165">
        <v>38</v>
      </c>
      <c r="B54" s="207" t="s">
        <v>127</v>
      </c>
      <c r="C54" s="165" t="s">
        <v>169</v>
      </c>
      <c r="D54" s="208">
        <v>0</v>
      </c>
      <c r="E54" s="209">
        <v>0</v>
      </c>
      <c r="F54" s="208">
        <v>0</v>
      </c>
      <c r="G54" s="208">
        <v>0</v>
      </c>
      <c r="H54" s="206">
        <f t="shared" si="4"/>
        <v>0</v>
      </c>
      <c r="I54" s="206"/>
      <c r="J54" s="208">
        <v>0</v>
      </c>
      <c r="K54" s="210">
        <v>0</v>
      </c>
      <c r="L54" s="208">
        <v>0</v>
      </c>
      <c r="M54" s="208">
        <v>0</v>
      </c>
      <c r="N54" s="210">
        <f t="shared" si="5"/>
        <v>0</v>
      </c>
      <c r="O54" s="206" t="str">
        <f t="shared" si="2"/>
        <v>N.A.</v>
      </c>
      <c r="P54" s="38">
        <v>0</v>
      </c>
      <c r="Q54" s="38">
        <v>0</v>
      </c>
      <c r="R54" s="39">
        <f t="shared" si="6"/>
        <v>0</v>
      </c>
      <c r="S54" s="38">
        <v>0</v>
      </c>
      <c r="T54" s="38">
        <v>0</v>
      </c>
      <c r="U54" s="39">
        <f t="shared" si="3"/>
        <v>0</v>
      </c>
    </row>
    <row r="55" spans="1:21" s="37" customFormat="1" ht="18" customHeight="1" x14ac:dyDescent="0.2">
      <c r="A55" s="165">
        <v>39</v>
      </c>
      <c r="B55" s="207" t="s">
        <v>137</v>
      </c>
      <c r="C55" s="165" t="s">
        <v>170</v>
      </c>
      <c r="D55" s="208">
        <v>0</v>
      </c>
      <c r="E55" s="209">
        <v>0</v>
      </c>
      <c r="F55" s="208">
        <v>0</v>
      </c>
      <c r="G55" s="208">
        <v>0</v>
      </c>
      <c r="H55" s="206">
        <f t="shared" si="4"/>
        <v>0</v>
      </c>
      <c r="I55" s="206"/>
      <c r="J55" s="208">
        <v>0</v>
      </c>
      <c r="K55" s="210">
        <v>0</v>
      </c>
      <c r="L55" s="208">
        <v>0</v>
      </c>
      <c r="M55" s="208">
        <v>0</v>
      </c>
      <c r="N55" s="210">
        <f t="shared" si="5"/>
        <v>0</v>
      </c>
      <c r="O55" s="206" t="str">
        <f t="shared" si="2"/>
        <v>N.A.</v>
      </c>
      <c r="P55" s="38">
        <v>0</v>
      </c>
      <c r="Q55" s="38">
        <v>0</v>
      </c>
      <c r="R55" s="39">
        <f t="shared" si="6"/>
        <v>0</v>
      </c>
      <c r="S55" s="38">
        <v>0</v>
      </c>
      <c r="T55" s="38">
        <v>0</v>
      </c>
      <c r="U55" s="39">
        <f t="shared" si="3"/>
        <v>0</v>
      </c>
    </row>
    <row r="56" spans="1:21" s="37" customFormat="1" ht="18" customHeight="1" x14ac:dyDescent="0.2">
      <c r="A56" s="165">
        <v>40</v>
      </c>
      <c r="B56" s="207" t="s">
        <v>137</v>
      </c>
      <c r="C56" s="165" t="s">
        <v>171</v>
      </c>
      <c r="D56" s="208">
        <v>0</v>
      </c>
      <c r="E56" s="209">
        <v>0</v>
      </c>
      <c r="F56" s="208">
        <v>0</v>
      </c>
      <c r="G56" s="208">
        <v>0</v>
      </c>
      <c r="H56" s="206">
        <f t="shared" si="4"/>
        <v>0</v>
      </c>
      <c r="I56" s="206"/>
      <c r="J56" s="208">
        <v>0</v>
      </c>
      <c r="K56" s="210">
        <v>0</v>
      </c>
      <c r="L56" s="208">
        <v>0</v>
      </c>
      <c r="M56" s="208">
        <v>0</v>
      </c>
      <c r="N56" s="210">
        <f t="shared" si="5"/>
        <v>0</v>
      </c>
      <c r="O56" s="206" t="str">
        <f t="shared" si="2"/>
        <v>N.A.</v>
      </c>
      <c r="P56" s="38">
        <v>0</v>
      </c>
      <c r="Q56" s="38">
        <v>0</v>
      </c>
      <c r="R56" s="39">
        <f t="shared" si="6"/>
        <v>0</v>
      </c>
      <c r="S56" s="38">
        <v>0</v>
      </c>
      <c r="T56" s="38">
        <v>0</v>
      </c>
      <c r="U56" s="39">
        <f t="shared" si="3"/>
        <v>0</v>
      </c>
    </row>
    <row r="57" spans="1:21" s="37" customFormat="1" ht="18" customHeight="1" x14ac:dyDescent="0.2">
      <c r="A57" s="165">
        <v>41</v>
      </c>
      <c r="B57" s="207" t="s">
        <v>137</v>
      </c>
      <c r="C57" s="165" t="s">
        <v>172</v>
      </c>
      <c r="D57" s="208">
        <v>0</v>
      </c>
      <c r="E57" s="209">
        <v>0</v>
      </c>
      <c r="F57" s="208">
        <v>0</v>
      </c>
      <c r="G57" s="208">
        <v>0</v>
      </c>
      <c r="H57" s="206">
        <f t="shared" si="4"/>
        <v>0</v>
      </c>
      <c r="I57" s="206"/>
      <c r="J57" s="208">
        <v>0</v>
      </c>
      <c r="K57" s="210">
        <v>0</v>
      </c>
      <c r="L57" s="208">
        <v>0</v>
      </c>
      <c r="M57" s="208">
        <v>0</v>
      </c>
      <c r="N57" s="210">
        <f t="shared" si="5"/>
        <v>0</v>
      </c>
      <c r="O57" s="206" t="str">
        <f t="shared" si="2"/>
        <v>N.A.</v>
      </c>
      <c r="P57" s="38">
        <v>0</v>
      </c>
      <c r="Q57" s="38">
        <v>0</v>
      </c>
      <c r="R57" s="39">
        <f t="shared" si="6"/>
        <v>0</v>
      </c>
      <c r="S57" s="38">
        <v>0</v>
      </c>
      <c r="T57" s="38">
        <v>0</v>
      </c>
      <c r="U57" s="39">
        <f t="shared" si="3"/>
        <v>0</v>
      </c>
    </row>
    <row r="58" spans="1:21" s="37" customFormat="1" ht="18" customHeight="1" x14ac:dyDescent="0.2">
      <c r="A58" s="165">
        <v>42</v>
      </c>
      <c r="B58" s="207" t="s">
        <v>137</v>
      </c>
      <c r="C58" s="165" t="s">
        <v>173</v>
      </c>
      <c r="D58" s="208">
        <v>0</v>
      </c>
      <c r="E58" s="209">
        <v>0</v>
      </c>
      <c r="F58" s="208">
        <v>0</v>
      </c>
      <c r="G58" s="208">
        <v>0</v>
      </c>
      <c r="H58" s="206">
        <f t="shared" si="4"/>
        <v>0</v>
      </c>
      <c r="I58" s="206"/>
      <c r="J58" s="208">
        <v>0</v>
      </c>
      <c r="K58" s="210">
        <v>0</v>
      </c>
      <c r="L58" s="208">
        <v>0</v>
      </c>
      <c r="M58" s="208">
        <v>0</v>
      </c>
      <c r="N58" s="210">
        <f t="shared" si="5"/>
        <v>0</v>
      </c>
      <c r="O58" s="206" t="str">
        <f t="shared" si="2"/>
        <v>N.A.</v>
      </c>
      <c r="P58" s="38">
        <v>0</v>
      </c>
      <c r="Q58" s="38">
        <v>0</v>
      </c>
      <c r="R58" s="39">
        <f t="shared" si="6"/>
        <v>0</v>
      </c>
      <c r="S58" s="38">
        <v>0</v>
      </c>
      <c r="T58" s="38">
        <v>0</v>
      </c>
      <c r="U58" s="39">
        <f t="shared" si="3"/>
        <v>0</v>
      </c>
    </row>
    <row r="59" spans="1:21" s="37" customFormat="1" ht="18" customHeight="1" x14ac:dyDescent="0.2">
      <c r="A59" s="165">
        <v>43</v>
      </c>
      <c r="B59" s="207" t="s">
        <v>137</v>
      </c>
      <c r="C59" s="165" t="s">
        <v>174</v>
      </c>
      <c r="D59" s="208">
        <v>0</v>
      </c>
      <c r="E59" s="209">
        <v>0</v>
      </c>
      <c r="F59" s="208">
        <v>0</v>
      </c>
      <c r="G59" s="208">
        <v>0</v>
      </c>
      <c r="H59" s="206">
        <f t="shared" si="4"/>
        <v>0</v>
      </c>
      <c r="I59" s="206"/>
      <c r="J59" s="208">
        <v>0</v>
      </c>
      <c r="K59" s="210">
        <v>0</v>
      </c>
      <c r="L59" s="208">
        <v>0</v>
      </c>
      <c r="M59" s="208">
        <v>0</v>
      </c>
      <c r="N59" s="210">
        <f t="shared" si="5"/>
        <v>0</v>
      </c>
      <c r="O59" s="206" t="str">
        <f t="shared" si="2"/>
        <v>N.A.</v>
      </c>
      <c r="P59" s="38">
        <v>0</v>
      </c>
      <c r="Q59" s="38">
        <v>0</v>
      </c>
      <c r="R59" s="39">
        <f t="shared" si="6"/>
        <v>0</v>
      </c>
      <c r="S59" s="38">
        <v>0</v>
      </c>
      <c r="T59" s="38">
        <v>0</v>
      </c>
      <c r="U59" s="39">
        <f t="shared" si="3"/>
        <v>0</v>
      </c>
    </row>
    <row r="60" spans="1:21" s="37" customFormat="1" ht="18" customHeight="1" x14ac:dyDescent="0.2">
      <c r="A60" s="165">
        <v>44</v>
      </c>
      <c r="B60" s="207" t="s">
        <v>141</v>
      </c>
      <c r="C60" s="165" t="s">
        <v>175</v>
      </c>
      <c r="D60" s="208">
        <v>0</v>
      </c>
      <c r="E60" s="209">
        <v>0</v>
      </c>
      <c r="F60" s="208">
        <v>0</v>
      </c>
      <c r="G60" s="208">
        <v>0</v>
      </c>
      <c r="H60" s="206">
        <f t="shared" si="4"/>
        <v>0</v>
      </c>
      <c r="I60" s="206"/>
      <c r="J60" s="208">
        <v>0</v>
      </c>
      <c r="K60" s="210">
        <v>0</v>
      </c>
      <c r="L60" s="208">
        <v>0</v>
      </c>
      <c r="M60" s="208">
        <v>0</v>
      </c>
      <c r="N60" s="210">
        <f t="shared" si="5"/>
        <v>0</v>
      </c>
      <c r="O60" s="206" t="str">
        <f t="shared" si="2"/>
        <v>N.A.</v>
      </c>
      <c r="P60" s="38">
        <v>0</v>
      </c>
      <c r="Q60" s="38">
        <v>0</v>
      </c>
      <c r="R60" s="39">
        <f t="shared" si="6"/>
        <v>0</v>
      </c>
      <c r="S60" s="38">
        <v>0</v>
      </c>
      <c r="T60" s="38">
        <v>0</v>
      </c>
      <c r="U60" s="39">
        <f t="shared" si="3"/>
        <v>0</v>
      </c>
    </row>
    <row r="61" spans="1:21" s="37" customFormat="1" ht="18" customHeight="1" x14ac:dyDescent="0.2">
      <c r="A61" s="165">
        <v>45</v>
      </c>
      <c r="B61" s="207" t="s">
        <v>141</v>
      </c>
      <c r="C61" s="165" t="s">
        <v>176</v>
      </c>
      <c r="D61" s="208">
        <v>0</v>
      </c>
      <c r="E61" s="209">
        <v>0</v>
      </c>
      <c r="F61" s="208">
        <v>0</v>
      </c>
      <c r="G61" s="208">
        <v>0</v>
      </c>
      <c r="H61" s="206">
        <f t="shared" si="4"/>
        <v>0</v>
      </c>
      <c r="I61" s="206"/>
      <c r="J61" s="208">
        <v>0</v>
      </c>
      <c r="K61" s="210">
        <v>0</v>
      </c>
      <c r="L61" s="208">
        <v>0</v>
      </c>
      <c r="M61" s="208">
        <v>0</v>
      </c>
      <c r="N61" s="210">
        <f t="shared" si="5"/>
        <v>0</v>
      </c>
      <c r="O61" s="206" t="str">
        <f t="shared" si="2"/>
        <v>N.A.</v>
      </c>
      <c r="P61" s="38">
        <v>0</v>
      </c>
      <c r="Q61" s="38">
        <v>0</v>
      </c>
      <c r="R61" s="39">
        <f t="shared" si="6"/>
        <v>0</v>
      </c>
      <c r="S61" s="38">
        <v>0</v>
      </c>
      <c r="T61" s="38">
        <v>0</v>
      </c>
      <c r="U61" s="39">
        <f t="shared" si="3"/>
        <v>0</v>
      </c>
    </row>
    <row r="62" spans="1:21" s="37" customFormat="1" ht="18" customHeight="1" x14ac:dyDescent="0.2">
      <c r="A62" s="165">
        <v>46</v>
      </c>
      <c r="B62" s="207" t="s">
        <v>141</v>
      </c>
      <c r="C62" s="165" t="s">
        <v>177</v>
      </c>
      <c r="D62" s="208">
        <v>0</v>
      </c>
      <c r="E62" s="209">
        <v>0</v>
      </c>
      <c r="F62" s="208">
        <v>0</v>
      </c>
      <c r="G62" s="208">
        <v>0</v>
      </c>
      <c r="H62" s="206">
        <f t="shared" si="4"/>
        <v>0</v>
      </c>
      <c r="I62" s="206"/>
      <c r="J62" s="208">
        <v>0</v>
      </c>
      <c r="K62" s="210">
        <v>0</v>
      </c>
      <c r="L62" s="208">
        <v>0</v>
      </c>
      <c r="M62" s="208">
        <v>0</v>
      </c>
      <c r="N62" s="210">
        <f t="shared" si="5"/>
        <v>0</v>
      </c>
      <c r="O62" s="206" t="str">
        <f t="shared" si="2"/>
        <v>N.A.</v>
      </c>
      <c r="P62" s="38">
        <v>0</v>
      </c>
      <c r="Q62" s="38">
        <v>0</v>
      </c>
      <c r="R62" s="39">
        <f t="shared" si="6"/>
        <v>0</v>
      </c>
      <c r="S62" s="38">
        <v>0</v>
      </c>
      <c r="T62" s="38">
        <v>0</v>
      </c>
      <c r="U62" s="39">
        <f t="shared" si="3"/>
        <v>0</v>
      </c>
    </row>
    <row r="63" spans="1:21" s="37" customFormat="1" ht="18" customHeight="1" x14ac:dyDescent="0.2">
      <c r="A63" s="165">
        <v>47</v>
      </c>
      <c r="B63" s="207" t="s">
        <v>141</v>
      </c>
      <c r="C63" s="165" t="s">
        <v>178</v>
      </c>
      <c r="D63" s="208">
        <v>0</v>
      </c>
      <c r="E63" s="209">
        <v>0</v>
      </c>
      <c r="F63" s="208">
        <v>0</v>
      </c>
      <c r="G63" s="208">
        <v>0</v>
      </c>
      <c r="H63" s="206">
        <f t="shared" si="4"/>
        <v>0</v>
      </c>
      <c r="I63" s="206"/>
      <c r="J63" s="208">
        <v>0</v>
      </c>
      <c r="K63" s="210">
        <v>0</v>
      </c>
      <c r="L63" s="208">
        <v>0</v>
      </c>
      <c r="M63" s="208">
        <v>0</v>
      </c>
      <c r="N63" s="210">
        <f t="shared" si="5"/>
        <v>0</v>
      </c>
      <c r="O63" s="206" t="str">
        <f t="shared" si="2"/>
        <v>N.A.</v>
      </c>
      <c r="P63" s="38">
        <v>0</v>
      </c>
      <c r="Q63" s="38">
        <v>0</v>
      </c>
      <c r="R63" s="39">
        <f t="shared" si="6"/>
        <v>0</v>
      </c>
      <c r="S63" s="38">
        <v>0</v>
      </c>
      <c r="T63" s="38">
        <v>0</v>
      </c>
      <c r="U63" s="39">
        <f t="shared" si="3"/>
        <v>0</v>
      </c>
    </row>
    <row r="64" spans="1:21" s="37" customFormat="1" ht="18" customHeight="1" x14ac:dyDescent="0.2">
      <c r="A64" s="165">
        <v>48</v>
      </c>
      <c r="B64" s="207" t="s">
        <v>129</v>
      </c>
      <c r="C64" s="165" t="s">
        <v>179</v>
      </c>
      <c r="D64" s="208">
        <v>0</v>
      </c>
      <c r="E64" s="209">
        <v>0</v>
      </c>
      <c r="F64" s="208">
        <v>0</v>
      </c>
      <c r="G64" s="208">
        <v>0</v>
      </c>
      <c r="H64" s="206">
        <f t="shared" si="4"/>
        <v>0</v>
      </c>
      <c r="I64" s="206"/>
      <c r="J64" s="208">
        <v>0</v>
      </c>
      <c r="K64" s="210">
        <v>0</v>
      </c>
      <c r="L64" s="208">
        <v>0</v>
      </c>
      <c r="M64" s="208">
        <v>0</v>
      </c>
      <c r="N64" s="210">
        <f t="shared" si="5"/>
        <v>0</v>
      </c>
      <c r="O64" s="206" t="str">
        <f t="shared" si="2"/>
        <v>N.A.</v>
      </c>
      <c r="P64" s="38">
        <v>0</v>
      </c>
      <c r="Q64" s="38">
        <v>0</v>
      </c>
      <c r="R64" s="39">
        <f t="shared" si="6"/>
        <v>0</v>
      </c>
      <c r="S64" s="38">
        <v>0</v>
      </c>
      <c r="T64" s="38">
        <v>0</v>
      </c>
      <c r="U64" s="39">
        <f t="shared" si="3"/>
        <v>0</v>
      </c>
    </row>
    <row r="65" spans="1:21" s="37" customFormat="1" ht="18" customHeight="1" x14ac:dyDescent="0.2">
      <c r="A65" s="165">
        <v>49</v>
      </c>
      <c r="B65" s="207" t="s">
        <v>137</v>
      </c>
      <c r="C65" s="165" t="s">
        <v>180</v>
      </c>
      <c r="D65" s="208">
        <v>0</v>
      </c>
      <c r="E65" s="209">
        <v>0</v>
      </c>
      <c r="F65" s="208">
        <v>0</v>
      </c>
      <c r="G65" s="208">
        <v>0</v>
      </c>
      <c r="H65" s="206">
        <f t="shared" si="4"/>
        <v>0</v>
      </c>
      <c r="I65" s="206"/>
      <c r="J65" s="208">
        <v>0</v>
      </c>
      <c r="K65" s="210">
        <v>0</v>
      </c>
      <c r="L65" s="208">
        <v>0</v>
      </c>
      <c r="M65" s="208">
        <v>0</v>
      </c>
      <c r="N65" s="210">
        <f t="shared" si="5"/>
        <v>0</v>
      </c>
      <c r="O65" s="206" t="str">
        <f t="shared" si="2"/>
        <v>N.A.</v>
      </c>
      <c r="P65" s="38">
        <v>0</v>
      </c>
      <c r="Q65" s="38">
        <v>0</v>
      </c>
      <c r="R65" s="39">
        <f t="shared" si="6"/>
        <v>0</v>
      </c>
      <c r="S65" s="38">
        <v>0</v>
      </c>
      <c r="T65" s="38">
        <v>0</v>
      </c>
      <c r="U65" s="39">
        <f t="shared" si="3"/>
        <v>0</v>
      </c>
    </row>
    <row r="66" spans="1:21" s="37" customFormat="1" ht="18" customHeight="1" x14ac:dyDescent="0.2">
      <c r="A66" s="165">
        <v>50</v>
      </c>
      <c r="B66" s="207" t="s">
        <v>137</v>
      </c>
      <c r="C66" s="165" t="s">
        <v>181</v>
      </c>
      <c r="D66" s="208">
        <v>0</v>
      </c>
      <c r="E66" s="209">
        <v>0</v>
      </c>
      <c r="F66" s="208">
        <v>0</v>
      </c>
      <c r="G66" s="208">
        <v>0</v>
      </c>
      <c r="H66" s="206">
        <f t="shared" si="4"/>
        <v>0</v>
      </c>
      <c r="I66" s="206"/>
      <c r="J66" s="208">
        <v>0</v>
      </c>
      <c r="K66" s="210">
        <v>0</v>
      </c>
      <c r="L66" s="208">
        <v>0</v>
      </c>
      <c r="M66" s="208">
        <v>0</v>
      </c>
      <c r="N66" s="210">
        <f t="shared" si="5"/>
        <v>0</v>
      </c>
      <c r="O66" s="206" t="str">
        <f t="shared" si="2"/>
        <v>N.A.</v>
      </c>
      <c r="P66" s="38">
        <v>0</v>
      </c>
      <c r="Q66" s="38">
        <v>0</v>
      </c>
      <c r="R66" s="39">
        <f t="shared" si="6"/>
        <v>0</v>
      </c>
      <c r="S66" s="38">
        <v>0</v>
      </c>
      <c r="T66" s="38">
        <v>0</v>
      </c>
      <c r="U66" s="39">
        <f t="shared" si="3"/>
        <v>0</v>
      </c>
    </row>
    <row r="67" spans="1:21" s="37" customFormat="1" ht="18" customHeight="1" x14ac:dyDescent="0.2">
      <c r="A67" s="165">
        <v>51</v>
      </c>
      <c r="B67" s="207" t="s">
        <v>137</v>
      </c>
      <c r="C67" s="165" t="s">
        <v>182</v>
      </c>
      <c r="D67" s="208">
        <v>0</v>
      </c>
      <c r="E67" s="209">
        <v>0</v>
      </c>
      <c r="F67" s="208">
        <v>0</v>
      </c>
      <c r="G67" s="208">
        <v>0</v>
      </c>
      <c r="H67" s="206">
        <f t="shared" si="4"/>
        <v>0</v>
      </c>
      <c r="I67" s="206"/>
      <c r="J67" s="208">
        <v>0</v>
      </c>
      <c r="K67" s="210">
        <v>0</v>
      </c>
      <c r="L67" s="208">
        <v>0</v>
      </c>
      <c r="M67" s="208">
        <v>0</v>
      </c>
      <c r="N67" s="210">
        <f t="shared" si="5"/>
        <v>0</v>
      </c>
      <c r="O67" s="206" t="str">
        <f t="shared" si="2"/>
        <v>N.A.</v>
      </c>
      <c r="P67" s="38">
        <v>0</v>
      </c>
      <c r="Q67" s="38">
        <v>0</v>
      </c>
      <c r="R67" s="39">
        <f t="shared" si="6"/>
        <v>0</v>
      </c>
      <c r="S67" s="38">
        <v>0</v>
      </c>
      <c r="T67" s="38">
        <v>0</v>
      </c>
      <c r="U67" s="39">
        <f t="shared" si="3"/>
        <v>0</v>
      </c>
    </row>
    <row r="68" spans="1:21" s="37" customFormat="1" ht="18" customHeight="1" x14ac:dyDescent="0.2">
      <c r="A68" s="165">
        <v>52</v>
      </c>
      <c r="B68" s="207" t="s">
        <v>137</v>
      </c>
      <c r="C68" s="165" t="s">
        <v>183</v>
      </c>
      <c r="D68" s="208">
        <v>0</v>
      </c>
      <c r="E68" s="209">
        <v>0</v>
      </c>
      <c r="F68" s="208">
        <v>0</v>
      </c>
      <c r="G68" s="208">
        <v>0</v>
      </c>
      <c r="H68" s="206">
        <f t="shared" si="4"/>
        <v>0</v>
      </c>
      <c r="I68" s="206"/>
      <c r="J68" s="208">
        <v>0</v>
      </c>
      <c r="K68" s="210">
        <v>0</v>
      </c>
      <c r="L68" s="208">
        <v>0</v>
      </c>
      <c r="M68" s="208">
        <v>0</v>
      </c>
      <c r="N68" s="210">
        <f t="shared" si="5"/>
        <v>0</v>
      </c>
      <c r="O68" s="206" t="str">
        <f t="shared" si="2"/>
        <v>N.A.</v>
      </c>
      <c r="P68" s="38">
        <v>0</v>
      </c>
      <c r="Q68" s="38">
        <v>0</v>
      </c>
      <c r="R68" s="39">
        <f t="shared" si="6"/>
        <v>0</v>
      </c>
      <c r="S68" s="38">
        <v>0</v>
      </c>
      <c r="T68" s="38">
        <v>0</v>
      </c>
      <c r="U68" s="39">
        <f t="shared" si="3"/>
        <v>0</v>
      </c>
    </row>
    <row r="69" spans="1:21" s="37" customFormat="1" ht="18" customHeight="1" x14ac:dyDescent="0.2">
      <c r="A69" s="165">
        <v>53</v>
      </c>
      <c r="B69" s="207" t="s">
        <v>137</v>
      </c>
      <c r="C69" s="165" t="s">
        <v>184</v>
      </c>
      <c r="D69" s="208">
        <v>0</v>
      </c>
      <c r="E69" s="209">
        <v>0</v>
      </c>
      <c r="F69" s="208">
        <v>0</v>
      </c>
      <c r="G69" s="208">
        <v>0</v>
      </c>
      <c r="H69" s="206">
        <f t="shared" si="4"/>
        <v>0</v>
      </c>
      <c r="I69" s="206"/>
      <c r="J69" s="208">
        <v>0</v>
      </c>
      <c r="K69" s="210">
        <v>0</v>
      </c>
      <c r="L69" s="208">
        <v>0</v>
      </c>
      <c r="M69" s="208">
        <v>0</v>
      </c>
      <c r="N69" s="210">
        <f t="shared" si="5"/>
        <v>0</v>
      </c>
      <c r="O69" s="206" t="str">
        <f t="shared" si="2"/>
        <v>N.A.</v>
      </c>
      <c r="P69" s="38">
        <v>0</v>
      </c>
      <c r="Q69" s="38">
        <v>0</v>
      </c>
      <c r="R69" s="39">
        <f t="shared" si="6"/>
        <v>0</v>
      </c>
      <c r="S69" s="38">
        <v>0</v>
      </c>
      <c r="T69" s="38">
        <v>0</v>
      </c>
      <c r="U69" s="39">
        <f t="shared" si="3"/>
        <v>0</v>
      </c>
    </row>
    <row r="70" spans="1:21" s="37" customFormat="1" ht="18" customHeight="1" x14ac:dyDescent="0.2">
      <c r="A70" s="165">
        <v>54</v>
      </c>
      <c r="B70" s="207" t="s">
        <v>137</v>
      </c>
      <c r="C70" s="165" t="s">
        <v>185</v>
      </c>
      <c r="D70" s="208">
        <v>0</v>
      </c>
      <c r="E70" s="209">
        <v>0</v>
      </c>
      <c r="F70" s="208">
        <v>0</v>
      </c>
      <c r="G70" s="208">
        <v>0</v>
      </c>
      <c r="H70" s="206">
        <f t="shared" si="4"/>
        <v>0</v>
      </c>
      <c r="I70" s="206"/>
      <c r="J70" s="208">
        <v>0</v>
      </c>
      <c r="K70" s="210">
        <v>0</v>
      </c>
      <c r="L70" s="208">
        <v>0</v>
      </c>
      <c r="M70" s="208">
        <v>0</v>
      </c>
      <c r="N70" s="210">
        <f t="shared" si="5"/>
        <v>0</v>
      </c>
      <c r="O70" s="206" t="str">
        <f t="shared" si="2"/>
        <v>N.A.</v>
      </c>
      <c r="P70" s="38">
        <v>0</v>
      </c>
      <c r="Q70" s="38">
        <v>0</v>
      </c>
      <c r="R70" s="39">
        <f t="shared" si="6"/>
        <v>0</v>
      </c>
      <c r="S70" s="38">
        <v>0</v>
      </c>
      <c r="T70" s="38">
        <v>0</v>
      </c>
      <c r="U70" s="39">
        <f t="shared" si="3"/>
        <v>0</v>
      </c>
    </row>
    <row r="71" spans="1:21" s="37" customFormat="1" ht="18" customHeight="1" x14ac:dyDescent="0.2">
      <c r="A71" s="165">
        <v>55</v>
      </c>
      <c r="B71" s="207" t="s">
        <v>137</v>
      </c>
      <c r="C71" s="165" t="s">
        <v>186</v>
      </c>
      <c r="D71" s="208">
        <v>0</v>
      </c>
      <c r="E71" s="209">
        <v>0</v>
      </c>
      <c r="F71" s="208">
        <v>0</v>
      </c>
      <c r="G71" s="208">
        <v>0</v>
      </c>
      <c r="H71" s="206">
        <f t="shared" si="4"/>
        <v>0</v>
      </c>
      <c r="I71" s="206"/>
      <c r="J71" s="208">
        <v>0</v>
      </c>
      <c r="K71" s="210">
        <v>0</v>
      </c>
      <c r="L71" s="208">
        <v>0</v>
      </c>
      <c r="M71" s="208">
        <v>0</v>
      </c>
      <c r="N71" s="210">
        <f t="shared" si="5"/>
        <v>0</v>
      </c>
      <c r="O71" s="206" t="str">
        <f t="shared" si="2"/>
        <v>N.A.</v>
      </c>
      <c r="P71" s="38">
        <v>0</v>
      </c>
      <c r="Q71" s="38">
        <v>0</v>
      </c>
      <c r="R71" s="39">
        <f t="shared" si="6"/>
        <v>0</v>
      </c>
      <c r="S71" s="38">
        <v>0</v>
      </c>
      <c r="T71" s="38">
        <v>0</v>
      </c>
      <c r="U71" s="39">
        <f t="shared" si="3"/>
        <v>0</v>
      </c>
    </row>
    <row r="72" spans="1:21" s="37" customFormat="1" ht="18" customHeight="1" x14ac:dyDescent="0.2">
      <c r="A72" s="165">
        <v>57</v>
      </c>
      <c r="B72" s="207" t="s">
        <v>137</v>
      </c>
      <c r="C72" s="165" t="s">
        <v>187</v>
      </c>
      <c r="D72" s="208">
        <v>0</v>
      </c>
      <c r="E72" s="209">
        <v>0</v>
      </c>
      <c r="F72" s="208">
        <v>0</v>
      </c>
      <c r="G72" s="208">
        <v>0</v>
      </c>
      <c r="H72" s="206">
        <f t="shared" si="4"/>
        <v>0</v>
      </c>
      <c r="I72" s="206"/>
      <c r="J72" s="208">
        <v>0</v>
      </c>
      <c r="K72" s="210">
        <v>0</v>
      </c>
      <c r="L72" s="208">
        <v>0</v>
      </c>
      <c r="M72" s="208">
        <v>0</v>
      </c>
      <c r="N72" s="210">
        <f t="shared" si="5"/>
        <v>0</v>
      </c>
      <c r="O72" s="206" t="str">
        <f t="shared" si="2"/>
        <v>N.A.</v>
      </c>
      <c r="P72" s="38">
        <v>0</v>
      </c>
      <c r="Q72" s="38">
        <v>0</v>
      </c>
      <c r="R72" s="39">
        <f t="shared" si="6"/>
        <v>0</v>
      </c>
      <c r="S72" s="38">
        <v>0</v>
      </c>
      <c r="T72" s="38">
        <v>0</v>
      </c>
      <c r="U72" s="39">
        <f t="shared" si="3"/>
        <v>0</v>
      </c>
    </row>
    <row r="73" spans="1:21" s="37" customFormat="1" ht="18" customHeight="1" x14ac:dyDescent="0.2">
      <c r="A73" s="165">
        <v>58</v>
      </c>
      <c r="B73" s="207" t="s">
        <v>141</v>
      </c>
      <c r="C73" s="165" t="s">
        <v>188</v>
      </c>
      <c r="D73" s="208">
        <v>0</v>
      </c>
      <c r="E73" s="209">
        <v>0</v>
      </c>
      <c r="F73" s="208">
        <v>0</v>
      </c>
      <c r="G73" s="208">
        <v>0</v>
      </c>
      <c r="H73" s="206">
        <f t="shared" si="4"/>
        <v>0</v>
      </c>
      <c r="I73" s="206"/>
      <c r="J73" s="208">
        <v>0</v>
      </c>
      <c r="K73" s="210">
        <v>0</v>
      </c>
      <c r="L73" s="208">
        <v>0</v>
      </c>
      <c r="M73" s="208">
        <v>0</v>
      </c>
      <c r="N73" s="210">
        <f t="shared" si="5"/>
        <v>0</v>
      </c>
      <c r="O73" s="206" t="str">
        <f t="shared" si="2"/>
        <v>N.A.</v>
      </c>
      <c r="P73" s="38">
        <v>0</v>
      </c>
      <c r="Q73" s="38">
        <v>0</v>
      </c>
      <c r="R73" s="39">
        <f t="shared" si="6"/>
        <v>0</v>
      </c>
      <c r="S73" s="38">
        <v>0</v>
      </c>
      <c r="T73" s="38">
        <v>0</v>
      </c>
      <c r="U73" s="39">
        <f t="shared" si="3"/>
        <v>0</v>
      </c>
    </row>
    <row r="74" spans="1:21" s="37" customFormat="1" ht="18" customHeight="1" x14ac:dyDescent="0.2">
      <c r="A74" s="165">
        <v>59</v>
      </c>
      <c r="B74" s="207" t="s">
        <v>141</v>
      </c>
      <c r="C74" s="165" t="s">
        <v>189</v>
      </c>
      <c r="D74" s="208">
        <v>0</v>
      </c>
      <c r="E74" s="209">
        <v>0</v>
      </c>
      <c r="F74" s="208">
        <v>0</v>
      </c>
      <c r="G74" s="208">
        <v>0</v>
      </c>
      <c r="H74" s="206">
        <f t="shared" si="4"/>
        <v>0</v>
      </c>
      <c r="I74" s="206"/>
      <c r="J74" s="208">
        <v>0</v>
      </c>
      <c r="K74" s="210">
        <v>0</v>
      </c>
      <c r="L74" s="208">
        <v>0</v>
      </c>
      <c r="M74" s="208">
        <v>0</v>
      </c>
      <c r="N74" s="210">
        <f t="shared" si="5"/>
        <v>0</v>
      </c>
      <c r="O74" s="206" t="str">
        <f t="shared" si="2"/>
        <v>N.A.</v>
      </c>
      <c r="P74" s="38">
        <v>0</v>
      </c>
      <c r="Q74" s="38">
        <v>0</v>
      </c>
      <c r="R74" s="39">
        <f t="shared" si="6"/>
        <v>0</v>
      </c>
      <c r="S74" s="38">
        <v>0</v>
      </c>
      <c r="T74" s="38">
        <v>0</v>
      </c>
      <c r="U74" s="39">
        <f t="shared" si="3"/>
        <v>0</v>
      </c>
    </row>
    <row r="75" spans="1:21" s="37" customFormat="1" ht="18" customHeight="1" x14ac:dyDescent="0.2">
      <c r="A75" s="165">
        <v>60</v>
      </c>
      <c r="B75" s="207" t="s">
        <v>190</v>
      </c>
      <c r="C75" s="165" t="s">
        <v>191</v>
      </c>
      <c r="D75" s="208">
        <v>0</v>
      </c>
      <c r="E75" s="209">
        <v>0</v>
      </c>
      <c r="F75" s="208">
        <v>0</v>
      </c>
      <c r="G75" s="208">
        <v>0</v>
      </c>
      <c r="H75" s="206">
        <f t="shared" si="4"/>
        <v>0</v>
      </c>
      <c r="I75" s="206"/>
      <c r="J75" s="208">
        <v>0</v>
      </c>
      <c r="K75" s="210">
        <v>0</v>
      </c>
      <c r="L75" s="208">
        <v>0</v>
      </c>
      <c r="M75" s="208">
        <v>0</v>
      </c>
      <c r="N75" s="210">
        <f t="shared" si="5"/>
        <v>0</v>
      </c>
      <c r="O75" s="206" t="str">
        <f t="shared" si="2"/>
        <v>N.A.</v>
      </c>
      <c r="P75" s="38">
        <v>0</v>
      </c>
      <c r="Q75" s="38">
        <v>0</v>
      </c>
      <c r="R75" s="39">
        <f t="shared" si="6"/>
        <v>0</v>
      </c>
      <c r="S75" s="38">
        <v>0</v>
      </c>
      <c r="T75" s="38">
        <v>0</v>
      </c>
      <c r="U75" s="39">
        <f t="shared" si="3"/>
        <v>0</v>
      </c>
    </row>
    <row r="76" spans="1:21" s="37" customFormat="1" ht="18" customHeight="1" x14ac:dyDescent="0.2">
      <c r="A76" s="165">
        <v>61</v>
      </c>
      <c r="B76" s="207" t="s">
        <v>127</v>
      </c>
      <c r="C76" s="165" t="s">
        <v>192</v>
      </c>
      <c r="D76" s="208">
        <v>0</v>
      </c>
      <c r="E76" s="209">
        <v>0</v>
      </c>
      <c r="F76" s="208">
        <v>0</v>
      </c>
      <c r="G76" s="208">
        <v>0</v>
      </c>
      <c r="H76" s="206">
        <f t="shared" si="4"/>
        <v>0</v>
      </c>
      <c r="I76" s="206"/>
      <c r="J76" s="208">
        <v>0</v>
      </c>
      <c r="K76" s="210">
        <v>0</v>
      </c>
      <c r="L76" s="208">
        <v>0</v>
      </c>
      <c r="M76" s="208">
        <v>0</v>
      </c>
      <c r="N76" s="210">
        <f t="shared" si="5"/>
        <v>0</v>
      </c>
      <c r="O76" s="206" t="str">
        <f t="shared" si="2"/>
        <v>N.A.</v>
      </c>
      <c r="P76" s="38">
        <v>0</v>
      </c>
      <c r="Q76" s="38">
        <v>0</v>
      </c>
      <c r="R76" s="39">
        <f t="shared" si="6"/>
        <v>0</v>
      </c>
      <c r="S76" s="38">
        <v>0</v>
      </c>
      <c r="T76" s="38">
        <v>0</v>
      </c>
      <c r="U76" s="39">
        <f t="shared" si="3"/>
        <v>0</v>
      </c>
    </row>
    <row r="77" spans="1:21" s="37" customFormat="1" ht="18" customHeight="1" x14ac:dyDescent="0.2">
      <c r="A77" s="165">
        <v>62</v>
      </c>
      <c r="B77" s="207" t="s">
        <v>193</v>
      </c>
      <c r="C77" s="165" t="s">
        <v>194</v>
      </c>
      <c r="D77" s="208">
        <v>1481.09556075</v>
      </c>
      <c r="E77" s="209">
        <v>352.41185300000001</v>
      </c>
      <c r="F77" s="208">
        <v>0</v>
      </c>
      <c r="G77" s="208">
        <v>0.55140137999999994</v>
      </c>
      <c r="H77" s="206">
        <f t="shared" si="4"/>
        <v>1128.1323063699999</v>
      </c>
      <c r="I77" s="206"/>
      <c r="J77" s="208">
        <v>2281.4262286142271</v>
      </c>
      <c r="K77" s="210">
        <v>1329.3248256181919</v>
      </c>
      <c r="L77" s="208">
        <v>0</v>
      </c>
      <c r="M77" s="208">
        <v>0.85207584000000014</v>
      </c>
      <c r="N77" s="210">
        <f t="shared" si="5"/>
        <v>951.24932715603518</v>
      </c>
      <c r="O77" s="206">
        <f t="shared" si="2"/>
        <v>-15.679276111072687</v>
      </c>
      <c r="P77" s="38">
        <v>0</v>
      </c>
      <c r="Q77" s="38">
        <v>352.41185300000001</v>
      </c>
      <c r="R77" s="39">
        <f t="shared" si="6"/>
        <v>352.41185300000001</v>
      </c>
      <c r="S77" s="38">
        <v>0</v>
      </c>
      <c r="T77" s="38">
        <v>1329.3248256181919</v>
      </c>
      <c r="U77" s="39">
        <f t="shared" si="3"/>
        <v>1329.3248256181919</v>
      </c>
    </row>
    <row r="78" spans="1:21" s="37" customFormat="1" ht="18" customHeight="1" x14ac:dyDescent="0.2">
      <c r="A78" s="165">
        <v>63</v>
      </c>
      <c r="B78" s="207" t="s">
        <v>195</v>
      </c>
      <c r="C78" s="165" t="s">
        <v>196</v>
      </c>
      <c r="D78" s="208">
        <v>914.91472149999993</v>
      </c>
      <c r="E78" s="209">
        <v>18.383280249999999</v>
      </c>
      <c r="F78" s="208">
        <v>0</v>
      </c>
      <c r="G78" s="208">
        <v>0</v>
      </c>
      <c r="H78" s="206">
        <f t="shared" si="4"/>
        <v>896.53144124999994</v>
      </c>
      <c r="I78" s="206"/>
      <c r="J78" s="208">
        <v>656.01063658681574</v>
      </c>
      <c r="K78" s="210">
        <v>16.396272</v>
      </c>
      <c r="L78" s="208">
        <v>0</v>
      </c>
      <c r="M78" s="208">
        <v>0</v>
      </c>
      <c r="N78" s="210">
        <f t="shared" si="5"/>
        <v>639.61436458681578</v>
      </c>
      <c r="O78" s="206">
        <f t="shared" si="2"/>
        <v>-28.656783782727619</v>
      </c>
      <c r="P78" s="38">
        <v>0</v>
      </c>
      <c r="Q78" s="38">
        <v>18.383280249999999</v>
      </c>
      <c r="R78" s="39">
        <f t="shared" si="6"/>
        <v>18.383280249999999</v>
      </c>
      <c r="S78" s="38">
        <v>0</v>
      </c>
      <c r="T78" s="38">
        <v>16.396272</v>
      </c>
      <c r="U78" s="39">
        <f t="shared" si="3"/>
        <v>16.396272</v>
      </c>
    </row>
    <row r="79" spans="1:21" s="37" customFormat="1" ht="18" customHeight="1" x14ac:dyDescent="0.2">
      <c r="A79" s="165">
        <v>64</v>
      </c>
      <c r="B79" s="207" t="s">
        <v>137</v>
      </c>
      <c r="C79" s="165" t="s">
        <v>197</v>
      </c>
      <c r="D79" s="208">
        <v>0</v>
      </c>
      <c r="E79" s="209">
        <v>0</v>
      </c>
      <c r="F79" s="208">
        <v>0</v>
      </c>
      <c r="G79" s="208">
        <v>0</v>
      </c>
      <c r="H79" s="206">
        <f t="shared" si="4"/>
        <v>0</v>
      </c>
      <c r="I79" s="206"/>
      <c r="J79" s="208">
        <v>0</v>
      </c>
      <c r="K79" s="210">
        <v>0</v>
      </c>
      <c r="L79" s="208">
        <v>0</v>
      </c>
      <c r="M79" s="208">
        <v>0</v>
      </c>
      <c r="N79" s="210">
        <f t="shared" si="5"/>
        <v>0</v>
      </c>
      <c r="O79" s="206" t="str">
        <f t="shared" si="2"/>
        <v>N.A.</v>
      </c>
      <c r="P79" s="38">
        <v>0</v>
      </c>
      <c r="Q79" s="38">
        <v>0</v>
      </c>
      <c r="R79" s="39">
        <f t="shared" si="6"/>
        <v>0</v>
      </c>
      <c r="S79" s="38">
        <v>0</v>
      </c>
      <c r="T79" s="38">
        <v>0</v>
      </c>
      <c r="U79" s="39">
        <f t="shared" si="3"/>
        <v>0</v>
      </c>
    </row>
    <row r="80" spans="1:21" s="37" customFormat="1" ht="18" customHeight="1" x14ac:dyDescent="0.2">
      <c r="A80" s="165">
        <v>65</v>
      </c>
      <c r="B80" s="207" t="s">
        <v>137</v>
      </c>
      <c r="C80" s="165" t="s">
        <v>198</v>
      </c>
      <c r="D80" s="208">
        <v>0</v>
      </c>
      <c r="E80" s="209">
        <v>0</v>
      </c>
      <c r="F80" s="208">
        <v>0</v>
      </c>
      <c r="G80" s="208">
        <v>0</v>
      </c>
      <c r="H80" s="206">
        <f t="shared" si="4"/>
        <v>0</v>
      </c>
      <c r="I80" s="206"/>
      <c r="J80" s="208">
        <v>0</v>
      </c>
      <c r="K80" s="210">
        <v>0</v>
      </c>
      <c r="L80" s="208">
        <v>0</v>
      </c>
      <c r="M80" s="208">
        <v>0</v>
      </c>
      <c r="N80" s="210">
        <f t="shared" si="5"/>
        <v>0</v>
      </c>
      <c r="O80" s="206" t="str">
        <f t="shared" si="2"/>
        <v>N.A.</v>
      </c>
      <c r="P80" s="38">
        <v>0</v>
      </c>
      <c r="Q80" s="38">
        <v>0</v>
      </c>
      <c r="R80" s="39">
        <f t="shared" si="6"/>
        <v>0</v>
      </c>
      <c r="S80" s="38">
        <v>0</v>
      </c>
      <c r="T80" s="38">
        <v>0</v>
      </c>
      <c r="U80" s="39">
        <f t="shared" si="3"/>
        <v>0</v>
      </c>
    </row>
    <row r="81" spans="1:21" s="37" customFormat="1" ht="18" customHeight="1" x14ac:dyDescent="0.2">
      <c r="A81" s="165">
        <v>66</v>
      </c>
      <c r="B81" s="207" t="s">
        <v>137</v>
      </c>
      <c r="C81" s="165" t="s">
        <v>199</v>
      </c>
      <c r="D81" s="208">
        <v>0</v>
      </c>
      <c r="E81" s="209">
        <v>0</v>
      </c>
      <c r="F81" s="208">
        <v>0</v>
      </c>
      <c r="G81" s="208">
        <v>0</v>
      </c>
      <c r="H81" s="206">
        <f t="shared" si="4"/>
        <v>0</v>
      </c>
      <c r="I81" s="206"/>
      <c r="J81" s="208">
        <v>0</v>
      </c>
      <c r="K81" s="210">
        <v>0</v>
      </c>
      <c r="L81" s="208">
        <v>0</v>
      </c>
      <c r="M81" s="208">
        <v>0</v>
      </c>
      <c r="N81" s="210">
        <f t="shared" si="5"/>
        <v>0</v>
      </c>
      <c r="O81" s="206" t="str">
        <f t="shared" si="2"/>
        <v>N.A.</v>
      </c>
      <c r="P81" s="38">
        <v>0</v>
      </c>
      <c r="Q81" s="38">
        <v>0</v>
      </c>
      <c r="R81" s="39">
        <f t="shared" si="6"/>
        <v>0</v>
      </c>
      <c r="S81" s="38">
        <v>0</v>
      </c>
      <c r="T81" s="38">
        <v>0</v>
      </c>
      <c r="U81" s="39">
        <f t="shared" si="3"/>
        <v>0</v>
      </c>
    </row>
    <row r="82" spans="1:21" s="37" customFormat="1" ht="18" customHeight="1" x14ac:dyDescent="0.2">
      <c r="A82" s="165">
        <v>67</v>
      </c>
      <c r="B82" s="207" t="s">
        <v>137</v>
      </c>
      <c r="C82" s="165" t="s">
        <v>200</v>
      </c>
      <c r="D82" s="208">
        <v>0</v>
      </c>
      <c r="E82" s="209">
        <v>0</v>
      </c>
      <c r="F82" s="208">
        <v>0</v>
      </c>
      <c r="G82" s="208">
        <v>0</v>
      </c>
      <c r="H82" s="206">
        <f t="shared" si="4"/>
        <v>0</v>
      </c>
      <c r="I82" s="206"/>
      <c r="J82" s="208">
        <v>0</v>
      </c>
      <c r="K82" s="210">
        <v>0</v>
      </c>
      <c r="L82" s="208">
        <v>0</v>
      </c>
      <c r="M82" s="208">
        <v>0</v>
      </c>
      <c r="N82" s="210">
        <f t="shared" si="5"/>
        <v>0</v>
      </c>
      <c r="O82" s="206" t="str">
        <f t="shared" ref="O82:O145" si="7">IF(OR(H82=0,N82=0),"N.A.",IF((((N82-H82)/H82))*100&gt;=500,"500&lt;",IF((((N82-H82)/H82))*100&lt;=-500,"&lt;-500",(((N82-H82)/H82))*100)))</f>
        <v>N.A.</v>
      </c>
      <c r="P82" s="38">
        <v>0</v>
      </c>
      <c r="Q82" s="38">
        <v>0</v>
      </c>
      <c r="R82" s="39">
        <f t="shared" si="6"/>
        <v>0</v>
      </c>
      <c r="S82" s="38">
        <v>0</v>
      </c>
      <c r="T82" s="38">
        <v>0</v>
      </c>
      <c r="U82" s="39">
        <f t="shared" si="3"/>
        <v>0</v>
      </c>
    </row>
    <row r="83" spans="1:21" s="37" customFormat="1" ht="18" customHeight="1" x14ac:dyDescent="0.2">
      <c r="A83" s="165">
        <v>68</v>
      </c>
      <c r="B83" s="207" t="s">
        <v>137</v>
      </c>
      <c r="C83" s="165" t="s">
        <v>201</v>
      </c>
      <c r="D83" s="208">
        <v>27.596074249999997</v>
      </c>
      <c r="E83" s="209">
        <v>19.599554829999999</v>
      </c>
      <c r="F83" s="208">
        <v>0</v>
      </c>
      <c r="G83" s="208">
        <v>2.0742388300000001</v>
      </c>
      <c r="H83" s="206">
        <f t="shared" ref="H83:H146" si="8">D83-E83-G83</f>
        <v>5.922280589999998</v>
      </c>
      <c r="I83" s="206"/>
      <c r="J83" s="208">
        <v>22.577929106327595</v>
      </c>
      <c r="K83" s="210">
        <v>18.349802714223511</v>
      </c>
      <c r="L83" s="208">
        <v>0</v>
      </c>
      <c r="M83" s="208">
        <v>2.7507728899999999</v>
      </c>
      <c r="N83" s="210">
        <f t="shared" ref="N83:N146" si="9">J83-K83-M83</f>
        <v>1.477353502104084</v>
      </c>
      <c r="O83" s="206">
        <f t="shared" si="7"/>
        <v>-75.054314302523039</v>
      </c>
      <c r="P83" s="38">
        <v>2.7417198300000001</v>
      </c>
      <c r="Q83" s="38">
        <v>16.857834999999998</v>
      </c>
      <c r="R83" s="39">
        <f t="shared" ref="R83:R146" si="10">P83+Q83</f>
        <v>19.599554829999999</v>
      </c>
      <c r="S83" s="38">
        <v>2.7417198300000001</v>
      </c>
      <c r="T83" s="38">
        <v>15.608082884223512</v>
      </c>
      <c r="U83" s="39">
        <f t="shared" ref="U83:U146" si="11">S83+T83</f>
        <v>18.349802714223511</v>
      </c>
    </row>
    <row r="84" spans="1:21" s="37" customFormat="1" ht="18" customHeight="1" x14ac:dyDescent="0.2">
      <c r="A84" s="165">
        <v>69</v>
      </c>
      <c r="B84" s="207" t="s">
        <v>137</v>
      </c>
      <c r="C84" s="165" t="s">
        <v>202</v>
      </c>
      <c r="D84" s="208">
        <v>0</v>
      </c>
      <c r="E84" s="209">
        <v>0</v>
      </c>
      <c r="F84" s="208">
        <v>0</v>
      </c>
      <c r="G84" s="208">
        <v>0</v>
      </c>
      <c r="H84" s="206">
        <f t="shared" si="8"/>
        <v>0</v>
      </c>
      <c r="I84" s="206"/>
      <c r="J84" s="208">
        <v>0</v>
      </c>
      <c r="K84" s="210">
        <v>0</v>
      </c>
      <c r="L84" s="208">
        <v>0</v>
      </c>
      <c r="M84" s="208">
        <v>0</v>
      </c>
      <c r="N84" s="210">
        <f t="shared" si="9"/>
        <v>0</v>
      </c>
      <c r="O84" s="206" t="str">
        <f t="shared" si="7"/>
        <v>N.A.</v>
      </c>
      <c r="P84" s="38">
        <v>0</v>
      </c>
      <c r="Q84" s="38">
        <v>0</v>
      </c>
      <c r="R84" s="39">
        <f t="shared" si="10"/>
        <v>0</v>
      </c>
      <c r="S84" s="38">
        <v>0</v>
      </c>
      <c r="T84" s="38">
        <v>0</v>
      </c>
      <c r="U84" s="39">
        <f t="shared" si="11"/>
        <v>0</v>
      </c>
    </row>
    <row r="85" spans="1:21" s="37" customFormat="1" ht="18" customHeight="1" x14ac:dyDescent="0.2">
      <c r="A85" s="165">
        <v>70</v>
      </c>
      <c r="B85" s="207" t="s">
        <v>137</v>
      </c>
      <c r="C85" s="165" t="s">
        <v>203</v>
      </c>
      <c r="D85" s="208">
        <v>0</v>
      </c>
      <c r="E85" s="209">
        <v>0</v>
      </c>
      <c r="F85" s="208">
        <v>0</v>
      </c>
      <c r="G85" s="208">
        <v>0</v>
      </c>
      <c r="H85" s="206">
        <f t="shared" si="8"/>
        <v>0</v>
      </c>
      <c r="I85" s="206"/>
      <c r="J85" s="208">
        <v>0</v>
      </c>
      <c r="K85" s="210">
        <v>0</v>
      </c>
      <c r="L85" s="208">
        <v>0</v>
      </c>
      <c r="M85" s="208">
        <v>0</v>
      </c>
      <c r="N85" s="210">
        <f t="shared" si="9"/>
        <v>0</v>
      </c>
      <c r="O85" s="206" t="str">
        <f t="shared" si="7"/>
        <v>N.A.</v>
      </c>
      <c r="P85" s="38">
        <v>0</v>
      </c>
      <c r="Q85" s="38">
        <v>0</v>
      </c>
      <c r="R85" s="39">
        <f t="shared" si="10"/>
        <v>0</v>
      </c>
      <c r="S85" s="38">
        <v>0</v>
      </c>
      <c r="T85" s="38">
        <v>0</v>
      </c>
      <c r="U85" s="39">
        <f t="shared" si="11"/>
        <v>0</v>
      </c>
    </row>
    <row r="86" spans="1:21" s="37" customFormat="1" ht="18" customHeight="1" x14ac:dyDescent="0.2">
      <c r="A86" s="165">
        <v>71</v>
      </c>
      <c r="B86" s="207" t="s">
        <v>204</v>
      </c>
      <c r="C86" s="165" t="s">
        <v>205</v>
      </c>
      <c r="D86" s="208">
        <v>0</v>
      </c>
      <c r="E86" s="209">
        <v>0</v>
      </c>
      <c r="F86" s="208">
        <v>0</v>
      </c>
      <c r="G86" s="208">
        <v>0</v>
      </c>
      <c r="H86" s="206">
        <f t="shared" si="8"/>
        <v>0</v>
      </c>
      <c r="I86" s="206"/>
      <c r="J86" s="208">
        <v>0</v>
      </c>
      <c r="K86" s="210">
        <v>0</v>
      </c>
      <c r="L86" s="208">
        <v>0</v>
      </c>
      <c r="M86" s="208">
        <v>0</v>
      </c>
      <c r="N86" s="210">
        <f t="shared" si="9"/>
        <v>0</v>
      </c>
      <c r="O86" s="206" t="str">
        <f t="shared" si="7"/>
        <v>N.A.</v>
      </c>
      <c r="P86" s="38">
        <v>0</v>
      </c>
      <c r="Q86" s="38">
        <v>0</v>
      </c>
      <c r="R86" s="39">
        <f t="shared" si="10"/>
        <v>0</v>
      </c>
      <c r="S86" s="38">
        <v>0</v>
      </c>
      <c r="T86" s="38">
        <v>0</v>
      </c>
      <c r="U86" s="39">
        <f t="shared" si="11"/>
        <v>0</v>
      </c>
    </row>
    <row r="87" spans="1:21" s="37" customFormat="1" ht="18" customHeight="1" x14ac:dyDescent="0.2">
      <c r="A87" s="165">
        <v>72</v>
      </c>
      <c r="B87" s="207" t="s">
        <v>206</v>
      </c>
      <c r="C87" s="165" t="s">
        <v>207</v>
      </c>
      <c r="D87" s="208">
        <v>0</v>
      </c>
      <c r="E87" s="209">
        <v>0</v>
      </c>
      <c r="F87" s="208">
        <v>0</v>
      </c>
      <c r="G87" s="208">
        <v>0</v>
      </c>
      <c r="H87" s="206">
        <f t="shared" si="8"/>
        <v>0</v>
      </c>
      <c r="I87" s="206"/>
      <c r="J87" s="208">
        <v>0</v>
      </c>
      <c r="K87" s="210">
        <v>0</v>
      </c>
      <c r="L87" s="208">
        <v>0</v>
      </c>
      <c r="M87" s="208">
        <v>0</v>
      </c>
      <c r="N87" s="210">
        <f t="shared" si="9"/>
        <v>0</v>
      </c>
      <c r="O87" s="206" t="str">
        <f t="shared" si="7"/>
        <v>N.A.</v>
      </c>
      <c r="P87" s="38">
        <v>0</v>
      </c>
      <c r="Q87" s="38">
        <v>0</v>
      </c>
      <c r="R87" s="39">
        <f t="shared" si="10"/>
        <v>0</v>
      </c>
      <c r="S87" s="38">
        <v>0</v>
      </c>
      <c r="T87" s="38">
        <v>0</v>
      </c>
      <c r="U87" s="39">
        <f t="shared" si="11"/>
        <v>0</v>
      </c>
    </row>
    <row r="88" spans="1:21" s="37" customFormat="1" ht="18" customHeight="1" x14ac:dyDescent="0.2">
      <c r="A88" s="165">
        <v>73</v>
      </c>
      <c r="B88" s="207" t="s">
        <v>206</v>
      </c>
      <c r="C88" s="165" t="s">
        <v>208</v>
      </c>
      <c r="D88" s="208">
        <v>0</v>
      </c>
      <c r="E88" s="209">
        <v>0</v>
      </c>
      <c r="F88" s="208">
        <v>0</v>
      </c>
      <c r="G88" s="208">
        <v>0</v>
      </c>
      <c r="H88" s="206">
        <f t="shared" si="8"/>
        <v>0</v>
      </c>
      <c r="I88" s="206"/>
      <c r="J88" s="208">
        <v>0</v>
      </c>
      <c r="K88" s="210">
        <v>0</v>
      </c>
      <c r="L88" s="208">
        <v>0</v>
      </c>
      <c r="M88" s="208">
        <v>0</v>
      </c>
      <c r="N88" s="210">
        <f t="shared" si="9"/>
        <v>0</v>
      </c>
      <c r="O88" s="206" t="str">
        <f t="shared" si="7"/>
        <v>N.A.</v>
      </c>
      <c r="P88" s="38">
        <v>0</v>
      </c>
      <c r="Q88" s="38">
        <v>0</v>
      </c>
      <c r="R88" s="39">
        <f t="shared" si="10"/>
        <v>0</v>
      </c>
      <c r="S88" s="38">
        <v>0</v>
      </c>
      <c r="T88" s="38">
        <v>0</v>
      </c>
      <c r="U88" s="39">
        <f t="shared" si="11"/>
        <v>0</v>
      </c>
    </row>
    <row r="89" spans="1:21" s="37" customFormat="1" ht="18" customHeight="1" x14ac:dyDescent="0.2">
      <c r="A89" s="165">
        <v>74</v>
      </c>
      <c r="B89" s="207" t="s">
        <v>206</v>
      </c>
      <c r="C89" s="165" t="s">
        <v>209</v>
      </c>
      <c r="D89" s="208">
        <v>0</v>
      </c>
      <c r="E89" s="209">
        <v>0</v>
      </c>
      <c r="F89" s="208">
        <v>0</v>
      </c>
      <c r="G89" s="208">
        <v>0</v>
      </c>
      <c r="H89" s="206">
        <f t="shared" si="8"/>
        <v>0</v>
      </c>
      <c r="I89" s="206"/>
      <c r="J89" s="208">
        <v>0</v>
      </c>
      <c r="K89" s="210">
        <v>0</v>
      </c>
      <c r="L89" s="208">
        <v>0</v>
      </c>
      <c r="M89" s="208">
        <v>0</v>
      </c>
      <c r="N89" s="210">
        <f t="shared" si="9"/>
        <v>0</v>
      </c>
      <c r="O89" s="206" t="str">
        <f t="shared" si="7"/>
        <v>N.A.</v>
      </c>
      <c r="P89" s="38">
        <v>0</v>
      </c>
      <c r="Q89" s="38">
        <v>0</v>
      </c>
      <c r="R89" s="39">
        <f t="shared" si="10"/>
        <v>0</v>
      </c>
      <c r="S89" s="38">
        <v>0</v>
      </c>
      <c r="T89" s="38">
        <v>0</v>
      </c>
      <c r="U89" s="39">
        <f t="shared" si="11"/>
        <v>0</v>
      </c>
    </row>
    <row r="90" spans="1:21" s="37" customFormat="1" ht="18" customHeight="1" x14ac:dyDescent="0.2">
      <c r="A90" s="165">
        <v>75</v>
      </c>
      <c r="B90" s="207" t="s">
        <v>206</v>
      </c>
      <c r="C90" s="165" t="s">
        <v>210</v>
      </c>
      <c r="D90" s="208">
        <v>0</v>
      </c>
      <c r="E90" s="209">
        <v>0</v>
      </c>
      <c r="F90" s="208">
        <v>0</v>
      </c>
      <c r="G90" s="208">
        <v>0</v>
      </c>
      <c r="H90" s="206">
        <f t="shared" si="8"/>
        <v>0</v>
      </c>
      <c r="I90" s="206"/>
      <c r="J90" s="208">
        <v>0</v>
      </c>
      <c r="K90" s="210">
        <v>0</v>
      </c>
      <c r="L90" s="208">
        <v>0</v>
      </c>
      <c r="M90" s="208">
        <v>0</v>
      </c>
      <c r="N90" s="210">
        <f t="shared" si="9"/>
        <v>0</v>
      </c>
      <c r="O90" s="206" t="str">
        <f t="shared" si="7"/>
        <v>N.A.</v>
      </c>
      <c r="P90" s="38">
        <v>0</v>
      </c>
      <c r="Q90" s="38">
        <v>0</v>
      </c>
      <c r="R90" s="39">
        <f t="shared" si="10"/>
        <v>0</v>
      </c>
      <c r="S90" s="38">
        <v>0</v>
      </c>
      <c r="T90" s="38">
        <v>0</v>
      </c>
      <c r="U90" s="39">
        <f t="shared" si="11"/>
        <v>0</v>
      </c>
    </row>
    <row r="91" spans="1:21" s="37" customFormat="1" ht="18" customHeight="1" x14ac:dyDescent="0.2">
      <c r="A91" s="165">
        <v>76</v>
      </c>
      <c r="B91" s="207" t="s">
        <v>206</v>
      </c>
      <c r="C91" s="165" t="s">
        <v>211</v>
      </c>
      <c r="D91" s="208">
        <v>0</v>
      </c>
      <c r="E91" s="209">
        <v>0</v>
      </c>
      <c r="F91" s="208">
        <v>0</v>
      </c>
      <c r="G91" s="208">
        <v>0</v>
      </c>
      <c r="H91" s="206">
        <f t="shared" si="8"/>
        <v>0</v>
      </c>
      <c r="I91" s="206"/>
      <c r="J91" s="208">
        <v>0</v>
      </c>
      <c r="K91" s="210">
        <v>0</v>
      </c>
      <c r="L91" s="208">
        <v>0</v>
      </c>
      <c r="M91" s="208">
        <v>0</v>
      </c>
      <c r="N91" s="210">
        <f t="shared" si="9"/>
        <v>0</v>
      </c>
      <c r="O91" s="206" t="str">
        <f t="shared" si="7"/>
        <v>N.A.</v>
      </c>
      <c r="P91" s="38">
        <v>0</v>
      </c>
      <c r="Q91" s="38">
        <v>0</v>
      </c>
      <c r="R91" s="39">
        <f t="shared" si="10"/>
        <v>0</v>
      </c>
      <c r="S91" s="38">
        <v>0</v>
      </c>
      <c r="T91" s="38">
        <v>0</v>
      </c>
      <c r="U91" s="39">
        <f t="shared" si="11"/>
        <v>0</v>
      </c>
    </row>
    <row r="92" spans="1:21" s="37" customFormat="1" ht="18" customHeight="1" x14ac:dyDescent="0.2">
      <c r="A92" s="165">
        <v>77</v>
      </c>
      <c r="B92" s="207" t="s">
        <v>206</v>
      </c>
      <c r="C92" s="165" t="s">
        <v>212</v>
      </c>
      <c r="D92" s="208">
        <v>0</v>
      </c>
      <c r="E92" s="209">
        <v>0</v>
      </c>
      <c r="F92" s="208">
        <v>0</v>
      </c>
      <c r="G92" s="208">
        <v>0</v>
      </c>
      <c r="H92" s="206">
        <f t="shared" si="8"/>
        <v>0</v>
      </c>
      <c r="I92" s="206"/>
      <c r="J92" s="208">
        <v>0</v>
      </c>
      <c r="K92" s="210">
        <v>0</v>
      </c>
      <c r="L92" s="208">
        <v>0</v>
      </c>
      <c r="M92" s="208">
        <v>0</v>
      </c>
      <c r="N92" s="210">
        <f t="shared" si="9"/>
        <v>0</v>
      </c>
      <c r="O92" s="206" t="str">
        <f t="shared" si="7"/>
        <v>N.A.</v>
      </c>
      <c r="P92" s="38">
        <v>0</v>
      </c>
      <c r="Q92" s="38">
        <v>0</v>
      </c>
      <c r="R92" s="39">
        <f t="shared" si="10"/>
        <v>0</v>
      </c>
      <c r="S92" s="38">
        <v>0</v>
      </c>
      <c r="T92" s="38">
        <v>0</v>
      </c>
      <c r="U92" s="39">
        <f t="shared" si="11"/>
        <v>0</v>
      </c>
    </row>
    <row r="93" spans="1:21" s="37" customFormat="1" ht="18" customHeight="1" x14ac:dyDescent="0.2">
      <c r="A93" s="165">
        <v>78</v>
      </c>
      <c r="B93" s="207" t="s">
        <v>206</v>
      </c>
      <c r="C93" s="165" t="s">
        <v>213</v>
      </c>
      <c r="D93" s="208">
        <v>0</v>
      </c>
      <c r="E93" s="209">
        <v>0</v>
      </c>
      <c r="F93" s="208">
        <v>0</v>
      </c>
      <c r="G93" s="208">
        <v>0</v>
      </c>
      <c r="H93" s="206">
        <f t="shared" si="8"/>
        <v>0</v>
      </c>
      <c r="I93" s="206"/>
      <c r="J93" s="208">
        <v>0</v>
      </c>
      <c r="K93" s="210">
        <v>0</v>
      </c>
      <c r="L93" s="208">
        <v>0</v>
      </c>
      <c r="M93" s="208">
        <v>0</v>
      </c>
      <c r="N93" s="210">
        <f t="shared" si="9"/>
        <v>0</v>
      </c>
      <c r="O93" s="206" t="str">
        <f t="shared" si="7"/>
        <v>N.A.</v>
      </c>
      <c r="P93" s="38">
        <v>0</v>
      </c>
      <c r="Q93" s="38">
        <v>0</v>
      </c>
      <c r="R93" s="39">
        <f t="shared" si="10"/>
        <v>0</v>
      </c>
      <c r="S93" s="38">
        <v>0</v>
      </c>
      <c r="T93" s="38">
        <v>0</v>
      </c>
      <c r="U93" s="39">
        <f t="shared" si="11"/>
        <v>0</v>
      </c>
    </row>
    <row r="94" spans="1:21" s="37" customFormat="1" ht="18" customHeight="1" x14ac:dyDescent="0.2">
      <c r="A94" s="165">
        <v>79</v>
      </c>
      <c r="B94" s="207" t="s">
        <v>214</v>
      </c>
      <c r="C94" s="165" t="s">
        <v>215</v>
      </c>
      <c r="D94" s="208">
        <v>0</v>
      </c>
      <c r="E94" s="209">
        <v>0</v>
      </c>
      <c r="F94" s="208">
        <v>0</v>
      </c>
      <c r="G94" s="208">
        <v>0</v>
      </c>
      <c r="H94" s="206">
        <f t="shared" si="8"/>
        <v>0</v>
      </c>
      <c r="I94" s="206"/>
      <c r="J94" s="208">
        <v>0</v>
      </c>
      <c r="K94" s="210">
        <v>0</v>
      </c>
      <c r="L94" s="208">
        <v>0</v>
      </c>
      <c r="M94" s="208">
        <v>0</v>
      </c>
      <c r="N94" s="210">
        <f t="shared" si="9"/>
        <v>0</v>
      </c>
      <c r="O94" s="206" t="str">
        <f t="shared" si="7"/>
        <v>N.A.</v>
      </c>
      <c r="P94" s="38">
        <v>0</v>
      </c>
      <c r="Q94" s="38">
        <v>0</v>
      </c>
      <c r="R94" s="39">
        <f t="shared" si="10"/>
        <v>0</v>
      </c>
      <c r="S94" s="38">
        <v>0</v>
      </c>
      <c r="T94" s="38">
        <v>0</v>
      </c>
      <c r="U94" s="39">
        <f t="shared" si="11"/>
        <v>0</v>
      </c>
    </row>
    <row r="95" spans="1:21" s="37" customFormat="1" ht="18" customHeight="1" x14ac:dyDescent="0.2">
      <c r="A95" s="165">
        <v>80</v>
      </c>
      <c r="B95" s="207" t="s">
        <v>206</v>
      </c>
      <c r="C95" s="165" t="s">
        <v>216</v>
      </c>
      <c r="D95" s="208">
        <v>0</v>
      </c>
      <c r="E95" s="209">
        <v>0</v>
      </c>
      <c r="F95" s="208">
        <v>0</v>
      </c>
      <c r="G95" s="208">
        <v>0</v>
      </c>
      <c r="H95" s="206">
        <f t="shared" si="8"/>
        <v>0</v>
      </c>
      <c r="I95" s="206"/>
      <c r="J95" s="208">
        <v>0</v>
      </c>
      <c r="K95" s="210">
        <v>0</v>
      </c>
      <c r="L95" s="208">
        <v>0</v>
      </c>
      <c r="M95" s="208">
        <v>0</v>
      </c>
      <c r="N95" s="210">
        <f t="shared" si="9"/>
        <v>0</v>
      </c>
      <c r="O95" s="206" t="str">
        <f t="shared" si="7"/>
        <v>N.A.</v>
      </c>
      <c r="P95" s="38">
        <v>0</v>
      </c>
      <c r="Q95" s="38">
        <v>0</v>
      </c>
      <c r="R95" s="39">
        <f t="shared" si="10"/>
        <v>0</v>
      </c>
      <c r="S95" s="38">
        <v>0</v>
      </c>
      <c r="T95" s="38">
        <v>0</v>
      </c>
      <c r="U95" s="39">
        <f t="shared" si="11"/>
        <v>0</v>
      </c>
    </row>
    <row r="96" spans="1:21" s="37" customFormat="1" ht="18" customHeight="1" x14ac:dyDescent="0.2">
      <c r="A96" s="165">
        <v>82</v>
      </c>
      <c r="B96" s="207" t="s">
        <v>214</v>
      </c>
      <c r="C96" s="165" t="s">
        <v>217</v>
      </c>
      <c r="D96" s="208">
        <v>0</v>
      </c>
      <c r="E96" s="209">
        <v>0</v>
      </c>
      <c r="F96" s="208">
        <v>0</v>
      </c>
      <c r="G96" s="208">
        <v>0</v>
      </c>
      <c r="H96" s="206">
        <f t="shared" si="8"/>
        <v>0</v>
      </c>
      <c r="I96" s="206"/>
      <c r="J96" s="208">
        <v>0</v>
      </c>
      <c r="K96" s="210">
        <v>0</v>
      </c>
      <c r="L96" s="208">
        <v>0</v>
      </c>
      <c r="M96" s="208">
        <v>0</v>
      </c>
      <c r="N96" s="210">
        <f t="shared" si="9"/>
        <v>0</v>
      </c>
      <c r="O96" s="206" t="str">
        <f t="shared" si="7"/>
        <v>N.A.</v>
      </c>
      <c r="P96" s="38">
        <v>0</v>
      </c>
      <c r="Q96" s="38">
        <v>0</v>
      </c>
      <c r="R96" s="39">
        <f t="shared" si="10"/>
        <v>0</v>
      </c>
      <c r="S96" s="38">
        <v>0</v>
      </c>
      <c r="T96" s="38">
        <v>0</v>
      </c>
      <c r="U96" s="39">
        <f t="shared" si="11"/>
        <v>0</v>
      </c>
    </row>
    <row r="97" spans="1:21" s="37" customFormat="1" ht="18" customHeight="1" x14ac:dyDescent="0.2">
      <c r="A97" s="165">
        <v>83</v>
      </c>
      <c r="B97" s="207" t="s">
        <v>206</v>
      </c>
      <c r="C97" s="165" t="s">
        <v>218</v>
      </c>
      <c r="D97" s="208">
        <v>0</v>
      </c>
      <c r="E97" s="209">
        <v>0</v>
      </c>
      <c r="F97" s="208">
        <v>0</v>
      </c>
      <c r="G97" s="208">
        <v>0</v>
      </c>
      <c r="H97" s="206">
        <f t="shared" si="8"/>
        <v>0</v>
      </c>
      <c r="I97" s="206"/>
      <c r="J97" s="208">
        <v>0</v>
      </c>
      <c r="K97" s="210">
        <v>0</v>
      </c>
      <c r="L97" s="208">
        <v>0</v>
      </c>
      <c r="M97" s="208">
        <v>0</v>
      </c>
      <c r="N97" s="210">
        <f t="shared" si="9"/>
        <v>0</v>
      </c>
      <c r="O97" s="206" t="str">
        <f t="shared" si="7"/>
        <v>N.A.</v>
      </c>
      <c r="P97" s="38">
        <v>0</v>
      </c>
      <c r="Q97" s="38">
        <v>0</v>
      </c>
      <c r="R97" s="39">
        <f t="shared" si="10"/>
        <v>0</v>
      </c>
      <c r="S97" s="38">
        <v>0</v>
      </c>
      <c r="T97" s="38">
        <v>0</v>
      </c>
      <c r="U97" s="39">
        <f t="shared" si="11"/>
        <v>0</v>
      </c>
    </row>
    <row r="98" spans="1:21" s="37" customFormat="1" ht="18" customHeight="1" x14ac:dyDescent="0.2">
      <c r="A98" s="165">
        <v>84</v>
      </c>
      <c r="B98" s="207" t="s">
        <v>214</v>
      </c>
      <c r="C98" s="165" t="s">
        <v>219</v>
      </c>
      <c r="D98" s="208">
        <v>0</v>
      </c>
      <c r="E98" s="209">
        <v>0</v>
      </c>
      <c r="F98" s="208">
        <v>0</v>
      </c>
      <c r="G98" s="208">
        <v>0</v>
      </c>
      <c r="H98" s="206">
        <f t="shared" si="8"/>
        <v>0</v>
      </c>
      <c r="I98" s="206"/>
      <c r="J98" s="208">
        <v>0</v>
      </c>
      <c r="K98" s="210">
        <v>0</v>
      </c>
      <c r="L98" s="208">
        <v>0</v>
      </c>
      <c r="M98" s="208">
        <v>0</v>
      </c>
      <c r="N98" s="210">
        <f t="shared" si="9"/>
        <v>0</v>
      </c>
      <c r="O98" s="206" t="str">
        <f t="shared" si="7"/>
        <v>N.A.</v>
      </c>
      <c r="P98" s="38">
        <v>0</v>
      </c>
      <c r="Q98" s="38">
        <v>0</v>
      </c>
      <c r="R98" s="39">
        <f t="shared" si="10"/>
        <v>0</v>
      </c>
      <c r="S98" s="38">
        <v>0</v>
      </c>
      <c r="T98" s="38">
        <v>0</v>
      </c>
      <c r="U98" s="39">
        <f t="shared" si="11"/>
        <v>0</v>
      </c>
    </row>
    <row r="99" spans="1:21" s="37" customFormat="1" ht="18" customHeight="1" x14ac:dyDescent="0.2">
      <c r="A99" s="165">
        <v>87</v>
      </c>
      <c r="B99" s="207" t="s">
        <v>206</v>
      </c>
      <c r="C99" s="165" t="s">
        <v>220</v>
      </c>
      <c r="D99" s="208">
        <v>0</v>
      </c>
      <c r="E99" s="209">
        <v>0</v>
      </c>
      <c r="F99" s="208">
        <v>0</v>
      </c>
      <c r="G99" s="208">
        <v>0</v>
      </c>
      <c r="H99" s="206">
        <f t="shared" si="8"/>
        <v>0</v>
      </c>
      <c r="I99" s="206"/>
      <c r="J99" s="208">
        <v>0</v>
      </c>
      <c r="K99" s="210">
        <v>0</v>
      </c>
      <c r="L99" s="208">
        <v>0</v>
      </c>
      <c r="M99" s="208">
        <v>0</v>
      </c>
      <c r="N99" s="210">
        <f t="shared" si="9"/>
        <v>0</v>
      </c>
      <c r="O99" s="206" t="str">
        <f t="shared" si="7"/>
        <v>N.A.</v>
      </c>
      <c r="P99" s="38">
        <v>0</v>
      </c>
      <c r="Q99" s="38">
        <v>0</v>
      </c>
      <c r="R99" s="39">
        <f t="shared" si="10"/>
        <v>0</v>
      </c>
      <c r="S99" s="38">
        <v>0</v>
      </c>
      <c r="T99" s="38">
        <v>0</v>
      </c>
      <c r="U99" s="39">
        <f t="shared" si="11"/>
        <v>0</v>
      </c>
    </row>
    <row r="100" spans="1:21" s="37" customFormat="1" ht="18" customHeight="1" x14ac:dyDescent="0.2">
      <c r="A100" s="165">
        <v>90</v>
      </c>
      <c r="B100" s="207" t="s">
        <v>206</v>
      </c>
      <c r="C100" s="165" t="s">
        <v>221</v>
      </c>
      <c r="D100" s="208">
        <v>0</v>
      </c>
      <c r="E100" s="209">
        <v>0</v>
      </c>
      <c r="F100" s="208">
        <v>0</v>
      </c>
      <c r="G100" s="208">
        <v>0</v>
      </c>
      <c r="H100" s="206">
        <f t="shared" si="8"/>
        <v>0</v>
      </c>
      <c r="I100" s="206"/>
      <c r="J100" s="208">
        <v>0</v>
      </c>
      <c r="K100" s="210">
        <v>0</v>
      </c>
      <c r="L100" s="208">
        <v>0</v>
      </c>
      <c r="M100" s="208">
        <v>0</v>
      </c>
      <c r="N100" s="210">
        <f t="shared" si="9"/>
        <v>0</v>
      </c>
      <c r="O100" s="206" t="str">
        <f t="shared" si="7"/>
        <v>N.A.</v>
      </c>
      <c r="P100" s="38">
        <v>0</v>
      </c>
      <c r="Q100" s="38">
        <v>0</v>
      </c>
      <c r="R100" s="39">
        <f t="shared" si="10"/>
        <v>0</v>
      </c>
      <c r="S100" s="38">
        <v>0</v>
      </c>
      <c r="T100" s="38">
        <v>0</v>
      </c>
      <c r="U100" s="39">
        <f t="shared" si="11"/>
        <v>0</v>
      </c>
    </row>
    <row r="101" spans="1:21" s="37" customFormat="1" ht="18" customHeight="1" x14ac:dyDescent="0.2">
      <c r="A101" s="165">
        <v>91</v>
      </c>
      <c r="B101" s="207" t="s">
        <v>206</v>
      </c>
      <c r="C101" s="165" t="s">
        <v>222</v>
      </c>
      <c r="D101" s="208">
        <v>0</v>
      </c>
      <c r="E101" s="209">
        <v>0</v>
      </c>
      <c r="F101" s="208">
        <v>0</v>
      </c>
      <c r="G101" s="208">
        <v>0</v>
      </c>
      <c r="H101" s="206">
        <f t="shared" si="8"/>
        <v>0</v>
      </c>
      <c r="I101" s="206"/>
      <c r="J101" s="208">
        <v>0</v>
      </c>
      <c r="K101" s="210">
        <v>0</v>
      </c>
      <c r="L101" s="208">
        <v>0</v>
      </c>
      <c r="M101" s="208">
        <v>0</v>
      </c>
      <c r="N101" s="210">
        <f t="shared" si="9"/>
        <v>0</v>
      </c>
      <c r="O101" s="206" t="str">
        <f t="shared" si="7"/>
        <v>N.A.</v>
      </c>
      <c r="P101" s="38">
        <v>0</v>
      </c>
      <c r="Q101" s="38">
        <v>0</v>
      </c>
      <c r="R101" s="39">
        <f t="shared" si="10"/>
        <v>0</v>
      </c>
      <c r="S101" s="38">
        <v>0</v>
      </c>
      <c r="T101" s="38">
        <v>0</v>
      </c>
      <c r="U101" s="39">
        <f t="shared" si="11"/>
        <v>0</v>
      </c>
    </row>
    <row r="102" spans="1:21" s="37" customFormat="1" ht="18" customHeight="1" x14ac:dyDescent="0.2">
      <c r="A102" s="165">
        <v>92</v>
      </c>
      <c r="B102" s="207" t="s">
        <v>206</v>
      </c>
      <c r="C102" s="165" t="s">
        <v>223</v>
      </c>
      <c r="D102" s="208">
        <v>0</v>
      </c>
      <c r="E102" s="209">
        <v>0</v>
      </c>
      <c r="F102" s="208">
        <v>0</v>
      </c>
      <c r="G102" s="208">
        <v>0</v>
      </c>
      <c r="H102" s="206">
        <f t="shared" si="8"/>
        <v>0</v>
      </c>
      <c r="I102" s="206"/>
      <c r="J102" s="208">
        <v>0</v>
      </c>
      <c r="K102" s="210">
        <v>0</v>
      </c>
      <c r="L102" s="208">
        <v>0</v>
      </c>
      <c r="M102" s="208">
        <v>0</v>
      </c>
      <c r="N102" s="210">
        <f t="shared" si="9"/>
        <v>0</v>
      </c>
      <c r="O102" s="206" t="str">
        <f t="shared" si="7"/>
        <v>N.A.</v>
      </c>
      <c r="P102" s="38">
        <v>0</v>
      </c>
      <c r="Q102" s="38">
        <v>0</v>
      </c>
      <c r="R102" s="39">
        <f t="shared" si="10"/>
        <v>0</v>
      </c>
      <c r="S102" s="38">
        <v>0</v>
      </c>
      <c r="T102" s="38">
        <v>0</v>
      </c>
      <c r="U102" s="39">
        <f t="shared" si="11"/>
        <v>0</v>
      </c>
    </row>
    <row r="103" spans="1:21" s="37" customFormat="1" ht="18" customHeight="1" x14ac:dyDescent="0.2">
      <c r="A103" s="165">
        <v>93</v>
      </c>
      <c r="B103" s="207" t="s">
        <v>206</v>
      </c>
      <c r="C103" s="165" t="s">
        <v>224</v>
      </c>
      <c r="D103" s="208">
        <v>0</v>
      </c>
      <c r="E103" s="209">
        <v>0</v>
      </c>
      <c r="F103" s="208">
        <v>0</v>
      </c>
      <c r="G103" s="208">
        <v>0</v>
      </c>
      <c r="H103" s="206">
        <f t="shared" si="8"/>
        <v>0</v>
      </c>
      <c r="I103" s="206"/>
      <c r="J103" s="208">
        <v>0</v>
      </c>
      <c r="K103" s="210">
        <v>0</v>
      </c>
      <c r="L103" s="208">
        <v>0</v>
      </c>
      <c r="M103" s="208">
        <v>0</v>
      </c>
      <c r="N103" s="210">
        <f t="shared" si="9"/>
        <v>0</v>
      </c>
      <c r="O103" s="206" t="str">
        <f t="shared" si="7"/>
        <v>N.A.</v>
      </c>
      <c r="P103" s="38">
        <v>0</v>
      </c>
      <c r="Q103" s="38">
        <v>0</v>
      </c>
      <c r="R103" s="39">
        <f t="shared" si="10"/>
        <v>0</v>
      </c>
      <c r="S103" s="38">
        <v>0</v>
      </c>
      <c r="T103" s="38">
        <v>0</v>
      </c>
      <c r="U103" s="39">
        <f t="shared" si="11"/>
        <v>0</v>
      </c>
    </row>
    <row r="104" spans="1:21" s="37" customFormat="1" ht="18" customHeight="1" x14ac:dyDescent="0.2">
      <c r="A104" s="165">
        <v>94</v>
      </c>
      <c r="B104" s="207" t="s">
        <v>206</v>
      </c>
      <c r="C104" s="165" t="s">
        <v>225</v>
      </c>
      <c r="D104" s="208">
        <v>0</v>
      </c>
      <c r="E104" s="209">
        <v>0</v>
      </c>
      <c r="F104" s="208">
        <v>0</v>
      </c>
      <c r="G104" s="208">
        <v>0</v>
      </c>
      <c r="H104" s="206">
        <f t="shared" si="8"/>
        <v>0</v>
      </c>
      <c r="I104" s="206"/>
      <c r="J104" s="208">
        <v>0</v>
      </c>
      <c r="K104" s="210">
        <v>0</v>
      </c>
      <c r="L104" s="208">
        <v>0</v>
      </c>
      <c r="M104" s="208">
        <v>0</v>
      </c>
      <c r="N104" s="210">
        <f t="shared" si="9"/>
        <v>0</v>
      </c>
      <c r="O104" s="206" t="str">
        <f t="shared" si="7"/>
        <v>N.A.</v>
      </c>
      <c r="P104" s="38">
        <v>0</v>
      </c>
      <c r="Q104" s="38">
        <v>0</v>
      </c>
      <c r="R104" s="39">
        <f t="shared" si="10"/>
        <v>0</v>
      </c>
      <c r="S104" s="38">
        <v>0</v>
      </c>
      <c r="T104" s="38">
        <v>0</v>
      </c>
      <c r="U104" s="39">
        <f t="shared" si="11"/>
        <v>0</v>
      </c>
    </row>
    <row r="105" spans="1:21" s="37" customFormat="1" ht="18" customHeight="1" x14ac:dyDescent="0.2">
      <c r="A105" s="165">
        <v>95</v>
      </c>
      <c r="B105" s="207" t="s">
        <v>141</v>
      </c>
      <c r="C105" s="165" t="s">
        <v>226</v>
      </c>
      <c r="D105" s="208">
        <v>0</v>
      </c>
      <c r="E105" s="209">
        <v>0</v>
      </c>
      <c r="F105" s="208">
        <v>0</v>
      </c>
      <c r="G105" s="208">
        <v>0</v>
      </c>
      <c r="H105" s="206">
        <f t="shared" si="8"/>
        <v>0</v>
      </c>
      <c r="I105" s="206"/>
      <c r="J105" s="208">
        <v>0</v>
      </c>
      <c r="K105" s="210">
        <v>0</v>
      </c>
      <c r="L105" s="208">
        <v>0</v>
      </c>
      <c r="M105" s="208">
        <v>0</v>
      </c>
      <c r="N105" s="210">
        <f t="shared" si="9"/>
        <v>0</v>
      </c>
      <c r="O105" s="206" t="str">
        <f t="shared" si="7"/>
        <v>N.A.</v>
      </c>
      <c r="P105" s="38">
        <v>0</v>
      </c>
      <c r="Q105" s="38">
        <v>0</v>
      </c>
      <c r="R105" s="39">
        <f t="shared" si="10"/>
        <v>0</v>
      </c>
      <c r="S105" s="38">
        <v>0</v>
      </c>
      <c r="T105" s="38">
        <v>0</v>
      </c>
      <c r="U105" s="39">
        <f t="shared" si="11"/>
        <v>0</v>
      </c>
    </row>
    <row r="106" spans="1:21" s="37" customFormat="1" ht="18" customHeight="1" x14ac:dyDescent="0.2">
      <c r="A106" s="165">
        <v>98</v>
      </c>
      <c r="B106" s="207" t="s">
        <v>141</v>
      </c>
      <c r="C106" s="165" t="s">
        <v>227</v>
      </c>
      <c r="D106" s="208">
        <v>0</v>
      </c>
      <c r="E106" s="209">
        <v>0</v>
      </c>
      <c r="F106" s="208">
        <v>0</v>
      </c>
      <c r="G106" s="208">
        <v>0</v>
      </c>
      <c r="H106" s="206">
        <f t="shared" si="8"/>
        <v>0</v>
      </c>
      <c r="I106" s="206"/>
      <c r="J106" s="208">
        <v>0</v>
      </c>
      <c r="K106" s="210">
        <v>0</v>
      </c>
      <c r="L106" s="208">
        <v>0</v>
      </c>
      <c r="M106" s="208">
        <v>0</v>
      </c>
      <c r="N106" s="210">
        <f t="shared" si="9"/>
        <v>0</v>
      </c>
      <c r="O106" s="206" t="str">
        <f t="shared" si="7"/>
        <v>N.A.</v>
      </c>
      <c r="P106" s="38">
        <v>0</v>
      </c>
      <c r="Q106" s="38">
        <v>0</v>
      </c>
      <c r="R106" s="39">
        <f t="shared" si="10"/>
        <v>0</v>
      </c>
      <c r="S106" s="38">
        <v>0</v>
      </c>
      <c r="T106" s="38">
        <v>0</v>
      </c>
      <c r="U106" s="39">
        <f t="shared" si="11"/>
        <v>0</v>
      </c>
    </row>
    <row r="107" spans="1:21" s="37" customFormat="1" ht="18" customHeight="1" x14ac:dyDescent="0.2">
      <c r="A107" s="165">
        <v>99</v>
      </c>
      <c r="B107" s="207" t="s">
        <v>141</v>
      </c>
      <c r="C107" s="165" t="s">
        <v>228</v>
      </c>
      <c r="D107" s="208">
        <v>0</v>
      </c>
      <c r="E107" s="209">
        <v>0</v>
      </c>
      <c r="F107" s="208">
        <v>0</v>
      </c>
      <c r="G107" s="208">
        <v>0</v>
      </c>
      <c r="H107" s="206">
        <f t="shared" si="8"/>
        <v>0</v>
      </c>
      <c r="I107" s="206"/>
      <c r="J107" s="208">
        <v>0</v>
      </c>
      <c r="K107" s="210">
        <v>0</v>
      </c>
      <c r="L107" s="208">
        <v>0</v>
      </c>
      <c r="M107" s="208">
        <v>0</v>
      </c>
      <c r="N107" s="210">
        <f t="shared" si="9"/>
        <v>0</v>
      </c>
      <c r="O107" s="206" t="str">
        <f t="shared" si="7"/>
        <v>N.A.</v>
      </c>
      <c r="P107" s="38">
        <v>0</v>
      </c>
      <c r="Q107" s="38">
        <v>0</v>
      </c>
      <c r="R107" s="39">
        <f t="shared" si="10"/>
        <v>0</v>
      </c>
      <c r="S107" s="38">
        <v>0</v>
      </c>
      <c r="T107" s="38">
        <v>0</v>
      </c>
      <c r="U107" s="39">
        <f t="shared" si="11"/>
        <v>0</v>
      </c>
    </row>
    <row r="108" spans="1:21" s="37" customFormat="1" ht="18" customHeight="1" x14ac:dyDescent="0.2">
      <c r="A108" s="165">
        <v>100</v>
      </c>
      <c r="B108" s="207" t="s">
        <v>229</v>
      </c>
      <c r="C108" s="165" t="s">
        <v>230</v>
      </c>
      <c r="D108" s="208">
        <v>0</v>
      </c>
      <c r="E108" s="209">
        <v>0</v>
      </c>
      <c r="F108" s="208">
        <v>0</v>
      </c>
      <c r="G108" s="208">
        <v>0</v>
      </c>
      <c r="H108" s="206">
        <f t="shared" si="8"/>
        <v>0</v>
      </c>
      <c r="I108" s="206"/>
      <c r="J108" s="208">
        <v>0</v>
      </c>
      <c r="K108" s="210">
        <v>0</v>
      </c>
      <c r="L108" s="208">
        <v>0</v>
      </c>
      <c r="M108" s="208">
        <v>0</v>
      </c>
      <c r="N108" s="210">
        <f t="shared" si="9"/>
        <v>0</v>
      </c>
      <c r="O108" s="206" t="str">
        <f t="shared" si="7"/>
        <v>N.A.</v>
      </c>
      <c r="P108" s="38">
        <v>0</v>
      </c>
      <c r="Q108" s="38">
        <v>0</v>
      </c>
      <c r="R108" s="39">
        <f t="shared" si="10"/>
        <v>0</v>
      </c>
      <c r="S108" s="38">
        <v>0</v>
      </c>
      <c r="T108" s="38">
        <v>0</v>
      </c>
      <c r="U108" s="39">
        <f t="shared" si="11"/>
        <v>0</v>
      </c>
    </row>
    <row r="109" spans="1:21" s="37" customFormat="1" ht="18" customHeight="1" x14ac:dyDescent="0.2">
      <c r="A109" s="165">
        <v>101</v>
      </c>
      <c r="B109" s="207" t="s">
        <v>229</v>
      </c>
      <c r="C109" s="165" t="s">
        <v>231</v>
      </c>
      <c r="D109" s="208">
        <v>0</v>
      </c>
      <c r="E109" s="209">
        <v>0</v>
      </c>
      <c r="F109" s="208">
        <v>0</v>
      </c>
      <c r="G109" s="208">
        <v>0</v>
      </c>
      <c r="H109" s="206">
        <f t="shared" si="8"/>
        <v>0</v>
      </c>
      <c r="I109" s="206"/>
      <c r="J109" s="208">
        <v>0</v>
      </c>
      <c r="K109" s="210">
        <v>0</v>
      </c>
      <c r="L109" s="208">
        <v>0</v>
      </c>
      <c r="M109" s="208">
        <v>0</v>
      </c>
      <c r="N109" s="210">
        <f t="shared" si="9"/>
        <v>0</v>
      </c>
      <c r="O109" s="206" t="str">
        <f t="shared" si="7"/>
        <v>N.A.</v>
      </c>
      <c r="P109" s="38">
        <v>0</v>
      </c>
      <c r="Q109" s="38">
        <v>0</v>
      </c>
      <c r="R109" s="39">
        <f t="shared" si="10"/>
        <v>0</v>
      </c>
      <c r="S109" s="38">
        <v>0</v>
      </c>
      <c r="T109" s="38">
        <v>0</v>
      </c>
      <c r="U109" s="39">
        <f t="shared" si="11"/>
        <v>0</v>
      </c>
    </row>
    <row r="110" spans="1:21" s="37" customFormat="1" ht="18" customHeight="1" x14ac:dyDescent="0.2">
      <c r="A110" s="165">
        <v>102</v>
      </c>
      <c r="B110" s="207" t="s">
        <v>229</v>
      </c>
      <c r="C110" s="165" t="s">
        <v>232</v>
      </c>
      <c r="D110" s="208">
        <v>0</v>
      </c>
      <c r="E110" s="209">
        <v>0</v>
      </c>
      <c r="F110" s="208">
        <v>0</v>
      </c>
      <c r="G110" s="208">
        <v>0</v>
      </c>
      <c r="H110" s="206">
        <f t="shared" si="8"/>
        <v>0</v>
      </c>
      <c r="I110" s="206"/>
      <c r="J110" s="208">
        <v>0</v>
      </c>
      <c r="K110" s="210">
        <v>0</v>
      </c>
      <c r="L110" s="208">
        <v>0</v>
      </c>
      <c r="M110" s="208">
        <v>0</v>
      </c>
      <c r="N110" s="210">
        <f t="shared" si="9"/>
        <v>0</v>
      </c>
      <c r="O110" s="206" t="str">
        <f t="shared" si="7"/>
        <v>N.A.</v>
      </c>
      <c r="P110" s="38">
        <v>0</v>
      </c>
      <c r="Q110" s="38">
        <v>0</v>
      </c>
      <c r="R110" s="39">
        <f t="shared" si="10"/>
        <v>0</v>
      </c>
      <c r="S110" s="38">
        <v>0</v>
      </c>
      <c r="T110" s="38">
        <v>0</v>
      </c>
      <c r="U110" s="39">
        <f t="shared" si="11"/>
        <v>0</v>
      </c>
    </row>
    <row r="111" spans="1:21" s="37" customFormat="1" ht="18" customHeight="1" x14ac:dyDescent="0.2">
      <c r="A111" s="165">
        <v>103</v>
      </c>
      <c r="B111" s="207" t="s">
        <v>229</v>
      </c>
      <c r="C111" s="165" t="s">
        <v>233</v>
      </c>
      <c r="D111" s="208">
        <v>0</v>
      </c>
      <c r="E111" s="209">
        <v>0</v>
      </c>
      <c r="F111" s="208">
        <v>0</v>
      </c>
      <c r="G111" s="208">
        <v>0</v>
      </c>
      <c r="H111" s="206">
        <f t="shared" si="8"/>
        <v>0</v>
      </c>
      <c r="I111" s="206"/>
      <c r="J111" s="208">
        <v>0</v>
      </c>
      <c r="K111" s="210">
        <v>0</v>
      </c>
      <c r="L111" s="208">
        <v>0</v>
      </c>
      <c r="M111" s="208">
        <v>0</v>
      </c>
      <c r="N111" s="210">
        <f t="shared" si="9"/>
        <v>0</v>
      </c>
      <c r="O111" s="206" t="str">
        <f t="shared" si="7"/>
        <v>N.A.</v>
      </c>
      <c r="P111" s="38">
        <v>0</v>
      </c>
      <c r="Q111" s="38">
        <v>0</v>
      </c>
      <c r="R111" s="39">
        <f t="shared" si="10"/>
        <v>0</v>
      </c>
      <c r="S111" s="38">
        <v>0</v>
      </c>
      <c r="T111" s="38">
        <v>0</v>
      </c>
      <c r="U111" s="39">
        <f t="shared" si="11"/>
        <v>0</v>
      </c>
    </row>
    <row r="112" spans="1:21" s="37" customFormat="1" ht="18" customHeight="1" x14ac:dyDescent="0.2">
      <c r="A112" s="165">
        <v>104</v>
      </c>
      <c r="B112" s="207" t="s">
        <v>229</v>
      </c>
      <c r="C112" s="165" t="s">
        <v>234</v>
      </c>
      <c r="D112" s="208">
        <v>28.069302499999999</v>
      </c>
      <c r="E112" s="209">
        <v>21.886859049999998</v>
      </c>
      <c r="F112" s="208">
        <v>0</v>
      </c>
      <c r="G112" s="208">
        <v>4.5817373300000002</v>
      </c>
      <c r="H112" s="206">
        <f t="shared" si="8"/>
        <v>1.6007061200000008</v>
      </c>
      <c r="I112" s="206"/>
      <c r="J112" s="208">
        <v>27.08894974831794</v>
      </c>
      <c r="K112" s="210">
        <v>22.392555620899941</v>
      </c>
      <c r="L112" s="208">
        <v>0</v>
      </c>
      <c r="M112" s="208">
        <v>4.1652382499999998</v>
      </c>
      <c r="N112" s="210">
        <f t="shared" si="9"/>
        <v>0.53115587741799963</v>
      </c>
      <c r="O112" s="206">
        <f t="shared" si="7"/>
        <v>-66.817401971449982</v>
      </c>
      <c r="P112" s="38">
        <v>1.6755000000000001E-4</v>
      </c>
      <c r="Q112" s="38">
        <v>21.886691499999998</v>
      </c>
      <c r="R112" s="39">
        <f t="shared" si="10"/>
        <v>21.886859049999998</v>
      </c>
      <c r="S112" s="38">
        <v>1.6755000000000001E-4</v>
      </c>
      <c r="T112" s="38">
        <v>22.392388070899941</v>
      </c>
      <c r="U112" s="39">
        <f t="shared" si="11"/>
        <v>22.392555620899941</v>
      </c>
    </row>
    <row r="113" spans="1:21" s="37" customFormat="1" ht="18" customHeight="1" x14ac:dyDescent="0.2">
      <c r="A113" s="165">
        <v>105</v>
      </c>
      <c r="B113" s="207" t="s">
        <v>229</v>
      </c>
      <c r="C113" s="165" t="s">
        <v>235</v>
      </c>
      <c r="D113" s="208">
        <v>0</v>
      </c>
      <c r="E113" s="209">
        <v>0</v>
      </c>
      <c r="F113" s="208">
        <v>0</v>
      </c>
      <c r="G113" s="208">
        <v>0</v>
      </c>
      <c r="H113" s="206">
        <f t="shared" si="8"/>
        <v>0</v>
      </c>
      <c r="I113" s="206"/>
      <c r="J113" s="208">
        <v>0</v>
      </c>
      <c r="K113" s="210">
        <v>0</v>
      </c>
      <c r="L113" s="208">
        <v>0</v>
      </c>
      <c r="M113" s="208">
        <v>0</v>
      </c>
      <c r="N113" s="210">
        <f t="shared" si="9"/>
        <v>0</v>
      </c>
      <c r="O113" s="206" t="str">
        <f t="shared" si="7"/>
        <v>N.A.</v>
      </c>
      <c r="P113" s="38">
        <v>0</v>
      </c>
      <c r="Q113" s="38">
        <v>0</v>
      </c>
      <c r="R113" s="39">
        <f t="shared" si="10"/>
        <v>0</v>
      </c>
      <c r="S113" s="38">
        <v>0</v>
      </c>
      <c r="T113" s="38">
        <v>0</v>
      </c>
      <c r="U113" s="39">
        <f t="shared" si="11"/>
        <v>0</v>
      </c>
    </row>
    <row r="114" spans="1:21" s="37" customFormat="1" ht="18" customHeight="1" x14ac:dyDescent="0.2">
      <c r="A114" s="165">
        <v>106</v>
      </c>
      <c r="B114" s="207" t="s">
        <v>127</v>
      </c>
      <c r="C114" s="165" t="s">
        <v>236</v>
      </c>
      <c r="D114" s="208">
        <v>0</v>
      </c>
      <c r="E114" s="209">
        <v>0</v>
      </c>
      <c r="F114" s="208">
        <v>0</v>
      </c>
      <c r="G114" s="208">
        <v>0</v>
      </c>
      <c r="H114" s="206">
        <f t="shared" si="8"/>
        <v>0</v>
      </c>
      <c r="I114" s="206"/>
      <c r="J114" s="208">
        <v>0</v>
      </c>
      <c r="K114" s="210">
        <v>0</v>
      </c>
      <c r="L114" s="208">
        <v>0</v>
      </c>
      <c r="M114" s="208">
        <v>0</v>
      </c>
      <c r="N114" s="210">
        <f t="shared" si="9"/>
        <v>0</v>
      </c>
      <c r="O114" s="206" t="str">
        <f t="shared" si="7"/>
        <v>N.A.</v>
      </c>
      <c r="P114" s="38">
        <v>0</v>
      </c>
      <c r="Q114" s="38">
        <v>0</v>
      </c>
      <c r="R114" s="39">
        <f t="shared" si="10"/>
        <v>0</v>
      </c>
      <c r="S114" s="38">
        <v>0</v>
      </c>
      <c r="T114" s="38">
        <v>0</v>
      </c>
      <c r="U114" s="39">
        <f t="shared" si="11"/>
        <v>0</v>
      </c>
    </row>
    <row r="115" spans="1:21" s="37" customFormat="1" ht="18" customHeight="1" x14ac:dyDescent="0.2">
      <c r="A115" s="165">
        <v>107</v>
      </c>
      <c r="B115" s="207" t="s">
        <v>129</v>
      </c>
      <c r="C115" s="165" t="s">
        <v>237</v>
      </c>
      <c r="D115" s="208">
        <v>0</v>
      </c>
      <c r="E115" s="209">
        <v>0</v>
      </c>
      <c r="F115" s="208">
        <v>0</v>
      </c>
      <c r="G115" s="208">
        <v>0</v>
      </c>
      <c r="H115" s="206">
        <f t="shared" si="8"/>
        <v>0</v>
      </c>
      <c r="I115" s="206"/>
      <c r="J115" s="208">
        <v>0</v>
      </c>
      <c r="K115" s="210">
        <v>0</v>
      </c>
      <c r="L115" s="208">
        <v>0</v>
      </c>
      <c r="M115" s="208">
        <v>0</v>
      </c>
      <c r="N115" s="210">
        <f t="shared" si="9"/>
        <v>0</v>
      </c>
      <c r="O115" s="206" t="str">
        <f t="shared" si="7"/>
        <v>N.A.</v>
      </c>
      <c r="P115" s="38">
        <v>0</v>
      </c>
      <c r="Q115" s="38">
        <v>0</v>
      </c>
      <c r="R115" s="39">
        <f t="shared" si="10"/>
        <v>0</v>
      </c>
      <c r="S115" s="38">
        <v>0</v>
      </c>
      <c r="T115" s="38">
        <v>0</v>
      </c>
      <c r="U115" s="39">
        <f t="shared" si="11"/>
        <v>0</v>
      </c>
    </row>
    <row r="116" spans="1:21" s="37" customFormat="1" ht="18" customHeight="1" x14ac:dyDescent="0.2">
      <c r="A116" s="165">
        <v>108</v>
      </c>
      <c r="B116" s="207" t="s">
        <v>137</v>
      </c>
      <c r="C116" s="165" t="s">
        <v>238</v>
      </c>
      <c r="D116" s="208">
        <v>0</v>
      </c>
      <c r="E116" s="209">
        <v>0</v>
      </c>
      <c r="F116" s="208">
        <v>0</v>
      </c>
      <c r="G116" s="208">
        <v>0</v>
      </c>
      <c r="H116" s="206">
        <f t="shared" si="8"/>
        <v>0</v>
      </c>
      <c r="I116" s="206"/>
      <c r="J116" s="208">
        <v>0</v>
      </c>
      <c r="K116" s="210">
        <v>0</v>
      </c>
      <c r="L116" s="208">
        <v>0</v>
      </c>
      <c r="M116" s="208">
        <v>0</v>
      </c>
      <c r="N116" s="210">
        <f t="shared" si="9"/>
        <v>0</v>
      </c>
      <c r="O116" s="206" t="str">
        <f t="shared" si="7"/>
        <v>N.A.</v>
      </c>
      <c r="P116" s="38">
        <v>0</v>
      </c>
      <c r="Q116" s="38">
        <v>0</v>
      </c>
      <c r="R116" s="39">
        <f t="shared" si="10"/>
        <v>0</v>
      </c>
      <c r="S116" s="38">
        <v>0</v>
      </c>
      <c r="T116" s="38">
        <v>0</v>
      </c>
      <c r="U116" s="39">
        <f t="shared" si="11"/>
        <v>0</v>
      </c>
    </row>
    <row r="117" spans="1:21" s="37" customFormat="1" ht="18" customHeight="1" x14ac:dyDescent="0.2">
      <c r="A117" s="165">
        <v>110</v>
      </c>
      <c r="B117" s="207" t="s">
        <v>214</v>
      </c>
      <c r="C117" s="165" t="s">
        <v>239</v>
      </c>
      <c r="D117" s="208">
        <v>0</v>
      </c>
      <c r="E117" s="209">
        <v>0</v>
      </c>
      <c r="F117" s="208">
        <v>0</v>
      </c>
      <c r="G117" s="208">
        <v>0</v>
      </c>
      <c r="H117" s="206">
        <f t="shared" si="8"/>
        <v>0</v>
      </c>
      <c r="I117" s="206"/>
      <c r="J117" s="208">
        <v>0</v>
      </c>
      <c r="K117" s="210">
        <v>0</v>
      </c>
      <c r="L117" s="208">
        <v>0</v>
      </c>
      <c r="M117" s="208">
        <v>0</v>
      </c>
      <c r="N117" s="210">
        <f t="shared" si="9"/>
        <v>0</v>
      </c>
      <c r="O117" s="206" t="str">
        <f t="shared" si="7"/>
        <v>N.A.</v>
      </c>
      <c r="P117" s="38">
        <v>0</v>
      </c>
      <c r="Q117" s="38">
        <v>0</v>
      </c>
      <c r="R117" s="39">
        <f t="shared" si="10"/>
        <v>0</v>
      </c>
      <c r="S117" s="38">
        <v>0</v>
      </c>
      <c r="T117" s="38">
        <v>0</v>
      </c>
      <c r="U117" s="39">
        <f t="shared" si="11"/>
        <v>0</v>
      </c>
    </row>
    <row r="118" spans="1:21" s="37" customFormat="1" ht="18" customHeight="1" x14ac:dyDescent="0.2">
      <c r="A118" s="165">
        <v>111</v>
      </c>
      <c r="B118" s="207" t="s">
        <v>206</v>
      </c>
      <c r="C118" s="165" t="s">
        <v>240</v>
      </c>
      <c r="D118" s="208">
        <v>0</v>
      </c>
      <c r="E118" s="209">
        <v>0</v>
      </c>
      <c r="F118" s="208">
        <v>0</v>
      </c>
      <c r="G118" s="208">
        <v>0</v>
      </c>
      <c r="H118" s="206">
        <f t="shared" si="8"/>
        <v>0</v>
      </c>
      <c r="I118" s="206"/>
      <c r="J118" s="208">
        <v>0</v>
      </c>
      <c r="K118" s="210">
        <v>0</v>
      </c>
      <c r="L118" s="208">
        <v>0</v>
      </c>
      <c r="M118" s="208">
        <v>0</v>
      </c>
      <c r="N118" s="210">
        <f t="shared" si="9"/>
        <v>0</v>
      </c>
      <c r="O118" s="206" t="str">
        <f t="shared" si="7"/>
        <v>N.A.</v>
      </c>
      <c r="P118" s="38">
        <v>0</v>
      </c>
      <c r="Q118" s="38">
        <v>0</v>
      </c>
      <c r="R118" s="39">
        <f t="shared" si="10"/>
        <v>0</v>
      </c>
      <c r="S118" s="38">
        <v>0</v>
      </c>
      <c r="T118" s="38">
        <v>0</v>
      </c>
      <c r="U118" s="39">
        <f t="shared" si="11"/>
        <v>0</v>
      </c>
    </row>
    <row r="119" spans="1:21" s="37" customFormat="1" ht="18" customHeight="1" x14ac:dyDescent="0.2">
      <c r="A119" s="165">
        <v>112</v>
      </c>
      <c r="B119" s="207" t="s">
        <v>206</v>
      </c>
      <c r="C119" s="165" t="s">
        <v>241</v>
      </c>
      <c r="D119" s="208">
        <v>0</v>
      </c>
      <c r="E119" s="209">
        <v>0</v>
      </c>
      <c r="F119" s="208">
        <v>0</v>
      </c>
      <c r="G119" s="208">
        <v>0</v>
      </c>
      <c r="H119" s="206">
        <f t="shared" si="8"/>
        <v>0</v>
      </c>
      <c r="I119" s="206"/>
      <c r="J119" s="208">
        <v>0</v>
      </c>
      <c r="K119" s="210">
        <v>0</v>
      </c>
      <c r="L119" s="208">
        <v>0</v>
      </c>
      <c r="M119" s="208">
        <v>0</v>
      </c>
      <c r="N119" s="210">
        <f t="shared" si="9"/>
        <v>0</v>
      </c>
      <c r="O119" s="206" t="str">
        <f t="shared" si="7"/>
        <v>N.A.</v>
      </c>
      <c r="P119" s="38">
        <v>0</v>
      </c>
      <c r="Q119" s="38">
        <v>0</v>
      </c>
      <c r="R119" s="39">
        <f t="shared" si="10"/>
        <v>0</v>
      </c>
      <c r="S119" s="38">
        <v>0</v>
      </c>
      <c r="T119" s="38">
        <v>0</v>
      </c>
      <c r="U119" s="39">
        <f t="shared" si="11"/>
        <v>0</v>
      </c>
    </row>
    <row r="120" spans="1:21" s="37" customFormat="1" ht="18" customHeight="1" x14ac:dyDescent="0.2">
      <c r="A120" s="165">
        <v>113</v>
      </c>
      <c r="B120" s="207" t="s">
        <v>214</v>
      </c>
      <c r="C120" s="165" t="s">
        <v>242</v>
      </c>
      <c r="D120" s="208">
        <v>0</v>
      </c>
      <c r="E120" s="209">
        <v>0</v>
      </c>
      <c r="F120" s="208">
        <v>0</v>
      </c>
      <c r="G120" s="208">
        <v>0</v>
      </c>
      <c r="H120" s="206">
        <f t="shared" si="8"/>
        <v>0</v>
      </c>
      <c r="I120" s="206"/>
      <c r="J120" s="208">
        <v>0</v>
      </c>
      <c r="K120" s="210">
        <v>0</v>
      </c>
      <c r="L120" s="208">
        <v>0</v>
      </c>
      <c r="M120" s="208">
        <v>0</v>
      </c>
      <c r="N120" s="210">
        <f t="shared" si="9"/>
        <v>0</v>
      </c>
      <c r="O120" s="206" t="str">
        <f t="shared" si="7"/>
        <v>N.A.</v>
      </c>
      <c r="P120" s="38">
        <v>0</v>
      </c>
      <c r="Q120" s="38">
        <v>0</v>
      </c>
      <c r="R120" s="39">
        <f t="shared" si="10"/>
        <v>0</v>
      </c>
      <c r="S120" s="38">
        <v>0</v>
      </c>
      <c r="T120" s="38">
        <v>0</v>
      </c>
      <c r="U120" s="39">
        <f t="shared" si="11"/>
        <v>0</v>
      </c>
    </row>
    <row r="121" spans="1:21" s="37" customFormat="1" ht="18" customHeight="1" x14ac:dyDescent="0.2">
      <c r="A121" s="165">
        <v>114</v>
      </c>
      <c r="B121" s="207" t="s">
        <v>214</v>
      </c>
      <c r="C121" s="165" t="s">
        <v>243</v>
      </c>
      <c r="D121" s="208">
        <v>0</v>
      </c>
      <c r="E121" s="209">
        <v>0</v>
      </c>
      <c r="F121" s="208">
        <v>0</v>
      </c>
      <c r="G121" s="208">
        <v>0</v>
      </c>
      <c r="H121" s="206">
        <f t="shared" si="8"/>
        <v>0</v>
      </c>
      <c r="I121" s="206"/>
      <c r="J121" s="208">
        <v>0</v>
      </c>
      <c r="K121" s="210">
        <v>0</v>
      </c>
      <c r="L121" s="208">
        <v>0</v>
      </c>
      <c r="M121" s="208">
        <v>0</v>
      </c>
      <c r="N121" s="210">
        <f t="shared" si="9"/>
        <v>0</v>
      </c>
      <c r="O121" s="206" t="str">
        <f t="shared" si="7"/>
        <v>N.A.</v>
      </c>
      <c r="P121" s="38">
        <v>0</v>
      </c>
      <c r="Q121" s="38">
        <v>0</v>
      </c>
      <c r="R121" s="39">
        <f t="shared" si="10"/>
        <v>0</v>
      </c>
      <c r="S121" s="38">
        <v>0</v>
      </c>
      <c r="T121" s="38">
        <v>0</v>
      </c>
      <c r="U121" s="39">
        <f t="shared" si="11"/>
        <v>0</v>
      </c>
    </row>
    <row r="122" spans="1:21" s="37" customFormat="1" ht="18" customHeight="1" x14ac:dyDescent="0.2">
      <c r="A122" s="165">
        <v>117</v>
      </c>
      <c r="B122" s="207" t="s">
        <v>214</v>
      </c>
      <c r="C122" s="165" t="s">
        <v>244</v>
      </c>
      <c r="D122" s="208">
        <v>0</v>
      </c>
      <c r="E122" s="209">
        <v>0</v>
      </c>
      <c r="F122" s="208">
        <v>0</v>
      </c>
      <c r="G122" s="208">
        <v>0</v>
      </c>
      <c r="H122" s="206">
        <f t="shared" si="8"/>
        <v>0</v>
      </c>
      <c r="I122" s="206"/>
      <c r="J122" s="208">
        <v>0</v>
      </c>
      <c r="K122" s="210">
        <v>0</v>
      </c>
      <c r="L122" s="208">
        <v>0</v>
      </c>
      <c r="M122" s="208">
        <v>0</v>
      </c>
      <c r="N122" s="210">
        <f t="shared" si="9"/>
        <v>0</v>
      </c>
      <c r="O122" s="206" t="str">
        <f t="shared" si="7"/>
        <v>N.A.</v>
      </c>
      <c r="P122" s="38">
        <v>0</v>
      </c>
      <c r="Q122" s="38">
        <v>0</v>
      </c>
      <c r="R122" s="39">
        <f t="shared" si="10"/>
        <v>0</v>
      </c>
      <c r="S122" s="38">
        <v>0</v>
      </c>
      <c r="T122" s="38">
        <v>0</v>
      </c>
      <c r="U122" s="39">
        <f t="shared" si="11"/>
        <v>0</v>
      </c>
    </row>
    <row r="123" spans="1:21" s="37" customFormat="1" ht="18" customHeight="1" x14ac:dyDescent="0.2">
      <c r="A123" s="165">
        <v>118</v>
      </c>
      <c r="B123" s="207" t="s">
        <v>206</v>
      </c>
      <c r="C123" s="165" t="s">
        <v>245</v>
      </c>
      <c r="D123" s="208">
        <v>0</v>
      </c>
      <c r="E123" s="209">
        <v>0</v>
      </c>
      <c r="F123" s="208">
        <v>0</v>
      </c>
      <c r="G123" s="208">
        <v>0</v>
      </c>
      <c r="H123" s="206">
        <f t="shared" si="8"/>
        <v>0</v>
      </c>
      <c r="I123" s="206"/>
      <c r="J123" s="208">
        <v>0</v>
      </c>
      <c r="K123" s="210">
        <v>0</v>
      </c>
      <c r="L123" s="208">
        <v>0</v>
      </c>
      <c r="M123" s="208">
        <v>0</v>
      </c>
      <c r="N123" s="210">
        <f t="shared" si="9"/>
        <v>0</v>
      </c>
      <c r="O123" s="206" t="str">
        <f t="shared" si="7"/>
        <v>N.A.</v>
      </c>
      <c r="P123" s="38">
        <v>0</v>
      </c>
      <c r="Q123" s="38">
        <v>0</v>
      </c>
      <c r="R123" s="39">
        <f t="shared" si="10"/>
        <v>0</v>
      </c>
      <c r="S123" s="38">
        <v>0</v>
      </c>
      <c r="T123" s="38">
        <v>0</v>
      </c>
      <c r="U123" s="39">
        <f t="shared" si="11"/>
        <v>0</v>
      </c>
    </row>
    <row r="124" spans="1:21" s="37" customFormat="1" ht="18" customHeight="1" x14ac:dyDescent="0.2">
      <c r="A124" s="165">
        <v>122</v>
      </c>
      <c r="B124" s="207" t="s">
        <v>141</v>
      </c>
      <c r="C124" s="165" t="s">
        <v>246</v>
      </c>
      <c r="D124" s="208">
        <v>0</v>
      </c>
      <c r="E124" s="209">
        <v>0</v>
      </c>
      <c r="F124" s="208">
        <v>0</v>
      </c>
      <c r="G124" s="208">
        <v>0</v>
      </c>
      <c r="H124" s="206">
        <f t="shared" si="8"/>
        <v>0</v>
      </c>
      <c r="I124" s="206"/>
      <c r="J124" s="208">
        <v>0</v>
      </c>
      <c r="K124" s="210">
        <v>0</v>
      </c>
      <c r="L124" s="208">
        <v>0</v>
      </c>
      <c r="M124" s="208">
        <v>0</v>
      </c>
      <c r="N124" s="210">
        <f t="shared" si="9"/>
        <v>0</v>
      </c>
      <c r="O124" s="206" t="str">
        <f t="shared" si="7"/>
        <v>N.A.</v>
      </c>
      <c r="P124" s="38">
        <v>0</v>
      </c>
      <c r="Q124" s="38">
        <v>0</v>
      </c>
      <c r="R124" s="39">
        <f t="shared" si="10"/>
        <v>0</v>
      </c>
      <c r="S124" s="38">
        <v>0</v>
      </c>
      <c r="T124" s="38">
        <v>0</v>
      </c>
      <c r="U124" s="39">
        <f t="shared" si="11"/>
        <v>0</v>
      </c>
    </row>
    <row r="125" spans="1:21" s="37" customFormat="1" ht="18" customHeight="1" x14ac:dyDescent="0.2">
      <c r="A125" s="165">
        <v>123</v>
      </c>
      <c r="B125" s="207" t="s">
        <v>247</v>
      </c>
      <c r="C125" s="165" t="s">
        <v>248</v>
      </c>
      <c r="D125" s="208">
        <v>0</v>
      </c>
      <c r="E125" s="209">
        <v>0</v>
      </c>
      <c r="F125" s="208">
        <v>0</v>
      </c>
      <c r="G125" s="208">
        <v>0</v>
      </c>
      <c r="H125" s="206">
        <f t="shared" si="8"/>
        <v>0</v>
      </c>
      <c r="I125" s="206"/>
      <c r="J125" s="208">
        <v>0</v>
      </c>
      <c r="K125" s="210">
        <v>0</v>
      </c>
      <c r="L125" s="208">
        <v>0</v>
      </c>
      <c r="M125" s="208">
        <v>0</v>
      </c>
      <c r="N125" s="210">
        <f t="shared" si="9"/>
        <v>0</v>
      </c>
      <c r="O125" s="206" t="str">
        <f t="shared" si="7"/>
        <v>N.A.</v>
      </c>
      <c r="P125" s="38">
        <v>0</v>
      </c>
      <c r="Q125" s="38">
        <v>0</v>
      </c>
      <c r="R125" s="39">
        <f t="shared" si="10"/>
        <v>0</v>
      </c>
      <c r="S125" s="38">
        <v>0</v>
      </c>
      <c r="T125" s="38">
        <v>0</v>
      </c>
      <c r="U125" s="39">
        <f t="shared" si="11"/>
        <v>0</v>
      </c>
    </row>
    <row r="126" spans="1:21" s="37" customFormat="1" ht="18" customHeight="1" x14ac:dyDescent="0.2">
      <c r="A126" s="165">
        <v>124</v>
      </c>
      <c r="B126" s="207" t="s">
        <v>141</v>
      </c>
      <c r="C126" s="165" t="s">
        <v>249</v>
      </c>
      <c r="D126" s="208">
        <v>0</v>
      </c>
      <c r="E126" s="209">
        <v>0</v>
      </c>
      <c r="F126" s="208">
        <v>0</v>
      </c>
      <c r="G126" s="208">
        <v>0</v>
      </c>
      <c r="H126" s="206">
        <f t="shared" si="8"/>
        <v>0</v>
      </c>
      <c r="I126" s="206"/>
      <c r="J126" s="208">
        <v>0</v>
      </c>
      <c r="K126" s="210">
        <v>0</v>
      </c>
      <c r="L126" s="208">
        <v>0</v>
      </c>
      <c r="M126" s="208">
        <v>0</v>
      </c>
      <c r="N126" s="210">
        <f t="shared" si="9"/>
        <v>0</v>
      </c>
      <c r="O126" s="206" t="str">
        <f t="shared" si="7"/>
        <v>N.A.</v>
      </c>
      <c r="P126" s="38">
        <v>0</v>
      </c>
      <c r="Q126" s="38">
        <v>0</v>
      </c>
      <c r="R126" s="39">
        <f t="shared" si="10"/>
        <v>0</v>
      </c>
      <c r="S126" s="38">
        <v>0</v>
      </c>
      <c r="T126" s="38">
        <v>0</v>
      </c>
      <c r="U126" s="39">
        <f t="shared" si="11"/>
        <v>0</v>
      </c>
    </row>
    <row r="127" spans="1:21" s="37" customFormat="1" ht="18" customHeight="1" x14ac:dyDescent="0.2">
      <c r="A127" s="165">
        <v>126</v>
      </c>
      <c r="B127" s="207" t="s">
        <v>229</v>
      </c>
      <c r="C127" s="165" t="s">
        <v>250</v>
      </c>
      <c r="D127" s="208">
        <v>0</v>
      </c>
      <c r="E127" s="209">
        <v>0</v>
      </c>
      <c r="F127" s="208">
        <v>0</v>
      </c>
      <c r="G127" s="208">
        <v>0</v>
      </c>
      <c r="H127" s="206">
        <f t="shared" si="8"/>
        <v>0</v>
      </c>
      <c r="I127" s="206"/>
      <c r="J127" s="208">
        <v>0</v>
      </c>
      <c r="K127" s="210">
        <v>0</v>
      </c>
      <c r="L127" s="208">
        <v>0</v>
      </c>
      <c r="M127" s="208">
        <v>0</v>
      </c>
      <c r="N127" s="210">
        <f t="shared" si="9"/>
        <v>0</v>
      </c>
      <c r="O127" s="206" t="str">
        <f t="shared" si="7"/>
        <v>N.A.</v>
      </c>
      <c r="P127" s="38">
        <v>0</v>
      </c>
      <c r="Q127" s="38">
        <v>0</v>
      </c>
      <c r="R127" s="39">
        <f t="shared" si="10"/>
        <v>0</v>
      </c>
      <c r="S127" s="38">
        <v>0</v>
      </c>
      <c r="T127" s="38">
        <v>0</v>
      </c>
      <c r="U127" s="39">
        <f t="shared" si="11"/>
        <v>0</v>
      </c>
    </row>
    <row r="128" spans="1:21" s="37" customFormat="1" ht="18" customHeight="1" x14ac:dyDescent="0.2">
      <c r="A128" s="165">
        <v>127</v>
      </c>
      <c r="B128" s="207" t="s">
        <v>251</v>
      </c>
      <c r="C128" s="165" t="s">
        <v>252</v>
      </c>
      <c r="D128" s="208">
        <v>0</v>
      </c>
      <c r="E128" s="209">
        <v>0</v>
      </c>
      <c r="F128" s="208">
        <v>0</v>
      </c>
      <c r="G128" s="208">
        <v>0</v>
      </c>
      <c r="H128" s="206">
        <f t="shared" si="8"/>
        <v>0</v>
      </c>
      <c r="I128" s="206"/>
      <c r="J128" s="208">
        <v>0</v>
      </c>
      <c r="K128" s="210">
        <v>0</v>
      </c>
      <c r="L128" s="208">
        <v>0</v>
      </c>
      <c r="M128" s="208">
        <v>0</v>
      </c>
      <c r="N128" s="210">
        <f t="shared" si="9"/>
        <v>0</v>
      </c>
      <c r="O128" s="206" t="str">
        <f t="shared" si="7"/>
        <v>N.A.</v>
      </c>
      <c r="P128" s="38">
        <v>0</v>
      </c>
      <c r="Q128" s="38">
        <v>0</v>
      </c>
      <c r="R128" s="39">
        <f t="shared" si="10"/>
        <v>0</v>
      </c>
      <c r="S128" s="38">
        <v>0</v>
      </c>
      <c r="T128" s="38">
        <v>0</v>
      </c>
      <c r="U128" s="39">
        <f t="shared" si="11"/>
        <v>0</v>
      </c>
    </row>
    <row r="129" spans="1:21" s="37" customFormat="1" ht="18" customHeight="1" x14ac:dyDescent="0.2">
      <c r="A129" s="165">
        <v>128</v>
      </c>
      <c r="B129" s="207" t="s">
        <v>229</v>
      </c>
      <c r="C129" s="165" t="s">
        <v>253</v>
      </c>
      <c r="D129" s="208">
        <v>0</v>
      </c>
      <c r="E129" s="209">
        <v>0</v>
      </c>
      <c r="F129" s="208">
        <v>0</v>
      </c>
      <c r="G129" s="208">
        <v>0</v>
      </c>
      <c r="H129" s="206">
        <f t="shared" si="8"/>
        <v>0</v>
      </c>
      <c r="I129" s="206"/>
      <c r="J129" s="208">
        <v>0</v>
      </c>
      <c r="K129" s="210">
        <v>0</v>
      </c>
      <c r="L129" s="208">
        <v>0</v>
      </c>
      <c r="M129" s="208">
        <v>0</v>
      </c>
      <c r="N129" s="210">
        <f t="shared" si="9"/>
        <v>0</v>
      </c>
      <c r="O129" s="206" t="str">
        <f t="shared" si="7"/>
        <v>N.A.</v>
      </c>
      <c r="P129" s="38">
        <v>0</v>
      </c>
      <c r="Q129" s="38">
        <v>0</v>
      </c>
      <c r="R129" s="39">
        <f t="shared" si="10"/>
        <v>0</v>
      </c>
      <c r="S129" s="38">
        <v>0</v>
      </c>
      <c r="T129" s="38">
        <v>0</v>
      </c>
      <c r="U129" s="39">
        <f t="shared" si="11"/>
        <v>0</v>
      </c>
    </row>
    <row r="130" spans="1:21" s="37" customFormat="1" ht="18" customHeight="1" x14ac:dyDescent="0.2">
      <c r="A130" s="165">
        <v>130</v>
      </c>
      <c r="B130" s="207" t="s">
        <v>229</v>
      </c>
      <c r="C130" s="165" t="s">
        <v>254</v>
      </c>
      <c r="D130" s="208">
        <v>13.466699</v>
      </c>
      <c r="E130" s="209">
        <v>8.7025667500000008</v>
      </c>
      <c r="F130" s="208">
        <v>0</v>
      </c>
      <c r="G130" s="208">
        <v>0.63789426000000005</v>
      </c>
      <c r="H130" s="206">
        <f t="shared" si="8"/>
        <v>4.126237989999999</v>
      </c>
      <c r="I130" s="206"/>
      <c r="J130" s="208">
        <v>9.4025835634047361</v>
      </c>
      <c r="K130" s="210">
        <v>8.0798722127497413</v>
      </c>
      <c r="L130" s="208">
        <v>0</v>
      </c>
      <c r="M130" s="208">
        <v>0.84422931999999995</v>
      </c>
      <c r="N130" s="210">
        <f t="shared" si="9"/>
        <v>0.47848203065499484</v>
      </c>
      <c r="O130" s="206">
        <f t="shared" si="7"/>
        <v>-88.403915823212259</v>
      </c>
      <c r="P130" s="38">
        <v>0.85354450000000004</v>
      </c>
      <c r="Q130" s="38">
        <v>7.84902225</v>
      </c>
      <c r="R130" s="39">
        <f t="shared" si="10"/>
        <v>8.7025667500000008</v>
      </c>
      <c r="S130" s="38">
        <v>0.85354450000000004</v>
      </c>
      <c r="T130" s="38">
        <v>7.2263277127497414</v>
      </c>
      <c r="U130" s="39">
        <f t="shared" si="11"/>
        <v>8.0798722127497413</v>
      </c>
    </row>
    <row r="131" spans="1:21" s="37" customFormat="1" ht="18" customHeight="1" x14ac:dyDescent="0.2">
      <c r="A131" s="165">
        <v>132</v>
      </c>
      <c r="B131" s="207" t="s">
        <v>255</v>
      </c>
      <c r="C131" s="165" t="s">
        <v>256</v>
      </c>
      <c r="D131" s="208">
        <v>0</v>
      </c>
      <c r="E131" s="209">
        <v>0</v>
      </c>
      <c r="F131" s="208">
        <v>0</v>
      </c>
      <c r="G131" s="208">
        <v>0</v>
      </c>
      <c r="H131" s="206">
        <f t="shared" si="8"/>
        <v>0</v>
      </c>
      <c r="I131" s="206"/>
      <c r="J131" s="208">
        <v>38.835545780741853</v>
      </c>
      <c r="K131" s="210">
        <v>144.46636708563793</v>
      </c>
      <c r="L131" s="208">
        <v>0</v>
      </c>
      <c r="M131" s="208">
        <v>0</v>
      </c>
      <c r="N131" s="210">
        <f t="shared" si="9"/>
        <v>-105.63082130489607</v>
      </c>
      <c r="O131" s="206" t="str">
        <f t="shared" si="7"/>
        <v>N.A.</v>
      </c>
      <c r="P131" s="38">
        <v>0</v>
      </c>
      <c r="Q131" s="38">
        <v>0</v>
      </c>
      <c r="R131" s="39">
        <f t="shared" si="10"/>
        <v>0</v>
      </c>
      <c r="S131" s="38">
        <v>0</v>
      </c>
      <c r="T131" s="38">
        <v>144.46636708563793</v>
      </c>
      <c r="U131" s="39">
        <f t="shared" si="11"/>
        <v>144.46636708563793</v>
      </c>
    </row>
    <row r="132" spans="1:21" s="37" customFormat="1" ht="18" customHeight="1" x14ac:dyDescent="0.2">
      <c r="A132" s="165">
        <v>136</v>
      </c>
      <c r="B132" s="207" t="s">
        <v>137</v>
      </c>
      <c r="C132" s="165" t="s">
        <v>257</v>
      </c>
      <c r="D132" s="208">
        <v>0</v>
      </c>
      <c r="E132" s="209">
        <v>0</v>
      </c>
      <c r="F132" s="208">
        <v>0</v>
      </c>
      <c r="G132" s="208">
        <v>0</v>
      </c>
      <c r="H132" s="206">
        <f t="shared" si="8"/>
        <v>0</v>
      </c>
      <c r="I132" s="206"/>
      <c r="J132" s="208">
        <v>0</v>
      </c>
      <c r="K132" s="210">
        <v>0</v>
      </c>
      <c r="L132" s="208">
        <v>0</v>
      </c>
      <c r="M132" s="208">
        <v>0</v>
      </c>
      <c r="N132" s="210">
        <f t="shared" si="9"/>
        <v>0</v>
      </c>
      <c r="O132" s="206" t="str">
        <f t="shared" si="7"/>
        <v>N.A.</v>
      </c>
      <c r="P132" s="38">
        <v>0</v>
      </c>
      <c r="Q132" s="38">
        <v>0</v>
      </c>
      <c r="R132" s="39">
        <f t="shared" si="10"/>
        <v>0</v>
      </c>
      <c r="S132" s="38">
        <v>0</v>
      </c>
      <c r="T132" s="38">
        <v>0</v>
      </c>
      <c r="U132" s="39">
        <f t="shared" si="11"/>
        <v>0</v>
      </c>
    </row>
    <row r="133" spans="1:21" s="37" customFormat="1" ht="18" customHeight="1" x14ac:dyDescent="0.2">
      <c r="A133" s="165">
        <v>138</v>
      </c>
      <c r="B133" s="207" t="s">
        <v>141</v>
      </c>
      <c r="C133" s="165" t="s">
        <v>258</v>
      </c>
      <c r="D133" s="208">
        <v>0</v>
      </c>
      <c r="E133" s="209">
        <v>0</v>
      </c>
      <c r="F133" s="208">
        <v>0</v>
      </c>
      <c r="G133" s="208">
        <v>0</v>
      </c>
      <c r="H133" s="206">
        <f t="shared" si="8"/>
        <v>0</v>
      </c>
      <c r="I133" s="206"/>
      <c r="J133" s="208">
        <v>0</v>
      </c>
      <c r="K133" s="210">
        <v>0</v>
      </c>
      <c r="L133" s="208">
        <v>0</v>
      </c>
      <c r="M133" s="208">
        <v>0</v>
      </c>
      <c r="N133" s="210">
        <f t="shared" si="9"/>
        <v>0</v>
      </c>
      <c r="O133" s="206" t="str">
        <f t="shared" si="7"/>
        <v>N.A.</v>
      </c>
      <c r="P133" s="38">
        <v>0</v>
      </c>
      <c r="Q133" s="38">
        <v>0</v>
      </c>
      <c r="R133" s="39">
        <f t="shared" si="10"/>
        <v>0</v>
      </c>
      <c r="S133" s="38">
        <v>0</v>
      </c>
      <c r="T133" s="38">
        <v>0</v>
      </c>
      <c r="U133" s="39">
        <f t="shared" si="11"/>
        <v>0</v>
      </c>
    </row>
    <row r="134" spans="1:21" s="37" customFormat="1" ht="18" customHeight="1" x14ac:dyDescent="0.2">
      <c r="A134" s="165">
        <v>139</v>
      </c>
      <c r="B134" s="207" t="s">
        <v>141</v>
      </c>
      <c r="C134" s="165" t="s">
        <v>259</v>
      </c>
      <c r="D134" s="208">
        <v>0</v>
      </c>
      <c r="E134" s="209">
        <v>0</v>
      </c>
      <c r="F134" s="208">
        <v>0</v>
      </c>
      <c r="G134" s="208">
        <v>0</v>
      </c>
      <c r="H134" s="206">
        <f t="shared" si="8"/>
        <v>0</v>
      </c>
      <c r="I134" s="206"/>
      <c r="J134" s="208">
        <v>0</v>
      </c>
      <c r="K134" s="210">
        <v>0</v>
      </c>
      <c r="L134" s="208">
        <v>0</v>
      </c>
      <c r="M134" s="208">
        <v>0</v>
      </c>
      <c r="N134" s="210">
        <f t="shared" si="9"/>
        <v>0</v>
      </c>
      <c r="O134" s="206" t="str">
        <f t="shared" si="7"/>
        <v>N.A.</v>
      </c>
      <c r="P134" s="38">
        <v>0</v>
      </c>
      <c r="Q134" s="38">
        <v>0</v>
      </c>
      <c r="R134" s="39">
        <f t="shared" si="10"/>
        <v>0</v>
      </c>
      <c r="S134" s="38">
        <v>0</v>
      </c>
      <c r="T134" s="38">
        <v>0</v>
      </c>
      <c r="U134" s="39">
        <f t="shared" si="11"/>
        <v>0</v>
      </c>
    </row>
    <row r="135" spans="1:21" s="37" customFormat="1" ht="18" customHeight="1" x14ac:dyDescent="0.2">
      <c r="A135" s="165">
        <v>140</v>
      </c>
      <c r="B135" s="207" t="s">
        <v>247</v>
      </c>
      <c r="C135" s="165" t="s">
        <v>260</v>
      </c>
      <c r="D135" s="208">
        <v>10.270897249999999</v>
      </c>
      <c r="E135" s="209">
        <v>9.0141932100000002</v>
      </c>
      <c r="F135" s="208">
        <v>0</v>
      </c>
      <c r="G135" s="208">
        <v>0.83814677999999998</v>
      </c>
      <c r="H135" s="206">
        <f t="shared" si="8"/>
        <v>0.41855725999999893</v>
      </c>
      <c r="I135" s="206"/>
      <c r="J135" s="208">
        <v>10.747240880108013</v>
      </c>
      <c r="K135" s="210">
        <v>9.6906374867725624</v>
      </c>
      <c r="L135" s="208">
        <v>0</v>
      </c>
      <c r="M135" s="208">
        <v>0.84587317999999978</v>
      </c>
      <c r="N135" s="210">
        <f t="shared" si="9"/>
        <v>0.21073021333545061</v>
      </c>
      <c r="O135" s="206">
        <f t="shared" si="7"/>
        <v>-49.653193607142029</v>
      </c>
      <c r="P135" s="38">
        <v>7.3573764600000002</v>
      </c>
      <c r="Q135" s="38">
        <v>1.6568167499999999</v>
      </c>
      <c r="R135" s="39">
        <f t="shared" si="10"/>
        <v>9.0141932100000002</v>
      </c>
      <c r="S135" s="38">
        <v>8.1288336599999997</v>
      </c>
      <c r="T135" s="38">
        <v>1.5618038267725631</v>
      </c>
      <c r="U135" s="39">
        <f t="shared" si="11"/>
        <v>9.6906374867725624</v>
      </c>
    </row>
    <row r="136" spans="1:21" s="37" customFormat="1" ht="18" customHeight="1" x14ac:dyDescent="0.2">
      <c r="A136" s="165">
        <v>141</v>
      </c>
      <c r="B136" s="207" t="s">
        <v>141</v>
      </c>
      <c r="C136" s="165" t="s">
        <v>261</v>
      </c>
      <c r="D136" s="208">
        <v>0</v>
      </c>
      <c r="E136" s="209">
        <v>0</v>
      </c>
      <c r="F136" s="208">
        <v>0</v>
      </c>
      <c r="G136" s="208">
        <v>0</v>
      </c>
      <c r="H136" s="206">
        <f t="shared" si="8"/>
        <v>0</v>
      </c>
      <c r="I136" s="206"/>
      <c r="J136" s="208">
        <v>0</v>
      </c>
      <c r="K136" s="210">
        <v>0</v>
      </c>
      <c r="L136" s="208">
        <v>0</v>
      </c>
      <c r="M136" s="208">
        <v>0</v>
      </c>
      <c r="N136" s="210">
        <f t="shared" si="9"/>
        <v>0</v>
      </c>
      <c r="O136" s="206" t="str">
        <f t="shared" si="7"/>
        <v>N.A.</v>
      </c>
      <c r="P136" s="38">
        <v>0</v>
      </c>
      <c r="Q136" s="38">
        <v>0</v>
      </c>
      <c r="R136" s="39">
        <f t="shared" si="10"/>
        <v>0</v>
      </c>
      <c r="S136" s="38">
        <v>0</v>
      </c>
      <c r="T136" s="38">
        <v>0</v>
      </c>
      <c r="U136" s="39">
        <f t="shared" si="11"/>
        <v>0</v>
      </c>
    </row>
    <row r="137" spans="1:21" s="37" customFormat="1" ht="18" customHeight="1" x14ac:dyDescent="0.2">
      <c r="A137" s="165">
        <v>142</v>
      </c>
      <c r="B137" s="207" t="s">
        <v>229</v>
      </c>
      <c r="C137" s="165" t="s">
        <v>262</v>
      </c>
      <c r="D137" s="208">
        <v>0</v>
      </c>
      <c r="E137" s="209">
        <v>0</v>
      </c>
      <c r="F137" s="208">
        <v>0</v>
      </c>
      <c r="G137" s="208">
        <v>0</v>
      </c>
      <c r="H137" s="206">
        <f t="shared" si="8"/>
        <v>0</v>
      </c>
      <c r="I137" s="206"/>
      <c r="J137" s="208">
        <v>0</v>
      </c>
      <c r="K137" s="210">
        <v>0</v>
      </c>
      <c r="L137" s="208">
        <v>0</v>
      </c>
      <c r="M137" s="208">
        <v>0</v>
      </c>
      <c r="N137" s="210">
        <f t="shared" si="9"/>
        <v>0</v>
      </c>
      <c r="O137" s="206" t="str">
        <f t="shared" si="7"/>
        <v>N.A.</v>
      </c>
      <c r="P137" s="38">
        <v>0</v>
      </c>
      <c r="Q137" s="38">
        <v>0</v>
      </c>
      <c r="R137" s="39">
        <f t="shared" si="10"/>
        <v>0</v>
      </c>
      <c r="S137" s="38">
        <v>0</v>
      </c>
      <c r="T137" s="38">
        <v>0</v>
      </c>
      <c r="U137" s="39">
        <f t="shared" si="11"/>
        <v>0</v>
      </c>
    </row>
    <row r="138" spans="1:21" s="37" customFormat="1" ht="18" customHeight="1" x14ac:dyDescent="0.2">
      <c r="A138" s="165">
        <v>143</v>
      </c>
      <c r="B138" s="207" t="s">
        <v>229</v>
      </c>
      <c r="C138" s="165" t="s">
        <v>263</v>
      </c>
      <c r="D138" s="208">
        <v>0</v>
      </c>
      <c r="E138" s="209">
        <v>0</v>
      </c>
      <c r="F138" s="208">
        <v>0</v>
      </c>
      <c r="G138" s="208">
        <v>0</v>
      </c>
      <c r="H138" s="206">
        <f t="shared" si="8"/>
        <v>0</v>
      </c>
      <c r="I138" s="206"/>
      <c r="J138" s="208">
        <v>0</v>
      </c>
      <c r="K138" s="210">
        <v>0</v>
      </c>
      <c r="L138" s="208">
        <v>0</v>
      </c>
      <c r="M138" s="208">
        <v>0</v>
      </c>
      <c r="N138" s="210">
        <f t="shared" si="9"/>
        <v>0</v>
      </c>
      <c r="O138" s="206" t="str">
        <f t="shared" si="7"/>
        <v>N.A.</v>
      </c>
      <c r="P138" s="38">
        <v>0</v>
      </c>
      <c r="Q138" s="38">
        <v>0</v>
      </c>
      <c r="R138" s="39">
        <f t="shared" si="10"/>
        <v>0</v>
      </c>
      <c r="S138" s="38">
        <v>0</v>
      </c>
      <c r="T138" s="38">
        <v>0</v>
      </c>
      <c r="U138" s="39">
        <f t="shared" si="11"/>
        <v>0</v>
      </c>
    </row>
    <row r="139" spans="1:21" s="37" customFormat="1" ht="18" customHeight="1" x14ac:dyDescent="0.2">
      <c r="A139" s="165">
        <v>144</v>
      </c>
      <c r="B139" s="207" t="s">
        <v>251</v>
      </c>
      <c r="C139" s="165" t="s">
        <v>264</v>
      </c>
      <c r="D139" s="208">
        <v>0</v>
      </c>
      <c r="E139" s="209">
        <v>0</v>
      </c>
      <c r="F139" s="208">
        <v>0</v>
      </c>
      <c r="G139" s="208">
        <v>0</v>
      </c>
      <c r="H139" s="206">
        <f t="shared" si="8"/>
        <v>0</v>
      </c>
      <c r="I139" s="206"/>
      <c r="J139" s="208">
        <v>0</v>
      </c>
      <c r="K139" s="210">
        <v>0</v>
      </c>
      <c r="L139" s="208">
        <v>0</v>
      </c>
      <c r="M139" s="208">
        <v>0</v>
      </c>
      <c r="N139" s="210">
        <f t="shared" si="9"/>
        <v>0</v>
      </c>
      <c r="O139" s="206" t="str">
        <f t="shared" si="7"/>
        <v>N.A.</v>
      </c>
      <c r="P139" s="38">
        <v>0</v>
      </c>
      <c r="Q139" s="38">
        <v>0</v>
      </c>
      <c r="R139" s="39">
        <f t="shared" si="10"/>
        <v>0</v>
      </c>
      <c r="S139" s="38">
        <v>0</v>
      </c>
      <c r="T139" s="38">
        <v>0</v>
      </c>
      <c r="U139" s="39">
        <f t="shared" si="11"/>
        <v>0</v>
      </c>
    </row>
    <row r="140" spans="1:21" s="37" customFormat="1" ht="18" customHeight="1" x14ac:dyDescent="0.2">
      <c r="A140" s="165">
        <v>146</v>
      </c>
      <c r="B140" s="207" t="s">
        <v>195</v>
      </c>
      <c r="C140" s="165" t="s">
        <v>265</v>
      </c>
      <c r="D140" s="208">
        <v>666.05201324999996</v>
      </c>
      <c r="E140" s="209">
        <v>248.08180107000001</v>
      </c>
      <c r="F140" s="208">
        <v>0</v>
      </c>
      <c r="G140" s="208">
        <v>359.70324798000001</v>
      </c>
      <c r="H140" s="206">
        <f t="shared" si="8"/>
        <v>58.266964199999961</v>
      </c>
      <c r="I140" s="206"/>
      <c r="J140" s="208">
        <v>647.11686447356669</v>
      </c>
      <c r="K140" s="210">
        <v>249.89660707000002</v>
      </c>
      <c r="L140" s="208">
        <v>0</v>
      </c>
      <c r="M140" s="208">
        <v>364.06435272999994</v>
      </c>
      <c r="N140" s="210">
        <f t="shared" si="9"/>
        <v>33.155904673566738</v>
      </c>
      <c r="O140" s="206">
        <f t="shared" si="7"/>
        <v>-43.096564015657499</v>
      </c>
      <c r="P140" s="38">
        <v>230.69536507000001</v>
      </c>
      <c r="Q140" s="38">
        <v>17.386436</v>
      </c>
      <c r="R140" s="39">
        <f t="shared" si="10"/>
        <v>248.08180107000001</v>
      </c>
      <c r="S140" s="38">
        <v>230.69536507000001</v>
      </c>
      <c r="T140" s="38">
        <v>19.201242000000001</v>
      </c>
      <c r="U140" s="39">
        <f t="shared" si="11"/>
        <v>249.89660707000002</v>
      </c>
    </row>
    <row r="141" spans="1:21" s="37" customFormat="1" ht="18" customHeight="1" x14ac:dyDescent="0.2">
      <c r="A141" s="165">
        <v>147</v>
      </c>
      <c r="B141" s="207" t="s">
        <v>193</v>
      </c>
      <c r="C141" s="165" t="s">
        <v>266</v>
      </c>
      <c r="D141" s="208">
        <v>0</v>
      </c>
      <c r="E141" s="209">
        <v>0</v>
      </c>
      <c r="F141" s="208">
        <v>0</v>
      </c>
      <c r="G141" s="208">
        <v>0</v>
      </c>
      <c r="H141" s="206">
        <f t="shared" si="8"/>
        <v>0</v>
      </c>
      <c r="I141" s="206"/>
      <c r="J141" s="208">
        <v>0</v>
      </c>
      <c r="K141" s="210">
        <v>0</v>
      </c>
      <c r="L141" s="208">
        <v>0</v>
      </c>
      <c r="M141" s="208">
        <v>0</v>
      </c>
      <c r="N141" s="210">
        <f t="shared" si="9"/>
        <v>0</v>
      </c>
      <c r="O141" s="206" t="str">
        <f t="shared" si="7"/>
        <v>N.A.</v>
      </c>
      <c r="P141" s="38">
        <v>0</v>
      </c>
      <c r="Q141" s="38">
        <v>0</v>
      </c>
      <c r="R141" s="39">
        <f t="shared" si="10"/>
        <v>0</v>
      </c>
      <c r="S141" s="38">
        <v>0</v>
      </c>
      <c r="T141" s="38">
        <v>0</v>
      </c>
      <c r="U141" s="39">
        <f t="shared" si="11"/>
        <v>0</v>
      </c>
    </row>
    <row r="142" spans="1:21" s="37" customFormat="1" ht="18" customHeight="1" x14ac:dyDescent="0.2">
      <c r="A142" s="165">
        <v>148</v>
      </c>
      <c r="B142" s="207" t="s">
        <v>267</v>
      </c>
      <c r="C142" s="165" t="s">
        <v>268</v>
      </c>
      <c r="D142" s="208">
        <v>0</v>
      </c>
      <c r="E142" s="209">
        <v>0</v>
      </c>
      <c r="F142" s="208">
        <v>0</v>
      </c>
      <c r="G142" s="208">
        <v>0</v>
      </c>
      <c r="H142" s="206">
        <f t="shared" si="8"/>
        <v>0</v>
      </c>
      <c r="I142" s="206"/>
      <c r="J142" s="208">
        <v>0</v>
      </c>
      <c r="K142" s="210">
        <v>0</v>
      </c>
      <c r="L142" s="208">
        <v>0</v>
      </c>
      <c r="M142" s="208">
        <v>0</v>
      </c>
      <c r="N142" s="210">
        <f t="shared" si="9"/>
        <v>0</v>
      </c>
      <c r="O142" s="206" t="str">
        <f t="shared" si="7"/>
        <v>N.A.</v>
      </c>
      <c r="P142" s="38">
        <v>0</v>
      </c>
      <c r="Q142" s="38">
        <v>0</v>
      </c>
      <c r="R142" s="39">
        <f t="shared" si="10"/>
        <v>0</v>
      </c>
      <c r="S142" s="38">
        <v>0</v>
      </c>
      <c r="T142" s="38">
        <v>0</v>
      </c>
      <c r="U142" s="39">
        <f t="shared" si="11"/>
        <v>0</v>
      </c>
    </row>
    <row r="143" spans="1:21" s="37" customFormat="1" ht="18" customHeight="1" x14ac:dyDescent="0.2">
      <c r="A143" s="165">
        <v>149</v>
      </c>
      <c r="B143" s="207" t="s">
        <v>267</v>
      </c>
      <c r="C143" s="165" t="s">
        <v>269</v>
      </c>
      <c r="D143" s="208">
        <v>0</v>
      </c>
      <c r="E143" s="209">
        <v>0</v>
      </c>
      <c r="F143" s="208">
        <v>0</v>
      </c>
      <c r="G143" s="208">
        <v>0</v>
      </c>
      <c r="H143" s="206">
        <f t="shared" si="8"/>
        <v>0</v>
      </c>
      <c r="I143" s="206"/>
      <c r="J143" s="208">
        <v>0</v>
      </c>
      <c r="K143" s="210">
        <v>0</v>
      </c>
      <c r="L143" s="208">
        <v>0</v>
      </c>
      <c r="M143" s="208">
        <v>0</v>
      </c>
      <c r="N143" s="210">
        <f t="shared" si="9"/>
        <v>0</v>
      </c>
      <c r="O143" s="206" t="str">
        <f t="shared" si="7"/>
        <v>N.A.</v>
      </c>
      <c r="P143" s="38">
        <v>0</v>
      </c>
      <c r="Q143" s="38">
        <v>0</v>
      </c>
      <c r="R143" s="39">
        <f t="shared" si="10"/>
        <v>0</v>
      </c>
      <c r="S143" s="38">
        <v>0</v>
      </c>
      <c r="T143" s="38">
        <v>0</v>
      </c>
      <c r="U143" s="39">
        <f t="shared" si="11"/>
        <v>0</v>
      </c>
    </row>
    <row r="144" spans="1:21" s="37" customFormat="1" ht="18" customHeight="1" x14ac:dyDescent="0.2">
      <c r="A144" s="165">
        <v>150</v>
      </c>
      <c r="B144" s="207" t="s">
        <v>267</v>
      </c>
      <c r="C144" s="165" t="s">
        <v>270</v>
      </c>
      <c r="D144" s="208">
        <v>170.28717574999999</v>
      </c>
      <c r="E144" s="209">
        <v>96.196693459999992</v>
      </c>
      <c r="F144" s="208">
        <v>0</v>
      </c>
      <c r="G144" s="208">
        <v>5.4322780000000001E-2</v>
      </c>
      <c r="H144" s="206">
        <f t="shared" si="8"/>
        <v>74.03615950999999</v>
      </c>
      <c r="I144" s="206"/>
      <c r="J144" s="208">
        <v>183.69372938999999</v>
      </c>
      <c r="K144" s="210">
        <v>31.390800649999996</v>
      </c>
      <c r="L144" s="208">
        <v>0</v>
      </c>
      <c r="M144" s="208">
        <v>7.3845010000000003E-2</v>
      </c>
      <c r="N144" s="210">
        <f t="shared" si="9"/>
        <v>152.22908372999999</v>
      </c>
      <c r="O144" s="206">
        <f t="shared" si="7"/>
        <v>105.61450612445471</v>
      </c>
      <c r="P144" s="38">
        <v>3.5836709999999994E-2</v>
      </c>
      <c r="Q144" s="38">
        <v>96.160856749999994</v>
      </c>
      <c r="R144" s="39">
        <f t="shared" si="10"/>
        <v>96.196693459999992</v>
      </c>
      <c r="S144" s="38">
        <v>7.4659809999999993E-2</v>
      </c>
      <c r="T144" s="38">
        <v>31.316140839999996</v>
      </c>
      <c r="U144" s="39">
        <f t="shared" si="11"/>
        <v>31.390800649999996</v>
      </c>
    </row>
    <row r="145" spans="1:21" s="37" customFormat="1" ht="18" customHeight="1" x14ac:dyDescent="0.2">
      <c r="A145" s="165">
        <v>151</v>
      </c>
      <c r="B145" s="207" t="s">
        <v>247</v>
      </c>
      <c r="C145" s="165" t="s">
        <v>271</v>
      </c>
      <c r="D145" s="208">
        <v>3.0188785000000005</v>
      </c>
      <c r="E145" s="209">
        <v>1.2417370000000001</v>
      </c>
      <c r="F145" s="208">
        <v>0</v>
      </c>
      <c r="G145" s="208">
        <v>0.23776826999999998</v>
      </c>
      <c r="H145" s="206">
        <f t="shared" si="8"/>
        <v>1.5393732300000005</v>
      </c>
      <c r="I145" s="206"/>
      <c r="J145" s="208">
        <v>1.6316540938908435</v>
      </c>
      <c r="K145" s="210">
        <v>1.1342003906772973</v>
      </c>
      <c r="L145" s="208">
        <v>0</v>
      </c>
      <c r="M145" s="208">
        <v>0.36742127000000002</v>
      </c>
      <c r="N145" s="210">
        <f t="shared" si="9"/>
        <v>0.13003243321354618</v>
      </c>
      <c r="O145" s="206">
        <f t="shared" si="7"/>
        <v>-91.552897589784251</v>
      </c>
      <c r="P145" s="38">
        <v>0</v>
      </c>
      <c r="Q145" s="38">
        <v>1.2417370000000001</v>
      </c>
      <c r="R145" s="39">
        <f t="shared" si="10"/>
        <v>1.2417370000000001</v>
      </c>
      <c r="S145" s="38">
        <v>0</v>
      </c>
      <c r="T145" s="38">
        <v>1.1342003906772973</v>
      </c>
      <c r="U145" s="39">
        <f t="shared" si="11"/>
        <v>1.1342003906772973</v>
      </c>
    </row>
    <row r="146" spans="1:21" s="37" customFormat="1" ht="18" customHeight="1" x14ac:dyDescent="0.2">
      <c r="A146" s="165">
        <v>152</v>
      </c>
      <c r="B146" s="207" t="s">
        <v>247</v>
      </c>
      <c r="C146" s="165" t="s">
        <v>272</v>
      </c>
      <c r="D146" s="208">
        <v>16.540342500000001</v>
      </c>
      <c r="E146" s="209">
        <v>15.937622550000004</v>
      </c>
      <c r="F146" s="208">
        <v>0</v>
      </c>
      <c r="G146" s="208">
        <v>1.48631231</v>
      </c>
      <c r="H146" s="206">
        <f t="shared" si="8"/>
        <v>-0.88359236000000263</v>
      </c>
      <c r="I146" s="206"/>
      <c r="J146" s="208">
        <v>18.674166062049053</v>
      </c>
      <c r="K146" s="210">
        <v>15.763223186322598</v>
      </c>
      <c r="L146" s="208">
        <v>0</v>
      </c>
      <c r="M146" s="208">
        <v>1.5643905999999999</v>
      </c>
      <c r="N146" s="210">
        <f t="shared" si="9"/>
        <v>1.3465522757264554</v>
      </c>
      <c r="O146" s="206">
        <f t="shared" ref="O146:O209" si="12">IF(OR(H146=0,N146=0),"N.A.",IF((((N146-H146)/H146))*100&gt;=500,"500&lt;",IF((((N146-H146)/H146))*100&lt;=-500,"&lt;-500",(((N146-H146)/H146))*100)))</f>
        <v>-252.39519224978943</v>
      </c>
      <c r="P146" s="38">
        <v>12.932036300000004</v>
      </c>
      <c r="Q146" s="38">
        <v>3.0055862500000003</v>
      </c>
      <c r="R146" s="39">
        <f t="shared" si="10"/>
        <v>15.937622550000004</v>
      </c>
      <c r="S146" s="38">
        <v>12.920912909999998</v>
      </c>
      <c r="T146" s="38">
        <v>2.8423102763226002</v>
      </c>
      <c r="U146" s="39">
        <f t="shared" si="11"/>
        <v>15.763223186322598</v>
      </c>
    </row>
    <row r="147" spans="1:21" s="37" customFormat="1" ht="18" customHeight="1" x14ac:dyDescent="0.2">
      <c r="A147" s="165">
        <v>156</v>
      </c>
      <c r="B147" s="207" t="s">
        <v>206</v>
      </c>
      <c r="C147" s="165" t="s">
        <v>273</v>
      </c>
      <c r="D147" s="208">
        <v>1303.12556875</v>
      </c>
      <c r="E147" s="209">
        <v>6.1523230000000005E-2</v>
      </c>
      <c r="F147" s="208">
        <v>0</v>
      </c>
      <c r="G147" s="208">
        <v>4.5979230000000003E-2</v>
      </c>
      <c r="H147" s="206">
        <f t="shared" ref="H147:H210" si="13">D147-E147-G147</f>
        <v>1303.01806629</v>
      </c>
      <c r="I147" s="206"/>
      <c r="J147" s="208">
        <v>1186.91389858</v>
      </c>
      <c r="K147" s="210">
        <v>6.1523230000000005E-2</v>
      </c>
      <c r="L147" s="208">
        <v>0</v>
      </c>
      <c r="M147" s="208">
        <v>6.0851799999999998E-2</v>
      </c>
      <c r="N147" s="210">
        <f t="shared" ref="N147:N210" si="14">J147-K147-M147</f>
        <v>1186.7915235500002</v>
      </c>
      <c r="O147" s="206">
        <f t="shared" si="12"/>
        <v>-8.9197951852597246</v>
      </c>
      <c r="P147" s="38">
        <v>6.1523230000000005E-2</v>
      </c>
      <c r="Q147" s="38">
        <v>0</v>
      </c>
      <c r="R147" s="39">
        <f t="shared" ref="R147:R210" si="15">P147+Q147</f>
        <v>6.1523230000000005E-2</v>
      </c>
      <c r="S147" s="38">
        <v>6.1523230000000005E-2</v>
      </c>
      <c r="T147" s="38">
        <v>0</v>
      </c>
      <c r="U147" s="39">
        <f t="shared" ref="U147:U210" si="16">S147+T147</f>
        <v>6.1523230000000005E-2</v>
      </c>
    </row>
    <row r="148" spans="1:21" s="37" customFormat="1" ht="18" customHeight="1" x14ac:dyDescent="0.2">
      <c r="A148" s="165">
        <v>157</v>
      </c>
      <c r="B148" s="207" t="s">
        <v>214</v>
      </c>
      <c r="C148" s="165" t="s">
        <v>274</v>
      </c>
      <c r="D148" s="208">
        <v>328.81340949999998</v>
      </c>
      <c r="E148" s="209">
        <v>1.1743200900000001</v>
      </c>
      <c r="F148" s="208">
        <v>0</v>
      </c>
      <c r="G148" s="208">
        <v>0.87762507999999995</v>
      </c>
      <c r="H148" s="206">
        <f t="shared" si="13"/>
        <v>326.76146433000002</v>
      </c>
      <c r="I148" s="206"/>
      <c r="J148" s="208">
        <v>1623.7246738899998</v>
      </c>
      <c r="K148" s="210">
        <v>1.1743200900000001</v>
      </c>
      <c r="L148" s="208">
        <v>0</v>
      </c>
      <c r="M148" s="208">
        <v>1.1615041700000002</v>
      </c>
      <c r="N148" s="210">
        <f t="shared" si="14"/>
        <v>1621.3888496299999</v>
      </c>
      <c r="O148" s="206">
        <f t="shared" si="12"/>
        <v>396.19952981742711</v>
      </c>
      <c r="P148" s="38">
        <v>1.1743200900000001</v>
      </c>
      <c r="Q148" s="38">
        <v>0</v>
      </c>
      <c r="R148" s="39">
        <f t="shared" si="15"/>
        <v>1.1743200900000001</v>
      </c>
      <c r="S148" s="38">
        <v>1.1743200900000001</v>
      </c>
      <c r="T148" s="38">
        <v>0</v>
      </c>
      <c r="U148" s="39">
        <f t="shared" si="16"/>
        <v>1.1743200900000001</v>
      </c>
    </row>
    <row r="149" spans="1:21" s="37" customFormat="1" ht="18" customHeight="1" x14ac:dyDescent="0.2">
      <c r="A149" s="165">
        <v>158</v>
      </c>
      <c r="B149" s="207" t="s">
        <v>206</v>
      </c>
      <c r="C149" s="165" t="s">
        <v>275</v>
      </c>
      <c r="D149" s="208">
        <v>0</v>
      </c>
      <c r="E149" s="209">
        <v>0</v>
      </c>
      <c r="F149" s="208">
        <v>0</v>
      </c>
      <c r="G149" s="208">
        <v>0</v>
      </c>
      <c r="H149" s="206">
        <f t="shared" si="13"/>
        <v>0</v>
      </c>
      <c r="I149" s="206"/>
      <c r="J149" s="208">
        <v>0</v>
      </c>
      <c r="K149" s="210">
        <v>0</v>
      </c>
      <c r="L149" s="208">
        <v>0</v>
      </c>
      <c r="M149" s="208">
        <v>0</v>
      </c>
      <c r="N149" s="210">
        <f t="shared" si="14"/>
        <v>0</v>
      </c>
      <c r="O149" s="206" t="str">
        <f t="shared" si="12"/>
        <v>N.A.</v>
      </c>
      <c r="P149" s="38">
        <v>0</v>
      </c>
      <c r="Q149" s="38">
        <v>0</v>
      </c>
      <c r="R149" s="39">
        <f t="shared" si="15"/>
        <v>0</v>
      </c>
      <c r="S149" s="38">
        <v>0</v>
      </c>
      <c r="T149" s="38">
        <v>0</v>
      </c>
      <c r="U149" s="39">
        <f t="shared" si="16"/>
        <v>0</v>
      </c>
    </row>
    <row r="150" spans="1:21" s="37" customFormat="1" ht="18" customHeight="1" x14ac:dyDescent="0.2">
      <c r="A150" s="165">
        <v>159</v>
      </c>
      <c r="B150" s="207" t="s">
        <v>214</v>
      </c>
      <c r="C150" s="165" t="s">
        <v>276</v>
      </c>
      <c r="D150" s="208">
        <v>0</v>
      </c>
      <c r="E150" s="209">
        <v>0</v>
      </c>
      <c r="F150" s="208">
        <v>0</v>
      </c>
      <c r="G150" s="208">
        <v>0</v>
      </c>
      <c r="H150" s="206">
        <f t="shared" si="13"/>
        <v>0</v>
      </c>
      <c r="I150" s="206"/>
      <c r="J150" s="208">
        <v>0</v>
      </c>
      <c r="K150" s="210">
        <v>0</v>
      </c>
      <c r="L150" s="208">
        <v>0</v>
      </c>
      <c r="M150" s="208">
        <v>0</v>
      </c>
      <c r="N150" s="210">
        <f t="shared" si="14"/>
        <v>0</v>
      </c>
      <c r="O150" s="206" t="str">
        <f t="shared" si="12"/>
        <v>N.A.</v>
      </c>
      <c r="P150" s="38">
        <v>0</v>
      </c>
      <c r="Q150" s="38">
        <v>0</v>
      </c>
      <c r="R150" s="39">
        <f t="shared" si="15"/>
        <v>0</v>
      </c>
      <c r="S150" s="38">
        <v>0</v>
      </c>
      <c r="T150" s="38">
        <v>0</v>
      </c>
      <c r="U150" s="39">
        <f t="shared" si="16"/>
        <v>0</v>
      </c>
    </row>
    <row r="151" spans="1:21" s="37" customFormat="1" ht="18" customHeight="1" x14ac:dyDescent="0.2">
      <c r="A151" s="165">
        <v>160</v>
      </c>
      <c r="B151" s="207" t="s">
        <v>214</v>
      </c>
      <c r="C151" s="165" t="s">
        <v>277</v>
      </c>
      <c r="D151" s="208">
        <v>0</v>
      </c>
      <c r="E151" s="209">
        <v>0</v>
      </c>
      <c r="F151" s="208">
        <v>0</v>
      </c>
      <c r="G151" s="208">
        <v>0</v>
      </c>
      <c r="H151" s="206">
        <f t="shared" si="13"/>
        <v>0</v>
      </c>
      <c r="I151" s="206"/>
      <c r="J151" s="208">
        <v>0</v>
      </c>
      <c r="K151" s="210">
        <v>0</v>
      </c>
      <c r="L151" s="208">
        <v>0</v>
      </c>
      <c r="M151" s="208">
        <v>0</v>
      </c>
      <c r="N151" s="210">
        <f t="shared" si="14"/>
        <v>0</v>
      </c>
      <c r="O151" s="206" t="str">
        <f t="shared" si="12"/>
        <v>N.A.</v>
      </c>
      <c r="P151" s="38">
        <v>0</v>
      </c>
      <c r="Q151" s="38">
        <v>0</v>
      </c>
      <c r="R151" s="39">
        <f t="shared" si="15"/>
        <v>0</v>
      </c>
      <c r="S151" s="38">
        <v>0</v>
      </c>
      <c r="T151" s="38">
        <v>0</v>
      </c>
      <c r="U151" s="39">
        <f t="shared" si="16"/>
        <v>0</v>
      </c>
    </row>
    <row r="152" spans="1:21" s="37" customFormat="1" ht="18" customHeight="1" x14ac:dyDescent="0.2">
      <c r="A152" s="165">
        <v>161</v>
      </c>
      <c r="B152" s="207" t="s">
        <v>214</v>
      </c>
      <c r="C152" s="165" t="s">
        <v>278</v>
      </c>
      <c r="D152" s="208">
        <v>0</v>
      </c>
      <c r="E152" s="209">
        <v>0</v>
      </c>
      <c r="F152" s="208">
        <v>0</v>
      </c>
      <c r="G152" s="208">
        <v>0</v>
      </c>
      <c r="H152" s="206">
        <f t="shared" si="13"/>
        <v>0</v>
      </c>
      <c r="I152" s="206"/>
      <c r="J152" s="208">
        <v>0</v>
      </c>
      <c r="K152" s="210">
        <v>0</v>
      </c>
      <c r="L152" s="208">
        <v>0</v>
      </c>
      <c r="M152" s="208">
        <v>0</v>
      </c>
      <c r="N152" s="210">
        <f t="shared" si="14"/>
        <v>0</v>
      </c>
      <c r="O152" s="206" t="str">
        <f t="shared" si="12"/>
        <v>N.A.</v>
      </c>
      <c r="P152" s="38">
        <v>0</v>
      </c>
      <c r="Q152" s="38">
        <v>0</v>
      </c>
      <c r="R152" s="39">
        <f t="shared" si="15"/>
        <v>0</v>
      </c>
      <c r="S152" s="38">
        <v>0</v>
      </c>
      <c r="T152" s="38">
        <v>0</v>
      </c>
      <c r="U152" s="39">
        <f t="shared" si="16"/>
        <v>0</v>
      </c>
    </row>
    <row r="153" spans="1:21" s="37" customFormat="1" ht="18" customHeight="1" x14ac:dyDescent="0.2">
      <c r="A153" s="165">
        <v>162</v>
      </c>
      <c r="B153" s="207" t="s">
        <v>206</v>
      </c>
      <c r="C153" s="165" t="s">
        <v>279</v>
      </c>
      <c r="D153" s="208">
        <v>0</v>
      </c>
      <c r="E153" s="209">
        <v>0</v>
      </c>
      <c r="F153" s="208">
        <v>0</v>
      </c>
      <c r="G153" s="208">
        <v>0</v>
      </c>
      <c r="H153" s="206">
        <f t="shared" si="13"/>
        <v>0</v>
      </c>
      <c r="I153" s="206"/>
      <c r="J153" s="208">
        <v>0</v>
      </c>
      <c r="K153" s="210">
        <v>0</v>
      </c>
      <c r="L153" s="208">
        <v>0</v>
      </c>
      <c r="M153" s="208">
        <v>0</v>
      </c>
      <c r="N153" s="210">
        <f t="shared" si="14"/>
        <v>0</v>
      </c>
      <c r="O153" s="206" t="str">
        <f t="shared" si="12"/>
        <v>N.A.</v>
      </c>
      <c r="P153" s="38">
        <v>0</v>
      </c>
      <c r="Q153" s="38">
        <v>0</v>
      </c>
      <c r="R153" s="39">
        <f t="shared" si="15"/>
        <v>0</v>
      </c>
      <c r="S153" s="38">
        <v>0</v>
      </c>
      <c r="T153" s="38">
        <v>0</v>
      </c>
      <c r="U153" s="39">
        <f t="shared" si="16"/>
        <v>0</v>
      </c>
    </row>
    <row r="154" spans="1:21" s="37" customFormat="1" ht="18" customHeight="1" x14ac:dyDescent="0.2">
      <c r="A154" s="165">
        <v>163</v>
      </c>
      <c r="B154" s="207" t="s">
        <v>141</v>
      </c>
      <c r="C154" s="165" t="s">
        <v>280</v>
      </c>
      <c r="D154" s="208">
        <v>0</v>
      </c>
      <c r="E154" s="209">
        <v>0</v>
      </c>
      <c r="F154" s="208">
        <v>0</v>
      </c>
      <c r="G154" s="208">
        <v>0</v>
      </c>
      <c r="H154" s="206">
        <f t="shared" si="13"/>
        <v>0</v>
      </c>
      <c r="I154" s="206"/>
      <c r="J154" s="208">
        <v>0</v>
      </c>
      <c r="K154" s="210">
        <v>0</v>
      </c>
      <c r="L154" s="208">
        <v>0</v>
      </c>
      <c r="M154" s="208">
        <v>0</v>
      </c>
      <c r="N154" s="210">
        <f t="shared" si="14"/>
        <v>0</v>
      </c>
      <c r="O154" s="206" t="str">
        <f t="shared" si="12"/>
        <v>N.A.</v>
      </c>
      <c r="P154" s="38">
        <v>0</v>
      </c>
      <c r="Q154" s="38">
        <v>0</v>
      </c>
      <c r="R154" s="39">
        <f t="shared" si="15"/>
        <v>0</v>
      </c>
      <c r="S154" s="38">
        <v>0</v>
      </c>
      <c r="T154" s="38">
        <v>0</v>
      </c>
      <c r="U154" s="39">
        <f t="shared" si="16"/>
        <v>0</v>
      </c>
    </row>
    <row r="155" spans="1:21" s="37" customFormat="1" ht="18" customHeight="1" x14ac:dyDescent="0.2">
      <c r="A155" s="165">
        <v>164</v>
      </c>
      <c r="B155" s="207" t="s">
        <v>247</v>
      </c>
      <c r="C155" s="165" t="s">
        <v>281</v>
      </c>
      <c r="D155" s="208">
        <v>11.06143775</v>
      </c>
      <c r="E155" s="209">
        <v>9.4861042500000003</v>
      </c>
      <c r="F155" s="208">
        <v>0</v>
      </c>
      <c r="G155" s="208">
        <v>0</v>
      </c>
      <c r="H155" s="206">
        <f t="shared" si="13"/>
        <v>1.5753334999999993</v>
      </c>
      <c r="I155" s="206"/>
      <c r="J155" s="208">
        <v>8.8432951539887092</v>
      </c>
      <c r="K155" s="210">
        <v>8.6698972097928522</v>
      </c>
      <c r="L155" s="208">
        <v>0</v>
      </c>
      <c r="M155" s="208">
        <v>0</v>
      </c>
      <c r="N155" s="210">
        <f t="shared" si="14"/>
        <v>0.17339794419585708</v>
      </c>
      <c r="O155" s="206">
        <f t="shared" si="12"/>
        <v>-88.992937419545953</v>
      </c>
      <c r="P155" s="38">
        <v>0</v>
      </c>
      <c r="Q155" s="38">
        <v>9.4861042500000003</v>
      </c>
      <c r="R155" s="39">
        <f t="shared" si="15"/>
        <v>9.4861042500000003</v>
      </c>
      <c r="S155" s="38">
        <v>0</v>
      </c>
      <c r="T155" s="38">
        <v>8.6698972097928522</v>
      </c>
      <c r="U155" s="39">
        <f t="shared" si="16"/>
        <v>8.6698972097928522</v>
      </c>
    </row>
    <row r="156" spans="1:21" s="37" customFormat="1" ht="18" customHeight="1" x14ac:dyDescent="0.2">
      <c r="A156" s="165">
        <v>165</v>
      </c>
      <c r="B156" s="207" t="s">
        <v>137</v>
      </c>
      <c r="C156" s="165" t="s">
        <v>282</v>
      </c>
      <c r="D156" s="208">
        <v>0</v>
      </c>
      <c r="E156" s="209">
        <v>0</v>
      </c>
      <c r="F156" s="208">
        <v>0</v>
      </c>
      <c r="G156" s="208">
        <v>0</v>
      </c>
      <c r="H156" s="206">
        <f t="shared" si="13"/>
        <v>0</v>
      </c>
      <c r="I156" s="206"/>
      <c r="J156" s="208">
        <v>0</v>
      </c>
      <c r="K156" s="210">
        <v>0</v>
      </c>
      <c r="L156" s="208">
        <v>0</v>
      </c>
      <c r="M156" s="208">
        <v>0</v>
      </c>
      <c r="N156" s="210">
        <f t="shared" si="14"/>
        <v>0</v>
      </c>
      <c r="O156" s="206" t="str">
        <f t="shared" si="12"/>
        <v>N.A.</v>
      </c>
      <c r="P156" s="38">
        <v>0</v>
      </c>
      <c r="Q156" s="38">
        <v>0</v>
      </c>
      <c r="R156" s="39">
        <f t="shared" si="15"/>
        <v>0</v>
      </c>
      <c r="S156" s="38">
        <v>0</v>
      </c>
      <c r="T156" s="38">
        <v>0</v>
      </c>
      <c r="U156" s="39">
        <f t="shared" si="16"/>
        <v>0</v>
      </c>
    </row>
    <row r="157" spans="1:21" s="37" customFormat="1" ht="18" customHeight="1" x14ac:dyDescent="0.2">
      <c r="A157" s="165">
        <v>166</v>
      </c>
      <c r="B157" s="207" t="s">
        <v>229</v>
      </c>
      <c r="C157" s="165" t="s">
        <v>283</v>
      </c>
      <c r="D157" s="208">
        <v>17.018458250000002</v>
      </c>
      <c r="E157" s="209">
        <v>16.480823869999998</v>
      </c>
      <c r="F157" s="208">
        <v>0</v>
      </c>
      <c r="G157" s="208">
        <v>0.26210977000000002</v>
      </c>
      <c r="H157" s="206">
        <f t="shared" si="13"/>
        <v>0.27552461000000361</v>
      </c>
      <c r="I157" s="206"/>
      <c r="J157" s="208">
        <v>15.779842554721416</v>
      </c>
      <c r="K157" s="210">
        <v>15.123541327177859</v>
      </c>
      <c r="L157" s="208">
        <v>0</v>
      </c>
      <c r="M157" s="208">
        <v>0.34689255000000002</v>
      </c>
      <c r="N157" s="210">
        <f t="shared" si="14"/>
        <v>0.30940867754355644</v>
      </c>
      <c r="O157" s="206">
        <f t="shared" si="12"/>
        <v>12.298018512231044</v>
      </c>
      <c r="P157" s="38">
        <v>0.35072012000000002</v>
      </c>
      <c r="Q157" s="38">
        <v>16.13010375</v>
      </c>
      <c r="R157" s="39">
        <f t="shared" si="15"/>
        <v>16.480823869999998</v>
      </c>
      <c r="S157" s="38">
        <v>0.35072012000000002</v>
      </c>
      <c r="T157" s="38">
        <v>14.772821207177859</v>
      </c>
      <c r="U157" s="39">
        <f t="shared" si="16"/>
        <v>15.123541327177859</v>
      </c>
    </row>
    <row r="158" spans="1:21" s="37" customFormat="1" ht="18" customHeight="1" x14ac:dyDescent="0.2">
      <c r="A158" s="165">
        <v>167</v>
      </c>
      <c r="B158" s="207" t="s">
        <v>127</v>
      </c>
      <c r="C158" s="165" t="s">
        <v>284</v>
      </c>
      <c r="D158" s="208">
        <v>1741.7006965000003</v>
      </c>
      <c r="E158" s="209">
        <v>309.31663254</v>
      </c>
      <c r="F158" s="208">
        <v>0</v>
      </c>
      <c r="G158" s="208">
        <v>9.1599183600000007</v>
      </c>
      <c r="H158" s="206">
        <f t="shared" si="13"/>
        <v>1423.2241456000004</v>
      </c>
      <c r="I158" s="206"/>
      <c r="J158" s="208">
        <v>910.6703336600001</v>
      </c>
      <c r="K158" s="210">
        <v>240.09283468270002</v>
      </c>
      <c r="L158" s="208">
        <v>0</v>
      </c>
      <c r="M158" s="208">
        <v>10.91185866</v>
      </c>
      <c r="N158" s="210">
        <f t="shared" si="14"/>
        <v>659.66564031730013</v>
      </c>
      <c r="O158" s="206">
        <f t="shared" si="12"/>
        <v>-53.649912253336637</v>
      </c>
      <c r="P158" s="38">
        <v>108.95329204000002</v>
      </c>
      <c r="Q158" s="38">
        <v>200.36334049999999</v>
      </c>
      <c r="R158" s="39">
        <f t="shared" si="15"/>
        <v>309.31663254</v>
      </c>
      <c r="S158" s="38">
        <v>108.85732939</v>
      </c>
      <c r="T158" s="38">
        <v>131.2355052927</v>
      </c>
      <c r="U158" s="39">
        <f t="shared" si="16"/>
        <v>240.09283468270002</v>
      </c>
    </row>
    <row r="159" spans="1:21" s="37" customFormat="1" ht="18" customHeight="1" x14ac:dyDescent="0.2">
      <c r="A159" s="165">
        <v>168</v>
      </c>
      <c r="B159" s="207" t="s">
        <v>251</v>
      </c>
      <c r="C159" s="165" t="s">
        <v>285</v>
      </c>
      <c r="D159" s="208">
        <v>0</v>
      </c>
      <c r="E159" s="209">
        <v>0</v>
      </c>
      <c r="F159" s="208">
        <v>0</v>
      </c>
      <c r="G159" s="208">
        <v>0</v>
      </c>
      <c r="H159" s="206">
        <f t="shared" si="13"/>
        <v>0</v>
      </c>
      <c r="I159" s="206"/>
      <c r="J159" s="208">
        <v>0</v>
      </c>
      <c r="K159" s="210">
        <v>0</v>
      </c>
      <c r="L159" s="208">
        <v>0</v>
      </c>
      <c r="M159" s="208">
        <v>0</v>
      </c>
      <c r="N159" s="210">
        <f t="shared" si="14"/>
        <v>0</v>
      </c>
      <c r="O159" s="206" t="str">
        <f t="shared" si="12"/>
        <v>N.A.</v>
      </c>
      <c r="P159" s="38">
        <v>0</v>
      </c>
      <c r="Q159" s="38">
        <v>0</v>
      </c>
      <c r="R159" s="39">
        <f t="shared" si="15"/>
        <v>0</v>
      </c>
      <c r="S159" s="38">
        <v>0</v>
      </c>
      <c r="T159" s="38">
        <v>0</v>
      </c>
      <c r="U159" s="39">
        <f t="shared" si="16"/>
        <v>0</v>
      </c>
    </row>
    <row r="160" spans="1:21" s="37" customFormat="1" ht="18" customHeight="1" x14ac:dyDescent="0.2">
      <c r="A160" s="165">
        <v>170</v>
      </c>
      <c r="B160" s="207" t="s">
        <v>137</v>
      </c>
      <c r="C160" s="165" t="s">
        <v>286</v>
      </c>
      <c r="D160" s="208">
        <v>20.039293749999999</v>
      </c>
      <c r="E160" s="209">
        <v>9.1518502000000019</v>
      </c>
      <c r="F160" s="208">
        <v>0</v>
      </c>
      <c r="G160" s="208">
        <v>4.1232086300000006</v>
      </c>
      <c r="H160" s="206">
        <f t="shared" si="13"/>
        <v>6.7642349199999963</v>
      </c>
      <c r="I160" s="206"/>
      <c r="J160" s="208">
        <v>17.501888363238493</v>
      </c>
      <c r="K160" s="210">
        <v>9.2508201994495014</v>
      </c>
      <c r="L160" s="208">
        <v>0</v>
      </c>
      <c r="M160" s="208">
        <v>5.4569134899999998</v>
      </c>
      <c r="N160" s="210">
        <f t="shared" si="14"/>
        <v>2.7941546737889915</v>
      </c>
      <c r="O160" s="206">
        <f t="shared" si="12"/>
        <v>-58.692228953677542</v>
      </c>
      <c r="P160" s="38">
        <v>5.5171244500000007</v>
      </c>
      <c r="Q160" s="38">
        <v>3.6347257500000003</v>
      </c>
      <c r="R160" s="39">
        <f t="shared" si="15"/>
        <v>9.1518502000000019</v>
      </c>
      <c r="S160" s="38">
        <v>5.5171244500000007</v>
      </c>
      <c r="T160" s="38">
        <v>3.7336957494495007</v>
      </c>
      <c r="U160" s="39">
        <f t="shared" si="16"/>
        <v>9.2508201994495014</v>
      </c>
    </row>
    <row r="161" spans="1:21" s="37" customFormat="1" ht="18" customHeight="1" x14ac:dyDescent="0.2">
      <c r="A161" s="165">
        <v>171</v>
      </c>
      <c r="B161" s="207" t="s">
        <v>127</v>
      </c>
      <c r="C161" s="165" t="s">
        <v>287</v>
      </c>
      <c r="D161" s="208">
        <v>793.21521574999997</v>
      </c>
      <c r="E161" s="209">
        <v>515.63663055000006</v>
      </c>
      <c r="F161" s="208">
        <v>0</v>
      </c>
      <c r="G161" s="208">
        <v>134.07986626999997</v>
      </c>
      <c r="H161" s="206">
        <f t="shared" si="13"/>
        <v>143.49871892999994</v>
      </c>
      <c r="I161" s="206"/>
      <c r="J161" s="208">
        <v>328.57538190999998</v>
      </c>
      <c r="K161" s="210">
        <v>283.2684433</v>
      </c>
      <c r="L161" s="208">
        <v>0</v>
      </c>
      <c r="M161" s="208">
        <v>134.63542194000007</v>
      </c>
      <c r="N161" s="210">
        <f t="shared" si="14"/>
        <v>-89.328483330000097</v>
      </c>
      <c r="O161" s="206">
        <f t="shared" si="12"/>
        <v>-162.25036989603748</v>
      </c>
      <c r="P161" s="38">
        <v>9.2344472999999994</v>
      </c>
      <c r="Q161" s="38">
        <v>506.40218325000001</v>
      </c>
      <c r="R161" s="39">
        <f t="shared" si="15"/>
        <v>515.63663055000006</v>
      </c>
      <c r="S161" s="38">
        <v>9.2344472999999994</v>
      </c>
      <c r="T161" s="38">
        <v>274.033996</v>
      </c>
      <c r="U161" s="39">
        <f t="shared" si="16"/>
        <v>283.2684433</v>
      </c>
    </row>
    <row r="162" spans="1:21" s="37" customFormat="1" ht="18" customHeight="1" x14ac:dyDescent="0.2">
      <c r="A162" s="165">
        <v>176</v>
      </c>
      <c r="B162" s="207" t="s">
        <v>137</v>
      </c>
      <c r="C162" s="165" t="s">
        <v>288</v>
      </c>
      <c r="D162" s="208">
        <v>7.7078864999999999</v>
      </c>
      <c r="E162" s="209">
        <v>2.076238</v>
      </c>
      <c r="F162" s="208">
        <v>0</v>
      </c>
      <c r="G162" s="208">
        <v>0.74572892999999996</v>
      </c>
      <c r="H162" s="206">
        <f t="shared" si="13"/>
        <v>4.8859195699999995</v>
      </c>
      <c r="I162" s="206"/>
      <c r="J162" s="208">
        <v>3.3033161169744627</v>
      </c>
      <c r="K162" s="210">
        <v>1.8900982413475127</v>
      </c>
      <c r="L162" s="208">
        <v>0</v>
      </c>
      <c r="M162" s="208">
        <v>1.1523685399999999</v>
      </c>
      <c r="N162" s="210">
        <f t="shared" si="14"/>
        <v>0.26084933562695012</v>
      </c>
      <c r="O162" s="206">
        <f t="shared" si="12"/>
        <v>-94.661202832142607</v>
      </c>
      <c r="P162" s="38">
        <v>0</v>
      </c>
      <c r="Q162" s="38">
        <v>2.076238</v>
      </c>
      <c r="R162" s="39">
        <f t="shared" si="15"/>
        <v>2.076238</v>
      </c>
      <c r="S162" s="38">
        <v>0</v>
      </c>
      <c r="T162" s="38">
        <v>1.8900982413475127</v>
      </c>
      <c r="U162" s="39">
        <f t="shared" si="16"/>
        <v>1.8900982413475127</v>
      </c>
    </row>
    <row r="163" spans="1:21" s="37" customFormat="1" ht="18" customHeight="1" x14ac:dyDescent="0.2">
      <c r="A163" s="165">
        <v>177</v>
      </c>
      <c r="B163" s="207" t="s">
        <v>137</v>
      </c>
      <c r="C163" s="165" t="s">
        <v>289</v>
      </c>
      <c r="D163" s="208">
        <v>0.43898075000000003</v>
      </c>
      <c r="E163" s="209">
        <v>0.21729190999999998</v>
      </c>
      <c r="F163" s="208">
        <v>0</v>
      </c>
      <c r="G163" s="208">
        <v>1.428922E-2</v>
      </c>
      <c r="H163" s="206">
        <f t="shared" si="13"/>
        <v>0.20739962000000006</v>
      </c>
      <c r="I163" s="206"/>
      <c r="J163" s="208">
        <v>0.25428704628056997</v>
      </c>
      <c r="K163" s="210">
        <v>0.20097801105938232</v>
      </c>
      <c r="L163" s="208">
        <v>0</v>
      </c>
      <c r="M163" s="208">
        <v>1.8911250000000001E-2</v>
      </c>
      <c r="N163" s="210">
        <f t="shared" si="14"/>
        <v>3.4397785221187652E-2</v>
      </c>
      <c r="O163" s="206">
        <f t="shared" si="12"/>
        <v>-83.414730836446267</v>
      </c>
      <c r="P163" s="38">
        <v>1.911991E-2</v>
      </c>
      <c r="Q163" s="38">
        <v>0.19817199999999999</v>
      </c>
      <c r="R163" s="39">
        <f t="shared" si="15"/>
        <v>0.21729190999999998</v>
      </c>
      <c r="S163" s="38">
        <v>1.911991E-2</v>
      </c>
      <c r="T163" s="38">
        <v>0.18185810105938233</v>
      </c>
      <c r="U163" s="39">
        <f t="shared" si="16"/>
        <v>0.20097801105938232</v>
      </c>
    </row>
    <row r="164" spans="1:21" s="37" customFormat="1" ht="18" customHeight="1" x14ac:dyDescent="0.2">
      <c r="A164" s="165">
        <v>181</v>
      </c>
      <c r="B164" s="207" t="s">
        <v>206</v>
      </c>
      <c r="C164" s="165" t="s">
        <v>290</v>
      </c>
      <c r="D164" s="208">
        <v>702.90040750000003</v>
      </c>
      <c r="E164" s="209">
        <v>284.05707824000001</v>
      </c>
      <c r="F164" s="208">
        <v>0</v>
      </c>
      <c r="G164" s="208">
        <v>85.531871360000011</v>
      </c>
      <c r="H164" s="206">
        <f t="shared" si="13"/>
        <v>333.31145789999999</v>
      </c>
      <c r="I164" s="206"/>
      <c r="J164" s="208">
        <v>833.28766184999995</v>
      </c>
      <c r="K164" s="210">
        <v>258.45511934000001</v>
      </c>
      <c r="L164" s="208">
        <v>0</v>
      </c>
      <c r="M164" s="208">
        <v>77.825880240000004</v>
      </c>
      <c r="N164" s="210">
        <f t="shared" si="14"/>
        <v>497.00666226999994</v>
      </c>
      <c r="O164" s="206">
        <f t="shared" si="12"/>
        <v>49.111784335692334</v>
      </c>
      <c r="P164" s="38">
        <v>284.05707824000001</v>
      </c>
      <c r="Q164" s="38">
        <v>0</v>
      </c>
      <c r="R164" s="39">
        <f t="shared" si="15"/>
        <v>284.05707824000001</v>
      </c>
      <c r="S164" s="38">
        <v>258.45511934000001</v>
      </c>
      <c r="T164" s="38">
        <v>0</v>
      </c>
      <c r="U164" s="39">
        <f t="shared" si="16"/>
        <v>258.45511934000001</v>
      </c>
    </row>
    <row r="165" spans="1:21" s="37" customFormat="1" ht="18" customHeight="1" x14ac:dyDescent="0.2">
      <c r="A165" s="165">
        <v>182</v>
      </c>
      <c r="B165" s="207" t="s">
        <v>214</v>
      </c>
      <c r="C165" s="165" t="s">
        <v>291</v>
      </c>
      <c r="D165" s="208">
        <v>0</v>
      </c>
      <c r="E165" s="209">
        <v>0</v>
      </c>
      <c r="F165" s="208">
        <v>0</v>
      </c>
      <c r="G165" s="208">
        <v>0</v>
      </c>
      <c r="H165" s="206">
        <f t="shared" si="13"/>
        <v>0</v>
      </c>
      <c r="I165" s="206"/>
      <c r="J165" s="208">
        <v>0</v>
      </c>
      <c r="K165" s="210">
        <v>0</v>
      </c>
      <c r="L165" s="208">
        <v>0</v>
      </c>
      <c r="M165" s="208">
        <v>0</v>
      </c>
      <c r="N165" s="210">
        <f t="shared" si="14"/>
        <v>0</v>
      </c>
      <c r="O165" s="206" t="str">
        <f t="shared" si="12"/>
        <v>N.A.</v>
      </c>
      <c r="P165" s="38">
        <v>0</v>
      </c>
      <c r="Q165" s="38">
        <v>0</v>
      </c>
      <c r="R165" s="39">
        <f t="shared" si="15"/>
        <v>0</v>
      </c>
      <c r="S165" s="38">
        <v>0</v>
      </c>
      <c r="T165" s="38">
        <v>0</v>
      </c>
      <c r="U165" s="39">
        <f t="shared" si="16"/>
        <v>0</v>
      </c>
    </row>
    <row r="166" spans="1:21" s="37" customFormat="1" ht="18" customHeight="1" x14ac:dyDescent="0.2">
      <c r="A166" s="165">
        <v>183</v>
      </c>
      <c r="B166" s="207" t="s">
        <v>206</v>
      </c>
      <c r="C166" s="165" t="s">
        <v>292</v>
      </c>
      <c r="D166" s="208">
        <v>0</v>
      </c>
      <c r="E166" s="209">
        <v>0</v>
      </c>
      <c r="F166" s="208">
        <v>0</v>
      </c>
      <c r="G166" s="208">
        <v>0</v>
      </c>
      <c r="H166" s="206">
        <f t="shared" si="13"/>
        <v>0</v>
      </c>
      <c r="I166" s="206"/>
      <c r="J166" s="208">
        <v>0</v>
      </c>
      <c r="K166" s="210">
        <v>0</v>
      </c>
      <c r="L166" s="208">
        <v>0</v>
      </c>
      <c r="M166" s="208">
        <v>0</v>
      </c>
      <c r="N166" s="210">
        <f t="shared" si="14"/>
        <v>0</v>
      </c>
      <c r="O166" s="206" t="str">
        <f t="shared" si="12"/>
        <v>N.A.</v>
      </c>
      <c r="P166" s="38">
        <v>0</v>
      </c>
      <c r="Q166" s="38">
        <v>0</v>
      </c>
      <c r="R166" s="39">
        <f t="shared" si="15"/>
        <v>0</v>
      </c>
      <c r="S166" s="38">
        <v>0</v>
      </c>
      <c r="T166" s="38">
        <v>0</v>
      </c>
      <c r="U166" s="39">
        <f t="shared" si="16"/>
        <v>0</v>
      </c>
    </row>
    <row r="167" spans="1:21" s="37" customFormat="1" ht="18" customHeight="1" x14ac:dyDescent="0.2">
      <c r="A167" s="165">
        <v>185</v>
      </c>
      <c r="B167" s="207" t="s">
        <v>141</v>
      </c>
      <c r="C167" s="165" t="s">
        <v>293</v>
      </c>
      <c r="D167" s="208">
        <v>15.6253885</v>
      </c>
      <c r="E167" s="209">
        <v>14.571502750000001</v>
      </c>
      <c r="F167" s="208">
        <v>0</v>
      </c>
      <c r="G167" s="208">
        <v>0</v>
      </c>
      <c r="H167" s="206">
        <f t="shared" si="13"/>
        <v>1.0538857499999992</v>
      </c>
      <c r="I167" s="206"/>
      <c r="J167" s="208">
        <v>13.587655568417656</v>
      </c>
      <c r="K167" s="210">
        <v>13.321230949429076</v>
      </c>
      <c r="L167" s="208">
        <v>0</v>
      </c>
      <c r="M167" s="208">
        <v>0</v>
      </c>
      <c r="N167" s="210">
        <f t="shared" si="14"/>
        <v>0.26642461898858016</v>
      </c>
      <c r="O167" s="206">
        <f t="shared" si="12"/>
        <v>-74.719781628266588</v>
      </c>
      <c r="P167" s="38">
        <v>0</v>
      </c>
      <c r="Q167" s="38">
        <v>14.571502750000001</v>
      </c>
      <c r="R167" s="39">
        <f t="shared" si="15"/>
        <v>14.571502750000001</v>
      </c>
      <c r="S167" s="38">
        <v>0</v>
      </c>
      <c r="T167" s="38">
        <v>13.321230949429076</v>
      </c>
      <c r="U167" s="39">
        <f t="shared" si="16"/>
        <v>13.321230949429076</v>
      </c>
    </row>
    <row r="168" spans="1:21" s="37" customFormat="1" ht="18" customHeight="1" x14ac:dyDescent="0.2">
      <c r="A168" s="165">
        <v>188</v>
      </c>
      <c r="B168" s="207" t="s">
        <v>141</v>
      </c>
      <c r="C168" s="165" t="s">
        <v>294</v>
      </c>
      <c r="D168" s="208">
        <v>1295.18092125</v>
      </c>
      <c r="E168" s="209">
        <v>24.014727139999991</v>
      </c>
      <c r="F168" s="208">
        <v>0</v>
      </c>
      <c r="G168" s="208">
        <v>1.9620450400000002</v>
      </c>
      <c r="H168" s="206">
        <f t="shared" si="13"/>
        <v>1269.2041490700001</v>
      </c>
      <c r="I168" s="206"/>
      <c r="J168" s="208">
        <v>31.597219740465988</v>
      </c>
      <c r="K168" s="210">
        <v>26.48452403810391</v>
      </c>
      <c r="L168" s="208">
        <v>0</v>
      </c>
      <c r="M168" s="208">
        <v>3.9049070799999996</v>
      </c>
      <c r="N168" s="210">
        <f t="shared" si="14"/>
        <v>1.2077886223620786</v>
      </c>
      <c r="O168" s="206">
        <f t="shared" si="12"/>
        <v>-99.904838900562439</v>
      </c>
      <c r="P168" s="38">
        <v>12.742829389999992</v>
      </c>
      <c r="Q168" s="38">
        <v>11.271897750000001</v>
      </c>
      <c r="R168" s="39">
        <f t="shared" si="15"/>
        <v>24.014727139999991</v>
      </c>
      <c r="S168" s="38">
        <v>3.2455075099999999</v>
      </c>
      <c r="T168" s="38">
        <v>23.23901652810391</v>
      </c>
      <c r="U168" s="39">
        <f t="shared" si="16"/>
        <v>26.48452403810391</v>
      </c>
    </row>
    <row r="169" spans="1:21" s="37" customFormat="1" ht="18" customHeight="1" x14ac:dyDescent="0.2">
      <c r="A169" s="165">
        <v>189</v>
      </c>
      <c r="B169" s="207" t="s">
        <v>141</v>
      </c>
      <c r="C169" s="165" t="s">
        <v>295</v>
      </c>
      <c r="D169" s="208">
        <v>5.4637432500000003</v>
      </c>
      <c r="E169" s="209">
        <v>2.9825848000000001</v>
      </c>
      <c r="F169" s="208">
        <v>0</v>
      </c>
      <c r="G169" s="208">
        <v>0.77349993000000006</v>
      </c>
      <c r="H169" s="206">
        <f t="shared" si="13"/>
        <v>1.7076585200000001</v>
      </c>
      <c r="I169" s="206"/>
      <c r="J169" s="208">
        <v>4.5957595170203351</v>
      </c>
      <c r="K169" s="210">
        <v>2.8937128711964086</v>
      </c>
      <c r="L169" s="208">
        <v>0</v>
      </c>
      <c r="M169" s="208">
        <v>1.0236984200000001</v>
      </c>
      <c r="N169" s="210">
        <f t="shared" si="14"/>
        <v>0.6783482258239264</v>
      </c>
      <c r="O169" s="206">
        <f t="shared" si="12"/>
        <v>-60.276119734762524</v>
      </c>
      <c r="P169" s="38">
        <v>1.0349938000000001</v>
      </c>
      <c r="Q169" s="38">
        <v>1.9475910000000001</v>
      </c>
      <c r="R169" s="39">
        <f t="shared" si="15"/>
        <v>2.9825848000000001</v>
      </c>
      <c r="S169" s="38">
        <v>1.0349938000000001</v>
      </c>
      <c r="T169" s="38">
        <v>1.8587190711964086</v>
      </c>
      <c r="U169" s="39">
        <f t="shared" si="16"/>
        <v>2.8937128711964086</v>
      </c>
    </row>
    <row r="170" spans="1:21" s="37" customFormat="1" ht="18" customHeight="1" x14ac:dyDescent="0.2">
      <c r="A170" s="165">
        <v>190</v>
      </c>
      <c r="B170" s="207" t="s">
        <v>141</v>
      </c>
      <c r="C170" s="165" t="s">
        <v>296</v>
      </c>
      <c r="D170" s="208">
        <v>9.60814375</v>
      </c>
      <c r="E170" s="209">
        <v>4.844512550000001</v>
      </c>
      <c r="F170" s="208">
        <v>0</v>
      </c>
      <c r="G170" s="208">
        <v>3.5831023100000001</v>
      </c>
      <c r="H170" s="206">
        <f t="shared" si="13"/>
        <v>1.1805288899999988</v>
      </c>
      <c r="I170" s="206"/>
      <c r="J170" s="208">
        <v>11.033469242101951</v>
      </c>
      <c r="K170" s="210">
        <v>5.8513814187274038</v>
      </c>
      <c r="L170" s="208">
        <v>0</v>
      </c>
      <c r="M170" s="208">
        <v>3.7206472500000003</v>
      </c>
      <c r="N170" s="210">
        <f t="shared" si="14"/>
        <v>1.461440573374547</v>
      </c>
      <c r="O170" s="206">
        <f t="shared" si="12"/>
        <v>23.79540947740368</v>
      </c>
      <c r="P170" s="38">
        <v>1.4423350500000001</v>
      </c>
      <c r="Q170" s="38">
        <v>3.4021775000000005</v>
      </c>
      <c r="R170" s="39">
        <f t="shared" si="15"/>
        <v>4.844512550000001</v>
      </c>
      <c r="S170" s="38">
        <v>1.4423350499999996</v>
      </c>
      <c r="T170" s="38">
        <v>4.4090463687274042</v>
      </c>
      <c r="U170" s="39">
        <f t="shared" si="16"/>
        <v>5.8513814187274038</v>
      </c>
    </row>
    <row r="171" spans="1:21" s="37" customFormat="1" ht="18" customHeight="1" x14ac:dyDescent="0.2">
      <c r="A171" s="165">
        <v>191</v>
      </c>
      <c r="B171" s="207" t="s">
        <v>247</v>
      </c>
      <c r="C171" s="165" t="s">
        <v>297</v>
      </c>
      <c r="D171" s="208">
        <v>3.2622984999999995</v>
      </c>
      <c r="E171" s="209">
        <v>2.8922244700000004</v>
      </c>
      <c r="F171" s="208">
        <v>0</v>
      </c>
      <c r="G171" s="208">
        <v>0.19418196999999998</v>
      </c>
      <c r="H171" s="206">
        <f t="shared" si="13"/>
        <v>0.17589205999999918</v>
      </c>
      <c r="I171" s="206"/>
      <c r="J171" s="208">
        <v>3.3227295067470273</v>
      </c>
      <c r="K171" s="210">
        <v>3.0384810777912032</v>
      </c>
      <c r="L171" s="208">
        <v>0</v>
      </c>
      <c r="M171" s="208">
        <v>0.21909687</v>
      </c>
      <c r="N171" s="210">
        <f t="shared" si="14"/>
        <v>6.5151558955824029E-2</v>
      </c>
      <c r="O171" s="206">
        <f t="shared" si="12"/>
        <v>-62.959351913995242</v>
      </c>
      <c r="P171" s="38">
        <v>1.9735519700000002</v>
      </c>
      <c r="Q171" s="38">
        <v>0.9186725</v>
      </c>
      <c r="R171" s="39">
        <f t="shared" si="15"/>
        <v>2.8922244700000004</v>
      </c>
      <c r="S171" s="38">
        <v>2.18572122</v>
      </c>
      <c r="T171" s="38">
        <v>0.85275985779120311</v>
      </c>
      <c r="U171" s="39">
        <f t="shared" si="16"/>
        <v>3.0384810777912032</v>
      </c>
    </row>
    <row r="172" spans="1:21" s="37" customFormat="1" ht="18" customHeight="1" x14ac:dyDescent="0.2">
      <c r="A172" s="165">
        <v>192</v>
      </c>
      <c r="B172" s="207" t="s">
        <v>141</v>
      </c>
      <c r="C172" s="165" t="s">
        <v>298</v>
      </c>
      <c r="D172" s="208">
        <v>2228.5434009999999</v>
      </c>
      <c r="E172" s="209">
        <v>5.7106448400000005</v>
      </c>
      <c r="F172" s="208">
        <v>0</v>
      </c>
      <c r="G172" s="208">
        <v>0.20640276999999999</v>
      </c>
      <c r="H172" s="206">
        <f t="shared" si="13"/>
        <v>2222.6263533900001</v>
      </c>
      <c r="I172" s="206"/>
      <c r="J172" s="208">
        <v>5.9543566005734263</v>
      </c>
      <c r="K172" s="210">
        <v>5.6283688703661037</v>
      </c>
      <c r="L172" s="208">
        <v>0</v>
      </c>
      <c r="M172" s="208">
        <v>0.20923564</v>
      </c>
      <c r="N172" s="210">
        <f t="shared" si="14"/>
        <v>0.11675209020732263</v>
      </c>
      <c r="O172" s="206">
        <f t="shared" si="12"/>
        <v>-99.994747111225905</v>
      </c>
      <c r="P172" s="38">
        <v>1.7268623400000003</v>
      </c>
      <c r="Q172" s="38">
        <v>3.9837824999999998</v>
      </c>
      <c r="R172" s="39">
        <f t="shared" si="15"/>
        <v>5.7106448400000005</v>
      </c>
      <c r="S172" s="38">
        <v>1.9770666099999998</v>
      </c>
      <c r="T172" s="38">
        <v>3.6513022603661036</v>
      </c>
      <c r="U172" s="39">
        <f t="shared" si="16"/>
        <v>5.6283688703661037</v>
      </c>
    </row>
    <row r="173" spans="1:21" s="37" customFormat="1" ht="18" customHeight="1" x14ac:dyDescent="0.2">
      <c r="A173" s="165">
        <v>193</v>
      </c>
      <c r="B173" s="207" t="s">
        <v>247</v>
      </c>
      <c r="C173" s="165" t="s">
        <v>299</v>
      </c>
      <c r="D173" s="208">
        <v>0</v>
      </c>
      <c r="E173" s="209">
        <v>0</v>
      </c>
      <c r="F173" s="208">
        <v>0</v>
      </c>
      <c r="G173" s="208">
        <v>0</v>
      </c>
      <c r="H173" s="206">
        <f t="shared" si="13"/>
        <v>0</v>
      </c>
      <c r="I173" s="206"/>
      <c r="J173" s="208">
        <v>0</v>
      </c>
      <c r="K173" s="210">
        <v>0</v>
      </c>
      <c r="L173" s="208">
        <v>0</v>
      </c>
      <c r="M173" s="208">
        <v>0</v>
      </c>
      <c r="N173" s="210">
        <f t="shared" si="14"/>
        <v>0</v>
      </c>
      <c r="O173" s="206" t="str">
        <f t="shared" si="12"/>
        <v>N.A.</v>
      </c>
      <c r="P173" s="38">
        <v>0</v>
      </c>
      <c r="Q173" s="38">
        <v>0</v>
      </c>
      <c r="R173" s="39">
        <f t="shared" si="15"/>
        <v>0</v>
      </c>
      <c r="S173" s="38">
        <v>0</v>
      </c>
      <c r="T173" s="38">
        <v>0</v>
      </c>
      <c r="U173" s="39">
        <f t="shared" si="16"/>
        <v>0</v>
      </c>
    </row>
    <row r="174" spans="1:21" s="37" customFormat="1" ht="18" customHeight="1" x14ac:dyDescent="0.2">
      <c r="A174" s="165">
        <v>194</v>
      </c>
      <c r="B174" s="207" t="s">
        <v>141</v>
      </c>
      <c r="C174" s="165" t="s">
        <v>300</v>
      </c>
      <c r="D174" s="208">
        <v>3.6352872500000002</v>
      </c>
      <c r="E174" s="209">
        <v>2.4355726</v>
      </c>
      <c r="F174" s="208">
        <v>0</v>
      </c>
      <c r="G174" s="208">
        <v>0.28353899999999999</v>
      </c>
      <c r="H174" s="206">
        <f t="shared" si="13"/>
        <v>0.91617565000000023</v>
      </c>
      <c r="I174" s="206"/>
      <c r="J174" s="208">
        <v>2.9118845568678493</v>
      </c>
      <c r="K174" s="210">
        <v>2.2834569998704408</v>
      </c>
      <c r="L174" s="208">
        <v>0</v>
      </c>
      <c r="M174" s="208">
        <v>0.37525335000000004</v>
      </c>
      <c r="N174" s="210">
        <f t="shared" si="14"/>
        <v>0.25317420699740845</v>
      </c>
      <c r="O174" s="206">
        <f t="shared" si="12"/>
        <v>-72.366193426183244</v>
      </c>
      <c r="P174" s="38">
        <v>0.37939385000000003</v>
      </c>
      <c r="Q174" s="38">
        <v>2.0561787499999999</v>
      </c>
      <c r="R174" s="39">
        <f t="shared" si="15"/>
        <v>2.4355726</v>
      </c>
      <c r="S174" s="38">
        <v>0.37939385000000003</v>
      </c>
      <c r="T174" s="38">
        <v>1.9040631498704408</v>
      </c>
      <c r="U174" s="39">
        <f t="shared" si="16"/>
        <v>2.2834569998704408</v>
      </c>
    </row>
    <row r="175" spans="1:21" s="37" customFormat="1" ht="18" customHeight="1" x14ac:dyDescent="0.2">
      <c r="A175" s="165">
        <v>195</v>
      </c>
      <c r="B175" s="207" t="s">
        <v>141</v>
      </c>
      <c r="C175" s="165" t="s">
        <v>301</v>
      </c>
      <c r="D175" s="208">
        <v>11.927240250000001</v>
      </c>
      <c r="E175" s="209">
        <v>7.8517972399999998</v>
      </c>
      <c r="F175" s="208">
        <v>0</v>
      </c>
      <c r="G175" s="208">
        <v>1.55368788</v>
      </c>
      <c r="H175" s="206">
        <f t="shared" si="13"/>
        <v>2.5217551300000007</v>
      </c>
      <c r="I175" s="206"/>
      <c r="J175" s="208">
        <v>11.741716296726393</v>
      </c>
      <c r="K175" s="210">
        <v>7.5069407783464612</v>
      </c>
      <c r="L175" s="208">
        <v>0</v>
      </c>
      <c r="M175" s="208">
        <v>2.11204473</v>
      </c>
      <c r="N175" s="210">
        <f t="shared" si="14"/>
        <v>2.1227307883799318</v>
      </c>
      <c r="O175" s="206">
        <f t="shared" si="12"/>
        <v>-15.823278670997245</v>
      </c>
      <c r="P175" s="38">
        <v>2.13534874</v>
      </c>
      <c r="Q175" s="38">
        <v>5.7164485000000003</v>
      </c>
      <c r="R175" s="39">
        <f t="shared" si="15"/>
        <v>7.8517972399999998</v>
      </c>
      <c r="S175" s="38">
        <v>2.13534874</v>
      </c>
      <c r="T175" s="38">
        <v>5.3715920383464608</v>
      </c>
      <c r="U175" s="39">
        <f t="shared" si="16"/>
        <v>7.5069407783464612</v>
      </c>
    </row>
    <row r="176" spans="1:21" s="37" customFormat="1" ht="18" customHeight="1" x14ac:dyDescent="0.2">
      <c r="A176" s="165">
        <v>197</v>
      </c>
      <c r="B176" s="207" t="s">
        <v>141</v>
      </c>
      <c r="C176" s="165" t="s">
        <v>302</v>
      </c>
      <c r="D176" s="208">
        <v>2.274791</v>
      </c>
      <c r="E176" s="209">
        <v>1.31134365</v>
      </c>
      <c r="F176" s="208">
        <v>0</v>
      </c>
      <c r="G176" s="208">
        <v>0.40073212999999996</v>
      </c>
      <c r="H176" s="206">
        <f t="shared" si="13"/>
        <v>0.56271522000000007</v>
      </c>
      <c r="I176" s="206"/>
      <c r="J176" s="208">
        <v>2.4677036378840915</v>
      </c>
      <c r="K176" s="210">
        <v>1.2861910263569523</v>
      </c>
      <c r="L176" s="208">
        <v>0</v>
      </c>
      <c r="M176" s="208">
        <v>0.53508705000000001</v>
      </c>
      <c r="N176" s="210">
        <f t="shared" si="14"/>
        <v>0.64642556152713926</v>
      </c>
      <c r="O176" s="206">
        <f t="shared" si="12"/>
        <v>14.876146681644611</v>
      </c>
      <c r="P176" s="38">
        <v>0.54099114999999998</v>
      </c>
      <c r="Q176" s="38">
        <v>0.7703525</v>
      </c>
      <c r="R176" s="39">
        <f t="shared" si="15"/>
        <v>1.31134365</v>
      </c>
      <c r="S176" s="38">
        <v>0.54099114999999998</v>
      </c>
      <c r="T176" s="38">
        <v>0.7451998763569524</v>
      </c>
      <c r="U176" s="39">
        <f t="shared" si="16"/>
        <v>1.2861910263569523</v>
      </c>
    </row>
    <row r="177" spans="1:21" s="37" customFormat="1" ht="18" customHeight="1" x14ac:dyDescent="0.2">
      <c r="A177" s="165">
        <v>198</v>
      </c>
      <c r="B177" s="207" t="s">
        <v>141</v>
      </c>
      <c r="C177" s="165" t="s">
        <v>303</v>
      </c>
      <c r="D177" s="208">
        <v>9.0261887499999993</v>
      </c>
      <c r="E177" s="209">
        <v>4.4548283899999994</v>
      </c>
      <c r="F177" s="208">
        <v>0</v>
      </c>
      <c r="G177" s="208">
        <v>0.77342818999999996</v>
      </c>
      <c r="H177" s="206">
        <f t="shared" si="13"/>
        <v>3.7979321700000002</v>
      </c>
      <c r="I177" s="206"/>
      <c r="J177" s="208">
        <v>5.670184933460213</v>
      </c>
      <c r="K177" s="210">
        <v>4.1106116096668774</v>
      </c>
      <c r="L177" s="208">
        <v>0</v>
      </c>
      <c r="M177" s="208">
        <v>1.15427558</v>
      </c>
      <c r="N177" s="210">
        <f t="shared" si="14"/>
        <v>0.40529774379333561</v>
      </c>
      <c r="O177" s="206">
        <f t="shared" si="12"/>
        <v>-89.328462814718051</v>
      </c>
      <c r="P177" s="38">
        <v>0.24668614</v>
      </c>
      <c r="Q177" s="38">
        <v>4.2081422499999999</v>
      </c>
      <c r="R177" s="39">
        <f t="shared" si="15"/>
        <v>4.4548283899999994</v>
      </c>
      <c r="S177" s="38">
        <v>0.24668614</v>
      </c>
      <c r="T177" s="38">
        <v>3.8639254696668779</v>
      </c>
      <c r="U177" s="39">
        <f t="shared" si="16"/>
        <v>4.1106116096668774</v>
      </c>
    </row>
    <row r="178" spans="1:21" s="37" customFormat="1" ht="18" customHeight="1" x14ac:dyDescent="0.2">
      <c r="A178" s="165">
        <v>199</v>
      </c>
      <c r="B178" s="207" t="s">
        <v>141</v>
      </c>
      <c r="C178" s="165" t="s">
        <v>304</v>
      </c>
      <c r="D178" s="208">
        <v>7.1801917500000005</v>
      </c>
      <c r="E178" s="209">
        <v>6.8039538399999984</v>
      </c>
      <c r="F178" s="208">
        <v>0</v>
      </c>
      <c r="G178" s="208">
        <v>0.54073819999999984</v>
      </c>
      <c r="H178" s="206">
        <f t="shared" si="13"/>
        <v>-0.16450028999999766</v>
      </c>
      <c r="I178" s="206"/>
      <c r="J178" s="208">
        <v>7.787608806637202</v>
      </c>
      <c r="K178" s="210">
        <v>6.7482687376835324</v>
      </c>
      <c r="L178" s="208">
        <v>0</v>
      </c>
      <c r="M178" s="208">
        <v>0.59252421</v>
      </c>
      <c r="N178" s="210">
        <f t="shared" si="14"/>
        <v>0.4468158589536696</v>
      </c>
      <c r="O178" s="206">
        <f t="shared" si="12"/>
        <v>-371.62010410661037</v>
      </c>
      <c r="P178" s="38">
        <v>3.8396138399999984</v>
      </c>
      <c r="Q178" s="38">
        <v>2.96434</v>
      </c>
      <c r="R178" s="39">
        <f t="shared" si="15"/>
        <v>6.8039538399999984</v>
      </c>
      <c r="S178" s="38">
        <v>3.9992394000000004</v>
      </c>
      <c r="T178" s="38">
        <v>2.749029337683532</v>
      </c>
      <c r="U178" s="39">
        <f t="shared" si="16"/>
        <v>6.7482687376835324</v>
      </c>
    </row>
    <row r="179" spans="1:21" s="37" customFormat="1" ht="18" customHeight="1" x14ac:dyDescent="0.2">
      <c r="A179" s="165">
        <v>200</v>
      </c>
      <c r="B179" s="207" t="s">
        <v>229</v>
      </c>
      <c r="C179" s="165" t="s">
        <v>305</v>
      </c>
      <c r="D179" s="208">
        <v>21.1999955</v>
      </c>
      <c r="E179" s="209">
        <v>7.8936456400000008</v>
      </c>
      <c r="F179" s="208">
        <v>0</v>
      </c>
      <c r="G179" s="208">
        <v>2.4349224700000001</v>
      </c>
      <c r="H179" s="206">
        <f t="shared" si="13"/>
        <v>10.871427389999999</v>
      </c>
      <c r="I179" s="206"/>
      <c r="J179" s="208">
        <v>12.184722084148774</v>
      </c>
      <c r="K179" s="210">
        <v>7.3650399279889891</v>
      </c>
      <c r="L179" s="208">
        <v>0</v>
      </c>
      <c r="M179" s="208">
        <v>3.6003738800000002</v>
      </c>
      <c r="N179" s="210">
        <f t="shared" si="14"/>
        <v>1.2193082761597847</v>
      </c>
      <c r="O179" s="206">
        <f t="shared" si="12"/>
        <v>-88.784285334220641</v>
      </c>
      <c r="P179" s="38">
        <v>0.97893638999999999</v>
      </c>
      <c r="Q179" s="38">
        <v>6.9147092500000005</v>
      </c>
      <c r="R179" s="39">
        <f t="shared" si="15"/>
        <v>7.8936456400000008</v>
      </c>
      <c r="S179" s="38">
        <v>0.97893638999999999</v>
      </c>
      <c r="T179" s="38">
        <v>6.3861035379889888</v>
      </c>
      <c r="U179" s="39">
        <f t="shared" si="16"/>
        <v>7.3650399279889891</v>
      </c>
    </row>
    <row r="180" spans="1:21" s="37" customFormat="1" ht="18" customHeight="1" x14ac:dyDescent="0.2">
      <c r="A180" s="165">
        <v>201</v>
      </c>
      <c r="B180" s="207" t="s">
        <v>229</v>
      </c>
      <c r="C180" s="165" t="s">
        <v>306</v>
      </c>
      <c r="D180" s="208">
        <v>27.926508499999997</v>
      </c>
      <c r="E180" s="209">
        <v>15.68760666</v>
      </c>
      <c r="F180" s="208">
        <v>0</v>
      </c>
      <c r="G180" s="208">
        <v>6.4612472299999997</v>
      </c>
      <c r="H180" s="206">
        <f t="shared" si="13"/>
        <v>5.7776546099999972</v>
      </c>
      <c r="I180" s="206"/>
      <c r="J180" s="208">
        <v>28.766789436601229</v>
      </c>
      <c r="K180" s="210">
        <v>15.72994541431493</v>
      </c>
      <c r="L180" s="208">
        <v>0</v>
      </c>
      <c r="M180" s="208">
        <v>8.5512207</v>
      </c>
      <c r="N180" s="210">
        <f t="shared" si="14"/>
        <v>4.4856233222862993</v>
      </c>
      <c r="O180" s="206">
        <f t="shared" si="12"/>
        <v>-22.36255669346248</v>
      </c>
      <c r="P180" s="38">
        <v>8.6455739100000013</v>
      </c>
      <c r="Q180" s="38">
        <v>7.0420327499999997</v>
      </c>
      <c r="R180" s="39">
        <f t="shared" si="15"/>
        <v>15.68760666</v>
      </c>
      <c r="S180" s="38">
        <v>8.6455739100000013</v>
      </c>
      <c r="T180" s="38">
        <v>7.0843715043149285</v>
      </c>
      <c r="U180" s="39">
        <f t="shared" si="16"/>
        <v>15.72994541431493</v>
      </c>
    </row>
    <row r="181" spans="1:21" s="37" customFormat="1" ht="18" customHeight="1" x14ac:dyDescent="0.2">
      <c r="A181" s="165">
        <v>202</v>
      </c>
      <c r="B181" s="207" t="s">
        <v>229</v>
      </c>
      <c r="C181" s="165" t="s">
        <v>307</v>
      </c>
      <c r="D181" s="208">
        <v>33.046489000000001</v>
      </c>
      <c r="E181" s="209">
        <v>9.8100907500000005</v>
      </c>
      <c r="F181" s="208">
        <v>0</v>
      </c>
      <c r="G181" s="208">
        <v>2.57272648</v>
      </c>
      <c r="H181" s="206">
        <f t="shared" si="13"/>
        <v>20.663671770000001</v>
      </c>
      <c r="I181" s="206"/>
      <c r="J181" s="208">
        <v>13.880889075133272</v>
      </c>
      <c r="K181" s="210">
        <v>8.9468279497385055</v>
      </c>
      <c r="L181" s="208">
        <v>0</v>
      </c>
      <c r="M181" s="208">
        <v>3.9756123200000006</v>
      </c>
      <c r="N181" s="210">
        <f t="shared" si="14"/>
        <v>0.95844880539476573</v>
      </c>
      <c r="O181" s="206">
        <f t="shared" si="12"/>
        <v>-95.361672329763465</v>
      </c>
      <c r="P181" s="38">
        <v>0</v>
      </c>
      <c r="Q181" s="38">
        <v>9.8100907500000005</v>
      </c>
      <c r="R181" s="39">
        <f t="shared" si="15"/>
        <v>9.8100907500000005</v>
      </c>
      <c r="S181" s="38">
        <v>0</v>
      </c>
      <c r="T181" s="38">
        <v>8.9468279497385055</v>
      </c>
      <c r="U181" s="39">
        <f t="shared" si="16"/>
        <v>8.9468279497385055</v>
      </c>
    </row>
    <row r="182" spans="1:21" s="37" customFormat="1" ht="18" customHeight="1" x14ac:dyDescent="0.2">
      <c r="A182" s="165">
        <v>203</v>
      </c>
      <c r="B182" s="207" t="s">
        <v>251</v>
      </c>
      <c r="C182" s="165" t="s">
        <v>308</v>
      </c>
      <c r="D182" s="208">
        <v>15.444273249999998</v>
      </c>
      <c r="E182" s="209">
        <v>15.10701721</v>
      </c>
      <c r="F182" s="208">
        <v>0</v>
      </c>
      <c r="G182" s="208">
        <v>1.0408445500000001</v>
      </c>
      <c r="H182" s="206">
        <f t="shared" si="13"/>
        <v>-0.70358851000000211</v>
      </c>
      <c r="I182" s="206"/>
      <c r="J182" s="208">
        <v>16.098946518663933</v>
      </c>
      <c r="K182" s="210">
        <v>14.743353090650913</v>
      </c>
      <c r="L182" s="208">
        <v>0</v>
      </c>
      <c r="M182" s="208">
        <v>1.03992781</v>
      </c>
      <c r="N182" s="210">
        <f t="shared" si="14"/>
        <v>0.31566561801301951</v>
      </c>
      <c r="O182" s="206">
        <f t="shared" si="12"/>
        <v>-144.86508996757473</v>
      </c>
      <c r="P182" s="38">
        <v>10.38352471</v>
      </c>
      <c r="Q182" s="38">
        <v>4.7234925000000008</v>
      </c>
      <c r="R182" s="39">
        <f t="shared" si="15"/>
        <v>15.10701721</v>
      </c>
      <c r="S182" s="38">
        <v>10.374379219999998</v>
      </c>
      <c r="T182" s="38">
        <v>4.3689738706509154</v>
      </c>
      <c r="U182" s="39">
        <f t="shared" si="16"/>
        <v>14.743353090650913</v>
      </c>
    </row>
    <row r="183" spans="1:21" s="37" customFormat="1" ht="18" customHeight="1" x14ac:dyDescent="0.2">
      <c r="A183" s="165">
        <v>204</v>
      </c>
      <c r="B183" s="207" t="s">
        <v>229</v>
      </c>
      <c r="C183" s="165" t="s">
        <v>309</v>
      </c>
      <c r="D183" s="208">
        <v>28.32559225</v>
      </c>
      <c r="E183" s="209">
        <v>16.026973959999999</v>
      </c>
      <c r="F183" s="208">
        <v>0</v>
      </c>
      <c r="G183" s="208">
        <v>0.49383076000000004</v>
      </c>
      <c r="H183" s="206">
        <f t="shared" si="13"/>
        <v>11.80478753</v>
      </c>
      <c r="I183" s="206"/>
      <c r="J183" s="208">
        <v>16.319288080044611</v>
      </c>
      <c r="K183" s="210">
        <v>14.751136165141771</v>
      </c>
      <c r="L183" s="208">
        <v>0</v>
      </c>
      <c r="M183" s="208">
        <v>0.65993058000000004</v>
      </c>
      <c r="N183" s="210">
        <f t="shared" si="14"/>
        <v>0.90822133490283996</v>
      </c>
      <c r="O183" s="206">
        <f t="shared" si="12"/>
        <v>-92.306330523995115</v>
      </c>
      <c r="P183" s="38">
        <v>0.66721220999999997</v>
      </c>
      <c r="Q183" s="38">
        <v>15.359761750000001</v>
      </c>
      <c r="R183" s="39">
        <f t="shared" si="15"/>
        <v>16.026973959999999</v>
      </c>
      <c r="S183" s="38">
        <v>0.66721220999999997</v>
      </c>
      <c r="T183" s="38">
        <v>14.083923955141771</v>
      </c>
      <c r="U183" s="39">
        <f t="shared" si="16"/>
        <v>14.751136165141771</v>
      </c>
    </row>
    <row r="184" spans="1:21" s="37" customFormat="1" ht="18" customHeight="1" x14ac:dyDescent="0.2">
      <c r="A184" s="165">
        <v>205</v>
      </c>
      <c r="B184" s="207" t="s">
        <v>190</v>
      </c>
      <c r="C184" s="165" t="s">
        <v>310</v>
      </c>
      <c r="D184" s="208">
        <v>874.20430625000006</v>
      </c>
      <c r="E184" s="209">
        <v>11.280720120000002</v>
      </c>
      <c r="F184" s="208">
        <v>0</v>
      </c>
      <c r="G184" s="208">
        <v>0.86481520000000001</v>
      </c>
      <c r="H184" s="206">
        <f t="shared" si="13"/>
        <v>862.05877093000015</v>
      </c>
      <c r="I184" s="206"/>
      <c r="J184" s="208">
        <v>494.07790387999995</v>
      </c>
      <c r="K184" s="210">
        <v>13.002101225400001</v>
      </c>
      <c r="L184" s="208">
        <v>0</v>
      </c>
      <c r="M184" s="208">
        <v>1.14455076</v>
      </c>
      <c r="N184" s="210">
        <f t="shared" si="14"/>
        <v>479.93125189459994</v>
      </c>
      <c r="O184" s="206">
        <f t="shared" si="12"/>
        <v>-44.327316410591834</v>
      </c>
      <c r="P184" s="38">
        <v>1.15717962</v>
      </c>
      <c r="Q184" s="38">
        <v>10.123540500000001</v>
      </c>
      <c r="R184" s="39">
        <f t="shared" si="15"/>
        <v>11.280720120000002</v>
      </c>
      <c r="S184" s="38">
        <v>1.15717962</v>
      </c>
      <c r="T184" s="38">
        <v>11.8449216054</v>
      </c>
      <c r="U184" s="39">
        <f t="shared" si="16"/>
        <v>13.002101225400001</v>
      </c>
    </row>
    <row r="185" spans="1:21" s="37" customFormat="1" ht="18" customHeight="1" x14ac:dyDescent="0.2">
      <c r="A185" s="165">
        <v>206</v>
      </c>
      <c r="B185" s="207" t="s">
        <v>247</v>
      </c>
      <c r="C185" s="165" t="s">
        <v>311</v>
      </c>
      <c r="D185" s="208">
        <v>0</v>
      </c>
      <c r="E185" s="209">
        <v>0</v>
      </c>
      <c r="F185" s="208">
        <v>0</v>
      </c>
      <c r="G185" s="208">
        <v>0</v>
      </c>
      <c r="H185" s="206">
        <f t="shared" si="13"/>
        <v>0</v>
      </c>
      <c r="I185" s="206"/>
      <c r="J185" s="208">
        <v>0</v>
      </c>
      <c r="K185" s="210">
        <v>0</v>
      </c>
      <c r="L185" s="208">
        <v>0</v>
      </c>
      <c r="M185" s="208">
        <v>0</v>
      </c>
      <c r="N185" s="210">
        <f t="shared" si="14"/>
        <v>0</v>
      </c>
      <c r="O185" s="206" t="str">
        <f t="shared" si="12"/>
        <v>N.A.</v>
      </c>
      <c r="P185" s="38">
        <v>0</v>
      </c>
      <c r="Q185" s="38">
        <v>0</v>
      </c>
      <c r="R185" s="39">
        <f t="shared" si="15"/>
        <v>0</v>
      </c>
      <c r="S185" s="38">
        <v>0</v>
      </c>
      <c r="T185" s="38">
        <v>0</v>
      </c>
      <c r="U185" s="39">
        <f t="shared" si="16"/>
        <v>0</v>
      </c>
    </row>
    <row r="186" spans="1:21" s="37" customFormat="1" ht="18" customHeight="1" x14ac:dyDescent="0.2">
      <c r="A186" s="165">
        <v>207</v>
      </c>
      <c r="B186" s="207" t="s">
        <v>247</v>
      </c>
      <c r="C186" s="165" t="s">
        <v>312</v>
      </c>
      <c r="D186" s="208">
        <v>11.672809750000001</v>
      </c>
      <c r="E186" s="209">
        <v>11.184361539999998</v>
      </c>
      <c r="F186" s="208">
        <v>0</v>
      </c>
      <c r="G186" s="208">
        <v>0.52598839999999991</v>
      </c>
      <c r="H186" s="206">
        <f t="shared" si="13"/>
        <v>-3.7540189999996754E-2</v>
      </c>
      <c r="I186" s="206"/>
      <c r="J186" s="208">
        <v>11.727982934563153</v>
      </c>
      <c r="K186" s="210">
        <v>10.461300672120743</v>
      </c>
      <c r="L186" s="208">
        <v>0</v>
      </c>
      <c r="M186" s="208">
        <v>0.64456494999999991</v>
      </c>
      <c r="N186" s="210">
        <f t="shared" si="14"/>
        <v>0.62211731244241042</v>
      </c>
      <c r="O186" s="206" t="str">
        <f t="shared" si="12"/>
        <v>&lt;-500</v>
      </c>
      <c r="P186" s="38">
        <v>2.2324615400000001</v>
      </c>
      <c r="Q186" s="38">
        <v>8.9518999999999984</v>
      </c>
      <c r="R186" s="39">
        <f t="shared" si="15"/>
        <v>11.184361539999998</v>
      </c>
      <c r="S186" s="38">
        <v>2.2309123699999995</v>
      </c>
      <c r="T186" s="38">
        <v>8.2303883021207422</v>
      </c>
      <c r="U186" s="39">
        <f t="shared" si="16"/>
        <v>10.461300672120743</v>
      </c>
    </row>
    <row r="187" spans="1:21" s="37" customFormat="1" ht="18" customHeight="1" x14ac:dyDescent="0.2">
      <c r="A187" s="165">
        <v>208</v>
      </c>
      <c r="B187" s="207" t="s">
        <v>141</v>
      </c>
      <c r="C187" s="165" t="s">
        <v>313</v>
      </c>
      <c r="D187" s="208">
        <v>10.3180765</v>
      </c>
      <c r="E187" s="209">
        <v>9.9569439000000024</v>
      </c>
      <c r="F187" s="208">
        <v>0</v>
      </c>
      <c r="G187" s="208">
        <v>0.72817602999999986</v>
      </c>
      <c r="H187" s="206">
        <f t="shared" si="13"/>
        <v>-0.36704343000000217</v>
      </c>
      <c r="I187" s="206"/>
      <c r="J187" s="208">
        <v>10.700229796867546</v>
      </c>
      <c r="K187" s="210">
        <v>9.7628865894779864</v>
      </c>
      <c r="L187" s="208">
        <v>0</v>
      </c>
      <c r="M187" s="208">
        <v>0.72753478000000016</v>
      </c>
      <c r="N187" s="210">
        <f t="shared" si="14"/>
        <v>0.20980842738955985</v>
      </c>
      <c r="O187" s="206">
        <f t="shared" si="12"/>
        <v>-157.16174442614559</v>
      </c>
      <c r="P187" s="38">
        <v>7.2643281500000016</v>
      </c>
      <c r="Q187" s="38">
        <v>2.6926157499999999</v>
      </c>
      <c r="R187" s="39">
        <f t="shared" si="15"/>
        <v>9.9569439000000024</v>
      </c>
      <c r="S187" s="38">
        <v>7.2579299500000012</v>
      </c>
      <c r="T187" s="38">
        <v>2.5049566394779847</v>
      </c>
      <c r="U187" s="39">
        <f t="shared" si="16"/>
        <v>9.7628865894779864</v>
      </c>
    </row>
    <row r="188" spans="1:21" s="37" customFormat="1" ht="18" customHeight="1" x14ac:dyDescent="0.2">
      <c r="A188" s="165">
        <v>209</v>
      </c>
      <c r="B188" s="207" t="s">
        <v>141</v>
      </c>
      <c r="C188" s="165" t="s">
        <v>314</v>
      </c>
      <c r="D188" s="208">
        <v>164.05989349999999</v>
      </c>
      <c r="E188" s="209">
        <v>31.277255609999994</v>
      </c>
      <c r="F188" s="208">
        <v>0</v>
      </c>
      <c r="G188" s="208">
        <v>4.4464876069952002</v>
      </c>
      <c r="H188" s="206">
        <f t="shared" si="13"/>
        <v>128.3361502830048</v>
      </c>
      <c r="I188" s="206"/>
      <c r="J188" s="208">
        <v>14.757360362302885</v>
      </c>
      <c r="K188" s="210">
        <v>10.628704071081252</v>
      </c>
      <c r="L188" s="208">
        <v>0</v>
      </c>
      <c r="M188" s="208">
        <v>3.25106099</v>
      </c>
      <c r="N188" s="210">
        <f t="shared" si="14"/>
        <v>0.87759530122163287</v>
      </c>
      <c r="O188" s="206">
        <f t="shared" si="12"/>
        <v>-99.316174515686825</v>
      </c>
      <c r="P188" s="38">
        <v>4.0019338599999985</v>
      </c>
      <c r="Q188" s="38">
        <v>27.275321749999996</v>
      </c>
      <c r="R188" s="39">
        <f t="shared" si="15"/>
        <v>31.277255609999994</v>
      </c>
      <c r="S188" s="38">
        <v>3.4661448400000001</v>
      </c>
      <c r="T188" s="38">
        <v>7.1625592310812518</v>
      </c>
      <c r="U188" s="39">
        <f t="shared" si="16"/>
        <v>10.628704071081252</v>
      </c>
    </row>
    <row r="189" spans="1:21" s="37" customFormat="1" ht="18" customHeight="1" x14ac:dyDescent="0.2">
      <c r="A189" s="165">
        <v>210</v>
      </c>
      <c r="B189" s="207" t="s">
        <v>229</v>
      </c>
      <c r="C189" s="165" t="s">
        <v>315</v>
      </c>
      <c r="D189" s="208">
        <v>43.653202499999999</v>
      </c>
      <c r="E189" s="209">
        <v>40.789697220000001</v>
      </c>
      <c r="F189" s="208">
        <v>0</v>
      </c>
      <c r="G189" s="208">
        <v>1.26771871</v>
      </c>
      <c r="H189" s="206">
        <f t="shared" si="13"/>
        <v>1.5957865699999982</v>
      </c>
      <c r="I189" s="206"/>
      <c r="J189" s="208">
        <v>40.437278793479805</v>
      </c>
      <c r="K189" s="210">
        <v>37.555054881254698</v>
      </c>
      <c r="L189" s="208">
        <v>0</v>
      </c>
      <c r="M189" s="208">
        <v>1.6971792300000001</v>
      </c>
      <c r="N189" s="210">
        <f t="shared" si="14"/>
        <v>1.1850446822251075</v>
      </c>
      <c r="O189" s="206">
        <f t="shared" si="12"/>
        <v>-25.739149300829823</v>
      </c>
      <c r="P189" s="38">
        <v>1.7159057200000001</v>
      </c>
      <c r="Q189" s="38">
        <v>39.073791499999999</v>
      </c>
      <c r="R189" s="39">
        <f t="shared" si="15"/>
        <v>40.789697220000001</v>
      </c>
      <c r="S189" s="38">
        <v>1.7159057200000001</v>
      </c>
      <c r="T189" s="38">
        <v>35.839149161254696</v>
      </c>
      <c r="U189" s="39">
        <f t="shared" si="16"/>
        <v>37.555054881254698</v>
      </c>
    </row>
    <row r="190" spans="1:21" s="37" customFormat="1" ht="18" customHeight="1" x14ac:dyDescent="0.2">
      <c r="A190" s="165">
        <v>211</v>
      </c>
      <c r="B190" s="207" t="s">
        <v>229</v>
      </c>
      <c r="C190" s="165" t="s">
        <v>316</v>
      </c>
      <c r="D190" s="208">
        <v>16.598702249999999</v>
      </c>
      <c r="E190" s="209">
        <v>7.7944985899999999</v>
      </c>
      <c r="F190" s="208">
        <v>0</v>
      </c>
      <c r="G190" s="208">
        <v>1.7659829200000001</v>
      </c>
      <c r="H190" s="206">
        <f t="shared" si="13"/>
        <v>7.038220739999999</v>
      </c>
      <c r="I190" s="206"/>
      <c r="J190" s="208">
        <v>11.109777248734275</v>
      </c>
      <c r="K190" s="210">
        <v>7.4967204822885005</v>
      </c>
      <c r="L190" s="208">
        <v>0</v>
      </c>
      <c r="M190" s="208">
        <v>2.4148258400000002</v>
      </c>
      <c r="N190" s="210">
        <f t="shared" si="14"/>
        <v>1.1982309264457744</v>
      </c>
      <c r="O190" s="206">
        <f t="shared" si="12"/>
        <v>-82.975371607259717</v>
      </c>
      <c r="P190" s="38">
        <v>2.3519168399999999</v>
      </c>
      <c r="Q190" s="38">
        <v>5.4425817500000004</v>
      </c>
      <c r="R190" s="39">
        <f t="shared" si="15"/>
        <v>7.7944985899999999</v>
      </c>
      <c r="S190" s="38">
        <v>2.3519168399999999</v>
      </c>
      <c r="T190" s="38">
        <v>5.1448036422885011</v>
      </c>
      <c r="U190" s="39">
        <f t="shared" si="16"/>
        <v>7.4967204822885005</v>
      </c>
    </row>
    <row r="191" spans="1:21" s="37" customFormat="1" ht="18" customHeight="1" x14ac:dyDescent="0.2">
      <c r="A191" s="165">
        <v>212</v>
      </c>
      <c r="B191" s="207" t="s">
        <v>141</v>
      </c>
      <c r="C191" s="165" t="s">
        <v>317</v>
      </c>
      <c r="D191" s="208">
        <v>285.93642549999998</v>
      </c>
      <c r="E191" s="209">
        <v>1.14519525</v>
      </c>
      <c r="F191" s="208">
        <v>0</v>
      </c>
      <c r="G191" s="208">
        <v>0</v>
      </c>
      <c r="H191" s="206">
        <f t="shared" si="13"/>
        <v>284.79123025000001</v>
      </c>
      <c r="I191" s="206"/>
      <c r="J191" s="208">
        <v>0</v>
      </c>
      <c r="K191" s="210">
        <v>0</v>
      </c>
      <c r="L191" s="208">
        <v>0</v>
      </c>
      <c r="M191" s="208">
        <v>0</v>
      </c>
      <c r="N191" s="210">
        <f t="shared" si="14"/>
        <v>0</v>
      </c>
      <c r="O191" s="206" t="str">
        <f t="shared" si="12"/>
        <v>N.A.</v>
      </c>
      <c r="P191" s="38">
        <v>0</v>
      </c>
      <c r="Q191" s="38">
        <v>1.14519525</v>
      </c>
      <c r="R191" s="39">
        <f t="shared" si="15"/>
        <v>1.14519525</v>
      </c>
      <c r="S191" s="38">
        <v>0</v>
      </c>
      <c r="T191" s="38">
        <v>0</v>
      </c>
      <c r="U191" s="39">
        <f t="shared" si="16"/>
        <v>0</v>
      </c>
    </row>
    <row r="192" spans="1:21" s="37" customFormat="1" ht="18" customHeight="1" x14ac:dyDescent="0.2">
      <c r="A192" s="165">
        <v>213</v>
      </c>
      <c r="B192" s="207" t="s">
        <v>141</v>
      </c>
      <c r="C192" s="165" t="s">
        <v>318</v>
      </c>
      <c r="D192" s="208">
        <v>52.649583</v>
      </c>
      <c r="E192" s="209">
        <v>5.33714128</v>
      </c>
      <c r="F192" s="208">
        <v>0</v>
      </c>
      <c r="G192" s="208">
        <v>8.470749549999999</v>
      </c>
      <c r="H192" s="206">
        <f t="shared" si="13"/>
        <v>38.841692170000002</v>
      </c>
      <c r="I192" s="206"/>
      <c r="J192" s="208">
        <v>16.236511693939669</v>
      </c>
      <c r="K192" s="210">
        <v>6.1125848497447768</v>
      </c>
      <c r="L192" s="208">
        <v>0</v>
      </c>
      <c r="M192" s="208">
        <v>9.1192893600000016</v>
      </c>
      <c r="N192" s="210">
        <f t="shared" si="14"/>
        <v>1.0046374841948893</v>
      </c>
      <c r="O192" s="206">
        <f t="shared" si="12"/>
        <v>-97.413507424450387</v>
      </c>
      <c r="P192" s="38">
        <v>0.89188778000000002</v>
      </c>
      <c r="Q192" s="38">
        <v>4.4452534999999997</v>
      </c>
      <c r="R192" s="39">
        <f t="shared" si="15"/>
        <v>5.33714128</v>
      </c>
      <c r="S192" s="38">
        <v>0.89188778000000002</v>
      </c>
      <c r="T192" s="38">
        <v>5.2206970697447765</v>
      </c>
      <c r="U192" s="39">
        <f t="shared" si="16"/>
        <v>6.1125848497447768</v>
      </c>
    </row>
    <row r="193" spans="1:21" s="37" customFormat="1" ht="18" customHeight="1" x14ac:dyDescent="0.2">
      <c r="A193" s="165">
        <v>214</v>
      </c>
      <c r="B193" s="207" t="s">
        <v>141</v>
      </c>
      <c r="C193" s="165" t="s">
        <v>319</v>
      </c>
      <c r="D193" s="208">
        <v>313.08201350000002</v>
      </c>
      <c r="E193" s="209">
        <v>35.284299660000002</v>
      </c>
      <c r="F193" s="208">
        <v>0</v>
      </c>
      <c r="G193" s="208">
        <v>7.0152613484953292</v>
      </c>
      <c r="H193" s="206">
        <f t="shared" si="13"/>
        <v>270.78245249150473</v>
      </c>
      <c r="I193" s="206"/>
      <c r="J193" s="208">
        <v>52.43125613126746</v>
      </c>
      <c r="K193" s="210">
        <v>24.064488593025469</v>
      </c>
      <c r="L193" s="208">
        <v>0</v>
      </c>
      <c r="M193" s="208">
        <v>10.370185740000002</v>
      </c>
      <c r="N193" s="210">
        <f t="shared" si="14"/>
        <v>17.996581798241991</v>
      </c>
      <c r="O193" s="206">
        <f t="shared" si="12"/>
        <v>-93.353859663854465</v>
      </c>
      <c r="P193" s="38">
        <v>14.508308660000004</v>
      </c>
      <c r="Q193" s="38">
        <v>20.775990999999998</v>
      </c>
      <c r="R193" s="39">
        <f t="shared" si="15"/>
        <v>35.284299660000002</v>
      </c>
      <c r="S193" s="38">
        <v>19.793217540000001</v>
      </c>
      <c r="T193" s="38">
        <v>4.2712710530254689</v>
      </c>
      <c r="U193" s="39">
        <f t="shared" si="16"/>
        <v>24.064488593025469</v>
      </c>
    </row>
    <row r="194" spans="1:21" s="37" customFormat="1" ht="18" customHeight="1" x14ac:dyDescent="0.2">
      <c r="A194" s="165">
        <v>215</v>
      </c>
      <c r="B194" s="207" t="s">
        <v>229</v>
      </c>
      <c r="C194" s="165" t="s">
        <v>320</v>
      </c>
      <c r="D194" s="208">
        <v>38.435217250000001</v>
      </c>
      <c r="E194" s="209">
        <v>15.626721609999999</v>
      </c>
      <c r="F194" s="208">
        <v>0</v>
      </c>
      <c r="G194" s="208">
        <v>5.9245899399999988</v>
      </c>
      <c r="H194" s="206">
        <f t="shared" si="13"/>
        <v>16.883905700000007</v>
      </c>
      <c r="I194" s="206"/>
      <c r="J194" s="208">
        <v>30.348430952408762</v>
      </c>
      <c r="K194" s="210">
        <v>12.830296712317082</v>
      </c>
      <c r="L194" s="208">
        <v>0</v>
      </c>
      <c r="M194" s="208">
        <v>7.2763499599999992</v>
      </c>
      <c r="N194" s="210">
        <f t="shared" si="14"/>
        <v>10.241784280091681</v>
      </c>
      <c r="O194" s="206">
        <f t="shared" si="12"/>
        <v>-39.339958051935362</v>
      </c>
      <c r="P194" s="38">
        <v>8.0440933599999997</v>
      </c>
      <c r="Q194" s="38">
        <v>7.5826282499999991</v>
      </c>
      <c r="R194" s="39">
        <f t="shared" si="15"/>
        <v>15.626721609999999</v>
      </c>
      <c r="S194" s="38">
        <v>8.0440933599999997</v>
      </c>
      <c r="T194" s="38">
        <v>4.7862033523170817</v>
      </c>
      <c r="U194" s="39">
        <f t="shared" si="16"/>
        <v>12.830296712317082</v>
      </c>
    </row>
    <row r="195" spans="1:21" s="37" customFormat="1" ht="18" customHeight="1" x14ac:dyDescent="0.2">
      <c r="A195" s="165">
        <v>216</v>
      </c>
      <c r="B195" s="207" t="s">
        <v>206</v>
      </c>
      <c r="C195" s="165" t="s">
        <v>321</v>
      </c>
      <c r="D195" s="208">
        <v>272.31540150000001</v>
      </c>
      <c r="E195" s="209">
        <v>0</v>
      </c>
      <c r="F195" s="208">
        <v>0</v>
      </c>
      <c r="G195" s="208">
        <v>23.247683640000002</v>
      </c>
      <c r="H195" s="206">
        <f t="shared" si="13"/>
        <v>249.06771786000002</v>
      </c>
      <c r="I195" s="206"/>
      <c r="J195" s="208">
        <v>553.512142107003</v>
      </c>
      <c r="K195" s="210">
        <v>0</v>
      </c>
      <c r="L195" s="208">
        <v>0</v>
      </c>
      <c r="M195" s="208">
        <v>35.715278569999995</v>
      </c>
      <c r="N195" s="210">
        <f t="shared" si="14"/>
        <v>517.79686353700299</v>
      </c>
      <c r="O195" s="206">
        <f t="shared" si="12"/>
        <v>107.89400890084622</v>
      </c>
      <c r="P195" s="38">
        <v>0</v>
      </c>
      <c r="Q195" s="38">
        <v>0</v>
      </c>
      <c r="R195" s="39">
        <f t="shared" si="15"/>
        <v>0</v>
      </c>
      <c r="S195" s="38">
        <v>0</v>
      </c>
      <c r="T195" s="38">
        <v>0</v>
      </c>
      <c r="U195" s="39">
        <f t="shared" si="16"/>
        <v>0</v>
      </c>
    </row>
    <row r="196" spans="1:21" s="37" customFormat="1" ht="18" customHeight="1" x14ac:dyDescent="0.2">
      <c r="A196" s="165">
        <v>217</v>
      </c>
      <c r="B196" s="207" t="s">
        <v>206</v>
      </c>
      <c r="C196" s="165" t="s">
        <v>322</v>
      </c>
      <c r="D196" s="208">
        <v>795.7323194999999</v>
      </c>
      <c r="E196" s="209">
        <v>6.0457337199999994</v>
      </c>
      <c r="F196" s="208">
        <v>0</v>
      </c>
      <c r="G196" s="208">
        <v>5.4179215000000003</v>
      </c>
      <c r="H196" s="206">
        <f t="shared" si="13"/>
        <v>784.26866427999983</v>
      </c>
      <c r="I196" s="206"/>
      <c r="J196" s="208">
        <v>1128.4975885899999</v>
      </c>
      <c r="K196" s="210">
        <v>6.0457337199999994</v>
      </c>
      <c r="L196" s="208">
        <v>0</v>
      </c>
      <c r="M196" s="208">
        <v>7.3699877400000009</v>
      </c>
      <c r="N196" s="210">
        <f t="shared" si="14"/>
        <v>1115.0818671299999</v>
      </c>
      <c r="O196" s="206">
        <f t="shared" si="12"/>
        <v>42.181106796317572</v>
      </c>
      <c r="P196" s="38">
        <v>6.0457337199999994</v>
      </c>
      <c r="Q196" s="38">
        <v>0</v>
      </c>
      <c r="R196" s="39">
        <f t="shared" si="15"/>
        <v>6.0457337199999994</v>
      </c>
      <c r="S196" s="38">
        <v>6.0457337199999994</v>
      </c>
      <c r="T196" s="38">
        <v>0</v>
      </c>
      <c r="U196" s="39">
        <f t="shared" si="16"/>
        <v>6.0457337199999994</v>
      </c>
    </row>
    <row r="197" spans="1:21" s="37" customFormat="1" ht="18" customHeight="1" x14ac:dyDescent="0.2">
      <c r="A197" s="165">
        <v>218</v>
      </c>
      <c r="B197" s="207" t="s">
        <v>137</v>
      </c>
      <c r="C197" s="165" t="s">
        <v>323</v>
      </c>
      <c r="D197" s="208">
        <v>22.74901775</v>
      </c>
      <c r="E197" s="209">
        <v>22.216950839999999</v>
      </c>
      <c r="F197" s="208">
        <v>0</v>
      </c>
      <c r="G197" s="208">
        <v>0.11054266000000001</v>
      </c>
      <c r="H197" s="206">
        <f t="shared" si="13"/>
        <v>0.42152425000000104</v>
      </c>
      <c r="I197" s="206"/>
      <c r="J197" s="208">
        <v>41.406615859447058</v>
      </c>
      <c r="K197" s="210">
        <v>40.448422330830454</v>
      </c>
      <c r="L197" s="208">
        <v>0</v>
      </c>
      <c r="M197" s="208">
        <v>0.14629909999999999</v>
      </c>
      <c r="N197" s="210">
        <f t="shared" si="14"/>
        <v>0.81189442861660432</v>
      </c>
      <c r="O197" s="206">
        <f t="shared" si="12"/>
        <v>92.609186450507252</v>
      </c>
      <c r="P197" s="38">
        <v>0.14791334</v>
      </c>
      <c r="Q197" s="38">
        <v>22.0690375</v>
      </c>
      <c r="R197" s="39">
        <f t="shared" si="15"/>
        <v>22.216950839999999</v>
      </c>
      <c r="S197" s="38">
        <v>0.14791334</v>
      </c>
      <c r="T197" s="38">
        <v>40.300508990830451</v>
      </c>
      <c r="U197" s="39">
        <f t="shared" si="16"/>
        <v>40.448422330830454</v>
      </c>
    </row>
    <row r="198" spans="1:21" s="37" customFormat="1" ht="18" customHeight="1" x14ac:dyDescent="0.2">
      <c r="A198" s="165">
        <v>219</v>
      </c>
      <c r="B198" s="207" t="s">
        <v>229</v>
      </c>
      <c r="C198" s="165" t="s">
        <v>324</v>
      </c>
      <c r="D198" s="208">
        <v>8.5707690000000003</v>
      </c>
      <c r="E198" s="209">
        <v>3.3620176300000004</v>
      </c>
      <c r="F198" s="208">
        <v>0</v>
      </c>
      <c r="G198" s="208">
        <v>2.5125951400000002</v>
      </c>
      <c r="H198" s="206">
        <f t="shared" si="13"/>
        <v>2.6961562299999997</v>
      </c>
      <c r="I198" s="206"/>
      <c r="J198" s="208">
        <v>9.2732538917513878</v>
      </c>
      <c r="K198" s="210">
        <v>3.5675525337520404</v>
      </c>
      <c r="L198" s="208">
        <v>0</v>
      </c>
      <c r="M198" s="208">
        <v>3.3253263300000002</v>
      </c>
      <c r="N198" s="210">
        <f t="shared" si="14"/>
        <v>2.3803750279993467</v>
      </c>
      <c r="O198" s="206">
        <f t="shared" si="12"/>
        <v>-11.712273884093616</v>
      </c>
      <c r="P198" s="38">
        <v>3.3620176300000004</v>
      </c>
      <c r="Q198" s="38">
        <v>0</v>
      </c>
      <c r="R198" s="39">
        <f t="shared" si="15"/>
        <v>3.3620176300000004</v>
      </c>
      <c r="S198" s="38">
        <v>3.3620176300000004</v>
      </c>
      <c r="T198" s="38">
        <v>0.20553490375203978</v>
      </c>
      <c r="U198" s="39">
        <f t="shared" si="16"/>
        <v>3.5675525337520404</v>
      </c>
    </row>
    <row r="199" spans="1:21" s="37" customFormat="1" ht="18" customHeight="1" x14ac:dyDescent="0.2">
      <c r="A199" s="165">
        <v>222</v>
      </c>
      <c r="B199" s="207" t="s">
        <v>127</v>
      </c>
      <c r="C199" s="165" t="s">
        <v>325</v>
      </c>
      <c r="D199" s="208">
        <v>3626.3104682499998</v>
      </c>
      <c r="E199" s="209">
        <v>707.73802049999995</v>
      </c>
      <c r="F199" s="208">
        <v>0</v>
      </c>
      <c r="G199" s="208">
        <v>24.456679039999997</v>
      </c>
      <c r="H199" s="206">
        <f t="shared" si="13"/>
        <v>2894.1157687099999</v>
      </c>
      <c r="I199" s="206"/>
      <c r="J199" s="208">
        <v>296.49118640259962</v>
      </c>
      <c r="K199" s="210">
        <v>393.56178478771369</v>
      </c>
      <c r="L199" s="208">
        <v>0</v>
      </c>
      <c r="M199" s="208">
        <v>32.551742730000001</v>
      </c>
      <c r="N199" s="210">
        <f t="shared" si="14"/>
        <v>-129.62234111511407</v>
      </c>
      <c r="O199" s="206">
        <f t="shared" si="12"/>
        <v>-104.47882363644668</v>
      </c>
      <c r="P199" s="38">
        <v>33.383944749999998</v>
      </c>
      <c r="Q199" s="38">
        <v>674.35407574999999</v>
      </c>
      <c r="R199" s="39">
        <f t="shared" si="15"/>
        <v>707.73802049999995</v>
      </c>
      <c r="S199" s="38">
        <v>33.383944749999998</v>
      </c>
      <c r="T199" s="38">
        <v>360.17784003771368</v>
      </c>
      <c r="U199" s="39">
        <f t="shared" si="16"/>
        <v>393.56178478771369</v>
      </c>
    </row>
    <row r="200" spans="1:21" s="37" customFormat="1" ht="18" customHeight="1" x14ac:dyDescent="0.2">
      <c r="A200" s="165">
        <v>223</v>
      </c>
      <c r="B200" s="207" t="s">
        <v>137</v>
      </c>
      <c r="C200" s="165" t="s">
        <v>326</v>
      </c>
      <c r="D200" s="208">
        <v>0</v>
      </c>
      <c r="E200" s="209">
        <v>0</v>
      </c>
      <c r="F200" s="208">
        <v>0</v>
      </c>
      <c r="G200" s="208">
        <v>0</v>
      </c>
      <c r="H200" s="206">
        <f t="shared" si="13"/>
        <v>0</v>
      </c>
      <c r="I200" s="206"/>
      <c r="J200" s="208">
        <v>0</v>
      </c>
      <c r="K200" s="210">
        <v>0</v>
      </c>
      <c r="L200" s="208">
        <v>0</v>
      </c>
      <c r="M200" s="208">
        <v>0</v>
      </c>
      <c r="N200" s="210">
        <f t="shared" si="14"/>
        <v>0</v>
      </c>
      <c r="O200" s="206" t="str">
        <f t="shared" si="12"/>
        <v>N.A.</v>
      </c>
      <c r="P200" s="38">
        <v>0</v>
      </c>
      <c r="Q200" s="38">
        <v>0</v>
      </c>
      <c r="R200" s="39">
        <f t="shared" si="15"/>
        <v>0</v>
      </c>
      <c r="S200" s="38">
        <v>0</v>
      </c>
      <c r="T200" s="38">
        <v>0</v>
      </c>
      <c r="U200" s="39">
        <f t="shared" si="16"/>
        <v>0</v>
      </c>
    </row>
    <row r="201" spans="1:21" s="37" customFormat="1" ht="18" customHeight="1" x14ac:dyDescent="0.2">
      <c r="A201" s="165">
        <v>225</v>
      </c>
      <c r="B201" s="207" t="s">
        <v>137</v>
      </c>
      <c r="C201" s="165" t="s">
        <v>327</v>
      </c>
      <c r="D201" s="208">
        <v>0</v>
      </c>
      <c r="E201" s="209">
        <v>0</v>
      </c>
      <c r="F201" s="208">
        <v>0</v>
      </c>
      <c r="G201" s="208">
        <v>0</v>
      </c>
      <c r="H201" s="206">
        <f t="shared" si="13"/>
        <v>0</v>
      </c>
      <c r="I201" s="206"/>
      <c r="J201" s="208">
        <v>0</v>
      </c>
      <c r="K201" s="210">
        <v>0</v>
      </c>
      <c r="L201" s="208">
        <v>0</v>
      </c>
      <c r="M201" s="208">
        <v>0</v>
      </c>
      <c r="N201" s="210">
        <f t="shared" si="14"/>
        <v>0</v>
      </c>
      <c r="O201" s="206" t="str">
        <f t="shared" si="12"/>
        <v>N.A.</v>
      </c>
      <c r="P201" s="38">
        <v>0</v>
      </c>
      <c r="Q201" s="38">
        <v>0</v>
      </c>
      <c r="R201" s="39">
        <f t="shared" si="15"/>
        <v>0</v>
      </c>
      <c r="S201" s="38">
        <v>0</v>
      </c>
      <c r="T201" s="38">
        <v>0</v>
      </c>
      <c r="U201" s="39">
        <f t="shared" si="16"/>
        <v>0</v>
      </c>
    </row>
    <row r="202" spans="1:21" s="37" customFormat="1" ht="18" customHeight="1" x14ac:dyDescent="0.2">
      <c r="A202" s="165">
        <v>226</v>
      </c>
      <c r="B202" s="207" t="s">
        <v>129</v>
      </c>
      <c r="C202" s="165" t="s">
        <v>328</v>
      </c>
      <c r="D202" s="208">
        <v>53.798558249999999</v>
      </c>
      <c r="E202" s="209">
        <v>28.612081500000002</v>
      </c>
      <c r="F202" s="208">
        <v>0</v>
      </c>
      <c r="G202" s="208">
        <v>4.37405519</v>
      </c>
      <c r="H202" s="206">
        <f t="shared" si="13"/>
        <v>20.812421559999997</v>
      </c>
      <c r="I202" s="206"/>
      <c r="J202" s="208">
        <v>92.529907148502687</v>
      </c>
      <c r="K202" s="210">
        <v>36.174101999999998</v>
      </c>
      <c r="L202" s="208">
        <v>0</v>
      </c>
      <c r="M202" s="208">
        <v>6.7198350799999993</v>
      </c>
      <c r="N202" s="210">
        <f t="shared" si="14"/>
        <v>49.635970068502687</v>
      </c>
      <c r="O202" s="206">
        <f t="shared" si="12"/>
        <v>138.4920463263127</v>
      </c>
      <c r="P202" s="38">
        <v>0</v>
      </c>
      <c r="Q202" s="38">
        <v>28.612081500000002</v>
      </c>
      <c r="R202" s="39">
        <f t="shared" si="15"/>
        <v>28.612081500000002</v>
      </c>
      <c r="S202" s="38">
        <v>0</v>
      </c>
      <c r="T202" s="38">
        <v>36.174101999999998</v>
      </c>
      <c r="U202" s="39">
        <f t="shared" si="16"/>
        <v>36.174101999999998</v>
      </c>
    </row>
    <row r="203" spans="1:21" s="37" customFormat="1" ht="18" customHeight="1" x14ac:dyDescent="0.2">
      <c r="A203" s="165">
        <v>227</v>
      </c>
      <c r="B203" s="207" t="s">
        <v>125</v>
      </c>
      <c r="C203" s="165" t="s">
        <v>329</v>
      </c>
      <c r="D203" s="208">
        <v>70.602601500000006</v>
      </c>
      <c r="E203" s="209">
        <v>9.809261750000001</v>
      </c>
      <c r="F203" s="208">
        <v>0</v>
      </c>
      <c r="G203" s="208">
        <v>0</v>
      </c>
      <c r="H203" s="206">
        <f t="shared" si="13"/>
        <v>60.793339750000001</v>
      </c>
      <c r="I203" s="206"/>
      <c r="J203" s="208">
        <v>136.90153273876953</v>
      </c>
      <c r="K203" s="210">
        <v>14.446057814400001</v>
      </c>
      <c r="L203" s="208">
        <v>0</v>
      </c>
      <c r="M203" s="208">
        <v>0</v>
      </c>
      <c r="N203" s="210">
        <f t="shared" si="14"/>
        <v>122.45547492436953</v>
      </c>
      <c r="O203" s="206">
        <f t="shared" si="12"/>
        <v>101.42909639105578</v>
      </c>
      <c r="P203" s="38">
        <v>0</v>
      </c>
      <c r="Q203" s="38">
        <v>9.809261750000001</v>
      </c>
      <c r="R203" s="39">
        <f t="shared" si="15"/>
        <v>9.809261750000001</v>
      </c>
      <c r="S203" s="38">
        <v>0</v>
      </c>
      <c r="T203" s="38">
        <v>14.446057814400001</v>
      </c>
      <c r="U203" s="39">
        <f t="shared" si="16"/>
        <v>14.446057814400001</v>
      </c>
    </row>
    <row r="204" spans="1:21" s="37" customFormat="1" ht="18" customHeight="1" x14ac:dyDescent="0.2">
      <c r="A204" s="165">
        <v>228</v>
      </c>
      <c r="B204" s="207" t="s">
        <v>137</v>
      </c>
      <c r="C204" s="165" t="s">
        <v>330</v>
      </c>
      <c r="D204" s="208">
        <v>1.9998892500000001</v>
      </c>
      <c r="E204" s="209">
        <v>0.60918325000000006</v>
      </c>
      <c r="F204" s="208">
        <v>0</v>
      </c>
      <c r="G204" s="208">
        <v>9.1266099999999985E-3</v>
      </c>
      <c r="H204" s="206">
        <f t="shared" si="13"/>
        <v>1.38157939</v>
      </c>
      <c r="I204" s="206"/>
      <c r="J204" s="208">
        <v>0.78601514162757713</v>
      </c>
      <c r="K204" s="210">
        <v>0.55511068002703634</v>
      </c>
      <c r="L204" s="208">
        <v>0</v>
      </c>
      <c r="M204" s="208">
        <v>1.4103259999999999E-2</v>
      </c>
      <c r="N204" s="210">
        <f t="shared" si="14"/>
        <v>0.21680120160054078</v>
      </c>
      <c r="O204" s="206">
        <f t="shared" si="12"/>
        <v>-84.307727578323181</v>
      </c>
      <c r="P204" s="38">
        <v>0</v>
      </c>
      <c r="Q204" s="38">
        <v>0.60918325000000006</v>
      </c>
      <c r="R204" s="39">
        <f t="shared" si="15"/>
        <v>0.60918325000000006</v>
      </c>
      <c r="S204" s="38">
        <v>0</v>
      </c>
      <c r="T204" s="38">
        <v>0.55511068002703634</v>
      </c>
      <c r="U204" s="39">
        <f t="shared" si="16"/>
        <v>0.55511068002703634</v>
      </c>
    </row>
    <row r="205" spans="1:21" s="37" customFormat="1" ht="18" customHeight="1" x14ac:dyDescent="0.2">
      <c r="A205" s="165">
        <v>229</v>
      </c>
      <c r="B205" s="207" t="s">
        <v>135</v>
      </c>
      <c r="C205" s="165" t="s">
        <v>331</v>
      </c>
      <c r="D205" s="208">
        <v>250.63067775000002</v>
      </c>
      <c r="E205" s="209">
        <v>10.479701149999999</v>
      </c>
      <c r="F205" s="208">
        <v>0</v>
      </c>
      <c r="G205" s="208">
        <v>5.5652113000000005</v>
      </c>
      <c r="H205" s="206">
        <f t="shared" si="13"/>
        <v>234.58576530000002</v>
      </c>
      <c r="I205" s="206"/>
      <c r="J205" s="208">
        <v>100.16602222857844</v>
      </c>
      <c r="K205" s="210">
        <v>151.74717410000002</v>
      </c>
      <c r="L205" s="208">
        <v>0</v>
      </c>
      <c r="M205" s="208">
        <v>7.3653504400000003</v>
      </c>
      <c r="N205" s="210">
        <f t="shared" si="14"/>
        <v>-58.946502311421582</v>
      </c>
      <c r="O205" s="206">
        <f t="shared" si="12"/>
        <v>-125.12791099495652</v>
      </c>
      <c r="P205" s="38">
        <v>7.4466188999999989</v>
      </c>
      <c r="Q205" s="38">
        <v>3.0330822499999996</v>
      </c>
      <c r="R205" s="39">
        <f t="shared" si="15"/>
        <v>10.479701149999999</v>
      </c>
      <c r="S205" s="38">
        <v>7.4466188999999989</v>
      </c>
      <c r="T205" s="38">
        <v>144.30055520000002</v>
      </c>
      <c r="U205" s="39">
        <f t="shared" si="16"/>
        <v>151.74717410000002</v>
      </c>
    </row>
    <row r="206" spans="1:21" s="37" customFormat="1" ht="18" customHeight="1" x14ac:dyDescent="0.2">
      <c r="A206" s="165">
        <v>231</v>
      </c>
      <c r="B206" s="207" t="s">
        <v>229</v>
      </c>
      <c r="C206" s="165" t="s">
        <v>332</v>
      </c>
      <c r="D206" s="208">
        <v>6.1430074999999995</v>
      </c>
      <c r="E206" s="209">
        <v>5.8565988899999999</v>
      </c>
      <c r="F206" s="208">
        <v>0</v>
      </c>
      <c r="G206" s="208">
        <v>0.15050764</v>
      </c>
      <c r="H206" s="206">
        <f t="shared" si="13"/>
        <v>0.13590096999999962</v>
      </c>
      <c r="I206" s="206"/>
      <c r="J206" s="208">
        <v>5.7617728302753264</v>
      </c>
      <c r="K206" s="210">
        <v>5.3819165024267903</v>
      </c>
      <c r="L206" s="208">
        <v>0</v>
      </c>
      <c r="M206" s="208">
        <v>0.19919128</v>
      </c>
      <c r="N206" s="210">
        <f t="shared" si="14"/>
        <v>0.18066504784853607</v>
      </c>
      <c r="O206" s="206">
        <f t="shared" si="12"/>
        <v>32.938747860693397</v>
      </c>
      <c r="P206" s="38">
        <v>0.20138914000000002</v>
      </c>
      <c r="Q206" s="38">
        <v>5.65520975</v>
      </c>
      <c r="R206" s="39">
        <f t="shared" si="15"/>
        <v>5.8565988899999999</v>
      </c>
      <c r="S206" s="38">
        <v>0.20138914000000002</v>
      </c>
      <c r="T206" s="38">
        <v>5.1805273624267905</v>
      </c>
      <c r="U206" s="39">
        <f t="shared" si="16"/>
        <v>5.3819165024267903</v>
      </c>
    </row>
    <row r="207" spans="1:21" s="37" customFormat="1" ht="18" customHeight="1" x14ac:dyDescent="0.2">
      <c r="A207" s="165">
        <v>233</v>
      </c>
      <c r="B207" s="207" t="s">
        <v>229</v>
      </c>
      <c r="C207" s="165" t="s">
        <v>333</v>
      </c>
      <c r="D207" s="208">
        <v>11.56936675</v>
      </c>
      <c r="E207" s="209">
        <v>2.4166952500000001</v>
      </c>
      <c r="F207" s="208">
        <v>0</v>
      </c>
      <c r="G207" s="208">
        <v>0.20109491000000002</v>
      </c>
      <c r="H207" s="206">
        <f t="shared" si="13"/>
        <v>8.9515765900000002</v>
      </c>
      <c r="I207" s="206"/>
      <c r="J207" s="208">
        <v>4.482244955485486</v>
      </c>
      <c r="K207" s="210">
        <v>2.2474395194955727</v>
      </c>
      <c r="L207" s="208">
        <v>0</v>
      </c>
      <c r="M207" s="208">
        <v>0.26614166</v>
      </c>
      <c r="N207" s="210">
        <f t="shared" si="14"/>
        <v>1.9686637759899133</v>
      </c>
      <c r="O207" s="206">
        <f t="shared" si="12"/>
        <v>-78.007630765410084</v>
      </c>
      <c r="P207" s="38">
        <v>0.26907825000000002</v>
      </c>
      <c r="Q207" s="38">
        <v>2.1476169999999999</v>
      </c>
      <c r="R207" s="39">
        <f t="shared" si="15"/>
        <v>2.4166952500000001</v>
      </c>
      <c r="S207" s="38">
        <v>0.26907825000000002</v>
      </c>
      <c r="T207" s="38">
        <v>1.9783612694955728</v>
      </c>
      <c r="U207" s="39">
        <f t="shared" si="16"/>
        <v>2.2474395194955727</v>
      </c>
    </row>
    <row r="208" spans="1:21" s="37" customFormat="1" ht="18" customHeight="1" x14ac:dyDescent="0.2">
      <c r="A208" s="165">
        <v>234</v>
      </c>
      <c r="B208" s="207" t="s">
        <v>229</v>
      </c>
      <c r="C208" s="165" t="s">
        <v>334</v>
      </c>
      <c r="D208" s="208">
        <v>25.852752750000001</v>
      </c>
      <c r="E208" s="209">
        <v>4.9983403699999993</v>
      </c>
      <c r="F208" s="208">
        <v>0</v>
      </c>
      <c r="G208" s="208">
        <v>14.891445709999999</v>
      </c>
      <c r="H208" s="206">
        <f t="shared" si="13"/>
        <v>5.9629666700000001</v>
      </c>
      <c r="I208" s="206"/>
      <c r="J208" s="208">
        <v>40.303929649852392</v>
      </c>
      <c r="K208" s="210">
        <v>9.8632013856057963</v>
      </c>
      <c r="L208" s="208">
        <v>0</v>
      </c>
      <c r="M208" s="208">
        <v>14.33073115</v>
      </c>
      <c r="N208" s="210">
        <f t="shared" si="14"/>
        <v>16.109997114246596</v>
      </c>
      <c r="O208" s="206">
        <f t="shared" si="12"/>
        <v>170.16748551181479</v>
      </c>
      <c r="P208" s="38">
        <v>2.14985487</v>
      </c>
      <c r="Q208" s="38">
        <v>2.8484854999999998</v>
      </c>
      <c r="R208" s="39">
        <f t="shared" si="15"/>
        <v>4.9983403699999993</v>
      </c>
      <c r="S208" s="38">
        <v>2.14985487</v>
      </c>
      <c r="T208" s="38">
        <v>7.7133465156057959</v>
      </c>
      <c r="U208" s="39">
        <f t="shared" si="16"/>
        <v>9.8632013856057963</v>
      </c>
    </row>
    <row r="209" spans="1:21" s="37" customFormat="1" ht="18" customHeight="1" x14ac:dyDescent="0.2">
      <c r="A209" s="165">
        <v>235</v>
      </c>
      <c r="B209" s="207" t="s">
        <v>129</v>
      </c>
      <c r="C209" s="165" t="s">
        <v>335</v>
      </c>
      <c r="D209" s="208">
        <v>185.61500224999997</v>
      </c>
      <c r="E209" s="209">
        <v>164.86121233</v>
      </c>
      <c r="F209" s="208">
        <v>0</v>
      </c>
      <c r="G209" s="208">
        <v>11.95995155</v>
      </c>
      <c r="H209" s="206">
        <f t="shared" si="13"/>
        <v>8.7938383699999747</v>
      </c>
      <c r="I209" s="206"/>
      <c r="J209" s="208">
        <v>114.73392946152941</v>
      </c>
      <c r="K209" s="210">
        <v>233.37377767999999</v>
      </c>
      <c r="L209" s="208">
        <v>0</v>
      </c>
      <c r="M209" s="208">
        <v>15.828551599999999</v>
      </c>
      <c r="N209" s="210">
        <f t="shared" si="14"/>
        <v>-134.46839981847057</v>
      </c>
      <c r="O209" s="206" t="str">
        <f t="shared" si="12"/>
        <v>&lt;-500</v>
      </c>
      <c r="P209" s="38">
        <v>16.003202080000001</v>
      </c>
      <c r="Q209" s="38">
        <v>148.85801025000001</v>
      </c>
      <c r="R209" s="39">
        <f t="shared" si="15"/>
        <v>164.86121233</v>
      </c>
      <c r="S209" s="38">
        <v>16.003202080000001</v>
      </c>
      <c r="T209" s="38">
        <v>217.3705756</v>
      </c>
      <c r="U209" s="39">
        <f t="shared" si="16"/>
        <v>233.37377767999999</v>
      </c>
    </row>
    <row r="210" spans="1:21" s="37" customFormat="1" ht="18" customHeight="1" x14ac:dyDescent="0.2">
      <c r="A210" s="165">
        <v>236</v>
      </c>
      <c r="B210" s="207" t="s">
        <v>129</v>
      </c>
      <c r="C210" s="165" t="s">
        <v>336</v>
      </c>
      <c r="D210" s="208">
        <v>163.62341050000001</v>
      </c>
      <c r="E210" s="209">
        <v>148.85801025000001</v>
      </c>
      <c r="F210" s="208">
        <v>0</v>
      </c>
      <c r="G210" s="208">
        <v>1.8930939600000001</v>
      </c>
      <c r="H210" s="206">
        <f t="shared" si="13"/>
        <v>12.872306289999999</v>
      </c>
      <c r="I210" s="206"/>
      <c r="J210" s="208">
        <v>104.01576576882941</v>
      </c>
      <c r="K210" s="210">
        <v>217.3705756</v>
      </c>
      <c r="L210" s="208">
        <v>0</v>
      </c>
      <c r="M210" s="208">
        <v>2.9253817800000004</v>
      </c>
      <c r="N210" s="210">
        <f t="shared" si="14"/>
        <v>-116.28019161117058</v>
      </c>
      <c r="O210" s="206" t="str">
        <f t="shared" ref="O210:O273" si="17">IF(OR(H210=0,N210=0),"N.A.",IF((((N210-H210)/H210))*100&gt;=500,"500&lt;",IF((((N210-H210)/H210))*100&lt;=-500,"&lt;-500",(((N210-H210)/H210))*100)))</f>
        <v>&lt;-500</v>
      </c>
      <c r="P210" s="38">
        <v>0</v>
      </c>
      <c r="Q210" s="38">
        <v>148.85801025000001</v>
      </c>
      <c r="R210" s="39">
        <f t="shared" si="15"/>
        <v>148.85801025000001</v>
      </c>
      <c r="S210" s="38">
        <v>0</v>
      </c>
      <c r="T210" s="38">
        <v>217.3705756</v>
      </c>
      <c r="U210" s="39">
        <f t="shared" si="16"/>
        <v>217.3705756</v>
      </c>
    </row>
    <row r="211" spans="1:21" s="37" customFormat="1" ht="18" customHeight="1" x14ac:dyDescent="0.2">
      <c r="A211" s="165">
        <v>237</v>
      </c>
      <c r="B211" s="207" t="s">
        <v>137</v>
      </c>
      <c r="C211" s="165" t="s">
        <v>337</v>
      </c>
      <c r="D211" s="208">
        <v>10.260715750000001</v>
      </c>
      <c r="E211" s="209">
        <v>4.7526854099999998</v>
      </c>
      <c r="F211" s="208">
        <v>0</v>
      </c>
      <c r="G211" s="208">
        <v>0.99521664999999992</v>
      </c>
      <c r="H211" s="206">
        <f t="shared" ref="H211:H272" si="18">D211-E211-G211</f>
        <v>4.5128136900000015</v>
      </c>
      <c r="I211" s="206"/>
      <c r="J211" s="208">
        <v>12.541805872747187</v>
      </c>
      <c r="K211" s="210">
        <v>3.7697343385137043</v>
      </c>
      <c r="L211" s="208">
        <v>0</v>
      </c>
      <c r="M211" s="208">
        <v>1.6461030299999999</v>
      </c>
      <c r="N211" s="210">
        <f t="shared" ref="N211:N272" si="19">J211-K211-M211</f>
        <v>7.1259685042334828</v>
      </c>
      <c r="O211" s="206">
        <f t="shared" si="17"/>
        <v>57.905222633586732</v>
      </c>
      <c r="P211" s="38">
        <v>3.5040989099999997</v>
      </c>
      <c r="Q211" s="38">
        <v>1.2485865</v>
      </c>
      <c r="R211" s="39">
        <f t="shared" ref="R211:R272" si="20">P211+Q211</f>
        <v>4.7526854099999998</v>
      </c>
      <c r="S211" s="38">
        <v>3.5040989099999997</v>
      </c>
      <c r="T211" s="38">
        <v>0.26563542851370453</v>
      </c>
      <c r="U211" s="39">
        <f t="shared" ref="U211:U272" si="21">S211+T211</f>
        <v>3.7697343385137043</v>
      </c>
    </row>
    <row r="212" spans="1:21" s="37" customFormat="1" ht="18" customHeight="1" x14ac:dyDescent="0.2">
      <c r="A212" s="165">
        <v>242</v>
      </c>
      <c r="B212" s="207" t="s">
        <v>141</v>
      </c>
      <c r="C212" s="165" t="s">
        <v>338</v>
      </c>
      <c r="D212" s="208">
        <v>16.881190250000003</v>
      </c>
      <c r="E212" s="209">
        <v>14.809946190000002</v>
      </c>
      <c r="F212" s="208">
        <v>0</v>
      </c>
      <c r="G212" s="208">
        <v>4.3225617200000004</v>
      </c>
      <c r="H212" s="206">
        <f t="shared" si="18"/>
        <v>-2.2513176599999989</v>
      </c>
      <c r="I212" s="206"/>
      <c r="J212" s="208">
        <v>15.672816684451414</v>
      </c>
      <c r="K212" s="210">
        <v>11.530859702207271</v>
      </c>
      <c r="L212" s="208">
        <v>0</v>
      </c>
      <c r="M212" s="208">
        <v>3.8028829100000001</v>
      </c>
      <c r="N212" s="210">
        <f t="shared" si="19"/>
        <v>0.33907407224414232</v>
      </c>
      <c r="O212" s="206">
        <f t="shared" si="17"/>
        <v>-115.06113856203403</v>
      </c>
      <c r="P212" s="38">
        <v>6.7202799400000002</v>
      </c>
      <c r="Q212" s="38">
        <v>8.0896662500000005</v>
      </c>
      <c r="R212" s="39">
        <f t="shared" si="20"/>
        <v>14.809946190000002</v>
      </c>
      <c r="S212" s="38">
        <v>5.8505890000000003</v>
      </c>
      <c r="T212" s="38">
        <v>5.6802707022072711</v>
      </c>
      <c r="U212" s="39">
        <f t="shared" si="21"/>
        <v>11.530859702207271</v>
      </c>
    </row>
    <row r="213" spans="1:21" s="37" customFormat="1" ht="18" customHeight="1" x14ac:dyDescent="0.2">
      <c r="A213" s="165">
        <v>243</v>
      </c>
      <c r="B213" s="207" t="s">
        <v>141</v>
      </c>
      <c r="C213" s="165" t="s">
        <v>339</v>
      </c>
      <c r="D213" s="208">
        <v>34.144360999999996</v>
      </c>
      <c r="E213" s="209">
        <v>2.8354097500000002</v>
      </c>
      <c r="F213" s="208">
        <v>0</v>
      </c>
      <c r="G213" s="208">
        <v>3.8034936399999992</v>
      </c>
      <c r="H213" s="206">
        <f t="shared" si="18"/>
        <v>27.505457609999997</v>
      </c>
      <c r="I213" s="206"/>
      <c r="J213" s="208">
        <v>15.255713036911452</v>
      </c>
      <c r="K213" s="210">
        <v>2.5916489962647775</v>
      </c>
      <c r="L213" s="208">
        <v>0</v>
      </c>
      <c r="M213" s="208">
        <v>5.8432847599999995</v>
      </c>
      <c r="N213" s="210">
        <f t="shared" si="19"/>
        <v>6.8207792806466756</v>
      </c>
      <c r="O213" s="206">
        <f t="shared" si="17"/>
        <v>-75.20208760981717</v>
      </c>
      <c r="P213" s="38">
        <v>0</v>
      </c>
      <c r="Q213" s="38">
        <v>2.8354097500000002</v>
      </c>
      <c r="R213" s="39">
        <f t="shared" si="20"/>
        <v>2.8354097500000002</v>
      </c>
      <c r="S213" s="38">
        <v>0</v>
      </c>
      <c r="T213" s="38">
        <v>2.5916489962647775</v>
      </c>
      <c r="U213" s="39">
        <f t="shared" si="21"/>
        <v>2.5916489962647775</v>
      </c>
    </row>
    <row r="214" spans="1:21" s="37" customFormat="1" ht="18" customHeight="1" x14ac:dyDescent="0.2">
      <c r="A214" s="165">
        <v>244</v>
      </c>
      <c r="B214" s="207" t="s">
        <v>141</v>
      </c>
      <c r="C214" s="165" t="s">
        <v>340</v>
      </c>
      <c r="D214" s="208">
        <v>21.271956500000002</v>
      </c>
      <c r="E214" s="209">
        <v>9.11419274</v>
      </c>
      <c r="F214" s="208">
        <v>0</v>
      </c>
      <c r="G214" s="208">
        <v>2.8940297899999994</v>
      </c>
      <c r="H214" s="206">
        <f t="shared" si="18"/>
        <v>9.2637339700000023</v>
      </c>
      <c r="I214" s="206"/>
      <c r="J214" s="208">
        <v>21.47074753805428</v>
      </c>
      <c r="K214" s="210">
        <v>8.9044581219436516</v>
      </c>
      <c r="L214" s="208">
        <v>0</v>
      </c>
      <c r="M214" s="208">
        <v>3.8783067599999992</v>
      </c>
      <c r="N214" s="210">
        <f t="shared" si="19"/>
        <v>8.6879826561106288</v>
      </c>
      <c r="O214" s="206">
        <f t="shared" si="17"/>
        <v>-6.2151106212020615</v>
      </c>
      <c r="P214" s="38">
        <v>3.5818669900000004</v>
      </c>
      <c r="Q214" s="38">
        <v>5.53232575</v>
      </c>
      <c r="R214" s="39">
        <f t="shared" si="20"/>
        <v>9.11419274</v>
      </c>
      <c r="S214" s="38">
        <v>3.5818669900000004</v>
      </c>
      <c r="T214" s="38">
        <v>5.3225911319436516</v>
      </c>
      <c r="U214" s="39">
        <f t="shared" si="21"/>
        <v>8.9044581219436516</v>
      </c>
    </row>
    <row r="215" spans="1:21" s="37" customFormat="1" ht="18" customHeight="1" x14ac:dyDescent="0.2">
      <c r="A215" s="165">
        <v>245</v>
      </c>
      <c r="B215" s="207" t="s">
        <v>141</v>
      </c>
      <c r="C215" s="165" t="s">
        <v>341</v>
      </c>
      <c r="D215" s="208">
        <v>103.27174500000001</v>
      </c>
      <c r="E215" s="209">
        <v>16.491545199999997</v>
      </c>
      <c r="F215" s="208">
        <v>0</v>
      </c>
      <c r="G215" s="208">
        <v>3.1610465400000014</v>
      </c>
      <c r="H215" s="206">
        <f t="shared" si="18"/>
        <v>83.619153260000019</v>
      </c>
      <c r="I215" s="206"/>
      <c r="J215" s="208">
        <v>21.913813571022153</v>
      </c>
      <c r="K215" s="210">
        <v>13.632706953130386</v>
      </c>
      <c r="L215" s="208">
        <v>0</v>
      </c>
      <c r="M215" s="208">
        <v>5.0281312600000003</v>
      </c>
      <c r="N215" s="210">
        <f t="shared" si="19"/>
        <v>3.2529753578917671</v>
      </c>
      <c r="O215" s="206">
        <f t="shared" si="17"/>
        <v>-96.10977242525145</v>
      </c>
      <c r="P215" s="38">
        <v>8.8028064499999985</v>
      </c>
      <c r="Q215" s="38">
        <v>7.6887387499999988</v>
      </c>
      <c r="R215" s="39">
        <f t="shared" si="20"/>
        <v>16.491545199999997</v>
      </c>
      <c r="S215" s="38">
        <v>8.8028064499999985</v>
      </c>
      <c r="T215" s="38">
        <v>4.8299005031303874</v>
      </c>
      <c r="U215" s="39">
        <f t="shared" si="21"/>
        <v>13.632706953130386</v>
      </c>
    </row>
    <row r="216" spans="1:21" s="37" customFormat="1" ht="18" customHeight="1" x14ac:dyDescent="0.2">
      <c r="A216" s="165">
        <v>247</v>
      </c>
      <c r="B216" s="207" t="s">
        <v>229</v>
      </c>
      <c r="C216" s="165" t="s">
        <v>342</v>
      </c>
      <c r="D216" s="208">
        <v>9.6216624999999993</v>
      </c>
      <c r="E216" s="209">
        <v>5.9827164399999999</v>
      </c>
      <c r="F216" s="208">
        <v>0</v>
      </c>
      <c r="G216" s="208">
        <v>0.98270161000000011</v>
      </c>
      <c r="H216" s="206">
        <f t="shared" si="18"/>
        <v>2.6562444499999991</v>
      </c>
      <c r="I216" s="206"/>
      <c r="J216" s="208">
        <v>8.097176536215704</v>
      </c>
      <c r="K216" s="210">
        <v>5.6211190888389257</v>
      </c>
      <c r="L216" s="208">
        <v>0</v>
      </c>
      <c r="M216" s="208">
        <v>1.3611233</v>
      </c>
      <c r="N216" s="210">
        <f t="shared" si="19"/>
        <v>1.1149341473767782</v>
      </c>
      <c r="O216" s="206">
        <f t="shared" si="17"/>
        <v>-58.025920868210058</v>
      </c>
      <c r="P216" s="38">
        <v>0.94965743999999996</v>
      </c>
      <c r="Q216" s="38">
        <v>5.0330589999999997</v>
      </c>
      <c r="R216" s="39">
        <f t="shared" si="20"/>
        <v>5.9827164399999999</v>
      </c>
      <c r="S216" s="38">
        <v>0.94965743999999996</v>
      </c>
      <c r="T216" s="38">
        <v>4.6714616488389256</v>
      </c>
      <c r="U216" s="39">
        <f t="shared" si="21"/>
        <v>5.6211190888389257</v>
      </c>
    </row>
    <row r="217" spans="1:21" s="37" customFormat="1" ht="18" customHeight="1" x14ac:dyDescent="0.2">
      <c r="A217" s="165">
        <v>248</v>
      </c>
      <c r="B217" s="207" t="s">
        <v>229</v>
      </c>
      <c r="C217" s="165" t="s">
        <v>343</v>
      </c>
      <c r="D217" s="208">
        <v>20.56204975</v>
      </c>
      <c r="E217" s="209">
        <v>13.294002920000001</v>
      </c>
      <c r="F217" s="208">
        <v>0</v>
      </c>
      <c r="G217" s="208">
        <v>1.9127435099999999</v>
      </c>
      <c r="H217" s="206">
        <f t="shared" si="18"/>
        <v>5.3553033199999991</v>
      </c>
      <c r="I217" s="206"/>
      <c r="J217" s="208">
        <v>17.574902125740227</v>
      </c>
      <c r="K217" s="210">
        <v>12.454079481902188</v>
      </c>
      <c r="L217" s="208">
        <v>0</v>
      </c>
      <c r="M217" s="208">
        <v>2.6397930800000005</v>
      </c>
      <c r="N217" s="210">
        <f t="shared" si="19"/>
        <v>2.4810295638380389</v>
      </c>
      <c r="O217" s="206">
        <f t="shared" si="17"/>
        <v>-53.671539862693727</v>
      </c>
      <c r="P217" s="38">
        <v>1.9058234199999999</v>
      </c>
      <c r="Q217" s="38">
        <v>11.3881795</v>
      </c>
      <c r="R217" s="39">
        <f t="shared" si="20"/>
        <v>13.294002920000001</v>
      </c>
      <c r="S217" s="38">
        <v>1.9058234199999999</v>
      </c>
      <c r="T217" s="38">
        <v>10.548256061902187</v>
      </c>
      <c r="U217" s="39">
        <f t="shared" si="21"/>
        <v>12.454079481902188</v>
      </c>
    </row>
    <row r="218" spans="1:21" s="37" customFormat="1" ht="18" customHeight="1" x14ac:dyDescent="0.2">
      <c r="A218" s="165">
        <v>249</v>
      </c>
      <c r="B218" s="207" t="s">
        <v>229</v>
      </c>
      <c r="C218" s="165" t="s">
        <v>344</v>
      </c>
      <c r="D218" s="208">
        <v>250.985116</v>
      </c>
      <c r="E218" s="209">
        <v>22.115273660000003</v>
      </c>
      <c r="F218" s="208">
        <v>0</v>
      </c>
      <c r="G218" s="208">
        <v>21.055949328559993</v>
      </c>
      <c r="H218" s="206">
        <f t="shared" si="18"/>
        <v>207.81389301144</v>
      </c>
      <c r="I218" s="206"/>
      <c r="J218" s="208">
        <v>13.982041099955865</v>
      </c>
      <c r="K218" s="210">
        <v>10.111661829172416</v>
      </c>
      <c r="L218" s="208">
        <v>0</v>
      </c>
      <c r="M218" s="208">
        <v>3.3193472499999999</v>
      </c>
      <c r="N218" s="210">
        <f t="shared" si="19"/>
        <v>0.55103202078344893</v>
      </c>
      <c r="O218" s="206">
        <f t="shared" si="17"/>
        <v>-99.734843511760246</v>
      </c>
      <c r="P218" s="38">
        <v>19.917542160000004</v>
      </c>
      <c r="Q218" s="38">
        <v>2.1977314999999997</v>
      </c>
      <c r="R218" s="39">
        <f t="shared" si="20"/>
        <v>22.115273660000003</v>
      </c>
      <c r="S218" s="38">
        <v>3.3559725499999997</v>
      </c>
      <c r="T218" s="38">
        <v>6.7556892791724161</v>
      </c>
      <c r="U218" s="39">
        <f t="shared" si="21"/>
        <v>10.111661829172416</v>
      </c>
    </row>
    <row r="219" spans="1:21" s="37" customFormat="1" ht="18" customHeight="1" x14ac:dyDescent="0.2">
      <c r="A219" s="165">
        <v>250</v>
      </c>
      <c r="B219" s="207" t="s">
        <v>229</v>
      </c>
      <c r="C219" s="165" t="s">
        <v>345</v>
      </c>
      <c r="D219" s="208">
        <v>14.353019</v>
      </c>
      <c r="E219" s="209">
        <v>12.22582001</v>
      </c>
      <c r="F219" s="208">
        <v>0</v>
      </c>
      <c r="G219" s="208">
        <v>0.88326485999999993</v>
      </c>
      <c r="H219" s="206">
        <f t="shared" si="18"/>
        <v>1.2439341300000002</v>
      </c>
      <c r="I219" s="206"/>
      <c r="J219" s="208">
        <v>13.091835901160868</v>
      </c>
      <c r="K219" s="210">
        <v>11.361883830942027</v>
      </c>
      <c r="L219" s="208">
        <v>0</v>
      </c>
      <c r="M219" s="208">
        <v>1.1689682499999998</v>
      </c>
      <c r="N219" s="210">
        <f t="shared" si="19"/>
        <v>0.56098382021884152</v>
      </c>
      <c r="O219" s="206">
        <f t="shared" si="17"/>
        <v>-54.902449680447198</v>
      </c>
      <c r="P219" s="38">
        <v>1.1818665099999999</v>
      </c>
      <c r="Q219" s="38">
        <v>11.043953500000001</v>
      </c>
      <c r="R219" s="39">
        <f t="shared" si="20"/>
        <v>12.22582001</v>
      </c>
      <c r="S219" s="38">
        <v>1.1818665099999999</v>
      </c>
      <c r="T219" s="38">
        <v>10.180017320942028</v>
      </c>
      <c r="U219" s="39">
        <f t="shared" si="21"/>
        <v>11.361883830942027</v>
      </c>
    </row>
    <row r="220" spans="1:21" s="37" customFormat="1" ht="18" customHeight="1" x14ac:dyDescent="0.2">
      <c r="A220" s="165">
        <v>251</v>
      </c>
      <c r="B220" s="207" t="s">
        <v>141</v>
      </c>
      <c r="C220" s="165" t="s">
        <v>346</v>
      </c>
      <c r="D220" s="208">
        <v>77.343328249999999</v>
      </c>
      <c r="E220" s="209">
        <v>42.225197190000003</v>
      </c>
      <c r="F220" s="208">
        <v>0</v>
      </c>
      <c r="G220" s="208">
        <v>2.89377847</v>
      </c>
      <c r="H220" s="206">
        <f t="shared" si="18"/>
        <v>32.224352589999995</v>
      </c>
      <c r="I220" s="206"/>
      <c r="J220" s="208">
        <v>9.1342594001190207</v>
      </c>
      <c r="K220" s="210">
        <v>3.1001939846264914</v>
      </c>
      <c r="L220" s="208">
        <v>0</v>
      </c>
      <c r="M220" s="208">
        <v>2.9684574100000001</v>
      </c>
      <c r="N220" s="210">
        <f t="shared" si="19"/>
        <v>3.0656080054925292</v>
      </c>
      <c r="O220" s="206">
        <f t="shared" si="17"/>
        <v>-90.486673093181508</v>
      </c>
      <c r="P220" s="38">
        <v>0.70183393999999999</v>
      </c>
      <c r="Q220" s="38">
        <v>41.523363250000003</v>
      </c>
      <c r="R220" s="39">
        <f t="shared" si="20"/>
        <v>42.225197190000003</v>
      </c>
      <c r="S220" s="38">
        <v>0.70183393999999999</v>
      </c>
      <c r="T220" s="38">
        <v>2.3983600446264912</v>
      </c>
      <c r="U220" s="39">
        <f t="shared" si="21"/>
        <v>3.1001939846264914</v>
      </c>
    </row>
    <row r="221" spans="1:21" s="37" customFormat="1" ht="18" customHeight="1" x14ac:dyDescent="0.2">
      <c r="A221" s="165">
        <v>252</v>
      </c>
      <c r="B221" s="207" t="s">
        <v>141</v>
      </c>
      <c r="C221" s="165" t="s">
        <v>347</v>
      </c>
      <c r="D221" s="208">
        <v>0</v>
      </c>
      <c r="E221" s="209">
        <v>0</v>
      </c>
      <c r="F221" s="208">
        <v>0</v>
      </c>
      <c r="G221" s="208">
        <v>0</v>
      </c>
      <c r="H221" s="206">
        <f t="shared" si="18"/>
        <v>0</v>
      </c>
      <c r="I221" s="206"/>
      <c r="J221" s="208">
        <v>0</v>
      </c>
      <c r="K221" s="210">
        <v>0</v>
      </c>
      <c r="L221" s="208">
        <v>0</v>
      </c>
      <c r="M221" s="208">
        <v>0</v>
      </c>
      <c r="N221" s="210">
        <f t="shared" si="19"/>
        <v>0</v>
      </c>
      <c r="O221" s="206" t="str">
        <f t="shared" si="17"/>
        <v>N.A.</v>
      </c>
      <c r="P221" s="38">
        <v>0</v>
      </c>
      <c r="Q221" s="38">
        <v>0</v>
      </c>
      <c r="R221" s="39">
        <f t="shared" si="20"/>
        <v>0</v>
      </c>
      <c r="S221" s="38">
        <v>0</v>
      </c>
      <c r="T221" s="38">
        <v>0</v>
      </c>
      <c r="U221" s="39">
        <f t="shared" si="21"/>
        <v>0</v>
      </c>
    </row>
    <row r="222" spans="1:21" s="37" customFormat="1" ht="18" customHeight="1" x14ac:dyDescent="0.2">
      <c r="A222" s="165">
        <v>253</v>
      </c>
      <c r="B222" s="207" t="s">
        <v>141</v>
      </c>
      <c r="C222" s="165" t="s">
        <v>348</v>
      </c>
      <c r="D222" s="208">
        <v>28.345893500000003</v>
      </c>
      <c r="E222" s="209">
        <v>11.277483480000001</v>
      </c>
      <c r="F222" s="208">
        <v>0</v>
      </c>
      <c r="G222" s="208">
        <v>4.5797886199999995</v>
      </c>
      <c r="H222" s="206">
        <f t="shared" si="18"/>
        <v>12.488621400000003</v>
      </c>
      <c r="I222" s="206"/>
      <c r="J222" s="208">
        <v>12.722621826555686</v>
      </c>
      <c r="K222" s="210">
        <v>8.4442455534859668</v>
      </c>
      <c r="L222" s="208">
        <v>0</v>
      </c>
      <c r="M222" s="208">
        <v>4.1788549200000009</v>
      </c>
      <c r="N222" s="210">
        <f t="shared" si="19"/>
        <v>9.9521353069718543E-2</v>
      </c>
      <c r="O222" s="206">
        <f t="shared" si="17"/>
        <v>-99.203103770367179</v>
      </c>
      <c r="P222" s="38">
        <v>5.5358462300000006</v>
      </c>
      <c r="Q222" s="38">
        <v>5.7416372500000001</v>
      </c>
      <c r="R222" s="39">
        <f t="shared" si="20"/>
        <v>11.277483480000001</v>
      </c>
      <c r="S222" s="38">
        <v>3.5883388199999997</v>
      </c>
      <c r="T222" s="38">
        <v>4.8559067334859662</v>
      </c>
      <c r="U222" s="39">
        <f t="shared" si="21"/>
        <v>8.4442455534859668</v>
      </c>
    </row>
    <row r="223" spans="1:21" s="37" customFormat="1" ht="18" customHeight="1" x14ac:dyDescent="0.2">
      <c r="A223" s="165">
        <v>258</v>
      </c>
      <c r="B223" s="207" t="s">
        <v>206</v>
      </c>
      <c r="C223" s="165" t="s">
        <v>349</v>
      </c>
      <c r="D223" s="208">
        <v>0</v>
      </c>
      <c r="E223" s="209">
        <v>0</v>
      </c>
      <c r="F223" s="208">
        <v>0</v>
      </c>
      <c r="G223" s="208">
        <v>0</v>
      </c>
      <c r="H223" s="206">
        <f t="shared" si="18"/>
        <v>0</v>
      </c>
      <c r="I223" s="206"/>
      <c r="J223" s="208">
        <v>0</v>
      </c>
      <c r="K223" s="210">
        <v>0</v>
      </c>
      <c r="L223" s="208">
        <v>0</v>
      </c>
      <c r="M223" s="208">
        <v>0</v>
      </c>
      <c r="N223" s="210">
        <f t="shared" si="19"/>
        <v>0</v>
      </c>
      <c r="O223" s="206" t="str">
        <f t="shared" si="17"/>
        <v>N.A.</v>
      </c>
      <c r="P223" s="38">
        <v>0</v>
      </c>
      <c r="Q223" s="38">
        <v>0</v>
      </c>
      <c r="R223" s="39">
        <f t="shared" si="20"/>
        <v>0</v>
      </c>
      <c r="S223" s="38">
        <v>0</v>
      </c>
      <c r="T223" s="38">
        <v>0</v>
      </c>
      <c r="U223" s="39">
        <f t="shared" si="21"/>
        <v>0</v>
      </c>
    </row>
    <row r="224" spans="1:21" s="37" customFormat="1" ht="18" customHeight="1" x14ac:dyDescent="0.2">
      <c r="A224" s="165">
        <v>259</v>
      </c>
      <c r="B224" s="207" t="s">
        <v>141</v>
      </c>
      <c r="C224" s="165" t="s">
        <v>350</v>
      </c>
      <c r="D224" s="208">
        <v>17.90887275</v>
      </c>
      <c r="E224" s="209">
        <v>7.8045534999999999</v>
      </c>
      <c r="F224" s="208">
        <v>0</v>
      </c>
      <c r="G224" s="208">
        <v>6.6615778199999998</v>
      </c>
      <c r="H224" s="206">
        <f t="shared" si="18"/>
        <v>3.4427414299999999</v>
      </c>
      <c r="I224" s="206"/>
      <c r="J224" s="208">
        <v>14.072930441067589</v>
      </c>
      <c r="K224" s="210">
        <v>7.7733852408505726</v>
      </c>
      <c r="L224" s="208">
        <v>0</v>
      </c>
      <c r="M224" s="208">
        <v>6.1961473600000012</v>
      </c>
      <c r="N224" s="210">
        <f t="shared" si="19"/>
        <v>0.10339784021701526</v>
      </c>
      <c r="O224" s="206">
        <f t="shared" si="17"/>
        <v>-96.996642288729333</v>
      </c>
      <c r="P224" s="38">
        <v>3.8809434999999999</v>
      </c>
      <c r="Q224" s="38">
        <v>3.92361</v>
      </c>
      <c r="R224" s="39">
        <f t="shared" si="20"/>
        <v>7.8045534999999999</v>
      </c>
      <c r="S224" s="38">
        <v>3.4383969999999997</v>
      </c>
      <c r="T224" s="38">
        <v>4.3349882408505724</v>
      </c>
      <c r="U224" s="39">
        <f t="shared" si="21"/>
        <v>7.7733852408505726</v>
      </c>
    </row>
    <row r="225" spans="1:21" s="37" customFormat="1" ht="18" customHeight="1" x14ac:dyDescent="0.2">
      <c r="A225" s="165">
        <v>260</v>
      </c>
      <c r="B225" s="207" t="s">
        <v>141</v>
      </c>
      <c r="C225" s="165" t="s">
        <v>351</v>
      </c>
      <c r="D225" s="208">
        <v>7.380088999999999</v>
      </c>
      <c r="E225" s="209">
        <v>1.6422689100000001</v>
      </c>
      <c r="F225" s="208">
        <v>0</v>
      </c>
      <c r="G225" s="208">
        <v>4.41588972</v>
      </c>
      <c r="H225" s="206">
        <f t="shared" si="18"/>
        <v>1.3219303699999987</v>
      </c>
      <c r="I225" s="206"/>
      <c r="J225" s="208">
        <v>14.131413180585302</v>
      </c>
      <c r="K225" s="210">
        <v>3.1331321363124065</v>
      </c>
      <c r="L225" s="208">
        <v>0</v>
      </c>
      <c r="M225" s="208">
        <v>4.08248956</v>
      </c>
      <c r="N225" s="210">
        <f t="shared" si="19"/>
        <v>6.9157914842728951</v>
      </c>
      <c r="O225" s="206">
        <f t="shared" si="17"/>
        <v>423.15852946724436</v>
      </c>
      <c r="P225" s="38">
        <v>3.0560910000000004E-2</v>
      </c>
      <c r="Q225" s="38">
        <v>1.6117080000000001</v>
      </c>
      <c r="R225" s="39">
        <f t="shared" si="20"/>
        <v>1.6422689100000001</v>
      </c>
      <c r="S225" s="38">
        <v>3.0560910000000004E-2</v>
      </c>
      <c r="T225" s="38">
        <v>3.1025712263124063</v>
      </c>
      <c r="U225" s="39">
        <f t="shared" si="21"/>
        <v>3.1331321363124065</v>
      </c>
    </row>
    <row r="226" spans="1:21" s="37" customFormat="1" ht="18" customHeight="1" x14ac:dyDescent="0.2">
      <c r="A226" s="165">
        <v>261</v>
      </c>
      <c r="B226" s="207" t="s">
        <v>193</v>
      </c>
      <c r="C226" s="165" t="s">
        <v>352</v>
      </c>
      <c r="D226" s="208">
        <v>619.03</v>
      </c>
      <c r="E226" s="209">
        <v>489.86263408000002</v>
      </c>
      <c r="F226" s="208">
        <v>0</v>
      </c>
      <c r="G226" s="208">
        <v>36.655158729999997</v>
      </c>
      <c r="H226" s="206">
        <f t="shared" si="18"/>
        <v>92.512207189999955</v>
      </c>
      <c r="I226" s="206"/>
      <c r="J226" s="208">
        <v>1064.50064567</v>
      </c>
      <c r="K226" s="210">
        <v>567.59177751000004</v>
      </c>
      <c r="L226" s="208">
        <v>0</v>
      </c>
      <c r="M226" s="208">
        <v>45.861284640000008</v>
      </c>
      <c r="N226" s="210">
        <f t="shared" si="19"/>
        <v>451.04758351999999</v>
      </c>
      <c r="O226" s="206">
        <f t="shared" si="17"/>
        <v>387.5546668059128</v>
      </c>
      <c r="P226" s="38">
        <v>76.029234080000009</v>
      </c>
      <c r="Q226" s="38">
        <v>413.83339999999998</v>
      </c>
      <c r="R226" s="39">
        <f t="shared" si="20"/>
        <v>489.86263408000002</v>
      </c>
      <c r="S226" s="38">
        <v>63.35679451</v>
      </c>
      <c r="T226" s="38">
        <v>504.23498300000006</v>
      </c>
      <c r="U226" s="39">
        <f t="shared" si="21"/>
        <v>567.59177751000004</v>
      </c>
    </row>
    <row r="227" spans="1:21" s="37" customFormat="1" ht="18" customHeight="1" x14ac:dyDescent="0.2">
      <c r="A227" s="165">
        <v>262</v>
      </c>
      <c r="B227" s="207" t="s">
        <v>229</v>
      </c>
      <c r="C227" s="165" t="s">
        <v>353</v>
      </c>
      <c r="D227" s="208">
        <v>15.50634625</v>
      </c>
      <c r="E227" s="209">
        <v>6.3872663799999998</v>
      </c>
      <c r="F227" s="208">
        <v>0</v>
      </c>
      <c r="G227" s="208">
        <v>2.2767698399999996</v>
      </c>
      <c r="H227" s="206">
        <f t="shared" si="18"/>
        <v>6.8423100300000002</v>
      </c>
      <c r="I227" s="206"/>
      <c r="J227" s="208">
        <v>13.399262130444745</v>
      </c>
      <c r="K227" s="210">
        <v>6.2640287104360279</v>
      </c>
      <c r="L227" s="208">
        <v>0</v>
      </c>
      <c r="M227" s="208">
        <v>3.0753751400000002</v>
      </c>
      <c r="N227" s="210">
        <f t="shared" si="19"/>
        <v>4.0598582800087168</v>
      </c>
      <c r="O227" s="206">
        <f t="shared" si="17"/>
        <v>-40.665385488112463</v>
      </c>
      <c r="P227" s="38">
        <v>2.6715516299999997</v>
      </c>
      <c r="Q227" s="38">
        <v>3.7157147500000001</v>
      </c>
      <c r="R227" s="39">
        <f t="shared" si="20"/>
        <v>6.3872663799999998</v>
      </c>
      <c r="S227" s="38">
        <v>2.6715516299999997</v>
      </c>
      <c r="T227" s="38">
        <v>3.5924770804360282</v>
      </c>
      <c r="U227" s="39">
        <f t="shared" si="21"/>
        <v>6.2640287104360279</v>
      </c>
    </row>
    <row r="228" spans="1:21" s="37" customFormat="1" ht="18" customHeight="1" x14ac:dyDescent="0.2">
      <c r="A228" s="165">
        <v>264</v>
      </c>
      <c r="B228" s="207" t="s">
        <v>127</v>
      </c>
      <c r="C228" s="165" t="s">
        <v>354</v>
      </c>
      <c r="D228" s="208">
        <v>3343.8243522500006</v>
      </c>
      <c r="E228" s="209">
        <v>2407.7783691</v>
      </c>
      <c r="F228" s="208">
        <v>0</v>
      </c>
      <c r="G228" s="208">
        <v>110.93132862000003</v>
      </c>
      <c r="H228" s="206">
        <f t="shared" si="18"/>
        <v>825.11465453000062</v>
      </c>
      <c r="I228" s="206"/>
      <c r="J228" s="208">
        <v>1214.25035213</v>
      </c>
      <c r="K228" s="210">
        <v>847.58387160000007</v>
      </c>
      <c r="L228" s="208">
        <v>0</v>
      </c>
      <c r="M228" s="208">
        <v>106.85644220000002</v>
      </c>
      <c r="N228" s="210">
        <f t="shared" si="19"/>
        <v>259.81003832999994</v>
      </c>
      <c r="O228" s="206">
        <f t="shared" si="17"/>
        <v>-68.512250157768435</v>
      </c>
      <c r="P228" s="38">
        <v>19.584957599999996</v>
      </c>
      <c r="Q228" s="38">
        <v>2388.1934114999999</v>
      </c>
      <c r="R228" s="39">
        <f t="shared" si="20"/>
        <v>2407.7783691</v>
      </c>
      <c r="S228" s="38">
        <v>19.584957599999996</v>
      </c>
      <c r="T228" s="38">
        <v>827.99891400000001</v>
      </c>
      <c r="U228" s="39">
        <f t="shared" si="21"/>
        <v>847.58387160000007</v>
      </c>
    </row>
    <row r="229" spans="1:21" s="37" customFormat="1" ht="18" customHeight="1" x14ac:dyDescent="0.2">
      <c r="A229" s="165">
        <v>266</v>
      </c>
      <c r="B229" s="207" t="s">
        <v>229</v>
      </c>
      <c r="C229" s="165" t="s">
        <v>355</v>
      </c>
      <c r="D229" s="208">
        <v>236.58083399999998</v>
      </c>
      <c r="E229" s="209">
        <v>63.825639500000008</v>
      </c>
      <c r="F229" s="208">
        <v>0</v>
      </c>
      <c r="G229" s="208">
        <v>7.9666301700000002</v>
      </c>
      <c r="H229" s="206">
        <f t="shared" si="18"/>
        <v>164.78856432999996</v>
      </c>
      <c r="I229" s="206"/>
      <c r="J229" s="208">
        <v>59.581560710624579</v>
      </c>
      <c r="K229" s="210">
        <v>36.567864278113447</v>
      </c>
      <c r="L229" s="208">
        <v>0</v>
      </c>
      <c r="M229" s="208">
        <v>11.68523585</v>
      </c>
      <c r="N229" s="210">
        <f t="shared" si="19"/>
        <v>11.328460582511132</v>
      </c>
      <c r="O229" s="206">
        <f t="shared" si="17"/>
        <v>-93.125457079761233</v>
      </c>
      <c r="P229" s="38">
        <v>56.617782000000012</v>
      </c>
      <c r="Q229" s="38">
        <v>7.2078574999999994</v>
      </c>
      <c r="R229" s="39">
        <f t="shared" si="20"/>
        <v>63.825639500000008</v>
      </c>
      <c r="S229" s="38">
        <v>27.238295340000001</v>
      </c>
      <c r="T229" s="38">
        <v>9.329568938113443</v>
      </c>
      <c r="U229" s="39">
        <f t="shared" si="21"/>
        <v>36.567864278113447</v>
      </c>
    </row>
    <row r="230" spans="1:21" s="37" customFormat="1" ht="18" customHeight="1" x14ac:dyDescent="0.2">
      <c r="A230" s="165">
        <v>267</v>
      </c>
      <c r="B230" s="207" t="s">
        <v>229</v>
      </c>
      <c r="C230" s="165" t="s">
        <v>356</v>
      </c>
      <c r="D230" s="208">
        <v>6.9178302499999997</v>
      </c>
      <c r="E230" s="209">
        <v>1.9980712500000002</v>
      </c>
      <c r="F230" s="208">
        <v>0</v>
      </c>
      <c r="G230" s="208">
        <v>0</v>
      </c>
      <c r="H230" s="206">
        <f t="shared" si="18"/>
        <v>4.9197589999999991</v>
      </c>
      <c r="I230" s="206"/>
      <c r="J230" s="208">
        <v>1.8626770180957579</v>
      </c>
      <c r="K230" s="210">
        <v>1.8261539393095667</v>
      </c>
      <c r="L230" s="208">
        <v>0</v>
      </c>
      <c r="M230" s="208">
        <v>0</v>
      </c>
      <c r="N230" s="210">
        <f t="shared" si="19"/>
        <v>3.652307878619121E-2</v>
      </c>
      <c r="O230" s="206">
        <f t="shared" si="17"/>
        <v>-99.25762463595899</v>
      </c>
      <c r="P230" s="38">
        <v>0</v>
      </c>
      <c r="Q230" s="38">
        <v>1.9980712500000002</v>
      </c>
      <c r="R230" s="39">
        <f t="shared" si="20"/>
        <v>1.9980712500000002</v>
      </c>
      <c r="S230" s="38">
        <v>0</v>
      </c>
      <c r="T230" s="38">
        <v>1.8261539393095667</v>
      </c>
      <c r="U230" s="39">
        <f t="shared" si="21"/>
        <v>1.8261539393095667</v>
      </c>
    </row>
    <row r="231" spans="1:21" s="37" customFormat="1" ht="18" customHeight="1" x14ac:dyDescent="0.2">
      <c r="A231" s="165">
        <v>268</v>
      </c>
      <c r="B231" s="207" t="s">
        <v>129</v>
      </c>
      <c r="C231" s="165" t="s">
        <v>357</v>
      </c>
      <c r="D231" s="208">
        <v>41.848070749999998</v>
      </c>
      <c r="E231" s="209">
        <v>18.75950825</v>
      </c>
      <c r="F231" s="208">
        <v>0</v>
      </c>
      <c r="G231" s="208">
        <v>0</v>
      </c>
      <c r="H231" s="206">
        <f t="shared" si="18"/>
        <v>23.088562499999998</v>
      </c>
      <c r="I231" s="206"/>
      <c r="J231" s="208">
        <v>0</v>
      </c>
      <c r="K231" s="210">
        <v>0</v>
      </c>
      <c r="L231" s="208">
        <v>0</v>
      </c>
      <c r="M231" s="208">
        <v>0</v>
      </c>
      <c r="N231" s="210">
        <f t="shared" si="19"/>
        <v>0</v>
      </c>
      <c r="O231" s="206" t="str">
        <f t="shared" si="17"/>
        <v>N.A.</v>
      </c>
      <c r="P231" s="38">
        <v>2.1877000000000001E-2</v>
      </c>
      <c r="Q231" s="38">
        <v>18.73763125</v>
      </c>
      <c r="R231" s="39">
        <f t="shared" si="20"/>
        <v>18.75950825</v>
      </c>
      <c r="S231" s="38">
        <v>0</v>
      </c>
      <c r="T231" s="38">
        <v>0</v>
      </c>
      <c r="U231" s="39">
        <f t="shared" si="21"/>
        <v>0</v>
      </c>
    </row>
    <row r="232" spans="1:21" s="37" customFormat="1" ht="18" customHeight="1" x14ac:dyDescent="0.2">
      <c r="A232" s="165">
        <v>269</v>
      </c>
      <c r="B232" s="207" t="s">
        <v>137</v>
      </c>
      <c r="C232" s="165" t="s">
        <v>358</v>
      </c>
      <c r="D232" s="208">
        <v>9.7850567500000007</v>
      </c>
      <c r="E232" s="209">
        <v>0.47360425000000006</v>
      </c>
      <c r="F232" s="208">
        <v>0</v>
      </c>
      <c r="G232" s="208">
        <v>0</v>
      </c>
      <c r="H232" s="206">
        <f t="shared" si="18"/>
        <v>9.3114525000000015</v>
      </c>
      <c r="I232" s="206"/>
      <c r="J232" s="208">
        <v>0.43976966865168787</v>
      </c>
      <c r="K232" s="210">
        <v>0.43114673397224346</v>
      </c>
      <c r="L232" s="208">
        <v>0</v>
      </c>
      <c r="M232" s="208">
        <v>0</v>
      </c>
      <c r="N232" s="210">
        <f t="shared" si="19"/>
        <v>8.6229346794444162E-3</v>
      </c>
      <c r="O232" s="206">
        <f t="shared" si="17"/>
        <v>-99.907394311688279</v>
      </c>
      <c r="P232" s="38">
        <v>0</v>
      </c>
      <c r="Q232" s="38">
        <v>0.47360425000000006</v>
      </c>
      <c r="R232" s="39">
        <f t="shared" si="20"/>
        <v>0.47360425000000006</v>
      </c>
      <c r="S232" s="38">
        <v>0</v>
      </c>
      <c r="T232" s="38">
        <v>0.43114673397224346</v>
      </c>
      <c r="U232" s="39">
        <f t="shared" si="21"/>
        <v>0.43114673397224346</v>
      </c>
    </row>
    <row r="233" spans="1:21" s="37" customFormat="1" ht="18" customHeight="1" x14ac:dyDescent="0.2">
      <c r="A233" s="165">
        <v>273</v>
      </c>
      <c r="B233" s="207" t="s">
        <v>141</v>
      </c>
      <c r="C233" s="165" t="s">
        <v>359</v>
      </c>
      <c r="D233" s="208">
        <v>32.970104249999999</v>
      </c>
      <c r="E233" s="209">
        <v>18.281194529999993</v>
      </c>
      <c r="F233" s="208">
        <v>0</v>
      </c>
      <c r="G233" s="208">
        <v>11.749819944999999</v>
      </c>
      <c r="H233" s="206">
        <f t="shared" si="18"/>
        <v>2.9390897750000065</v>
      </c>
      <c r="I233" s="206"/>
      <c r="J233" s="208">
        <v>30.589149741360472</v>
      </c>
      <c r="K233" s="210">
        <v>14.510784530395334</v>
      </c>
      <c r="L233" s="208">
        <v>0</v>
      </c>
      <c r="M233" s="208">
        <v>11.998279360000002</v>
      </c>
      <c r="N233" s="210">
        <f t="shared" si="19"/>
        <v>4.080085850965137</v>
      </c>
      <c r="O233" s="206">
        <f t="shared" si="17"/>
        <v>38.821409460523469</v>
      </c>
      <c r="P233" s="38">
        <v>11.278018529999994</v>
      </c>
      <c r="Q233" s="38">
        <v>7.0031759999999998</v>
      </c>
      <c r="R233" s="39">
        <f t="shared" si="20"/>
        <v>18.281194529999993</v>
      </c>
      <c r="S233" s="38">
        <v>7.2771162100000018</v>
      </c>
      <c r="T233" s="38">
        <v>7.2336683203953331</v>
      </c>
      <c r="U233" s="39">
        <f t="shared" si="21"/>
        <v>14.510784530395334</v>
      </c>
    </row>
    <row r="234" spans="1:21" s="37" customFormat="1" ht="18" customHeight="1" x14ac:dyDescent="0.2">
      <c r="A234" s="165">
        <v>274</v>
      </c>
      <c r="B234" s="207" t="s">
        <v>141</v>
      </c>
      <c r="C234" s="165" t="s">
        <v>360</v>
      </c>
      <c r="D234" s="208">
        <v>302.14869224999995</v>
      </c>
      <c r="E234" s="209">
        <v>51.647340860000007</v>
      </c>
      <c r="F234" s="208">
        <v>0</v>
      </c>
      <c r="G234" s="208">
        <v>11.57249238</v>
      </c>
      <c r="H234" s="206">
        <f t="shared" si="18"/>
        <v>238.92885900999994</v>
      </c>
      <c r="I234" s="206"/>
      <c r="J234" s="208">
        <v>49.664692120645782</v>
      </c>
      <c r="K234" s="210">
        <v>31.55832818340118</v>
      </c>
      <c r="L234" s="208">
        <v>0</v>
      </c>
      <c r="M234" s="208">
        <v>11.143313979999999</v>
      </c>
      <c r="N234" s="210">
        <f t="shared" si="19"/>
        <v>6.9630499572446034</v>
      </c>
      <c r="O234" s="206">
        <f t="shared" si="17"/>
        <v>-97.085722509161954</v>
      </c>
      <c r="P234" s="38">
        <v>15.726832360000003</v>
      </c>
      <c r="Q234" s="38">
        <v>35.920508500000004</v>
      </c>
      <c r="R234" s="39">
        <f t="shared" si="20"/>
        <v>51.647340860000007</v>
      </c>
      <c r="S234" s="38">
        <v>10.989447559999999</v>
      </c>
      <c r="T234" s="38">
        <v>20.568880623401181</v>
      </c>
      <c r="U234" s="39">
        <f t="shared" si="21"/>
        <v>31.55832818340118</v>
      </c>
    </row>
    <row r="235" spans="1:21" s="37" customFormat="1" ht="18" customHeight="1" x14ac:dyDescent="0.2">
      <c r="A235" s="165">
        <v>275</v>
      </c>
      <c r="B235" s="207" t="s">
        <v>125</v>
      </c>
      <c r="C235" s="165" t="s">
        <v>361</v>
      </c>
      <c r="D235" s="208">
        <v>90.673124749999999</v>
      </c>
      <c r="E235" s="209">
        <v>12.131066999999998</v>
      </c>
      <c r="F235" s="208">
        <v>0</v>
      </c>
      <c r="G235" s="208">
        <v>0</v>
      </c>
      <c r="H235" s="206">
        <f t="shared" si="18"/>
        <v>78.542057749999998</v>
      </c>
      <c r="I235" s="206"/>
      <c r="J235" s="208">
        <v>84.062637700095365</v>
      </c>
      <c r="K235" s="210">
        <v>21.359211999999999</v>
      </c>
      <c r="L235" s="208">
        <v>0</v>
      </c>
      <c r="M235" s="208">
        <v>0</v>
      </c>
      <c r="N235" s="210">
        <f t="shared" si="19"/>
        <v>62.703425700095366</v>
      </c>
      <c r="O235" s="206">
        <f t="shared" si="17"/>
        <v>-20.165797158407951</v>
      </c>
      <c r="P235" s="38">
        <v>0</v>
      </c>
      <c r="Q235" s="38">
        <v>12.131066999999998</v>
      </c>
      <c r="R235" s="39">
        <f t="shared" si="20"/>
        <v>12.131066999999998</v>
      </c>
      <c r="S235" s="38">
        <v>0</v>
      </c>
      <c r="T235" s="38">
        <v>21.359211999999999</v>
      </c>
      <c r="U235" s="39">
        <f t="shared" si="21"/>
        <v>21.359211999999999</v>
      </c>
    </row>
    <row r="236" spans="1:21" s="37" customFormat="1" ht="18" customHeight="1" x14ac:dyDescent="0.2">
      <c r="A236" s="165">
        <v>278</v>
      </c>
      <c r="B236" s="207" t="s">
        <v>206</v>
      </c>
      <c r="C236" s="165" t="s">
        <v>362</v>
      </c>
      <c r="D236" s="208">
        <v>138.91655324999999</v>
      </c>
      <c r="E236" s="209">
        <v>125.07399402999994</v>
      </c>
      <c r="F236" s="208">
        <v>0</v>
      </c>
      <c r="G236" s="208">
        <v>83.720784609999981</v>
      </c>
      <c r="H236" s="206">
        <f t="shared" si="18"/>
        <v>-69.878225389999926</v>
      </c>
      <c r="I236" s="206"/>
      <c r="J236" s="208">
        <v>1430.9501831100001</v>
      </c>
      <c r="K236" s="210">
        <v>114.96677403999999</v>
      </c>
      <c r="L236" s="208">
        <v>0</v>
      </c>
      <c r="M236" s="208">
        <v>82.32821611</v>
      </c>
      <c r="N236" s="210">
        <f t="shared" si="19"/>
        <v>1233.65519296</v>
      </c>
      <c r="O236" s="206" t="str">
        <f t="shared" si="17"/>
        <v>&lt;-500</v>
      </c>
      <c r="P236" s="38">
        <v>125.07399402999994</v>
      </c>
      <c r="Q236" s="38">
        <v>0</v>
      </c>
      <c r="R236" s="39">
        <f t="shared" si="20"/>
        <v>125.07399402999994</v>
      </c>
      <c r="S236" s="38">
        <v>114.96677403999999</v>
      </c>
      <c r="T236" s="38">
        <v>0</v>
      </c>
      <c r="U236" s="39">
        <f t="shared" si="21"/>
        <v>114.96677403999999</v>
      </c>
    </row>
    <row r="237" spans="1:21" s="37" customFormat="1" ht="18" customHeight="1" x14ac:dyDescent="0.2">
      <c r="A237" s="165">
        <v>280</v>
      </c>
      <c r="B237" s="207" t="s">
        <v>229</v>
      </c>
      <c r="C237" s="165" t="s">
        <v>363</v>
      </c>
      <c r="D237" s="208">
        <v>69.796569750000003</v>
      </c>
      <c r="E237" s="209">
        <v>13.226197199999998</v>
      </c>
      <c r="F237" s="208">
        <v>0</v>
      </c>
      <c r="G237" s="208">
        <v>7.6322347799999992</v>
      </c>
      <c r="H237" s="206">
        <f t="shared" si="18"/>
        <v>48.938137770000004</v>
      </c>
      <c r="I237" s="206"/>
      <c r="J237" s="208">
        <v>19.692949972546224</v>
      </c>
      <c r="K237" s="210">
        <v>11.14412656857473</v>
      </c>
      <c r="L237" s="208">
        <v>0</v>
      </c>
      <c r="M237" s="208">
        <v>8.1626871300000001</v>
      </c>
      <c r="N237" s="210">
        <f t="shared" si="19"/>
        <v>0.38613627397149308</v>
      </c>
      <c r="O237" s="206">
        <f t="shared" si="17"/>
        <v>-99.21097064259726</v>
      </c>
      <c r="P237" s="38">
        <v>4.7979852000000003</v>
      </c>
      <c r="Q237" s="38">
        <v>8.4282119999999985</v>
      </c>
      <c r="R237" s="39">
        <f t="shared" si="20"/>
        <v>13.226197199999998</v>
      </c>
      <c r="S237" s="38">
        <v>4.1859183700000004</v>
      </c>
      <c r="T237" s="38">
        <v>6.9582081985747308</v>
      </c>
      <c r="U237" s="39">
        <f t="shared" si="21"/>
        <v>11.14412656857473</v>
      </c>
    </row>
    <row r="238" spans="1:21" s="37" customFormat="1" ht="18" customHeight="1" x14ac:dyDescent="0.2">
      <c r="A238" s="165">
        <v>281</v>
      </c>
      <c r="B238" s="207" t="s">
        <v>137</v>
      </c>
      <c r="C238" s="165" t="s">
        <v>364</v>
      </c>
      <c r="D238" s="208">
        <v>116.02599275</v>
      </c>
      <c r="E238" s="209">
        <v>52.338767449999999</v>
      </c>
      <c r="F238" s="208">
        <v>0</v>
      </c>
      <c r="G238" s="208">
        <v>23.117723340000001</v>
      </c>
      <c r="H238" s="206">
        <f t="shared" si="18"/>
        <v>40.569501959999997</v>
      </c>
      <c r="I238" s="206"/>
      <c r="J238" s="208">
        <v>114.97759033386359</v>
      </c>
      <c r="K238" s="210">
        <v>49.228373429599095</v>
      </c>
      <c r="L238" s="208">
        <v>0</v>
      </c>
      <c r="M238" s="208">
        <v>33.176812089999999</v>
      </c>
      <c r="N238" s="210">
        <f t="shared" si="19"/>
        <v>32.572404814264502</v>
      </c>
      <c r="O238" s="206">
        <f t="shared" si="17"/>
        <v>-19.712091002794001</v>
      </c>
      <c r="P238" s="38">
        <v>47.889162200000001</v>
      </c>
      <c r="Q238" s="38">
        <v>4.4496052500000003</v>
      </c>
      <c r="R238" s="39">
        <f t="shared" si="20"/>
        <v>52.338767449999999</v>
      </c>
      <c r="S238" s="38">
        <v>47.889162200000001</v>
      </c>
      <c r="T238" s="38">
        <v>1.3392112295990917</v>
      </c>
      <c r="U238" s="39">
        <f t="shared" si="21"/>
        <v>49.228373429599095</v>
      </c>
    </row>
    <row r="239" spans="1:21" s="37" customFormat="1" ht="18" customHeight="1" x14ac:dyDescent="0.2">
      <c r="A239" s="165">
        <v>282</v>
      </c>
      <c r="B239" s="207" t="s">
        <v>229</v>
      </c>
      <c r="C239" s="165" t="s">
        <v>365</v>
      </c>
      <c r="D239" s="208">
        <v>175.65160624999999</v>
      </c>
      <c r="E239" s="209">
        <v>9.0808704699999989</v>
      </c>
      <c r="F239" s="208">
        <v>0</v>
      </c>
      <c r="G239" s="208">
        <v>5.7179175199999994</v>
      </c>
      <c r="H239" s="206">
        <f t="shared" si="18"/>
        <v>160.85281825999999</v>
      </c>
      <c r="I239" s="206"/>
      <c r="J239" s="208">
        <v>16.305392704252935</v>
      </c>
      <c r="K239" s="210">
        <v>11.045717571816603</v>
      </c>
      <c r="L239" s="208">
        <v>0</v>
      </c>
      <c r="M239" s="208">
        <v>4.9399615500000005</v>
      </c>
      <c r="N239" s="210">
        <f t="shared" si="19"/>
        <v>0.3197135824363313</v>
      </c>
      <c r="O239" s="206">
        <f t="shared" si="17"/>
        <v>-99.80123843281406</v>
      </c>
      <c r="P239" s="38">
        <v>8.798676219999999</v>
      </c>
      <c r="Q239" s="38">
        <v>0.28219424999999998</v>
      </c>
      <c r="R239" s="39">
        <f t="shared" si="20"/>
        <v>9.0808704699999989</v>
      </c>
      <c r="S239" s="38">
        <v>7.5999412</v>
      </c>
      <c r="T239" s="38">
        <v>3.4457763718166037</v>
      </c>
      <c r="U239" s="39">
        <f t="shared" si="21"/>
        <v>11.045717571816603</v>
      </c>
    </row>
    <row r="240" spans="1:21" s="37" customFormat="1" ht="18" customHeight="1" x14ac:dyDescent="0.2">
      <c r="A240" s="165">
        <v>283</v>
      </c>
      <c r="B240" s="207" t="s">
        <v>137</v>
      </c>
      <c r="C240" s="165" t="s">
        <v>366</v>
      </c>
      <c r="D240" s="208">
        <v>24.165025749999998</v>
      </c>
      <c r="E240" s="209">
        <v>20.393740909999995</v>
      </c>
      <c r="F240" s="208">
        <v>0</v>
      </c>
      <c r="G240" s="208">
        <v>4.5894151499999998</v>
      </c>
      <c r="H240" s="206">
        <f t="shared" si="18"/>
        <v>-0.81813030999999636</v>
      </c>
      <c r="I240" s="206"/>
      <c r="J240" s="208">
        <v>32.768952248435433</v>
      </c>
      <c r="K240" s="210">
        <v>20.365567083014756</v>
      </c>
      <c r="L240" s="208">
        <v>0</v>
      </c>
      <c r="M240" s="208">
        <v>7.3933758400000009</v>
      </c>
      <c r="N240" s="210">
        <f t="shared" si="19"/>
        <v>5.0100093254206755</v>
      </c>
      <c r="O240" s="206" t="str">
        <f t="shared" si="17"/>
        <v>&lt;-500</v>
      </c>
      <c r="P240" s="38">
        <v>20.079498159999996</v>
      </c>
      <c r="Q240" s="38">
        <v>0.31424274999999996</v>
      </c>
      <c r="R240" s="39">
        <f t="shared" si="20"/>
        <v>20.393740909999995</v>
      </c>
      <c r="S240" s="38">
        <v>20.079498159999996</v>
      </c>
      <c r="T240" s="38">
        <v>0.28606892301475867</v>
      </c>
      <c r="U240" s="39">
        <f t="shared" si="21"/>
        <v>20.365567083014756</v>
      </c>
    </row>
    <row r="241" spans="1:21" s="37" customFormat="1" ht="18" customHeight="1" x14ac:dyDescent="0.2">
      <c r="A241" s="165">
        <v>284</v>
      </c>
      <c r="B241" s="207" t="s">
        <v>125</v>
      </c>
      <c r="C241" s="165" t="s">
        <v>367</v>
      </c>
      <c r="D241" s="208">
        <v>215.15187450000002</v>
      </c>
      <c r="E241" s="209">
        <v>62.653087250000006</v>
      </c>
      <c r="F241" s="208">
        <v>0</v>
      </c>
      <c r="G241" s="208">
        <v>0</v>
      </c>
      <c r="H241" s="206">
        <f t="shared" si="18"/>
        <v>152.49878725000002</v>
      </c>
      <c r="I241" s="206"/>
      <c r="J241" s="208">
        <v>101.65247529838493</v>
      </c>
      <c r="K241" s="210">
        <v>11.554766185600002</v>
      </c>
      <c r="L241" s="208">
        <v>0</v>
      </c>
      <c r="M241" s="208">
        <v>0</v>
      </c>
      <c r="N241" s="210">
        <f t="shared" si="19"/>
        <v>90.097709112784926</v>
      </c>
      <c r="O241" s="206">
        <f t="shared" si="17"/>
        <v>-40.919065169297006</v>
      </c>
      <c r="P241" s="38">
        <v>0</v>
      </c>
      <c r="Q241" s="38">
        <v>62.653087250000006</v>
      </c>
      <c r="R241" s="39">
        <f t="shared" si="20"/>
        <v>62.653087250000006</v>
      </c>
      <c r="S241" s="38">
        <v>0</v>
      </c>
      <c r="T241" s="38">
        <v>11.554766185600002</v>
      </c>
      <c r="U241" s="39">
        <f t="shared" si="21"/>
        <v>11.554766185600002</v>
      </c>
    </row>
    <row r="242" spans="1:21" s="37" customFormat="1" ht="18" customHeight="1" x14ac:dyDescent="0.2">
      <c r="A242" s="165">
        <v>286</v>
      </c>
      <c r="B242" s="207" t="s">
        <v>129</v>
      </c>
      <c r="C242" s="165" t="s">
        <v>368</v>
      </c>
      <c r="D242" s="208">
        <v>217.43498274999996</v>
      </c>
      <c r="E242" s="209">
        <v>148.85801025000001</v>
      </c>
      <c r="F242" s="208">
        <v>0</v>
      </c>
      <c r="G242" s="208">
        <v>18.311942810000001</v>
      </c>
      <c r="H242" s="206">
        <f t="shared" si="18"/>
        <v>50.265029689999949</v>
      </c>
      <c r="I242" s="206"/>
      <c r="J242" s="208">
        <v>-17.295322897572014</v>
      </c>
      <c r="K242" s="210">
        <v>217.3705756</v>
      </c>
      <c r="L242" s="208">
        <v>0</v>
      </c>
      <c r="M242" s="208">
        <v>28.132529180000002</v>
      </c>
      <c r="N242" s="210">
        <f t="shared" si="19"/>
        <v>-262.79842767757202</v>
      </c>
      <c r="O242" s="206" t="str">
        <f t="shared" si="17"/>
        <v>&lt;-500</v>
      </c>
      <c r="P242" s="38">
        <v>0</v>
      </c>
      <c r="Q242" s="38">
        <v>148.85801025000001</v>
      </c>
      <c r="R242" s="39">
        <f t="shared" si="20"/>
        <v>148.85801025000001</v>
      </c>
      <c r="S242" s="38">
        <v>0</v>
      </c>
      <c r="T242" s="38">
        <v>217.3705756</v>
      </c>
      <c r="U242" s="39">
        <f t="shared" si="21"/>
        <v>217.3705756</v>
      </c>
    </row>
    <row r="243" spans="1:21" s="37" customFormat="1" ht="18" customHeight="1" x14ac:dyDescent="0.2">
      <c r="A243" s="165">
        <v>288</v>
      </c>
      <c r="B243" s="207" t="s">
        <v>229</v>
      </c>
      <c r="C243" s="165" t="s">
        <v>369</v>
      </c>
      <c r="D243" s="208">
        <v>36.352531499999998</v>
      </c>
      <c r="E243" s="209">
        <v>14.5873829</v>
      </c>
      <c r="F243" s="208">
        <v>0</v>
      </c>
      <c r="G243" s="208">
        <v>6.4164911800000004</v>
      </c>
      <c r="H243" s="206">
        <f t="shared" si="18"/>
        <v>15.348657419999995</v>
      </c>
      <c r="I243" s="206"/>
      <c r="J243" s="208">
        <v>25.964647230730051</v>
      </c>
      <c r="K243" s="210">
        <v>12.802981489527419</v>
      </c>
      <c r="L243" s="208">
        <v>0</v>
      </c>
      <c r="M243" s="208">
        <v>7.8556166899999997</v>
      </c>
      <c r="N243" s="210">
        <f t="shared" si="19"/>
        <v>5.306049051202633</v>
      </c>
      <c r="O243" s="206">
        <f t="shared" si="17"/>
        <v>-65.429881545935004</v>
      </c>
      <c r="P243" s="38">
        <v>11.089389649999999</v>
      </c>
      <c r="Q243" s="38">
        <v>3.4979932500000004</v>
      </c>
      <c r="R243" s="39">
        <f t="shared" si="20"/>
        <v>14.5873829</v>
      </c>
      <c r="S243" s="38">
        <v>10.511927289999999</v>
      </c>
      <c r="T243" s="38">
        <v>2.291054199527419</v>
      </c>
      <c r="U243" s="39">
        <f t="shared" si="21"/>
        <v>12.802981489527419</v>
      </c>
    </row>
    <row r="244" spans="1:21" s="37" customFormat="1" ht="18" customHeight="1" x14ac:dyDescent="0.2">
      <c r="A244" s="165">
        <v>292</v>
      </c>
      <c r="B244" s="207" t="s">
        <v>141</v>
      </c>
      <c r="C244" s="165" t="s">
        <v>370</v>
      </c>
      <c r="D244" s="208">
        <v>38.389268999999999</v>
      </c>
      <c r="E244" s="209">
        <v>31.74033039</v>
      </c>
      <c r="F244" s="208">
        <v>0</v>
      </c>
      <c r="G244" s="208">
        <v>20.223193039999998</v>
      </c>
      <c r="H244" s="206">
        <f t="shared" si="18"/>
        <v>-13.57425443</v>
      </c>
      <c r="I244" s="206"/>
      <c r="J244" s="208">
        <v>87.838929704692717</v>
      </c>
      <c r="K244" s="210">
        <v>31.836153472312734</v>
      </c>
      <c r="L244" s="208">
        <v>0</v>
      </c>
      <c r="M244" s="208">
        <v>23.57982105</v>
      </c>
      <c r="N244" s="210">
        <f t="shared" si="19"/>
        <v>32.422955182379987</v>
      </c>
      <c r="O244" s="206">
        <f t="shared" si="17"/>
        <v>-338.85625062930245</v>
      </c>
      <c r="P244" s="38">
        <v>25.19046264</v>
      </c>
      <c r="Q244" s="38">
        <v>6.5498677500000007</v>
      </c>
      <c r="R244" s="39">
        <f t="shared" si="20"/>
        <v>31.74033039</v>
      </c>
      <c r="S244" s="38">
        <v>25.19046264</v>
      </c>
      <c r="T244" s="38">
        <v>6.6456908323127335</v>
      </c>
      <c r="U244" s="39">
        <f t="shared" si="21"/>
        <v>31.836153472312734</v>
      </c>
    </row>
    <row r="245" spans="1:21" s="37" customFormat="1" ht="18" customHeight="1" x14ac:dyDescent="0.2">
      <c r="A245" s="165">
        <v>293</v>
      </c>
      <c r="B245" s="207" t="s">
        <v>229</v>
      </c>
      <c r="C245" s="165" t="s">
        <v>371</v>
      </c>
      <c r="D245" s="208">
        <v>31.969299749999998</v>
      </c>
      <c r="E245" s="209">
        <v>17.893025999999999</v>
      </c>
      <c r="F245" s="208">
        <v>0</v>
      </c>
      <c r="G245" s="208">
        <v>0</v>
      </c>
      <c r="H245" s="206">
        <f t="shared" si="18"/>
        <v>14.076273749999999</v>
      </c>
      <c r="I245" s="206"/>
      <c r="J245" s="208">
        <v>16.684251366975523</v>
      </c>
      <c r="K245" s="210">
        <v>16.35710918330934</v>
      </c>
      <c r="L245" s="208">
        <v>0</v>
      </c>
      <c r="M245" s="208">
        <v>0</v>
      </c>
      <c r="N245" s="210">
        <f t="shared" si="19"/>
        <v>0.32714218366618297</v>
      </c>
      <c r="O245" s="206">
        <f t="shared" si="17"/>
        <v>-97.675931930023864</v>
      </c>
      <c r="P245" s="38">
        <v>0</v>
      </c>
      <c r="Q245" s="38">
        <v>17.893025999999999</v>
      </c>
      <c r="R245" s="39">
        <f t="shared" si="20"/>
        <v>17.893025999999999</v>
      </c>
      <c r="S245" s="38">
        <v>0</v>
      </c>
      <c r="T245" s="38">
        <v>16.35710918330934</v>
      </c>
      <c r="U245" s="39">
        <f t="shared" si="21"/>
        <v>16.35710918330934</v>
      </c>
    </row>
    <row r="246" spans="1:21" s="37" customFormat="1" ht="18" customHeight="1" x14ac:dyDescent="0.2">
      <c r="A246" s="165">
        <v>294</v>
      </c>
      <c r="B246" s="207" t="s">
        <v>229</v>
      </c>
      <c r="C246" s="165" t="s">
        <v>372</v>
      </c>
      <c r="D246" s="208">
        <v>18.725626500000001</v>
      </c>
      <c r="E246" s="209">
        <v>9.6689615199999999</v>
      </c>
      <c r="F246" s="208">
        <v>0</v>
      </c>
      <c r="G246" s="208">
        <v>0.65209713000000002</v>
      </c>
      <c r="H246" s="206">
        <f t="shared" si="18"/>
        <v>8.4045678500000012</v>
      </c>
      <c r="I246" s="206"/>
      <c r="J246" s="208">
        <v>10.428681234771259</v>
      </c>
      <c r="K246" s="210">
        <v>8.9408572162463322</v>
      </c>
      <c r="L246" s="208">
        <v>0</v>
      </c>
      <c r="M246" s="208">
        <v>0.89118320999999989</v>
      </c>
      <c r="N246" s="210">
        <f t="shared" si="19"/>
        <v>0.59664080852492729</v>
      </c>
      <c r="O246" s="206">
        <f t="shared" si="17"/>
        <v>-92.900993612361319</v>
      </c>
      <c r="P246" s="38">
        <v>0.67479026999999991</v>
      </c>
      <c r="Q246" s="38">
        <v>8.9941712500000008</v>
      </c>
      <c r="R246" s="39">
        <f t="shared" si="20"/>
        <v>9.6689615199999999</v>
      </c>
      <c r="S246" s="38">
        <v>0.67479026999999991</v>
      </c>
      <c r="T246" s="38">
        <v>8.2660669462463314</v>
      </c>
      <c r="U246" s="39">
        <f t="shared" si="21"/>
        <v>8.9408572162463322</v>
      </c>
    </row>
    <row r="247" spans="1:21" s="37" customFormat="1" ht="18" customHeight="1" x14ac:dyDescent="0.2">
      <c r="A247" s="165">
        <v>295</v>
      </c>
      <c r="B247" s="207" t="s">
        <v>229</v>
      </c>
      <c r="C247" s="165" t="s">
        <v>373</v>
      </c>
      <c r="D247" s="208">
        <v>27.078174750000002</v>
      </c>
      <c r="E247" s="209">
        <v>2.1616549700000003</v>
      </c>
      <c r="F247" s="208">
        <v>0</v>
      </c>
      <c r="G247" s="208">
        <v>0.45218329000000002</v>
      </c>
      <c r="H247" s="206">
        <f t="shared" si="18"/>
        <v>24.464336490000001</v>
      </c>
      <c r="I247" s="206"/>
      <c r="J247" s="208">
        <v>2.7205147933400582</v>
      </c>
      <c r="K247" s="210">
        <v>2.068340576019672</v>
      </c>
      <c r="L247" s="208">
        <v>0</v>
      </c>
      <c r="M247" s="208">
        <v>0.59883079000000006</v>
      </c>
      <c r="N247" s="210">
        <f t="shared" si="19"/>
        <v>5.3343427320386105E-2</v>
      </c>
      <c r="O247" s="206">
        <f t="shared" si="17"/>
        <v>-99.781954326281479</v>
      </c>
      <c r="P247" s="38">
        <v>0.60543822000000003</v>
      </c>
      <c r="Q247" s="38">
        <v>1.5562167500000001</v>
      </c>
      <c r="R247" s="39">
        <f t="shared" si="20"/>
        <v>2.1616549700000003</v>
      </c>
      <c r="S247" s="38">
        <v>0.60543822000000003</v>
      </c>
      <c r="T247" s="38">
        <v>1.4629023560196721</v>
      </c>
      <c r="U247" s="39">
        <f t="shared" si="21"/>
        <v>2.068340576019672</v>
      </c>
    </row>
    <row r="248" spans="1:21" s="37" customFormat="1" ht="18" customHeight="1" x14ac:dyDescent="0.2">
      <c r="A248" s="165">
        <v>296</v>
      </c>
      <c r="B248" s="207" t="s">
        <v>127</v>
      </c>
      <c r="C248" s="165" t="s">
        <v>374</v>
      </c>
      <c r="D248" s="208">
        <v>1894.4609905000002</v>
      </c>
      <c r="E248" s="209">
        <v>1489.1128610000001</v>
      </c>
      <c r="F248" s="208">
        <v>0</v>
      </c>
      <c r="G248" s="208">
        <v>100.98421037</v>
      </c>
      <c r="H248" s="206">
        <f t="shared" si="18"/>
        <v>304.36391913000011</v>
      </c>
      <c r="I248" s="206"/>
      <c r="J248" s="208">
        <v>992.26857770000004</v>
      </c>
      <c r="K248" s="210">
        <v>601.02632500000004</v>
      </c>
      <c r="L248" s="208">
        <v>0</v>
      </c>
      <c r="M248" s="208">
        <v>150.37701498999999</v>
      </c>
      <c r="N248" s="210">
        <f t="shared" si="19"/>
        <v>240.86523771</v>
      </c>
      <c r="O248" s="206">
        <f t="shared" si="17"/>
        <v>-20.862749304025918</v>
      </c>
      <c r="P248" s="38">
        <v>233.914897</v>
      </c>
      <c r="Q248" s="38">
        <v>1255.197964</v>
      </c>
      <c r="R248" s="39">
        <f t="shared" si="20"/>
        <v>1489.1128610000001</v>
      </c>
      <c r="S248" s="38">
        <v>233.914897</v>
      </c>
      <c r="T248" s="38">
        <v>367.11142799999999</v>
      </c>
      <c r="U248" s="39">
        <f t="shared" si="21"/>
        <v>601.02632500000004</v>
      </c>
    </row>
    <row r="249" spans="1:21" s="37" customFormat="1" ht="18" customHeight="1" x14ac:dyDescent="0.2">
      <c r="A249" s="165">
        <v>297</v>
      </c>
      <c r="B249" s="207" t="s">
        <v>137</v>
      </c>
      <c r="C249" s="165" t="s">
        <v>375</v>
      </c>
      <c r="D249" s="208">
        <v>145.31365150000002</v>
      </c>
      <c r="E249" s="209">
        <v>11.020633159999999</v>
      </c>
      <c r="F249" s="208">
        <v>0</v>
      </c>
      <c r="G249" s="208">
        <v>37.038639339999989</v>
      </c>
      <c r="H249" s="206">
        <f t="shared" si="18"/>
        <v>97.254379000000043</v>
      </c>
      <c r="I249" s="206"/>
      <c r="J249" s="208">
        <v>72.515363180676673</v>
      </c>
      <c r="K249" s="210">
        <v>8.1748594320175894</v>
      </c>
      <c r="L249" s="208">
        <v>0</v>
      </c>
      <c r="M249" s="208">
        <v>34.875764779999997</v>
      </c>
      <c r="N249" s="210">
        <f t="shared" si="19"/>
        <v>29.464738968659091</v>
      </c>
      <c r="O249" s="206">
        <f t="shared" si="17"/>
        <v>-69.703432100821828</v>
      </c>
      <c r="P249" s="38">
        <v>2.7943116600000004</v>
      </c>
      <c r="Q249" s="38">
        <v>8.2263214999999992</v>
      </c>
      <c r="R249" s="39">
        <f t="shared" si="20"/>
        <v>11.020633159999999</v>
      </c>
      <c r="S249" s="38">
        <v>2.7943116600000004</v>
      </c>
      <c r="T249" s="38">
        <v>5.3805477720175885</v>
      </c>
      <c r="U249" s="39">
        <f t="shared" si="21"/>
        <v>8.1748594320175894</v>
      </c>
    </row>
    <row r="250" spans="1:21" s="37" customFormat="1" ht="18" customHeight="1" x14ac:dyDescent="0.2">
      <c r="A250" s="165">
        <v>298</v>
      </c>
      <c r="B250" s="207" t="s">
        <v>127</v>
      </c>
      <c r="C250" s="165" t="s">
        <v>376</v>
      </c>
      <c r="D250" s="208">
        <v>2555.97806825</v>
      </c>
      <c r="E250" s="209">
        <v>1622.289057513867</v>
      </c>
      <c r="F250" s="208">
        <v>0</v>
      </c>
      <c r="G250" s="208">
        <v>146.14596516793594</v>
      </c>
      <c r="H250" s="206">
        <f t="shared" si="18"/>
        <v>787.54304556819704</v>
      </c>
      <c r="I250" s="206"/>
      <c r="J250" s="208">
        <v>1248.1044008499998</v>
      </c>
      <c r="K250" s="210">
        <v>1209.8716830399999</v>
      </c>
      <c r="L250" s="208">
        <v>0</v>
      </c>
      <c r="M250" s="208">
        <v>159.11056266999998</v>
      </c>
      <c r="N250" s="210">
        <f t="shared" si="19"/>
        <v>-120.87784486000004</v>
      </c>
      <c r="O250" s="206">
        <f t="shared" si="17"/>
        <v>-115.34872862381624</v>
      </c>
      <c r="P250" s="38">
        <v>336.48318601386671</v>
      </c>
      <c r="Q250" s="38">
        <v>1285.8058715000002</v>
      </c>
      <c r="R250" s="39">
        <f t="shared" si="20"/>
        <v>1622.289057513867</v>
      </c>
      <c r="S250" s="38">
        <v>261.91039103999998</v>
      </c>
      <c r="T250" s="38">
        <v>947.96129199999996</v>
      </c>
      <c r="U250" s="39">
        <f t="shared" si="21"/>
        <v>1209.8716830399999</v>
      </c>
    </row>
    <row r="251" spans="1:21" s="37" customFormat="1" ht="18" customHeight="1" x14ac:dyDescent="0.2">
      <c r="A251" s="165">
        <v>300</v>
      </c>
      <c r="B251" s="207" t="s">
        <v>137</v>
      </c>
      <c r="C251" s="165" t="s">
        <v>377</v>
      </c>
      <c r="D251" s="208">
        <v>31.433833499999999</v>
      </c>
      <c r="E251" s="209">
        <v>28.173440939999995</v>
      </c>
      <c r="F251" s="208">
        <v>0</v>
      </c>
      <c r="G251" s="208">
        <v>5.6330108999999995</v>
      </c>
      <c r="H251" s="206">
        <f t="shared" si="18"/>
        <v>-2.3726183399999963</v>
      </c>
      <c r="I251" s="206"/>
      <c r="J251" s="208">
        <v>46.328139117630357</v>
      </c>
      <c r="K251" s="210">
        <v>27.857149605675694</v>
      </c>
      <c r="L251" s="208">
        <v>0</v>
      </c>
      <c r="M251" s="208">
        <v>9.0745694600000011</v>
      </c>
      <c r="N251" s="210">
        <f t="shared" si="19"/>
        <v>9.3964200519546619</v>
      </c>
      <c r="O251" s="206">
        <f t="shared" si="17"/>
        <v>-496.0358854831527</v>
      </c>
      <c r="P251" s="38">
        <v>24.645412939999996</v>
      </c>
      <c r="Q251" s="38">
        <v>3.5280279999999999</v>
      </c>
      <c r="R251" s="39">
        <f t="shared" si="20"/>
        <v>28.173440939999995</v>
      </c>
      <c r="S251" s="38">
        <v>24.645412939999996</v>
      </c>
      <c r="T251" s="38">
        <v>3.2117366656756978</v>
      </c>
      <c r="U251" s="39">
        <f t="shared" si="21"/>
        <v>27.857149605675694</v>
      </c>
    </row>
    <row r="252" spans="1:21" s="37" customFormat="1" ht="18" customHeight="1" x14ac:dyDescent="0.2">
      <c r="A252" s="165">
        <v>305</v>
      </c>
      <c r="B252" s="207" t="s">
        <v>141</v>
      </c>
      <c r="C252" s="165" t="s">
        <v>378</v>
      </c>
      <c r="D252" s="208">
        <v>16.941326750000002</v>
      </c>
      <c r="E252" s="209">
        <v>3.6084505</v>
      </c>
      <c r="F252" s="208">
        <v>0</v>
      </c>
      <c r="G252" s="208">
        <v>0</v>
      </c>
      <c r="H252" s="206">
        <f t="shared" si="18"/>
        <v>13.332876250000002</v>
      </c>
      <c r="I252" s="206"/>
      <c r="J252" s="208">
        <v>3.3648119093246431</v>
      </c>
      <c r="K252" s="210">
        <v>3.2988352052202385</v>
      </c>
      <c r="L252" s="208">
        <v>0</v>
      </c>
      <c r="M252" s="208">
        <v>0</v>
      </c>
      <c r="N252" s="210">
        <f t="shared" si="19"/>
        <v>6.5976704104404593E-2</v>
      </c>
      <c r="O252" s="206">
        <f t="shared" si="17"/>
        <v>-99.505157755406273</v>
      </c>
      <c r="P252" s="38">
        <v>0</v>
      </c>
      <c r="Q252" s="38">
        <v>3.6084505</v>
      </c>
      <c r="R252" s="39">
        <f t="shared" si="20"/>
        <v>3.6084505</v>
      </c>
      <c r="S252" s="38">
        <v>0</v>
      </c>
      <c r="T252" s="38">
        <v>3.2988352052202385</v>
      </c>
      <c r="U252" s="39">
        <f t="shared" si="21"/>
        <v>3.2988352052202385</v>
      </c>
    </row>
    <row r="253" spans="1:21" s="37" customFormat="1" ht="18" customHeight="1" x14ac:dyDescent="0.2">
      <c r="A253" s="165">
        <v>306</v>
      </c>
      <c r="B253" s="207" t="s">
        <v>141</v>
      </c>
      <c r="C253" s="165" t="s">
        <v>379</v>
      </c>
      <c r="D253" s="208">
        <v>49.115482999999998</v>
      </c>
      <c r="E253" s="209">
        <v>5.3617989999999995</v>
      </c>
      <c r="F253" s="208">
        <v>0</v>
      </c>
      <c r="G253" s="208">
        <v>14.925326500000001</v>
      </c>
      <c r="H253" s="206">
        <f t="shared" si="18"/>
        <v>28.828357499999999</v>
      </c>
      <c r="I253" s="206"/>
      <c r="J253" s="208">
        <v>26.874513416784314</v>
      </c>
      <c r="K253" s="210">
        <v>12.303647353317954</v>
      </c>
      <c r="L253" s="208">
        <v>0</v>
      </c>
      <c r="M253" s="208">
        <v>14.043914820000001</v>
      </c>
      <c r="N253" s="210">
        <f t="shared" si="19"/>
        <v>0.52695124346635858</v>
      </c>
      <c r="O253" s="206">
        <f t="shared" si="17"/>
        <v>-98.172107989619732</v>
      </c>
      <c r="P253" s="38">
        <v>0</v>
      </c>
      <c r="Q253" s="38">
        <v>5.3617989999999995</v>
      </c>
      <c r="R253" s="39">
        <f t="shared" si="20"/>
        <v>5.3617989999999995</v>
      </c>
      <c r="S253" s="38">
        <v>0</v>
      </c>
      <c r="T253" s="38">
        <v>12.303647353317954</v>
      </c>
      <c r="U253" s="39">
        <f t="shared" si="21"/>
        <v>12.303647353317954</v>
      </c>
    </row>
    <row r="254" spans="1:21" s="37" customFormat="1" ht="18" customHeight="1" x14ac:dyDescent="0.2">
      <c r="A254" s="165">
        <v>307</v>
      </c>
      <c r="B254" s="207" t="s">
        <v>229</v>
      </c>
      <c r="C254" s="165" t="s">
        <v>380</v>
      </c>
      <c r="D254" s="208">
        <v>52.331807499999996</v>
      </c>
      <c r="E254" s="209">
        <v>19.053963979999999</v>
      </c>
      <c r="F254" s="208">
        <v>0</v>
      </c>
      <c r="G254" s="208">
        <v>21.953399480000005</v>
      </c>
      <c r="H254" s="206">
        <f t="shared" si="18"/>
        <v>11.324444039999992</v>
      </c>
      <c r="I254" s="206"/>
      <c r="J254" s="208">
        <v>77.849397446068508</v>
      </c>
      <c r="K254" s="210">
        <v>22.086236691428034</v>
      </c>
      <c r="L254" s="208">
        <v>0</v>
      </c>
      <c r="M254" s="208">
        <v>23.792734449999998</v>
      </c>
      <c r="N254" s="210">
        <f t="shared" si="19"/>
        <v>31.970426304640476</v>
      </c>
      <c r="O254" s="206">
        <f t="shared" si="17"/>
        <v>182.3134291777603</v>
      </c>
      <c r="P254" s="38">
        <v>15.25592148</v>
      </c>
      <c r="Q254" s="38">
        <v>3.7980425000000002</v>
      </c>
      <c r="R254" s="39">
        <f t="shared" si="20"/>
        <v>19.053963979999999</v>
      </c>
      <c r="S254" s="38">
        <v>15.25592148</v>
      </c>
      <c r="T254" s="38">
        <v>6.8303152114280365</v>
      </c>
      <c r="U254" s="39">
        <f t="shared" si="21"/>
        <v>22.086236691428034</v>
      </c>
    </row>
    <row r="255" spans="1:21" s="37" customFormat="1" ht="18" customHeight="1" x14ac:dyDescent="0.2">
      <c r="A255" s="165">
        <v>308</v>
      </c>
      <c r="B255" s="207" t="s">
        <v>229</v>
      </c>
      <c r="C255" s="165" t="s">
        <v>381</v>
      </c>
      <c r="D255" s="208">
        <v>59.924287500000005</v>
      </c>
      <c r="E255" s="209">
        <v>19.753585359999999</v>
      </c>
      <c r="F255" s="208">
        <v>0</v>
      </c>
      <c r="G255" s="208">
        <v>3.2025102000000003</v>
      </c>
      <c r="H255" s="206">
        <f t="shared" si="18"/>
        <v>36.968191940000004</v>
      </c>
      <c r="I255" s="206"/>
      <c r="J255" s="208">
        <v>28.995194571311465</v>
      </c>
      <c r="K255" s="210">
        <v>16.981925646977441</v>
      </c>
      <c r="L255" s="208">
        <v>0</v>
      </c>
      <c r="M255" s="208">
        <v>5.1390997700000005</v>
      </c>
      <c r="N255" s="210">
        <f t="shared" si="19"/>
        <v>6.874169154334024</v>
      </c>
      <c r="O255" s="206">
        <f t="shared" si="17"/>
        <v>-81.405178902200802</v>
      </c>
      <c r="P255" s="38">
        <v>6.5531928600000002</v>
      </c>
      <c r="Q255" s="38">
        <v>13.2003925</v>
      </c>
      <c r="R255" s="39">
        <f t="shared" si="20"/>
        <v>19.753585359999999</v>
      </c>
      <c r="S255" s="38">
        <v>6.5531928600000002</v>
      </c>
      <c r="T255" s="38">
        <v>10.428732786977442</v>
      </c>
      <c r="U255" s="39">
        <f t="shared" si="21"/>
        <v>16.981925646977441</v>
      </c>
    </row>
    <row r="256" spans="1:21" s="37" customFormat="1" ht="18" customHeight="1" x14ac:dyDescent="0.2">
      <c r="A256" s="165">
        <v>309</v>
      </c>
      <c r="B256" s="207" t="s">
        <v>229</v>
      </c>
      <c r="C256" s="165" t="s">
        <v>382</v>
      </c>
      <c r="D256" s="208">
        <v>40.041991500000002</v>
      </c>
      <c r="E256" s="209">
        <v>41.208521219999994</v>
      </c>
      <c r="F256" s="208">
        <v>0</v>
      </c>
      <c r="G256" s="208">
        <v>19.114060759999997</v>
      </c>
      <c r="H256" s="206">
        <f t="shared" si="18"/>
        <v>-20.28059047999999</v>
      </c>
      <c r="I256" s="206"/>
      <c r="J256" s="208">
        <v>55.602749345111022</v>
      </c>
      <c r="K256" s="210">
        <v>35.62128411795198</v>
      </c>
      <c r="L256" s="208">
        <v>0</v>
      </c>
      <c r="M256" s="208">
        <v>18.891215240000001</v>
      </c>
      <c r="N256" s="210">
        <f t="shared" si="19"/>
        <v>1.0902499871590408</v>
      </c>
      <c r="O256" s="206">
        <f t="shared" si="17"/>
        <v>-105.37582960532737</v>
      </c>
      <c r="P256" s="38">
        <v>31.955948719999995</v>
      </c>
      <c r="Q256" s="38">
        <v>9.2525724999999994</v>
      </c>
      <c r="R256" s="39">
        <f t="shared" si="20"/>
        <v>41.208521219999994</v>
      </c>
      <c r="S256" s="38">
        <v>29.178648999999997</v>
      </c>
      <c r="T256" s="38">
        <v>6.4426351179519834</v>
      </c>
      <c r="U256" s="39">
        <f t="shared" si="21"/>
        <v>35.62128411795198</v>
      </c>
    </row>
    <row r="257" spans="1:21" s="37" customFormat="1" ht="18" customHeight="1" x14ac:dyDescent="0.2">
      <c r="A257" s="165">
        <v>310</v>
      </c>
      <c r="B257" s="207" t="s">
        <v>229</v>
      </c>
      <c r="C257" s="165" t="s">
        <v>383</v>
      </c>
      <c r="D257" s="208">
        <v>98.597440000000006</v>
      </c>
      <c r="E257" s="209">
        <v>18.823363429999997</v>
      </c>
      <c r="F257" s="208">
        <v>0</v>
      </c>
      <c r="G257" s="208">
        <v>12.220496560000001</v>
      </c>
      <c r="H257" s="206">
        <f t="shared" si="18"/>
        <v>67.553580010000005</v>
      </c>
      <c r="I257" s="206"/>
      <c r="J257" s="208">
        <v>24.502440125251038</v>
      </c>
      <c r="K257" s="210">
        <v>12.076275302795132</v>
      </c>
      <c r="L257" s="208">
        <v>0</v>
      </c>
      <c r="M257" s="208">
        <v>11.945724820000001</v>
      </c>
      <c r="N257" s="210">
        <f t="shared" si="19"/>
        <v>0.48044000245590546</v>
      </c>
      <c r="O257" s="206">
        <f t="shared" si="17"/>
        <v>-99.28880156701571</v>
      </c>
      <c r="P257" s="38">
        <v>3.9862751799999989</v>
      </c>
      <c r="Q257" s="38">
        <v>14.837088249999999</v>
      </c>
      <c r="R257" s="39">
        <f t="shared" si="20"/>
        <v>18.823363429999997</v>
      </c>
      <c r="S257" s="38">
        <v>3.9862751799999989</v>
      </c>
      <c r="T257" s="38">
        <v>8.0900001227951339</v>
      </c>
      <c r="U257" s="39">
        <f t="shared" si="21"/>
        <v>12.076275302795132</v>
      </c>
    </row>
    <row r="258" spans="1:21" s="37" customFormat="1" ht="18" customHeight="1" x14ac:dyDescent="0.2">
      <c r="A258" s="165">
        <v>311</v>
      </c>
      <c r="B258" s="207" t="s">
        <v>206</v>
      </c>
      <c r="C258" s="165" t="s">
        <v>384</v>
      </c>
      <c r="D258" s="208">
        <v>327.84533325000001</v>
      </c>
      <c r="E258" s="209">
        <v>60.060264973333339</v>
      </c>
      <c r="F258" s="208">
        <v>0</v>
      </c>
      <c r="G258" s="208">
        <v>82.904197569999994</v>
      </c>
      <c r="H258" s="206">
        <f t="shared" si="18"/>
        <v>184.88087070666666</v>
      </c>
      <c r="I258" s="206"/>
      <c r="J258" s="208">
        <v>1174.1713831500001</v>
      </c>
      <c r="K258" s="210">
        <v>50.026312010000005</v>
      </c>
      <c r="L258" s="208">
        <v>0</v>
      </c>
      <c r="M258" s="208">
        <v>74.503510710000029</v>
      </c>
      <c r="N258" s="210">
        <f t="shared" si="19"/>
        <v>1049.64156043</v>
      </c>
      <c r="O258" s="206">
        <f t="shared" si="17"/>
        <v>467.7394077699737</v>
      </c>
      <c r="P258" s="38">
        <v>60.060264973333339</v>
      </c>
      <c r="Q258" s="38">
        <v>0</v>
      </c>
      <c r="R258" s="39">
        <f t="shared" si="20"/>
        <v>60.060264973333339</v>
      </c>
      <c r="S258" s="38">
        <v>50.026312010000005</v>
      </c>
      <c r="T258" s="38">
        <v>0</v>
      </c>
      <c r="U258" s="39">
        <f t="shared" si="21"/>
        <v>50.026312010000005</v>
      </c>
    </row>
    <row r="259" spans="1:21" s="37" customFormat="1" ht="18" customHeight="1" x14ac:dyDescent="0.2">
      <c r="A259" s="165">
        <v>312</v>
      </c>
      <c r="B259" s="207" t="s">
        <v>206</v>
      </c>
      <c r="C259" s="165" t="s">
        <v>385</v>
      </c>
      <c r="D259" s="208">
        <v>263.24562850000001</v>
      </c>
      <c r="E259" s="209">
        <v>21.79674069</v>
      </c>
      <c r="F259" s="208">
        <v>0</v>
      </c>
      <c r="G259" s="208">
        <v>9.1980992700000002</v>
      </c>
      <c r="H259" s="206">
        <f t="shared" si="18"/>
        <v>232.25078854</v>
      </c>
      <c r="I259" s="206"/>
      <c r="J259" s="208">
        <v>109.59930242768708</v>
      </c>
      <c r="K259" s="210">
        <v>20.546592589999999</v>
      </c>
      <c r="L259" s="208">
        <v>0</v>
      </c>
      <c r="M259" s="208">
        <v>10.44045465</v>
      </c>
      <c r="N259" s="210">
        <f t="shared" si="19"/>
        <v>78.612255187687083</v>
      </c>
      <c r="O259" s="206">
        <f t="shared" si="17"/>
        <v>-66.151996433739612</v>
      </c>
      <c r="P259" s="38">
        <v>21.79674069</v>
      </c>
      <c r="Q259" s="38">
        <v>0</v>
      </c>
      <c r="R259" s="39">
        <f t="shared" si="20"/>
        <v>21.79674069</v>
      </c>
      <c r="S259" s="38">
        <v>20.546592589999999</v>
      </c>
      <c r="T259" s="38">
        <v>0</v>
      </c>
      <c r="U259" s="39">
        <f t="shared" si="21"/>
        <v>20.546592589999999</v>
      </c>
    </row>
    <row r="260" spans="1:21" s="37" customFormat="1" ht="18" customHeight="1" x14ac:dyDescent="0.2">
      <c r="A260" s="165">
        <v>313</v>
      </c>
      <c r="B260" s="207" t="s">
        <v>127</v>
      </c>
      <c r="C260" s="165" t="s">
        <v>386</v>
      </c>
      <c r="D260" s="208">
        <v>1936.5625597499998</v>
      </c>
      <c r="E260" s="209">
        <v>1323.6141251603999</v>
      </c>
      <c r="F260" s="208">
        <v>0</v>
      </c>
      <c r="G260" s="208">
        <v>202.26475981795198</v>
      </c>
      <c r="H260" s="206">
        <f t="shared" si="18"/>
        <v>410.68367477164787</v>
      </c>
      <c r="I260" s="206"/>
      <c r="J260" s="208">
        <v>850.20176614000002</v>
      </c>
      <c r="K260" s="210">
        <v>0</v>
      </c>
      <c r="L260" s="208">
        <v>0</v>
      </c>
      <c r="M260" s="208">
        <v>169.21304589999997</v>
      </c>
      <c r="N260" s="210">
        <f t="shared" si="19"/>
        <v>680.98872024000002</v>
      </c>
      <c r="O260" s="206">
        <f t="shared" si="17"/>
        <v>65.818307878600152</v>
      </c>
      <c r="P260" s="38">
        <v>29.518921910400003</v>
      </c>
      <c r="Q260" s="38">
        <v>1294.0952032499999</v>
      </c>
      <c r="R260" s="39">
        <f t="shared" si="20"/>
        <v>1323.6141251603999</v>
      </c>
      <c r="S260" s="38">
        <v>0</v>
      </c>
      <c r="T260" s="38">
        <v>0</v>
      </c>
      <c r="U260" s="39">
        <f t="shared" si="21"/>
        <v>0</v>
      </c>
    </row>
    <row r="261" spans="1:21" s="37" customFormat="1" ht="18" customHeight="1" x14ac:dyDescent="0.2">
      <c r="A261" s="165">
        <v>314</v>
      </c>
      <c r="B261" s="207" t="s">
        <v>137</v>
      </c>
      <c r="C261" s="165" t="s">
        <v>387</v>
      </c>
      <c r="D261" s="208">
        <v>72.619145750000001</v>
      </c>
      <c r="E261" s="209">
        <v>11.86558887</v>
      </c>
      <c r="F261" s="208">
        <v>0</v>
      </c>
      <c r="G261" s="208">
        <v>41.865123179999998</v>
      </c>
      <c r="H261" s="206">
        <f t="shared" si="18"/>
        <v>18.888433700000007</v>
      </c>
      <c r="I261" s="206"/>
      <c r="J261" s="208">
        <v>104.78700405736444</v>
      </c>
      <c r="K261" s="210">
        <v>25.992942013441549</v>
      </c>
      <c r="L261" s="208">
        <v>0</v>
      </c>
      <c r="M261" s="208">
        <v>39.04369501</v>
      </c>
      <c r="N261" s="210">
        <f t="shared" si="19"/>
        <v>39.750367033922892</v>
      </c>
      <c r="O261" s="206">
        <f t="shared" si="17"/>
        <v>110.44819102138086</v>
      </c>
      <c r="P261" s="38">
        <v>2.36169137</v>
      </c>
      <c r="Q261" s="38">
        <v>9.5038975000000008</v>
      </c>
      <c r="R261" s="39">
        <f t="shared" si="20"/>
        <v>11.86558887</v>
      </c>
      <c r="S261" s="38">
        <v>2.30698574</v>
      </c>
      <c r="T261" s="38">
        <v>23.685956273441548</v>
      </c>
      <c r="U261" s="39">
        <f t="shared" si="21"/>
        <v>25.992942013441549</v>
      </c>
    </row>
    <row r="262" spans="1:21" s="37" customFormat="1" ht="18" customHeight="1" x14ac:dyDescent="0.2">
      <c r="A262" s="165">
        <v>316</v>
      </c>
      <c r="B262" s="207" t="s">
        <v>141</v>
      </c>
      <c r="C262" s="165" t="s">
        <v>388</v>
      </c>
      <c r="D262" s="208">
        <v>24.146212749999997</v>
      </c>
      <c r="E262" s="209">
        <v>12.613460610000001</v>
      </c>
      <c r="F262" s="208">
        <v>0</v>
      </c>
      <c r="G262" s="208">
        <v>5.96277261</v>
      </c>
      <c r="H262" s="206">
        <f t="shared" si="18"/>
        <v>5.5699795299999959</v>
      </c>
      <c r="I262" s="206"/>
      <c r="J262" s="208">
        <v>25.761969252984603</v>
      </c>
      <c r="K262" s="210">
        <v>12.677922605241731</v>
      </c>
      <c r="L262" s="208">
        <v>0</v>
      </c>
      <c r="M262" s="208">
        <v>6.753288959999999</v>
      </c>
      <c r="N262" s="210">
        <f t="shared" si="19"/>
        <v>6.3307576877428726</v>
      </c>
      <c r="O262" s="206">
        <f t="shared" si="17"/>
        <v>13.658544948779683</v>
      </c>
      <c r="P262" s="38">
        <v>6.3252848599999991</v>
      </c>
      <c r="Q262" s="38">
        <v>6.2881757500000006</v>
      </c>
      <c r="R262" s="39">
        <f t="shared" si="20"/>
        <v>12.613460610000001</v>
      </c>
      <c r="S262" s="38">
        <v>6.3252848599999991</v>
      </c>
      <c r="T262" s="38">
        <v>6.352637745241732</v>
      </c>
      <c r="U262" s="39">
        <f t="shared" si="21"/>
        <v>12.677922605241731</v>
      </c>
    </row>
    <row r="263" spans="1:21" s="37" customFormat="1" ht="18" customHeight="1" x14ac:dyDescent="0.2">
      <c r="A263" s="165">
        <v>317</v>
      </c>
      <c r="B263" s="207" t="s">
        <v>229</v>
      </c>
      <c r="C263" s="165" t="s">
        <v>389</v>
      </c>
      <c r="D263" s="208">
        <v>53.972293500000006</v>
      </c>
      <c r="E263" s="209">
        <v>24.072742519999998</v>
      </c>
      <c r="F263" s="208">
        <v>0</v>
      </c>
      <c r="G263" s="208">
        <v>19.626892480000002</v>
      </c>
      <c r="H263" s="206">
        <f t="shared" si="18"/>
        <v>10.272658500000006</v>
      </c>
      <c r="I263" s="206"/>
      <c r="J263" s="208">
        <v>63.336459411236561</v>
      </c>
      <c r="K263" s="210">
        <v>28.10482140663466</v>
      </c>
      <c r="L263" s="208">
        <v>0</v>
      </c>
      <c r="M263" s="208">
        <v>21.768214659999998</v>
      </c>
      <c r="N263" s="210">
        <f t="shared" si="19"/>
        <v>13.463423344601907</v>
      </c>
      <c r="O263" s="206">
        <f t="shared" si="17"/>
        <v>31.060750677167931</v>
      </c>
      <c r="P263" s="38">
        <v>6.5456960199999994</v>
      </c>
      <c r="Q263" s="38">
        <v>17.527046500000001</v>
      </c>
      <c r="R263" s="39">
        <f t="shared" si="20"/>
        <v>24.072742519999998</v>
      </c>
      <c r="S263" s="38">
        <v>6.5456960399999993</v>
      </c>
      <c r="T263" s="38">
        <v>21.55912536663466</v>
      </c>
      <c r="U263" s="39">
        <f t="shared" si="21"/>
        <v>28.10482140663466</v>
      </c>
    </row>
    <row r="264" spans="1:21" s="37" customFormat="1" ht="18" customHeight="1" x14ac:dyDescent="0.2">
      <c r="A264" s="165">
        <v>318</v>
      </c>
      <c r="B264" s="207" t="s">
        <v>141</v>
      </c>
      <c r="C264" s="165" t="s">
        <v>390</v>
      </c>
      <c r="D264" s="208">
        <v>28.716374250000001</v>
      </c>
      <c r="E264" s="209">
        <v>10.995373499999999</v>
      </c>
      <c r="F264" s="208">
        <v>0</v>
      </c>
      <c r="G264" s="208">
        <v>0.79987459999999988</v>
      </c>
      <c r="H264" s="206">
        <f t="shared" si="18"/>
        <v>16.921126150000003</v>
      </c>
      <c r="I264" s="206"/>
      <c r="J264" s="208">
        <v>12.416340596903773</v>
      </c>
      <c r="K264" s="210">
        <v>10.051941386623193</v>
      </c>
      <c r="L264" s="208">
        <v>0</v>
      </c>
      <c r="M264" s="208">
        <v>1.2288426000000001</v>
      </c>
      <c r="N264" s="210">
        <f t="shared" si="19"/>
        <v>1.1355566102805792</v>
      </c>
      <c r="O264" s="206">
        <f t="shared" si="17"/>
        <v>-93.289119174372573</v>
      </c>
      <c r="P264" s="38">
        <v>0</v>
      </c>
      <c r="Q264" s="38">
        <v>10.995373499999999</v>
      </c>
      <c r="R264" s="39">
        <f t="shared" si="20"/>
        <v>10.995373499999999</v>
      </c>
      <c r="S264" s="38">
        <v>0</v>
      </c>
      <c r="T264" s="38">
        <v>10.051941386623193</v>
      </c>
      <c r="U264" s="39">
        <f t="shared" si="21"/>
        <v>10.051941386623193</v>
      </c>
    </row>
    <row r="265" spans="1:21" s="37" customFormat="1" ht="18" customHeight="1" x14ac:dyDescent="0.2">
      <c r="A265" s="165">
        <v>319</v>
      </c>
      <c r="B265" s="207" t="s">
        <v>229</v>
      </c>
      <c r="C265" s="165" t="s">
        <v>391</v>
      </c>
      <c r="D265" s="208">
        <v>51.476825000000005</v>
      </c>
      <c r="E265" s="209">
        <v>61.153041719999997</v>
      </c>
      <c r="F265" s="208">
        <v>0</v>
      </c>
      <c r="G265" s="208">
        <v>11.971037750000001</v>
      </c>
      <c r="H265" s="206">
        <f t="shared" si="18"/>
        <v>-21.647254469999993</v>
      </c>
      <c r="I265" s="206"/>
      <c r="J265" s="208">
        <v>121.35911046757516</v>
      </c>
      <c r="K265" s="210">
        <v>48.999340997323273</v>
      </c>
      <c r="L265" s="208">
        <v>0</v>
      </c>
      <c r="M265" s="208">
        <v>19.800273060000002</v>
      </c>
      <c r="N265" s="210">
        <f t="shared" si="19"/>
        <v>52.559496410251889</v>
      </c>
      <c r="O265" s="206">
        <f t="shared" si="17"/>
        <v>-342.79982703160744</v>
      </c>
      <c r="P265" s="38">
        <v>42.149315219999998</v>
      </c>
      <c r="Q265" s="38">
        <v>19.003726499999999</v>
      </c>
      <c r="R265" s="39">
        <f t="shared" si="20"/>
        <v>61.153041719999997</v>
      </c>
      <c r="S265" s="38">
        <v>42.149315219999998</v>
      </c>
      <c r="T265" s="38">
        <v>6.8500257773232756</v>
      </c>
      <c r="U265" s="39">
        <f t="shared" si="21"/>
        <v>48.999340997323273</v>
      </c>
    </row>
    <row r="266" spans="1:21" s="37" customFormat="1" ht="18" customHeight="1" x14ac:dyDescent="0.2">
      <c r="A266" s="165">
        <v>320</v>
      </c>
      <c r="B266" s="207" t="s">
        <v>137</v>
      </c>
      <c r="C266" s="165" t="s">
        <v>392</v>
      </c>
      <c r="D266" s="208">
        <v>33.457979250000001</v>
      </c>
      <c r="E266" s="209">
        <v>15.63968582</v>
      </c>
      <c r="F266" s="208">
        <v>0</v>
      </c>
      <c r="G266" s="208">
        <v>20.224045379999996</v>
      </c>
      <c r="H266" s="206">
        <f t="shared" si="18"/>
        <v>-2.4057519499999955</v>
      </c>
      <c r="I266" s="206"/>
      <c r="J266" s="208">
        <v>55.932427736334759</v>
      </c>
      <c r="K266" s="210">
        <v>20.195364152280174</v>
      </c>
      <c r="L266" s="208">
        <v>0</v>
      </c>
      <c r="M266" s="208">
        <v>21.791703180000003</v>
      </c>
      <c r="N266" s="210">
        <f t="shared" si="19"/>
        <v>13.945360404054579</v>
      </c>
      <c r="O266" s="206" t="str">
        <f t="shared" si="17"/>
        <v>&lt;-500</v>
      </c>
      <c r="P266" s="38">
        <v>13.95613532</v>
      </c>
      <c r="Q266" s="38">
        <v>1.6835504999999999</v>
      </c>
      <c r="R266" s="39">
        <f t="shared" si="20"/>
        <v>15.63968582</v>
      </c>
      <c r="S266" s="38">
        <v>13.95613541</v>
      </c>
      <c r="T266" s="38">
        <v>6.239228742280174</v>
      </c>
      <c r="U266" s="39">
        <f t="shared" si="21"/>
        <v>20.195364152280174</v>
      </c>
    </row>
    <row r="267" spans="1:21" s="37" customFormat="1" ht="18" customHeight="1" x14ac:dyDescent="0.2">
      <c r="A267" s="165">
        <v>321</v>
      </c>
      <c r="B267" s="207" t="s">
        <v>229</v>
      </c>
      <c r="C267" s="165" t="s">
        <v>393</v>
      </c>
      <c r="D267" s="208">
        <v>55.479848000000004</v>
      </c>
      <c r="E267" s="209">
        <v>38.676192619999995</v>
      </c>
      <c r="F267" s="208">
        <v>0</v>
      </c>
      <c r="G267" s="208">
        <v>9.47242286</v>
      </c>
      <c r="H267" s="206">
        <f t="shared" si="18"/>
        <v>7.3312325200000092</v>
      </c>
      <c r="I267" s="206"/>
      <c r="J267" s="208">
        <v>33.516321315465333</v>
      </c>
      <c r="K267" s="210">
        <v>21.148971434573856</v>
      </c>
      <c r="L267" s="208">
        <v>0</v>
      </c>
      <c r="M267" s="208">
        <v>11.71016711</v>
      </c>
      <c r="N267" s="210">
        <f t="shared" si="19"/>
        <v>0.65718277089147747</v>
      </c>
      <c r="O267" s="206">
        <f t="shared" si="17"/>
        <v>-91.035848759418741</v>
      </c>
      <c r="P267" s="38">
        <v>15.275009869999995</v>
      </c>
      <c r="Q267" s="38">
        <v>23.40118275</v>
      </c>
      <c r="R267" s="39">
        <f t="shared" si="20"/>
        <v>38.676192619999995</v>
      </c>
      <c r="S267" s="38">
        <v>15.481186209999994</v>
      </c>
      <c r="T267" s="38">
        <v>5.6677852245738611</v>
      </c>
      <c r="U267" s="39">
        <f t="shared" si="21"/>
        <v>21.148971434573856</v>
      </c>
    </row>
    <row r="268" spans="1:21" s="37" customFormat="1" ht="18" customHeight="1" x14ac:dyDescent="0.2">
      <c r="A268" s="165">
        <v>322</v>
      </c>
      <c r="B268" s="207" t="s">
        <v>229</v>
      </c>
      <c r="C268" s="165" t="s">
        <v>394</v>
      </c>
      <c r="D268" s="208">
        <v>218.27268175</v>
      </c>
      <c r="E268" s="209">
        <v>104.49425777000002</v>
      </c>
      <c r="F268" s="208">
        <v>0</v>
      </c>
      <c r="G268" s="208">
        <v>134.89949442</v>
      </c>
      <c r="H268" s="206">
        <f t="shared" si="18"/>
        <v>-21.121070440000011</v>
      </c>
      <c r="I268" s="206"/>
      <c r="J268" s="208">
        <v>241.26661043559045</v>
      </c>
      <c r="K268" s="210">
        <v>85.557909832284622</v>
      </c>
      <c r="L268" s="208">
        <v>0</v>
      </c>
      <c r="M268" s="208">
        <v>120.80813203000001</v>
      </c>
      <c r="N268" s="210">
        <f t="shared" si="19"/>
        <v>34.900568573305819</v>
      </c>
      <c r="O268" s="206">
        <f t="shared" si="17"/>
        <v>-265.24052922625356</v>
      </c>
      <c r="P268" s="38">
        <v>71.584666020000029</v>
      </c>
      <c r="Q268" s="38">
        <v>32.909591749999997</v>
      </c>
      <c r="R268" s="39">
        <f t="shared" si="20"/>
        <v>104.49425777000002</v>
      </c>
      <c r="S268" s="38">
        <v>62.954633440000002</v>
      </c>
      <c r="T268" s="38">
        <v>22.603276392284624</v>
      </c>
      <c r="U268" s="39">
        <f t="shared" si="21"/>
        <v>85.557909832284622</v>
      </c>
    </row>
    <row r="269" spans="1:21" s="37" customFormat="1" ht="18" customHeight="1" x14ac:dyDescent="0.2">
      <c r="A269" s="165">
        <v>327</v>
      </c>
      <c r="B269" s="207" t="s">
        <v>125</v>
      </c>
      <c r="C269" s="165" t="s">
        <v>395</v>
      </c>
      <c r="D269" s="208">
        <v>84.815870250000003</v>
      </c>
      <c r="E269" s="209">
        <v>1.6461049999999999</v>
      </c>
      <c r="F269" s="208">
        <v>0</v>
      </c>
      <c r="G269" s="208">
        <v>15.765675330000002</v>
      </c>
      <c r="H269" s="206">
        <f t="shared" si="18"/>
        <v>67.40408991999999</v>
      </c>
      <c r="I269" s="206"/>
      <c r="J269" s="208">
        <v>37.277701852598817</v>
      </c>
      <c r="K269" s="210">
        <v>22.114674130000001</v>
      </c>
      <c r="L269" s="208">
        <v>0</v>
      </c>
      <c r="M269" s="208">
        <v>29.52561846</v>
      </c>
      <c r="N269" s="210">
        <f t="shared" si="19"/>
        <v>-14.362590737401185</v>
      </c>
      <c r="O269" s="206">
        <f t="shared" si="17"/>
        <v>-121.30818879751619</v>
      </c>
      <c r="P269" s="38">
        <v>1.6461049999999999</v>
      </c>
      <c r="Q269" s="38">
        <v>0</v>
      </c>
      <c r="R269" s="39">
        <f t="shared" si="20"/>
        <v>1.6461049999999999</v>
      </c>
      <c r="S269" s="38">
        <v>0.75546212999999995</v>
      </c>
      <c r="T269" s="38">
        <v>21.359211999999999</v>
      </c>
      <c r="U269" s="39">
        <f t="shared" si="21"/>
        <v>22.114674130000001</v>
      </c>
    </row>
    <row r="270" spans="1:21" s="37" customFormat="1" ht="18" customHeight="1" x14ac:dyDescent="0.2">
      <c r="A270" s="165">
        <v>328</v>
      </c>
      <c r="B270" s="207" t="s">
        <v>137</v>
      </c>
      <c r="C270" s="165" t="s">
        <v>396</v>
      </c>
      <c r="D270" s="208">
        <v>18.848546750000001</v>
      </c>
      <c r="E270" s="209">
        <v>4.0494389700000006</v>
      </c>
      <c r="F270" s="208">
        <v>0</v>
      </c>
      <c r="G270" s="208">
        <v>2.0006962199999991</v>
      </c>
      <c r="H270" s="206">
        <f t="shared" si="18"/>
        <v>12.798411560000002</v>
      </c>
      <c r="I270" s="206"/>
      <c r="J270" s="208">
        <v>4.6431267588277656</v>
      </c>
      <c r="K270" s="210">
        <v>2.7873034876742797</v>
      </c>
      <c r="L270" s="208">
        <v>0</v>
      </c>
      <c r="M270" s="208">
        <v>1.7647815699999998</v>
      </c>
      <c r="N270" s="210">
        <f t="shared" si="19"/>
        <v>9.1041701153486088E-2</v>
      </c>
      <c r="O270" s="206">
        <f t="shared" si="17"/>
        <v>-99.288648433231927</v>
      </c>
      <c r="P270" s="38">
        <v>3.1047797200000002</v>
      </c>
      <c r="Q270" s="38">
        <v>0.94465924999999995</v>
      </c>
      <c r="R270" s="39">
        <f t="shared" si="20"/>
        <v>4.0494389700000006</v>
      </c>
      <c r="S270" s="38">
        <v>2.7043434999999998</v>
      </c>
      <c r="T270" s="38">
        <v>8.2959987674280006E-2</v>
      </c>
      <c r="U270" s="39">
        <f t="shared" si="21"/>
        <v>2.7873034876742797</v>
      </c>
    </row>
    <row r="271" spans="1:21" s="37" customFormat="1" ht="18" customHeight="1" x14ac:dyDescent="0.2">
      <c r="A271" s="165">
        <v>336</v>
      </c>
      <c r="B271" s="207" t="s">
        <v>229</v>
      </c>
      <c r="C271" s="165" t="s">
        <v>397</v>
      </c>
      <c r="D271" s="208">
        <v>373.042686</v>
      </c>
      <c r="E271" s="209">
        <v>32.784629210000006</v>
      </c>
      <c r="F271" s="208">
        <v>0</v>
      </c>
      <c r="G271" s="208">
        <v>23.362733119999998</v>
      </c>
      <c r="H271" s="206">
        <f t="shared" si="18"/>
        <v>316.89532367000004</v>
      </c>
      <c r="I271" s="206"/>
      <c r="J271" s="208">
        <v>84.741274463718824</v>
      </c>
      <c r="K271" s="210">
        <v>49.617515846728082</v>
      </c>
      <c r="L271" s="208">
        <v>0</v>
      </c>
      <c r="M271" s="208">
        <v>25.074014199999997</v>
      </c>
      <c r="N271" s="210">
        <f t="shared" si="19"/>
        <v>10.049744416990745</v>
      </c>
      <c r="O271" s="206">
        <f t="shared" si="17"/>
        <v>-96.828686425345907</v>
      </c>
      <c r="P271" s="38">
        <v>27.796370210000003</v>
      </c>
      <c r="Q271" s="38">
        <v>4.9882589999999993</v>
      </c>
      <c r="R271" s="39">
        <f t="shared" si="20"/>
        <v>32.784629210000006</v>
      </c>
      <c r="S271" s="38">
        <v>26.856670260000005</v>
      </c>
      <c r="T271" s="38">
        <v>22.760845586728081</v>
      </c>
      <c r="U271" s="39">
        <f t="shared" si="21"/>
        <v>49.617515846728082</v>
      </c>
    </row>
    <row r="272" spans="1:21" s="37" customFormat="1" ht="18" customHeight="1" x14ac:dyDescent="0.2">
      <c r="A272" s="165">
        <v>337</v>
      </c>
      <c r="B272" s="207" t="s">
        <v>229</v>
      </c>
      <c r="C272" s="165" t="s">
        <v>398</v>
      </c>
      <c r="D272" s="208">
        <v>368.45298025</v>
      </c>
      <c r="E272" s="209">
        <v>60.686067931300002</v>
      </c>
      <c r="F272" s="208">
        <v>0</v>
      </c>
      <c r="G272" s="208">
        <v>25.11515958</v>
      </c>
      <c r="H272" s="206">
        <f t="shared" si="18"/>
        <v>282.6517527387</v>
      </c>
      <c r="I272" s="206"/>
      <c r="J272" s="208">
        <v>114.64891035998613</v>
      </c>
      <c r="K272" s="210">
        <v>76.948103203529868</v>
      </c>
      <c r="L272" s="208">
        <v>0</v>
      </c>
      <c r="M272" s="208">
        <v>27.661874940000001</v>
      </c>
      <c r="N272" s="210">
        <f t="shared" si="19"/>
        <v>10.038932216456264</v>
      </c>
      <c r="O272" s="206">
        <f t="shared" si="17"/>
        <v>-96.448303568194447</v>
      </c>
      <c r="P272" s="38">
        <v>54.705378181299999</v>
      </c>
      <c r="Q272" s="38">
        <v>5.9806897499999998</v>
      </c>
      <c r="R272" s="39">
        <f t="shared" si="20"/>
        <v>60.686067931300002</v>
      </c>
      <c r="S272" s="38">
        <v>51.764388569999994</v>
      </c>
      <c r="T272" s="38">
        <v>25.183714633529878</v>
      </c>
      <c r="U272" s="39">
        <f t="shared" si="21"/>
        <v>76.948103203529868</v>
      </c>
    </row>
    <row r="273" spans="1:21" s="37" customFormat="1" ht="18" customHeight="1" x14ac:dyDescent="0.2">
      <c r="A273" s="165">
        <v>338</v>
      </c>
      <c r="B273" s="207" t="s">
        <v>229</v>
      </c>
      <c r="C273" s="165" t="s">
        <v>399</v>
      </c>
      <c r="D273" s="208">
        <v>98.172214999999994</v>
      </c>
      <c r="E273" s="209">
        <v>17.926821705000002</v>
      </c>
      <c r="F273" s="208">
        <v>0</v>
      </c>
      <c r="G273" s="208">
        <v>15.200742155073739</v>
      </c>
      <c r="H273" s="206">
        <f>D273-E273-G273</f>
        <v>65.044651139926245</v>
      </c>
      <c r="I273" s="206"/>
      <c r="J273" s="208">
        <v>43.436674000892722</v>
      </c>
      <c r="K273" s="210">
        <v>29.98765456067914</v>
      </c>
      <c r="L273" s="208">
        <v>0</v>
      </c>
      <c r="M273" s="208">
        <v>12.597319949999999</v>
      </c>
      <c r="N273" s="210">
        <f>J273-K273-M273</f>
        <v>0.85169949021358349</v>
      </c>
      <c r="O273" s="206">
        <f t="shared" si="17"/>
        <v>-98.69059257711848</v>
      </c>
      <c r="P273" s="38">
        <v>17.898743955</v>
      </c>
      <c r="Q273" s="38">
        <v>2.8077749999999999E-2</v>
      </c>
      <c r="R273" s="39">
        <f>P273+Q273</f>
        <v>17.926821705000002</v>
      </c>
      <c r="S273" s="38">
        <v>16.452634249999999</v>
      </c>
      <c r="T273" s="38">
        <v>13.53502031067914</v>
      </c>
      <c r="U273" s="39">
        <f>S273+T273</f>
        <v>29.98765456067914</v>
      </c>
    </row>
    <row r="274" spans="1:21" s="37" customFormat="1" ht="18" customHeight="1" x14ac:dyDescent="0.2">
      <c r="A274" s="165">
        <v>339</v>
      </c>
      <c r="B274" s="207" t="s">
        <v>229</v>
      </c>
      <c r="C274" s="165" t="s">
        <v>400</v>
      </c>
      <c r="D274" s="208">
        <v>377.86225175000004</v>
      </c>
      <c r="E274" s="209">
        <v>277.46461853</v>
      </c>
      <c r="F274" s="208">
        <v>0</v>
      </c>
      <c r="G274" s="208">
        <v>181.02804689999999</v>
      </c>
      <c r="H274" s="206">
        <f>D274-E274-G274</f>
        <v>-80.630413679999947</v>
      </c>
      <c r="I274" s="206"/>
      <c r="J274" s="208">
        <v>450.94228404455868</v>
      </c>
      <c r="K274" s="210">
        <v>218.41525733761893</v>
      </c>
      <c r="L274" s="208">
        <v>0</v>
      </c>
      <c r="M274" s="208">
        <v>166.82615441000002</v>
      </c>
      <c r="N274" s="210">
        <f>J274-K274-M274</f>
        <v>65.700872296939735</v>
      </c>
      <c r="O274" s="206">
        <f t="shared" ref="O274:O277" si="22">IF(OR(H274=0,N274=0),"N.A.",IF((((N274-H274)/H274))*100&gt;=500,"500&lt;",IF((((N274-H274)/H274))*100&lt;=-500,"&lt;-500",(((N274-H274)/H274))*100)))</f>
        <v>-181.48398265409941</v>
      </c>
      <c r="P274" s="38">
        <v>204.33661677999999</v>
      </c>
      <c r="Q274" s="38">
        <v>73.128001749999996</v>
      </c>
      <c r="R274" s="39">
        <f>P274+Q274</f>
        <v>277.46461853</v>
      </c>
      <c r="S274" s="38">
        <v>179.39495294000002</v>
      </c>
      <c r="T274" s="38">
        <v>39.020304397618901</v>
      </c>
      <c r="U274" s="39">
        <f>S274+T274</f>
        <v>218.41525733761893</v>
      </c>
    </row>
    <row r="275" spans="1:21" s="37" customFormat="1" ht="18" customHeight="1" x14ac:dyDescent="0.2">
      <c r="A275" s="165">
        <v>348</v>
      </c>
      <c r="B275" s="207" t="s">
        <v>141</v>
      </c>
      <c r="C275" s="165" t="s">
        <v>401</v>
      </c>
      <c r="D275" s="208">
        <v>5.9419515000000001</v>
      </c>
      <c r="E275" s="209">
        <v>1.4648369399999999</v>
      </c>
      <c r="F275" s="208">
        <v>0</v>
      </c>
      <c r="G275" s="208">
        <v>2.7183274600000003</v>
      </c>
      <c r="H275" s="206">
        <f>D275-E275-G275</f>
        <v>1.7587871000000002</v>
      </c>
      <c r="I275" s="206"/>
      <c r="J275" s="208">
        <v>7.548540466446334</v>
      </c>
      <c r="K275" s="210">
        <v>2.2629829883034325</v>
      </c>
      <c r="L275" s="208">
        <v>0</v>
      </c>
      <c r="M275" s="208">
        <v>2.4596408299999997</v>
      </c>
      <c r="N275" s="210">
        <f>J275-K275-M275</f>
        <v>2.8259166481429023</v>
      </c>
      <c r="O275" s="206">
        <f t="shared" si="22"/>
        <v>60.674174159163549</v>
      </c>
      <c r="P275" s="38">
        <v>6.1137439999999994E-2</v>
      </c>
      <c r="Q275" s="38">
        <v>1.4036994999999999</v>
      </c>
      <c r="R275" s="39">
        <f>P275+Q275</f>
        <v>1.4648369399999999</v>
      </c>
      <c r="S275" s="38">
        <v>2.7790909999999995E-2</v>
      </c>
      <c r="T275" s="38">
        <v>2.2351920783034327</v>
      </c>
      <c r="U275" s="39">
        <f>S275+T275</f>
        <v>2.2629829883034325</v>
      </c>
    </row>
    <row r="276" spans="1:21" s="37" customFormat="1" ht="18" customHeight="1" x14ac:dyDescent="0.2">
      <c r="A276" s="211">
        <v>349</v>
      </c>
      <c r="B276" s="212" t="s">
        <v>229</v>
      </c>
      <c r="C276" s="211" t="s">
        <v>402</v>
      </c>
      <c r="D276" s="213">
        <v>47.303440000000002</v>
      </c>
      <c r="E276" s="214">
        <v>44.211491669999994</v>
      </c>
      <c r="F276" s="213">
        <v>0</v>
      </c>
      <c r="G276" s="213">
        <v>10.505968040000001</v>
      </c>
      <c r="H276" s="206">
        <f>D276-E276-G276</f>
        <v>-7.4140197099999927</v>
      </c>
      <c r="I276" s="206"/>
      <c r="J276" s="213">
        <v>25.727319551196775</v>
      </c>
      <c r="K276" s="206">
        <v>16.301044335094879</v>
      </c>
      <c r="L276" s="213">
        <v>0</v>
      </c>
      <c r="M276" s="213">
        <v>8.9218179699999993</v>
      </c>
      <c r="N276" s="206">
        <f>J276-K276-M276</f>
        <v>0.50445724610189657</v>
      </c>
      <c r="O276" s="206">
        <f t="shared" si="22"/>
        <v>-106.80409906951674</v>
      </c>
      <c r="P276" s="38">
        <v>40.198740419999993</v>
      </c>
      <c r="Q276" s="38">
        <v>4.01275125</v>
      </c>
      <c r="R276" s="39">
        <f>P276+Q276</f>
        <v>44.211491669999994</v>
      </c>
      <c r="S276" s="38">
        <v>14.462029830000001</v>
      </c>
      <c r="T276" s="38">
        <v>1.839014505094877</v>
      </c>
      <c r="U276" s="39">
        <f>S276+T276</f>
        <v>16.301044335094879</v>
      </c>
    </row>
    <row r="277" spans="1:21" s="37" customFormat="1" ht="18" customHeight="1" thickBot="1" x14ac:dyDescent="0.25">
      <c r="A277" s="215">
        <v>350</v>
      </c>
      <c r="B277" s="216" t="s">
        <v>229</v>
      </c>
      <c r="C277" s="215" t="s">
        <v>403</v>
      </c>
      <c r="D277" s="217">
        <v>63.487119500000006</v>
      </c>
      <c r="E277" s="218">
        <v>71.164904739999997</v>
      </c>
      <c r="F277" s="217">
        <v>0</v>
      </c>
      <c r="G277" s="217">
        <v>33.066258989999994</v>
      </c>
      <c r="H277" s="219">
        <f>D277-E277-G277</f>
        <v>-40.744044229999986</v>
      </c>
      <c r="I277" s="219"/>
      <c r="J277" s="217">
        <v>79.710627204794449</v>
      </c>
      <c r="K277" s="219">
        <v>49.036943540190634</v>
      </c>
      <c r="L277" s="217">
        <v>0</v>
      </c>
      <c r="M277" s="217">
        <v>29.110730189999998</v>
      </c>
      <c r="N277" s="219">
        <f>J277-K277-M277</f>
        <v>1.5629534746038161</v>
      </c>
      <c r="O277" s="219">
        <f t="shared" si="22"/>
        <v>-103.83602929984306</v>
      </c>
      <c r="P277" s="38">
        <v>52.295778490000004</v>
      </c>
      <c r="Q277" s="38">
        <v>18.869126250000001</v>
      </c>
      <c r="R277" s="39">
        <f>P277+Q277</f>
        <v>71.164904739999997</v>
      </c>
      <c r="S277" s="38">
        <v>44.85727224</v>
      </c>
      <c r="T277" s="38">
        <v>4.1796713001906349</v>
      </c>
      <c r="U277" s="39">
        <f>S277+T277</f>
        <v>49.036943540190634</v>
      </c>
    </row>
    <row r="278" spans="1:21" x14ac:dyDescent="0.25">
      <c r="A278" s="181" t="s">
        <v>759</v>
      </c>
      <c r="B278" s="182"/>
      <c r="C278" s="183"/>
      <c r="D278" s="184"/>
      <c r="E278" s="184"/>
      <c r="F278" s="184"/>
      <c r="G278" s="184"/>
      <c r="H278" s="184"/>
      <c r="I278" s="184"/>
      <c r="J278" s="184"/>
      <c r="K278" s="184"/>
      <c r="L278" s="184"/>
      <c r="M278" s="184"/>
      <c r="N278" s="184"/>
      <c r="O278" s="184"/>
    </row>
    <row r="279" spans="1:21" x14ac:dyDescent="0.25">
      <c r="A279" s="187" t="s">
        <v>404</v>
      </c>
      <c r="B279" s="188"/>
      <c r="C279" s="183"/>
      <c r="D279" s="184"/>
      <c r="E279" s="184"/>
      <c r="F279" s="184"/>
      <c r="G279" s="184"/>
      <c r="H279" s="184"/>
      <c r="I279" s="184"/>
      <c r="J279" s="184"/>
      <c r="K279" s="184"/>
      <c r="L279" s="184"/>
      <c r="M279" s="184"/>
      <c r="N279" s="184"/>
      <c r="O279" s="184"/>
    </row>
    <row r="280" spans="1:21" x14ac:dyDescent="0.25">
      <c r="A280" s="187" t="s">
        <v>764</v>
      </c>
      <c r="B280" s="188"/>
      <c r="C280" s="183"/>
      <c r="D280" s="184"/>
      <c r="E280" s="184"/>
      <c r="F280" s="184"/>
      <c r="G280" s="184"/>
      <c r="H280" s="184"/>
      <c r="I280" s="184"/>
      <c r="J280" s="184"/>
      <c r="K280" s="184"/>
      <c r="L280" s="184"/>
      <c r="M280" s="184"/>
      <c r="N280" s="184"/>
      <c r="O280" s="184"/>
    </row>
    <row r="281" spans="1:21" x14ac:dyDescent="0.25">
      <c r="A281" s="185" t="s">
        <v>770</v>
      </c>
      <c r="B281" s="186"/>
      <c r="C281" s="183"/>
      <c r="D281" s="184"/>
      <c r="E281" s="184"/>
      <c r="F281" s="184"/>
      <c r="G281" s="184"/>
      <c r="H281" s="184"/>
      <c r="I281" s="184"/>
      <c r="J281" s="184"/>
      <c r="K281" s="184"/>
      <c r="L281" s="184"/>
      <c r="M281" s="184"/>
      <c r="N281" s="184"/>
      <c r="O281" s="184"/>
    </row>
    <row r="282" spans="1:21" x14ac:dyDescent="0.25">
      <c r="A282" s="187" t="s">
        <v>769</v>
      </c>
      <c r="B282" s="188"/>
      <c r="C282" s="183"/>
      <c r="D282" s="184"/>
      <c r="E282" s="184"/>
      <c r="F282" s="184"/>
      <c r="G282" s="184"/>
      <c r="H282" s="184"/>
      <c r="I282" s="184"/>
      <c r="J282" s="184"/>
      <c r="K282" s="184"/>
      <c r="L282" s="184"/>
      <c r="M282" s="184"/>
      <c r="N282" s="184"/>
      <c r="O282" s="184"/>
    </row>
    <row r="283" spans="1:21" x14ac:dyDescent="0.25">
      <c r="A283" s="189" t="s">
        <v>83</v>
      </c>
      <c r="B283" s="190"/>
      <c r="C283" s="183"/>
      <c r="D283" s="184"/>
      <c r="E283" s="184"/>
      <c r="F283" s="184"/>
      <c r="G283" s="184"/>
      <c r="H283" s="184"/>
      <c r="I283" s="184"/>
      <c r="J283" s="184"/>
      <c r="K283" s="184"/>
      <c r="L283" s="184"/>
      <c r="M283" s="184"/>
      <c r="N283" s="184"/>
      <c r="O283" s="184"/>
    </row>
    <row r="284" spans="1:21" x14ac:dyDescent="0.25">
      <c r="A284" s="184"/>
      <c r="B284" s="184"/>
      <c r="C284" s="184"/>
      <c r="D284" s="184"/>
      <c r="E284" s="184"/>
      <c r="F284" s="184"/>
      <c r="G284" s="184"/>
      <c r="H284" s="184"/>
      <c r="I284" s="184"/>
      <c r="J284" s="184"/>
      <c r="K284" s="184"/>
      <c r="L284" s="184"/>
      <c r="M284" s="184"/>
      <c r="N284" s="184"/>
      <c r="O284" s="184"/>
    </row>
  </sheetData>
  <mergeCells count="29">
    <mergeCell ref="A1:D1"/>
    <mergeCell ref="E1:O1"/>
    <mergeCell ref="A2:O2"/>
    <mergeCell ref="A3:F3"/>
    <mergeCell ref="G3:L3"/>
    <mergeCell ref="M3:O3"/>
    <mergeCell ref="A9:C15"/>
    <mergeCell ref="D9:H9"/>
    <mergeCell ref="J9:N9"/>
    <mergeCell ref="E10:G10"/>
    <mergeCell ref="K10:M10"/>
    <mergeCell ref="D11:D14"/>
    <mergeCell ref="H11:H14"/>
    <mergeCell ref="J11:J14"/>
    <mergeCell ref="N11:N14"/>
    <mergeCell ref="A4:M4"/>
    <mergeCell ref="A5:M5"/>
    <mergeCell ref="A6:M6"/>
    <mergeCell ref="A7:M7"/>
    <mergeCell ref="A8:M8"/>
    <mergeCell ref="O11:O14"/>
    <mergeCell ref="S11:S14"/>
    <mergeCell ref="T11:T14"/>
    <mergeCell ref="U11:U14"/>
    <mergeCell ref="P10:R10"/>
    <mergeCell ref="S10:U10"/>
    <mergeCell ref="P11:P14"/>
    <mergeCell ref="Q11:Q14"/>
    <mergeCell ref="R11:R14"/>
  </mergeCells>
  <printOptions horizontalCentered="1"/>
  <pageMargins left="0.39370078740157483" right="0.39370078740157483" top="0.59055118110236227" bottom="0.39370078740157483" header="0" footer="0"/>
  <pageSetup scale="54" orientation="landscape" verticalDpi="0" r:id="rId1"/>
  <ignoredErrors>
    <ignoredError sqref="D17:O17 D15:K15 M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topLeftCell="B1" workbookViewId="0">
      <selection activeCell="Q12" sqref="Q12"/>
    </sheetView>
  </sheetViews>
  <sheetFormatPr baseColWidth="10" defaultColWidth="11.42578125" defaultRowHeight="14.25" x14ac:dyDescent="0.25"/>
  <cols>
    <col min="1" max="1" width="11.42578125" style="40" hidden="1" customWidth="1"/>
    <col min="2" max="2" width="4.5703125" style="40" customWidth="1"/>
    <col min="3" max="3" width="59.28515625" style="40" bestFit="1" customWidth="1"/>
    <col min="4" max="4" width="15.7109375" style="40" customWidth="1"/>
    <col min="5" max="5" width="14.140625" style="40" customWidth="1"/>
    <col min="6" max="6" width="14.5703125" style="40" customWidth="1"/>
    <col min="7" max="7" width="17.140625" style="40" bestFit="1" customWidth="1"/>
    <col min="8" max="8" width="2.28515625" style="40" customWidth="1"/>
    <col min="9" max="9" width="15.140625" style="40" customWidth="1"/>
    <col min="10" max="10" width="13.7109375" style="40" customWidth="1"/>
    <col min="11" max="11" width="14.28515625" style="40" customWidth="1"/>
    <col min="12" max="13" width="13.85546875" style="40" customWidth="1"/>
    <col min="14" max="15" width="19.7109375" style="40" bestFit="1" customWidth="1"/>
    <col min="16" max="16384" width="11.42578125" style="40"/>
  </cols>
  <sheetData>
    <row r="1" spans="1:14" s="220" customFormat="1" ht="48" customHeight="1" x14ac:dyDescent="0.2">
      <c r="A1" s="409" t="s">
        <v>736</v>
      </c>
      <c r="B1" s="409"/>
      <c r="C1" s="409"/>
      <c r="D1" s="409"/>
      <c r="E1" s="431" t="s">
        <v>738</v>
      </c>
      <c r="F1" s="431"/>
      <c r="G1" s="431"/>
      <c r="H1" s="431"/>
      <c r="I1" s="431"/>
      <c r="J1" s="431"/>
      <c r="K1" s="431"/>
      <c r="L1" s="431"/>
      <c r="M1" s="431"/>
    </row>
    <row r="2" spans="1:14" s="1" customFormat="1" ht="36" customHeight="1" thickBot="1" x14ac:dyDescent="0.45">
      <c r="A2" s="432" t="s">
        <v>737</v>
      </c>
      <c r="B2" s="432"/>
      <c r="C2" s="432"/>
      <c r="D2" s="432"/>
      <c r="E2" s="432"/>
      <c r="F2" s="432"/>
      <c r="G2" s="432"/>
      <c r="H2" s="432"/>
      <c r="I2" s="432"/>
      <c r="J2" s="432"/>
      <c r="K2" s="432"/>
      <c r="L2" s="432"/>
      <c r="M2" s="432"/>
    </row>
    <row r="3" spans="1:14" customFormat="1" ht="4.5" customHeight="1" x14ac:dyDescent="0.4">
      <c r="A3" s="411"/>
      <c r="B3" s="411"/>
      <c r="C3" s="411"/>
      <c r="D3" s="411"/>
      <c r="E3" s="411"/>
      <c r="F3" s="411"/>
      <c r="G3" s="411"/>
      <c r="H3" s="411"/>
      <c r="I3" s="411"/>
      <c r="J3" s="411"/>
      <c r="K3" s="411"/>
      <c r="L3" s="411"/>
      <c r="M3" s="411"/>
    </row>
    <row r="4" spans="1:14" ht="28.5" customHeight="1" x14ac:dyDescent="0.25">
      <c r="B4" s="222" t="s">
        <v>768</v>
      </c>
      <c r="C4" s="222"/>
      <c r="D4" s="222"/>
      <c r="E4" s="222"/>
      <c r="F4" s="222"/>
      <c r="G4" s="222"/>
      <c r="H4" s="222"/>
      <c r="I4" s="222"/>
      <c r="J4" s="222"/>
      <c r="K4" s="222"/>
      <c r="L4" s="222"/>
      <c r="M4" s="222"/>
    </row>
    <row r="5" spans="1:14" ht="18.75" x14ac:dyDescent="0.25">
      <c r="A5" s="41" t="s">
        <v>405</v>
      </c>
      <c r="B5" s="222" t="s">
        <v>406</v>
      </c>
      <c r="C5" s="222"/>
      <c r="D5" s="222"/>
      <c r="E5" s="222"/>
      <c r="F5" s="222"/>
      <c r="G5" s="222"/>
      <c r="H5" s="222"/>
      <c r="I5" s="222"/>
      <c r="J5" s="222"/>
      <c r="K5" s="222"/>
      <c r="L5" s="222"/>
      <c r="M5" s="222"/>
    </row>
    <row r="6" spans="1:14" ht="18.75" x14ac:dyDescent="0.25">
      <c r="B6" s="222" t="s">
        <v>8</v>
      </c>
      <c r="C6" s="222"/>
      <c r="D6" s="222"/>
      <c r="E6" s="222"/>
      <c r="F6" s="222"/>
      <c r="G6" s="222"/>
      <c r="H6" s="222"/>
      <c r="I6" s="222"/>
      <c r="J6" s="222"/>
      <c r="K6" s="222"/>
      <c r="L6" s="222"/>
      <c r="M6" s="222"/>
      <c r="N6" s="42"/>
    </row>
    <row r="7" spans="1:14" ht="18.75" x14ac:dyDescent="0.25">
      <c r="B7" s="222" t="s">
        <v>740</v>
      </c>
      <c r="C7" s="222"/>
      <c r="D7" s="222"/>
      <c r="E7" s="222"/>
      <c r="F7" s="222"/>
      <c r="G7" s="222"/>
      <c r="H7" s="222"/>
      <c r="I7" s="222"/>
      <c r="J7" s="222"/>
      <c r="K7" s="222"/>
      <c r="L7" s="222"/>
      <c r="M7" s="222"/>
      <c r="N7" s="43"/>
    </row>
    <row r="8" spans="1:14" ht="18.75" x14ac:dyDescent="0.25">
      <c r="B8" s="222" t="s">
        <v>739</v>
      </c>
      <c r="C8" s="222"/>
      <c r="D8" s="222"/>
      <c r="E8" s="222"/>
      <c r="F8" s="222"/>
      <c r="G8" s="222"/>
      <c r="H8" s="222"/>
      <c r="I8" s="222"/>
      <c r="J8" s="222"/>
      <c r="K8" s="222"/>
      <c r="L8" s="222"/>
      <c r="M8" s="222"/>
      <c r="N8" s="43"/>
    </row>
    <row r="9" spans="1:14" x14ac:dyDescent="0.25">
      <c r="A9" s="225"/>
      <c r="B9" s="435" t="s">
        <v>407</v>
      </c>
      <c r="C9" s="435" t="s">
        <v>10</v>
      </c>
      <c r="D9" s="435" t="s">
        <v>408</v>
      </c>
      <c r="E9" s="435"/>
      <c r="F9" s="435"/>
      <c r="G9" s="435"/>
      <c r="H9" s="226"/>
      <c r="I9" s="435" t="s">
        <v>91</v>
      </c>
      <c r="J9" s="435"/>
      <c r="K9" s="435"/>
      <c r="L9" s="435"/>
      <c r="M9" s="225"/>
      <c r="N9" s="225"/>
    </row>
    <row r="10" spans="1:14" x14ac:dyDescent="0.25">
      <c r="A10" s="225"/>
      <c r="B10" s="435"/>
      <c r="C10" s="435"/>
      <c r="D10" s="226"/>
      <c r="E10" s="436" t="s">
        <v>409</v>
      </c>
      <c r="F10" s="436"/>
      <c r="G10" s="226"/>
      <c r="H10" s="226"/>
      <c r="I10" s="226"/>
      <c r="J10" s="436" t="s">
        <v>409</v>
      </c>
      <c r="K10" s="436"/>
      <c r="L10" s="226"/>
      <c r="M10" s="225"/>
      <c r="N10" s="225"/>
    </row>
    <row r="11" spans="1:14" ht="14.25" customHeight="1" x14ac:dyDescent="0.25">
      <c r="A11" s="225"/>
      <c r="B11" s="435"/>
      <c r="C11" s="435"/>
      <c r="D11" s="434" t="s">
        <v>410</v>
      </c>
      <c r="E11" s="434" t="s">
        <v>411</v>
      </c>
      <c r="F11" s="434" t="s">
        <v>412</v>
      </c>
      <c r="G11" s="434" t="s">
        <v>413</v>
      </c>
      <c r="H11" s="227"/>
      <c r="I11" s="434" t="s">
        <v>96</v>
      </c>
      <c r="J11" s="434" t="s">
        <v>411</v>
      </c>
      <c r="K11" s="434" t="s">
        <v>412</v>
      </c>
      <c r="L11" s="434" t="s">
        <v>414</v>
      </c>
      <c r="M11" s="434" t="s">
        <v>415</v>
      </c>
      <c r="N11" s="225"/>
    </row>
    <row r="12" spans="1:14" ht="14.25" customHeight="1" x14ac:dyDescent="0.25">
      <c r="A12" s="225"/>
      <c r="B12" s="435"/>
      <c r="C12" s="435"/>
      <c r="D12" s="434"/>
      <c r="E12" s="434"/>
      <c r="F12" s="434"/>
      <c r="G12" s="434"/>
      <c r="H12" s="227"/>
      <c r="I12" s="434"/>
      <c r="J12" s="434"/>
      <c r="K12" s="434"/>
      <c r="L12" s="434"/>
      <c r="M12" s="434"/>
      <c r="N12" s="225"/>
    </row>
    <row r="13" spans="1:14" ht="15" thickBot="1" x14ac:dyDescent="0.3">
      <c r="A13" s="225"/>
      <c r="B13" s="225"/>
      <c r="C13" s="225"/>
      <c r="D13" s="228" t="s">
        <v>18</v>
      </c>
      <c r="E13" s="228" t="s">
        <v>19</v>
      </c>
      <c r="F13" s="228" t="s">
        <v>20</v>
      </c>
      <c r="G13" s="228" t="s">
        <v>416</v>
      </c>
      <c r="H13" s="228"/>
      <c r="I13" s="228" t="s">
        <v>417</v>
      </c>
      <c r="J13" s="228" t="s">
        <v>418</v>
      </c>
      <c r="K13" s="228" t="s">
        <v>419</v>
      </c>
      <c r="L13" s="131" t="s">
        <v>420</v>
      </c>
      <c r="M13" s="228" t="s">
        <v>421</v>
      </c>
      <c r="N13" s="225"/>
    </row>
    <row r="14" spans="1:14" s="235" customFormat="1" ht="5.25" customHeight="1" thickBot="1" x14ac:dyDescent="0.3">
      <c r="B14" s="236"/>
      <c r="C14" s="236"/>
      <c r="D14" s="237"/>
      <c r="E14" s="237"/>
      <c r="F14" s="237"/>
      <c r="G14" s="237"/>
      <c r="H14" s="237"/>
      <c r="I14" s="237"/>
      <c r="J14" s="237"/>
      <c r="K14" s="238"/>
      <c r="L14" s="237"/>
      <c r="M14" s="236"/>
      <c r="N14" s="239"/>
    </row>
    <row r="15" spans="1:14" x14ac:dyDescent="0.25">
      <c r="A15" s="225"/>
      <c r="B15" s="241"/>
      <c r="C15" s="242" t="s">
        <v>88</v>
      </c>
      <c r="D15" s="243">
        <f>SUM(D16:D49)</f>
        <v>36345.31722225</v>
      </c>
      <c r="E15" s="243">
        <f>SUM(E16:E49)</f>
        <v>9858.8242210000008</v>
      </c>
      <c r="F15" s="243">
        <f>SUM(F16:F49)</f>
        <v>11850.327745999999</v>
      </c>
      <c r="G15" s="243">
        <f>SUM(G16:G49)</f>
        <v>14636.16525525</v>
      </c>
      <c r="H15" s="243"/>
      <c r="I15" s="243">
        <f>SUM(I16:I49)</f>
        <v>33800.991549389997</v>
      </c>
      <c r="J15" s="243">
        <f>SUM(J16:J49)</f>
        <v>8227.7894190000006</v>
      </c>
      <c r="K15" s="243">
        <f>SUM(K16:K49)</f>
        <v>13992.017496000002</v>
      </c>
      <c r="L15" s="243">
        <f>SUM(L16:L49)</f>
        <v>11581.18463439</v>
      </c>
      <c r="M15" s="244">
        <f>IF(OR(G15=0,L15=0),"N.A.",IF((((L15-G15)/G15))*100&gt;=ABS(500),"&gt;500",(((L15-G15)/G15))*100))</f>
        <v>-20.87282131338451</v>
      </c>
      <c r="N15" s="131"/>
    </row>
    <row r="16" spans="1:14" x14ac:dyDescent="0.25">
      <c r="A16" s="225"/>
      <c r="B16" s="245">
        <v>1</v>
      </c>
      <c r="C16" s="246" t="s">
        <v>422</v>
      </c>
      <c r="D16" s="247">
        <v>221.72622024</v>
      </c>
      <c r="E16" s="247">
        <v>170.75969700000002</v>
      </c>
      <c r="F16" s="247">
        <v>29.552564999999998</v>
      </c>
      <c r="G16" s="248">
        <f t="shared" ref="G16:G49" si="0">D16-E16-F16</f>
        <v>21.413958239999989</v>
      </c>
      <c r="H16" s="248"/>
      <c r="I16" s="247">
        <v>188.82977574</v>
      </c>
      <c r="J16" s="248">
        <v>173.88309899999999</v>
      </c>
      <c r="K16" s="248">
        <v>13.077075000000001</v>
      </c>
      <c r="L16" s="248">
        <f t="shared" ref="L16:L48" si="1">I16-J16-K16</f>
        <v>1.8696017400000144</v>
      </c>
      <c r="M16" s="249">
        <f t="shared" ref="M16:M49" si="2">IF(((L16-G16)/G16)*100&lt;-500,"&lt;-500",IF(((L16-G16)/G16)*100&gt;500,"&gt;500",(((L16-G16)/G16)*100)))</f>
        <v>-91.269237947294997</v>
      </c>
      <c r="N16" s="234"/>
    </row>
    <row r="17" spans="1:14" x14ac:dyDescent="0.25">
      <c r="A17" s="225"/>
      <c r="B17" s="245">
        <v>2</v>
      </c>
      <c r="C17" s="246" t="s">
        <v>423</v>
      </c>
      <c r="D17" s="247">
        <v>1017.0122562600001</v>
      </c>
      <c r="E17" s="247">
        <v>111.48793799999999</v>
      </c>
      <c r="F17" s="247">
        <v>362.59603399999997</v>
      </c>
      <c r="G17" s="248">
        <f t="shared" si="0"/>
        <v>542.92828426000005</v>
      </c>
      <c r="H17" s="248"/>
      <c r="I17" s="247">
        <v>885.49555341300004</v>
      </c>
      <c r="J17" s="248">
        <v>109.653463</v>
      </c>
      <c r="K17" s="248">
        <v>327.01418799999999</v>
      </c>
      <c r="L17" s="248">
        <f t="shared" si="1"/>
        <v>448.82790241300006</v>
      </c>
      <c r="M17" s="249">
        <f t="shared" si="2"/>
        <v>-17.332009507527658</v>
      </c>
      <c r="N17" s="234"/>
    </row>
    <row r="18" spans="1:14" x14ac:dyDescent="0.25">
      <c r="A18" s="225"/>
      <c r="B18" s="245">
        <v>3</v>
      </c>
      <c r="C18" s="246" t="s">
        <v>424</v>
      </c>
      <c r="D18" s="247">
        <v>1265.6066702399999</v>
      </c>
      <c r="E18" s="247">
        <v>197.932771</v>
      </c>
      <c r="F18" s="247">
        <v>528.81652700000006</v>
      </c>
      <c r="G18" s="248">
        <f t="shared" si="0"/>
        <v>538.85737223999979</v>
      </c>
      <c r="H18" s="248"/>
      <c r="I18" s="247">
        <v>1243.7356121770001</v>
      </c>
      <c r="J18" s="248">
        <v>150.49258499999999</v>
      </c>
      <c r="K18" s="248">
        <v>649.11239</v>
      </c>
      <c r="L18" s="248">
        <f t="shared" si="1"/>
        <v>444.13063717700015</v>
      </c>
      <c r="M18" s="249">
        <f t="shared" si="2"/>
        <v>-17.579185131907156</v>
      </c>
      <c r="N18" s="234"/>
    </row>
    <row r="19" spans="1:14" x14ac:dyDescent="0.25">
      <c r="A19" s="225"/>
      <c r="B19" s="245">
        <v>4</v>
      </c>
      <c r="C19" s="246" t="s">
        <v>425</v>
      </c>
      <c r="D19" s="247">
        <v>344.66492925</v>
      </c>
      <c r="E19" s="247">
        <v>85.072190000000006</v>
      </c>
      <c r="F19" s="247">
        <v>32.288056999999995</v>
      </c>
      <c r="G19" s="248">
        <f t="shared" si="0"/>
        <v>227.30468225000004</v>
      </c>
      <c r="H19" s="248"/>
      <c r="I19" s="247">
        <v>544.38326815899995</v>
      </c>
      <c r="J19" s="248">
        <v>51.649873999999997</v>
      </c>
      <c r="K19" s="248">
        <v>138.84752499999999</v>
      </c>
      <c r="L19" s="248">
        <f t="shared" si="1"/>
        <v>353.88586915899998</v>
      </c>
      <c r="M19" s="249">
        <f t="shared" si="2"/>
        <v>55.687892416479215</v>
      </c>
      <c r="N19" s="234"/>
    </row>
    <row r="20" spans="1:14" x14ac:dyDescent="0.25">
      <c r="A20" s="225"/>
      <c r="B20" s="245">
        <v>5</v>
      </c>
      <c r="C20" s="246" t="s">
        <v>426</v>
      </c>
      <c r="D20" s="247">
        <v>598.21346300999994</v>
      </c>
      <c r="E20" s="247">
        <v>200.45287999999999</v>
      </c>
      <c r="F20" s="247">
        <v>369.216093</v>
      </c>
      <c r="G20" s="248">
        <f t="shared" si="0"/>
        <v>28.544490009999947</v>
      </c>
      <c r="H20" s="248"/>
      <c r="I20" s="247">
        <v>283.90968250700001</v>
      </c>
      <c r="J20" s="248">
        <v>133.90137799999999</v>
      </c>
      <c r="K20" s="248">
        <v>93.857629000000003</v>
      </c>
      <c r="L20" s="248">
        <f t="shared" si="1"/>
        <v>56.150675507000017</v>
      </c>
      <c r="M20" s="249">
        <f t="shared" si="2"/>
        <v>96.71283490203831</v>
      </c>
      <c r="N20" s="234"/>
    </row>
    <row r="21" spans="1:14" x14ac:dyDescent="0.25">
      <c r="A21" s="225"/>
      <c r="B21" s="245">
        <v>6</v>
      </c>
      <c r="C21" s="246" t="s">
        <v>427</v>
      </c>
      <c r="D21" s="247">
        <v>1362.0143302500001</v>
      </c>
      <c r="E21" s="247">
        <v>94.454058000000003</v>
      </c>
      <c r="F21" s="247">
        <v>514.22275599999989</v>
      </c>
      <c r="G21" s="248">
        <f t="shared" si="0"/>
        <v>753.33751625000014</v>
      </c>
      <c r="H21" s="248"/>
      <c r="I21" s="247">
        <v>967.63152287499997</v>
      </c>
      <c r="J21" s="248">
        <v>82.023964000000007</v>
      </c>
      <c r="K21" s="248">
        <v>680.17440199999999</v>
      </c>
      <c r="L21" s="248">
        <f t="shared" si="1"/>
        <v>205.43315687500001</v>
      </c>
      <c r="M21" s="249">
        <f t="shared" si="2"/>
        <v>-72.730263335667246</v>
      </c>
      <c r="N21" s="234"/>
    </row>
    <row r="22" spans="1:14" x14ac:dyDescent="0.25">
      <c r="A22" s="225"/>
      <c r="B22" s="245">
        <v>7</v>
      </c>
      <c r="C22" s="246" t="s">
        <v>428</v>
      </c>
      <c r="D22" s="247">
        <v>828.66266573999997</v>
      </c>
      <c r="E22" s="247">
        <v>345.41490900000002</v>
      </c>
      <c r="F22" s="247">
        <v>407.16810200000009</v>
      </c>
      <c r="G22" s="248">
        <f t="shared" si="0"/>
        <v>76.079654739999853</v>
      </c>
      <c r="H22" s="248"/>
      <c r="I22" s="247">
        <v>963.93162311200001</v>
      </c>
      <c r="J22" s="248">
        <v>304.498806</v>
      </c>
      <c r="K22" s="248">
        <v>298.95487900000001</v>
      </c>
      <c r="L22" s="248">
        <f t="shared" si="1"/>
        <v>360.47793811200006</v>
      </c>
      <c r="M22" s="249">
        <f t="shared" si="2"/>
        <v>373.816474777552</v>
      </c>
      <c r="N22" s="234"/>
    </row>
    <row r="23" spans="1:14" x14ac:dyDescent="0.25">
      <c r="A23" s="225"/>
      <c r="B23" s="245">
        <v>8</v>
      </c>
      <c r="C23" s="246" t="s">
        <v>429</v>
      </c>
      <c r="D23" s="247">
        <v>641.23763948999999</v>
      </c>
      <c r="E23" s="247">
        <v>280.83309599999995</v>
      </c>
      <c r="F23" s="247">
        <v>475.40625</v>
      </c>
      <c r="G23" s="248">
        <f t="shared" si="0"/>
        <v>-115.00170650999996</v>
      </c>
      <c r="H23" s="248"/>
      <c r="I23" s="247">
        <v>500.36829242200002</v>
      </c>
      <c r="J23" s="248">
        <v>247.166203</v>
      </c>
      <c r="K23" s="248">
        <v>142.34996599999999</v>
      </c>
      <c r="L23" s="248">
        <f t="shared" si="1"/>
        <v>110.85212342200003</v>
      </c>
      <c r="M23" s="249">
        <f t="shared" si="2"/>
        <v>-196.3917204240451</v>
      </c>
      <c r="N23" s="234"/>
    </row>
    <row r="24" spans="1:14" x14ac:dyDescent="0.25">
      <c r="A24" s="225"/>
      <c r="B24" s="245">
        <v>9</v>
      </c>
      <c r="C24" s="246" t="s">
        <v>430</v>
      </c>
      <c r="D24" s="247">
        <v>934.04183198999999</v>
      </c>
      <c r="E24" s="247">
        <v>375.34972199999999</v>
      </c>
      <c r="F24" s="247">
        <v>441.03348800000003</v>
      </c>
      <c r="G24" s="248">
        <f t="shared" si="0"/>
        <v>117.65862199000003</v>
      </c>
      <c r="H24" s="248"/>
      <c r="I24" s="247">
        <v>875.62462167600017</v>
      </c>
      <c r="J24" s="248">
        <v>280.70350000000002</v>
      </c>
      <c r="K24" s="248">
        <v>541.83859199999995</v>
      </c>
      <c r="L24" s="248">
        <f t="shared" si="1"/>
        <v>53.082529676000263</v>
      </c>
      <c r="M24" s="249">
        <f t="shared" si="2"/>
        <v>-54.884284059937549</v>
      </c>
      <c r="N24" s="234"/>
    </row>
    <row r="25" spans="1:14" x14ac:dyDescent="0.25">
      <c r="A25" s="225"/>
      <c r="B25" s="245">
        <v>10</v>
      </c>
      <c r="C25" s="246" t="s">
        <v>431</v>
      </c>
      <c r="D25" s="247">
        <v>793.66741148999995</v>
      </c>
      <c r="E25" s="247">
        <v>60.419263000000001</v>
      </c>
      <c r="F25" s="247">
        <v>670.05040499999996</v>
      </c>
      <c r="G25" s="248">
        <f t="shared" si="0"/>
        <v>63.197743489999993</v>
      </c>
      <c r="H25" s="248"/>
      <c r="I25" s="247">
        <v>1535.1724769119999</v>
      </c>
      <c r="J25" s="248">
        <v>45.954583</v>
      </c>
      <c r="K25" s="248">
        <v>453.65310599999998</v>
      </c>
      <c r="L25" s="248">
        <f t="shared" si="1"/>
        <v>1035.5647879119999</v>
      </c>
      <c r="M25" s="249" t="str">
        <f t="shared" si="2"/>
        <v>&gt;500</v>
      </c>
      <c r="N25" s="234"/>
    </row>
    <row r="26" spans="1:14" x14ac:dyDescent="0.25">
      <c r="A26" s="225"/>
      <c r="B26" s="245">
        <v>11</v>
      </c>
      <c r="C26" s="246" t="s">
        <v>432</v>
      </c>
      <c r="D26" s="247">
        <v>518.02719050999997</v>
      </c>
      <c r="E26" s="247">
        <v>227.036045</v>
      </c>
      <c r="F26" s="247">
        <v>170.37719800000002</v>
      </c>
      <c r="G26" s="248">
        <f t="shared" si="0"/>
        <v>120.61394750999995</v>
      </c>
      <c r="H26" s="248"/>
      <c r="I26" s="247">
        <v>554.26042824299998</v>
      </c>
      <c r="J26" s="248">
        <v>199.094086</v>
      </c>
      <c r="K26" s="248">
        <v>205.762687</v>
      </c>
      <c r="L26" s="248">
        <f t="shared" si="1"/>
        <v>149.40365524299997</v>
      </c>
      <c r="M26" s="249">
        <f t="shared" si="2"/>
        <v>23.869302288288932</v>
      </c>
      <c r="N26" s="234"/>
    </row>
    <row r="27" spans="1:14" x14ac:dyDescent="0.25">
      <c r="A27" s="225"/>
      <c r="B27" s="245">
        <v>12</v>
      </c>
      <c r="C27" s="246" t="s">
        <v>433</v>
      </c>
      <c r="D27" s="247">
        <v>1066.7734409999998</v>
      </c>
      <c r="E27" s="247">
        <v>161.16960599999999</v>
      </c>
      <c r="F27" s="247">
        <v>437.56321199999991</v>
      </c>
      <c r="G27" s="248">
        <f t="shared" si="0"/>
        <v>468.04062299999998</v>
      </c>
      <c r="H27" s="248"/>
      <c r="I27" s="247">
        <v>976.51614170999983</v>
      </c>
      <c r="J27" s="248">
        <v>146.459641</v>
      </c>
      <c r="K27" s="248">
        <v>659.34326299999998</v>
      </c>
      <c r="L27" s="248">
        <f t="shared" si="1"/>
        <v>170.71323770999982</v>
      </c>
      <c r="M27" s="249">
        <f t="shared" si="2"/>
        <v>-63.525978446960622</v>
      </c>
      <c r="N27" s="234"/>
    </row>
    <row r="28" spans="1:14" ht="15" x14ac:dyDescent="0.25">
      <c r="A28" s="225"/>
      <c r="B28" s="245">
        <v>13</v>
      </c>
      <c r="C28" s="246" t="s">
        <v>765</v>
      </c>
      <c r="D28" s="247">
        <v>0</v>
      </c>
      <c r="E28" s="247">
        <v>0</v>
      </c>
      <c r="F28" s="247">
        <v>0</v>
      </c>
      <c r="G28" s="248">
        <f t="shared" si="0"/>
        <v>0</v>
      </c>
      <c r="H28" s="248"/>
      <c r="I28" s="247">
        <v>0</v>
      </c>
      <c r="J28" s="248">
        <v>0</v>
      </c>
      <c r="K28" s="248">
        <v>0</v>
      </c>
      <c r="L28" s="248">
        <f t="shared" si="1"/>
        <v>0</v>
      </c>
      <c r="M28" s="249">
        <v>0</v>
      </c>
      <c r="N28" s="234"/>
    </row>
    <row r="29" spans="1:14" x14ac:dyDescent="0.25">
      <c r="A29" s="225"/>
      <c r="B29" s="245">
        <v>15</v>
      </c>
      <c r="C29" s="246" t="s">
        <v>434</v>
      </c>
      <c r="D29" s="247">
        <v>2354.2736060100001</v>
      </c>
      <c r="E29" s="247">
        <v>179.413105</v>
      </c>
      <c r="F29" s="247">
        <v>567.11215499999992</v>
      </c>
      <c r="G29" s="248">
        <f t="shared" si="0"/>
        <v>1607.7483460100002</v>
      </c>
      <c r="H29" s="248"/>
      <c r="I29" s="247">
        <v>1927.949817658</v>
      </c>
      <c r="J29" s="248">
        <v>158.16505000000001</v>
      </c>
      <c r="K29" s="248">
        <v>744.84061899999995</v>
      </c>
      <c r="L29" s="248">
        <f t="shared" si="1"/>
        <v>1024.9441486579999</v>
      </c>
      <c r="M29" s="249">
        <f t="shared" si="2"/>
        <v>-36.249715249178379</v>
      </c>
      <c r="N29" s="234"/>
    </row>
    <row r="30" spans="1:14" x14ac:dyDescent="0.25">
      <c r="A30" s="225"/>
      <c r="B30" s="245">
        <v>16</v>
      </c>
      <c r="C30" s="246" t="s">
        <v>435</v>
      </c>
      <c r="D30" s="247">
        <v>590.57925249000004</v>
      </c>
      <c r="E30" s="247">
        <v>190.853386</v>
      </c>
      <c r="F30" s="247">
        <v>384.10557900000003</v>
      </c>
      <c r="G30" s="248">
        <f t="shared" si="0"/>
        <v>15.62028749000001</v>
      </c>
      <c r="H30" s="248"/>
      <c r="I30" s="247">
        <v>435.02979514000003</v>
      </c>
      <c r="J30" s="248">
        <v>166.99670900000001</v>
      </c>
      <c r="K30" s="248">
        <v>109.723029</v>
      </c>
      <c r="L30" s="248">
        <f t="shared" si="1"/>
        <v>158.31005714000003</v>
      </c>
      <c r="M30" s="249" t="str">
        <f t="shared" si="2"/>
        <v>&gt;500</v>
      </c>
      <c r="N30" s="234"/>
    </row>
    <row r="31" spans="1:14" x14ac:dyDescent="0.25">
      <c r="A31" s="225"/>
      <c r="B31" s="245">
        <v>17</v>
      </c>
      <c r="C31" s="246" t="s">
        <v>436</v>
      </c>
      <c r="D31" s="247">
        <v>1366.9779517500001</v>
      </c>
      <c r="E31" s="247">
        <v>507.38716399999998</v>
      </c>
      <c r="F31" s="247">
        <v>315.76136500000001</v>
      </c>
      <c r="G31" s="248">
        <f t="shared" si="0"/>
        <v>543.82942275000005</v>
      </c>
      <c r="H31" s="248"/>
      <c r="I31" s="247">
        <v>948.3632722719999</v>
      </c>
      <c r="J31" s="248">
        <v>443.33310499999999</v>
      </c>
      <c r="K31" s="248">
        <v>273.696845</v>
      </c>
      <c r="L31" s="248">
        <f t="shared" si="1"/>
        <v>231.33332227199992</v>
      </c>
      <c r="M31" s="249">
        <f t="shared" si="2"/>
        <v>-57.462154014725954</v>
      </c>
      <c r="N31" s="234"/>
    </row>
    <row r="32" spans="1:14" x14ac:dyDescent="0.25">
      <c r="A32" s="225"/>
      <c r="B32" s="245">
        <v>18</v>
      </c>
      <c r="C32" s="246" t="s">
        <v>437</v>
      </c>
      <c r="D32" s="247">
        <v>1197.76597251</v>
      </c>
      <c r="E32" s="247">
        <v>119.93724799999998</v>
      </c>
      <c r="F32" s="247">
        <v>376.99166600000001</v>
      </c>
      <c r="G32" s="248">
        <f t="shared" si="0"/>
        <v>700.83705851000002</v>
      </c>
      <c r="H32" s="248"/>
      <c r="I32" s="247">
        <v>933.23650979200011</v>
      </c>
      <c r="J32" s="248">
        <v>100.22766799999999</v>
      </c>
      <c r="K32" s="248">
        <v>299.77188699999999</v>
      </c>
      <c r="L32" s="248">
        <f t="shared" si="1"/>
        <v>533.23695479200012</v>
      </c>
      <c r="M32" s="249">
        <f t="shared" si="2"/>
        <v>-23.914275320189631</v>
      </c>
      <c r="N32" s="234"/>
    </row>
    <row r="33" spans="1:14" x14ac:dyDescent="0.25">
      <c r="A33" s="225"/>
      <c r="B33" s="245">
        <v>19</v>
      </c>
      <c r="C33" s="246" t="s">
        <v>438</v>
      </c>
      <c r="D33" s="247">
        <v>2484.4704519900001</v>
      </c>
      <c r="E33" s="247">
        <v>999.66724599999986</v>
      </c>
      <c r="F33" s="247">
        <v>510.82422099999997</v>
      </c>
      <c r="G33" s="248">
        <f t="shared" si="0"/>
        <v>973.97898499000019</v>
      </c>
      <c r="H33" s="248"/>
      <c r="I33" s="247">
        <v>2418.566643913</v>
      </c>
      <c r="J33" s="248">
        <v>845.33515199999999</v>
      </c>
      <c r="K33" s="248">
        <v>661.68346499999996</v>
      </c>
      <c r="L33" s="248">
        <f t="shared" si="1"/>
        <v>911.54802691299994</v>
      </c>
      <c r="M33" s="249">
        <f t="shared" si="2"/>
        <v>-6.4098875888622189</v>
      </c>
      <c r="N33" s="234"/>
    </row>
    <row r="34" spans="1:14" x14ac:dyDescent="0.25">
      <c r="A34" s="225"/>
      <c r="B34" s="245">
        <v>20</v>
      </c>
      <c r="C34" s="246" t="s">
        <v>439</v>
      </c>
      <c r="D34" s="247">
        <v>2629.4345112599999</v>
      </c>
      <c r="E34" s="247">
        <v>946.41429599999992</v>
      </c>
      <c r="F34" s="247">
        <v>570.384411</v>
      </c>
      <c r="G34" s="248">
        <f t="shared" si="0"/>
        <v>1112.63580426</v>
      </c>
      <c r="H34" s="248"/>
      <c r="I34" s="247">
        <v>2373.6948667960005</v>
      </c>
      <c r="J34" s="248">
        <v>803.32130400000005</v>
      </c>
      <c r="K34" s="248">
        <v>920.00027299999999</v>
      </c>
      <c r="L34" s="248">
        <f t="shared" si="1"/>
        <v>650.37328979600045</v>
      </c>
      <c r="M34" s="249">
        <f t="shared" si="2"/>
        <v>-41.546615046371308</v>
      </c>
      <c r="N34" s="234"/>
    </row>
    <row r="35" spans="1:14" x14ac:dyDescent="0.25">
      <c r="A35" s="225"/>
      <c r="B35" s="245">
        <v>21</v>
      </c>
      <c r="C35" s="246" t="s">
        <v>440</v>
      </c>
      <c r="D35" s="247">
        <v>2304.94225026</v>
      </c>
      <c r="E35" s="247">
        <v>816.94014200000015</v>
      </c>
      <c r="F35" s="247">
        <v>357.23569499999996</v>
      </c>
      <c r="G35" s="248">
        <f t="shared" si="0"/>
        <v>1130.7664132599998</v>
      </c>
      <c r="H35" s="248"/>
      <c r="I35" s="247">
        <v>2424.4322468350001</v>
      </c>
      <c r="J35" s="248">
        <v>629.23501899999997</v>
      </c>
      <c r="K35" s="248">
        <v>894.86372500000004</v>
      </c>
      <c r="L35" s="248">
        <f t="shared" si="1"/>
        <v>900.3335028350001</v>
      </c>
      <c r="M35" s="249">
        <f t="shared" si="2"/>
        <v>-20.378471426354235</v>
      </c>
      <c r="N35" s="234"/>
    </row>
    <row r="36" spans="1:14" x14ac:dyDescent="0.25">
      <c r="A36" s="225"/>
      <c r="B36" s="245">
        <v>24</v>
      </c>
      <c r="C36" s="246" t="s">
        <v>441</v>
      </c>
      <c r="D36" s="247">
        <v>1245.7169480100001</v>
      </c>
      <c r="E36" s="247">
        <v>261.46258</v>
      </c>
      <c r="F36" s="247">
        <v>490.07688400000001</v>
      </c>
      <c r="G36" s="248">
        <f t="shared" si="0"/>
        <v>494.17748401000011</v>
      </c>
      <c r="H36" s="248"/>
      <c r="I36" s="247">
        <v>847.9713328590002</v>
      </c>
      <c r="J36" s="248">
        <v>212.86185800000001</v>
      </c>
      <c r="K36" s="248">
        <v>379.99074200000001</v>
      </c>
      <c r="L36" s="248">
        <f t="shared" si="1"/>
        <v>255.1187328590002</v>
      </c>
      <c r="M36" s="249">
        <f t="shared" si="2"/>
        <v>-48.375079578931675</v>
      </c>
      <c r="N36" s="234"/>
    </row>
    <row r="37" spans="1:14" x14ac:dyDescent="0.25">
      <c r="A37" s="225"/>
      <c r="B37" s="245">
        <v>25</v>
      </c>
      <c r="C37" s="246" t="s">
        <v>442</v>
      </c>
      <c r="D37" s="247">
        <v>1247.8091147399998</v>
      </c>
      <c r="E37" s="247">
        <v>263.38063599999998</v>
      </c>
      <c r="F37" s="247">
        <v>292.50937599999997</v>
      </c>
      <c r="G37" s="248">
        <f t="shared" si="0"/>
        <v>691.91910273999986</v>
      </c>
      <c r="H37" s="248"/>
      <c r="I37" s="247">
        <v>1192.3988161550001</v>
      </c>
      <c r="J37" s="248">
        <v>261.12552499999998</v>
      </c>
      <c r="K37" s="248">
        <v>501.86982999999998</v>
      </c>
      <c r="L37" s="248">
        <f t="shared" si="1"/>
        <v>429.40346115500017</v>
      </c>
      <c r="M37" s="249">
        <f t="shared" si="2"/>
        <v>-37.940221703005115</v>
      </c>
      <c r="N37" s="234"/>
    </row>
    <row r="38" spans="1:14" x14ac:dyDescent="0.25">
      <c r="A38" s="225"/>
      <c r="B38" s="245">
        <v>26</v>
      </c>
      <c r="C38" s="246" t="s">
        <v>443</v>
      </c>
      <c r="D38" s="247">
        <v>1334.9227862399998</v>
      </c>
      <c r="E38" s="247">
        <v>484.49706200000003</v>
      </c>
      <c r="F38" s="247">
        <v>258.79154100000005</v>
      </c>
      <c r="G38" s="248">
        <f t="shared" si="0"/>
        <v>591.63418323999974</v>
      </c>
      <c r="H38" s="248"/>
      <c r="I38" s="247">
        <v>1702.0850309750001</v>
      </c>
      <c r="J38" s="248">
        <v>496.07554399999998</v>
      </c>
      <c r="K38" s="248">
        <v>501.98936400000002</v>
      </c>
      <c r="L38" s="248">
        <f t="shared" si="1"/>
        <v>704.02012297500005</v>
      </c>
      <c r="M38" s="249">
        <f t="shared" si="2"/>
        <v>18.995849617669965</v>
      </c>
      <c r="N38" s="234"/>
    </row>
    <row r="39" spans="1:14" x14ac:dyDescent="0.25">
      <c r="A39" s="225"/>
      <c r="B39" s="245">
        <v>28</v>
      </c>
      <c r="C39" s="246" t="s">
        <v>444</v>
      </c>
      <c r="D39" s="247">
        <v>1166.2005255000001</v>
      </c>
      <c r="E39" s="247">
        <v>437.42660000000001</v>
      </c>
      <c r="F39" s="247">
        <v>250.36243899999999</v>
      </c>
      <c r="G39" s="248">
        <f t="shared" si="0"/>
        <v>478.41148650000014</v>
      </c>
      <c r="H39" s="248"/>
      <c r="I39" s="247">
        <v>958.43606012299995</v>
      </c>
      <c r="J39" s="248">
        <v>212.92807999999999</v>
      </c>
      <c r="K39" s="248">
        <v>301.30140699999998</v>
      </c>
      <c r="L39" s="248">
        <f t="shared" si="1"/>
        <v>444.20657312299994</v>
      </c>
      <c r="M39" s="249">
        <f t="shared" si="2"/>
        <v>-7.1496848094595622</v>
      </c>
      <c r="N39" s="234"/>
    </row>
    <row r="40" spans="1:14" x14ac:dyDescent="0.25">
      <c r="A40" s="225"/>
      <c r="B40" s="245">
        <v>29</v>
      </c>
      <c r="C40" s="246" t="s">
        <v>445</v>
      </c>
      <c r="D40" s="247">
        <v>1232.4716525100002</v>
      </c>
      <c r="E40" s="247">
        <v>551.40199800000005</v>
      </c>
      <c r="F40" s="247">
        <v>342.328866</v>
      </c>
      <c r="G40" s="248">
        <f t="shared" si="0"/>
        <v>338.74078851000019</v>
      </c>
      <c r="H40" s="248"/>
      <c r="I40" s="247">
        <v>1322.537674857</v>
      </c>
      <c r="J40" s="248">
        <v>425.43298299999998</v>
      </c>
      <c r="K40" s="248">
        <v>474.13833399999999</v>
      </c>
      <c r="L40" s="248">
        <f t="shared" si="1"/>
        <v>422.96635785700005</v>
      </c>
      <c r="M40" s="249">
        <f t="shared" si="2"/>
        <v>24.864312832676006</v>
      </c>
      <c r="N40" s="234"/>
    </row>
    <row r="41" spans="1:14" x14ac:dyDescent="0.25">
      <c r="A41" s="225"/>
      <c r="B41" s="245">
        <v>31</v>
      </c>
      <c r="C41" s="246" t="s">
        <v>446</v>
      </c>
      <c r="D41" s="247">
        <v>231.23890374000001</v>
      </c>
      <c r="E41" s="247">
        <v>0</v>
      </c>
      <c r="F41" s="247">
        <v>170.809361</v>
      </c>
      <c r="G41" s="248">
        <f t="shared" si="0"/>
        <v>60.429542740000016</v>
      </c>
      <c r="H41" s="248"/>
      <c r="I41" s="247">
        <v>232.49383536299999</v>
      </c>
      <c r="J41" s="248">
        <v>0</v>
      </c>
      <c r="K41" s="248">
        <v>176.890897</v>
      </c>
      <c r="L41" s="248">
        <f t="shared" si="1"/>
        <v>55.602938362999993</v>
      </c>
      <c r="M41" s="249">
        <f t="shared" si="2"/>
        <v>-7.9871601838303468</v>
      </c>
      <c r="N41" s="234"/>
    </row>
    <row r="42" spans="1:14" x14ac:dyDescent="0.25">
      <c r="A42" s="225"/>
      <c r="B42" s="245">
        <v>33</v>
      </c>
      <c r="C42" s="246" t="s">
        <v>447</v>
      </c>
      <c r="D42" s="247">
        <v>176.68851749999999</v>
      </c>
      <c r="E42" s="247">
        <v>0</v>
      </c>
      <c r="F42" s="247">
        <v>136.160989</v>
      </c>
      <c r="G42" s="248">
        <f t="shared" si="0"/>
        <v>40.527528499999988</v>
      </c>
      <c r="H42" s="248"/>
      <c r="I42" s="247">
        <v>188.79196723199999</v>
      </c>
      <c r="J42" s="248">
        <v>0</v>
      </c>
      <c r="K42" s="248">
        <v>123.271249</v>
      </c>
      <c r="L42" s="248">
        <f t="shared" si="1"/>
        <v>65.520718231999993</v>
      </c>
      <c r="M42" s="249">
        <f t="shared" si="2"/>
        <v>61.669661726349808</v>
      </c>
      <c r="N42" s="234"/>
    </row>
    <row r="43" spans="1:14" x14ac:dyDescent="0.25">
      <c r="A43" s="225"/>
      <c r="B43" s="245">
        <v>34</v>
      </c>
      <c r="C43" s="246" t="s">
        <v>448</v>
      </c>
      <c r="D43" s="247">
        <v>608.22800901000005</v>
      </c>
      <c r="E43" s="247">
        <v>0</v>
      </c>
      <c r="F43" s="247">
        <v>453.29842500000001</v>
      </c>
      <c r="G43" s="248">
        <f t="shared" si="0"/>
        <v>154.92958401000004</v>
      </c>
      <c r="H43" s="248"/>
      <c r="I43" s="247">
        <v>706.58375959499995</v>
      </c>
      <c r="J43" s="248">
        <v>0</v>
      </c>
      <c r="K43" s="248">
        <v>567.76226699999995</v>
      </c>
      <c r="L43" s="248">
        <f t="shared" si="1"/>
        <v>138.821492595</v>
      </c>
      <c r="M43" s="249">
        <f t="shared" si="2"/>
        <v>-10.397040383171969</v>
      </c>
      <c r="N43" s="234"/>
    </row>
    <row r="44" spans="1:14" x14ac:dyDescent="0.25">
      <c r="A44" s="225"/>
      <c r="B44" s="245">
        <v>36</v>
      </c>
      <c r="C44" s="246" t="s">
        <v>449</v>
      </c>
      <c r="D44" s="247">
        <v>568.88662325999996</v>
      </c>
      <c r="E44" s="247">
        <v>17.121705000000002</v>
      </c>
      <c r="F44" s="247">
        <v>350.91072499999996</v>
      </c>
      <c r="G44" s="248">
        <f t="shared" si="0"/>
        <v>200.85419325999999</v>
      </c>
      <c r="H44" s="248"/>
      <c r="I44" s="247">
        <v>1634.3123539980002</v>
      </c>
      <c r="J44" s="248">
        <v>8.7355429999999998</v>
      </c>
      <c r="K44" s="248">
        <v>1013.230674</v>
      </c>
      <c r="L44" s="248">
        <f t="shared" si="1"/>
        <v>612.34613699800013</v>
      </c>
      <c r="M44" s="249">
        <f t="shared" si="2"/>
        <v>204.87097483961193</v>
      </c>
      <c r="N44" s="234"/>
    </row>
    <row r="45" spans="1:14" x14ac:dyDescent="0.25">
      <c r="A45" s="225"/>
      <c r="B45" s="245">
        <v>38</v>
      </c>
      <c r="C45" s="246" t="s">
        <v>450</v>
      </c>
      <c r="D45" s="247">
        <v>1748.2631510099998</v>
      </c>
      <c r="E45" s="247">
        <v>638.58881000000008</v>
      </c>
      <c r="F45" s="247">
        <v>363.33351700000003</v>
      </c>
      <c r="G45" s="248">
        <f t="shared" si="0"/>
        <v>746.34082400999978</v>
      </c>
      <c r="H45" s="248"/>
      <c r="I45" s="247">
        <v>1570.069949381</v>
      </c>
      <c r="J45" s="248">
        <v>592.77940000000001</v>
      </c>
      <c r="K45" s="248">
        <v>528.68360700000005</v>
      </c>
      <c r="L45" s="248">
        <f t="shared" si="1"/>
        <v>448.60694238099995</v>
      </c>
      <c r="M45" s="249">
        <f t="shared" si="2"/>
        <v>-39.892482368753647</v>
      </c>
      <c r="N45" s="234"/>
    </row>
    <row r="46" spans="1:14" x14ac:dyDescent="0.25">
      <c r="A46" s="225"/>
      <c r="B46" s="245">
        <v>40</v>
      </c>
      <c r="C46" s="246" t="s">
        <v>86</v>
      </c>
      <c r="D46" s="247">
        <v>131.61033051000001</v>
      </c>
      <c r="E46" s="247">
        <v>0</v>
      </c>
      <c r="F46" s="247">
        <v>110.40078500000001</v>
      </c>
      <c r="G46" s="248">
        <f t="shared" si="0"/>
        <v>21.209545509999998</v>
      </c>
      <c r="H46" s="248"/>
      <c r="I46" s="247">
        <v>163.22694472500001</v>
      </c>
      <c r="J46" s="248">
        <v>0</v>
      </c>
      <c r="K46" s="248">
        <v>107.673828</v>
      </c>
      <c r="L46" s="248">
        <f t="shared" si="1"/>
        <v>55.55311672500001</v>
      </c>
      <c r="M46" s="249">
        <f t="shared" si="2"/>
        <v>161.92506906292502</v>
      </c>
      <c r="N46" s="234"/>
    </row>
    <row r="47" spans="1:14" x14ac:dyDescent="0.25">
      <c r="A47" s="225"/>
      <c r="B47" s="245">
        <v>42</v>
      </c>
      <c r="C47" s="246" t="s">
        <v>451</v>
      </c>
      <c r="D47" s="247">
        <v>1506.7743722399998</v>
      </c>
      <c r="E47" s="247">
        <v>546.31285700000001</v>
      </c>
      <c r="F47" s="247">
        <v>795.22321199999988</v>
      </c>
      <c r="G47" s="248">
        <f t="shared" si="0"/>
        <v>165.23830323999994</v>
      </c>
      <c r="H47" s="248"/>
      <c r="I47" s="247">
        <v>916.59513688100003</v>
      </c>
      <c r="J47" s="248">
        <v>514.62785799999995</v>
      </c>
      <c r="K47" s="248">
        <v>497.11130500000002</v>
      </c>
      <c r="L47" s="248">
        <f t="shared" si="1"/>
        <v>-95.144026118999932</v>
      </c>
      <c r="M47" s="249">
        <f t="shared" si="2"/>
        <v>-157.57988568837351</v>
      </c>
      <c r="N47" s="234"/>
    </row>
    <row r="48" spans="1:14" x14ac:dyDescent="0.25">
      <c r="A48" s="225"/>
      <c r="B48" s="245">
        <v>43</v>
      </c>
      <c r="C48" s="246" t="s">
        <v>452</v>
      </c>
      <c r="D48" s="247">
        <v>1388.0656722599999</v>
      </c>
      <c r="E48" s="247">
        <v>587.63721100000009</v>
      </c>
      <c r="F48" s="247">
        <v>315.41584699999999</v>
      </c>
      <c r="G48" s="248">
        <f t="shared" si="0"/>
        <v>485.01261425999985</v>
      </c>
      <c r="H48" s="248"/>
      <c r="I48" s="247">
        <v>1384.3565358940002</v>
      </c>
      <c r="J48" s="248">
        <v>431.12743899999998</v>
      </c>
      <c r="K48" s="248">
        <v>709.53844700000002</v>
      </c>
      <c r="L48" s="248">
        <f t="shared" si="1"/>
        <v>243.69064989400022</v>
      </c>
      <c r="M48" s="249">
        <f t="shared" si="2"/>
        <v>-49.755811966703732</v>
      </c>
      <c r="N48" s="234"/>
    </row>
    <row r="49" spans="1:14" ht="15" thickBot="1" x14ac:dyDescent="0.3">
      <c r="A49" s="225"/>
      <c r="B49" s="250">
        <v>45</v>
      </c>
      <c r="C49" s="251" t="s">
        <v>87</v>
      </c>
      <c r="D49" s="252">
        <v>1238.3485699800001</v>
      </c>
      <c r="E49" s="252">
        <v>0</v>
      </c>
      <c r="F49" s="252">
        <v>0</v>
      </c>
      <c r="G49" s="253">
        <f t="shared" si="0"/>
        <v>1238.3485699800001</v>
      </c>
      <c r="H49" s="253"/>
      <c r="I49" s="252">
        <v>0</v>
      </c>
      <c r="J49" s="253">
        <v>0</v>
      </c>
      <c r="K49" s="253">
        <v>0</v>
      </c>
      <c r="L49" s="253">
        <v>0</v>
      </c>
      <c r="M49" s="254">
        <f t="shared" si="2"/>
        <v>-100</v>
      </c>
      <c r="N49" s="234"/>
    </row>
    <row r="50" spans="1:14" s="44" customFormat="1" ht="13.5" x14ac:dyDescent="0.25">
      <c r="A50" s="225"/>
      <c r="B50" s="223" t="s">
        <v>759</v>
      </c>
      <c r="C50" s="225"/>
      <c r="D50" s="225"/>
      <c r="E50" s="229"/>
      <c r="F50" s="230"/>
      <c r="G50" s="231"/>
      <c r="H50" s="231"/>
      <c r="I50" s="231"/>
      <c r="J50" s="231"/>
      <c r="K50" s="231"/>
      <c r="L50" s="231"/>
      <c r="M50" s="225"/>
      <c r="N50" s="225"/>
    </row>
    <row r="51" spans="1:14" s="44" customFormat="1" ht="13.5" x14ac:dyDescent="0.25">
      <c r="A51" s="433" t="s">
        <v>453</v>
      </c>
      <c r="B51" s="433"/>
      <c r="C51" s="433"/>
      <c r="D51" s="433"/>
      <c r="E51" s="433"/>
      <c r="F51" s="433"/>
      <c r="G51" s="433"/>
      <c r="H51" s="433"/>
      <c r="I51" s="433"/>
      <c r="J51" s="433"/>
      <c r="K51" s="433"/>
      <c r="L51" s="433"/>
      <c r="M51" s="433"/>
      <c r="N51" s="225"/>
    </row>
    <row r="52" spans="1:14" s="44" customFormat="1" ht="13.5" x14ac:dyDescent="0.25">
      <c r="A52" s="224"/>
      <c r="B52" s="433" t="s">
        <v>735</v>
      </c>
      <c r="C52" s="433"/>
      <c r="D52" s="433"/>
      <c r="E52" s="433"/>
      <c r="F52" s="224"/>
      <c r="G52" s="224"/>
      <c r="H52" s="224"/>
      <c r="I52" s="224"/>
      <c r="J52" s="224"/>
      <c r="K52" s="224"/>
      <c r="L52" s="224"/>
      <c r="M52" s="224"/>
      <c r="N52" s="225"/>
    </row>
    <row r="53" spans="1:14" x14ac:dyDescent="0.25">
      <c r="A53" s="225"/>
      <c r="B53" s="223" t="s">
        <v>454</v>
      </c>
      <c r="C53" s="225"/>
      <c r="D53" s="225"/>
      <c r="E53" s="232"/>
      <c r="F53" s="233"/>
      <c r="G53" s="225"/>
      <c r="H53" s="225"/>
      <c r="I53" s="225"/>
      <c r="J53" s="225"/>
      <c r="K53" s="232"/>
      <c r="L53" s="225"/>
      <c r="M53" s="225"/>
      <c r="N53" s="225"/>
    </row>
    <row r="54" spans="1:14" x14ac:dyDescent="0.25">
      <c r="A54" s="225"/>
      <c r="B54" s="223"/>
      <c r="C54" s="225"/>
      <c r="D54" s="225"/>
      <c r="E54" s="232"/>
      <c r="F54" s="225"/>
      <c r="G54" s="225"/>
      <c r="H54" s="225"/>
      <c r="I54" s="225"/>
      <c r="J54" s="225"/>
      <c r="K54" s="225"/>
      <c r="L54" s="225"/>
      <c r="M54" s="225"/>
      <c r="N54" s="225"/>
    </row>
    <row r="55" spans="1:14" x14ac:dyDescent="0.25">
      <c r="A55" s="225"/>
      <c r="B55" s="225"/>
      <c r="C55" s="225"/>
      <c r="D55" s="225"/>
      <c r="E55" s="225"/>
      <c r="F55" s="225"/>
      <c r="G55" s="225"/>
      <c r="H55" s="225"/>
      <c r="I55" s="225"/>
      <c r="J55" s="225"/>
      <c r="K55" s="225"/>
      <c r="L55" s="225"/>
      <c r="M55" s="225"/>
      <c r="N55" s="225"/>
    </row>
    <row r="56" spans="1:14" x14ac:dyDescent="0.25">
      <c r="A56" s="225"/>
      <c r="B56" s="225"/>
      <c r="C56" s="225"/>
      <c r="D56" s="225"/>
      <c r="E56" s="225"/>
      <c r="F56" s="225"/>
      <c r="G56" s="225"/>
      <c r="H56" s="225"/>
      <c r="I56" s="225"/>
      <c r="J56" s="225"/>
      <c r="K56" s="225"/>
      <c r="L56" s="225"/>
      <c r="M56" s="225"/>
      <c r="N56" s="225"/>
    </row>
    <row r="57" spans="1:14" x14ac:dyDescent="0.25">
      <c r="A57" s="225"/>
      <c r="B57" s="225"/>
      <c r="C57" s="225"/>
      <c r="D57" s="225"/>
      <c r="E57" s="225"/>
      <c r="F57" s="225"/>
      <c r="G57" s="225"/>
      <c r="H57" s="225"/>
      <c r="I57" s="225"/>
      <c r="J57" s="225"/>
      <c r="K57" s="225"/>
      <c r="L57" s="225"/>
      <c r="M57" s="225"/>
      <c r="N57" s="225"/>
    </row>
    <row r="58" spans="1:14" x14ac:dyDescent="0.25">
      <c r="A58" s="225"/>
      <c r="B58" s="225"/>
      <c r="C58" s="225"/>
      <c r="D58" s="225"/>
      <c r="E58" s="225"/>
      <c r="F58" s="225"/>
      <c r="G58" s="225"/>
      <c r="H58" s="225"/>
      <c r="I58" s="225"/>
      <c r="J58" s="225"/>
      <c r="K58" s="225"/>
      <c r="L58" s="225"/>
      <c r="M58" s="225"/>
      <c r="N58" s="225"/>
    </row>
    <row r="59" spans="1:14" x14ac:dyDescent="0.25">
      <c r="A59" s="225"/>
      <c r="B59" s="225"/>
      <c r="C59" s="225"/>
      <c r="D59" s="225"/>
      <c r="E59" s="225"/>
      <c r="F59" s="225"/>
      <c r="G59" s="225"/>
      <c r="H59" s="225"/>
      <c r="I59" s="225"/>
      <c r="J59" s="225"/>
      <c r="K59" s="225"/>
      <c r="L59" s="225"/>
      <c r="M59" s="225"/>
      <c r="N59" s="225"/>
    </row>
    <row r="60" spans="1:14" x14ac:dyDescent="0.25">
      <c r="A60" s="225"/>
      <c r="B60" s="225"/>
      <c r="C60" s="225"/>
      <c r="D60" s="225"/>
      <c r="E60" s="225"/>
      <c r="F60" s="225"/>
      <c r="G60" s="225"/>
      <c r="H60" s="225"/>
      <c r="I60" s="225"/>
      <c r="J60" s="225"/>
      <c r="K60" s="225"/>
      <c r="L60" s="225"/>
      <c r="M60" s="225"/>
      <c r="N60" s="225"/>
    </row>
    <row r="61" spans="1:14" x14ac:dyDescent="0.25">
      <c r="A61" s="225"/>
      <c r="B61" s="225"/>
      <c r="C61" s="225"/>
      <c r="D61" s="225"/>
      <c r="E61" s="225"/>
      <c r="F61" s="225"/>
      <c r="G61" s="225"/>
      <c r="H61" s="225"/>
      <c r="I61" s="225"/>
      <c r="J61" s="225"/>
      <c r="K61" s="225"/>
      <c r="L61" s="225"/>
      <c r="M61" s="225"/>
      <c r="N61" s="225"/>
    </row>
    <row r="62" spans="1:14" x14ac:dyDescent="0.25">
      <c r="A62" s="225"/>
      <c r="B62" s="225"/>
      <c r="C62" s="225"/>
      <c r="D62" s="225"/>
      <c r="E62" s="225"/>
      <c r="F62" s="225"/>
      <c r="G62" s="225"/>
      <c r="H62" s="225"/>
      <c r="I62" s="225"/>
      <c r="J62" s="225"/>
      <c r="K62" s="225"/>
      <c r="L62" s="225"/>
      <c r="M62" s="225"/>
      <c r="N62" s="225"/>
    </row>
    <row r="63" spans="1:14" x14ac:dyDescent="0.25">
      <c r="A63" s="225"/>
      <c r="B63" s="225"/>
      <c r="C63" s="225"/>
      <c r="D63" s="225"/>
      <c r="E63" s="225"/>
      <c r="F63" s="225"/>
      <c r="G63" s="225"/>
      <c r="H63" s="225"/>
      <c r="I63" s="225"/>
      <c r="J63" s="225"/>
      <c r="K63" s="225"/>
      <c r="L63" s="225"/>
      <c r="M63" s="225"/>
      <c r="N63" s="225"/>
    </row>
    <row r="64" spans="1:14" x14ac:dyDescent="0.25">
      <c r="A64" s="225"/>
      <c r="B64" s="225"/>
      <c r="C64" s="225"/>
      <c r="D64" s="225"/>
      <c r="E64" s="225"/>
      <c r="F64" s="225"/>
      <c r="G64" s="225"/>
      <c r="H64" s="225"/>
      <c r="I64" s="225"/>
      <c r="J64" s="225"/>
      <c r="K64" s="225"/>
      <c r="L64" s="225"/>
      <c r="M64" s="225"/>
      <c r="N64" s="225"/>
    </row>
    <row r="65" spans="1:14" x14ac:dyDescent="0.25">
      <c r="A65" s="225"/>
      <c r="B65" s="225"/>
      <c r="C65" s="225"/>
      <c r="D65" s="225"/>
      <c r="E65" s="225"/>
      <c r="F65" s="225"/>
      <c r="G65" s="225"/>
      <c r="H65" s="225"/>
      <c r="I65" s="225"/>
      <c r="J65" s="225"/>
      <c r="K65" s="225"/>
      <c r="L65" s="225"/>
      <c r="M65" s="225"/>
      <c r="N65" s="225"/>
    </row>
    <row r="66" spans="1:14" x14ac:dyDescent="0.25">
      <c r="A66" s="225"/>
      <c r="B66" s="225"/>
      <c r="C66" s="225"/>
      <c r="D66" s="225"/>
      <c r="E66" s="225"/>
      <c r="F66" s="225"/>
      <c r="G66" s="225"/>
      <c r="H66" s="225"/>
      <c r="I66" s="225"/>
      <c r="J66" s="225"/>
      <c r="K66" s="225"/>
      <c r="L66" s="225"/>
      <c r="M66" s="225"/>
      <c r="N66" s="225"/>
    </row>
    <row r="67" spans="1:14" x14ac:dyDescent="0.25">
      <c r="A67" s="225"/>
      <c r="B67" s="225"/>
      <c r="C67" s="225"/>
      <c r="D67" s="225"/>
      <c r="E67" s="225"/>
      <c r="F67" s="225"/>
      <c r="G67" s="225"/>
      <c r="H67" s="225"/>
      <c r="I67" s="225"/>
      <c r="J67" s="225"/>
      <c r="K67" s="225"/>
      <c r="L67" s="225"/>
      <c r="M67" s="225"/>
      <c r="N67" s="225"/>
    </row>
    <row r="68" spans="1:14" x14ac:dyDescent="0.25">
      <c r="A68" s="225"/>
      <c r="B68" s="225"/>
      <c r="C68" s="225"/>
      <c r="D68" s="225"/>
      <c r="E68" s="225"/>
      <c r="F68" s="225"/>
      <c r="G68" s="225"/>
      <c r="H68" s="225"/>
      <c r="I68" s="225"/>
      <c r="J68" s="225"/>
      <c r="K68" s="225"/>
      <c r="L68" s="225"/>
      <c r="M68" s="225"/>
      <c r="N68" s="225"/>
    </row>
    <row r="69" spans="1:14" x14ac:dyDescent="0.25">
      <c r="A69" s="225"/>
      <c r="B69" s="225"/>
      <c r="C69" s="225"/>
      <c r="D69" s="225"/>
      <c r="E69" s="225"/>
      <c r="F69" s="225"/>
      <c r="G69" s="225"/>
      <c r="H69" s="225"/>
      <c r="I69" s="225"/>
      <c r="J69" s="225"/>
      <c r="K69" s="225"/>
      <c r="L69" s="225"/>
      <c r="M69" s="225"/>
      <c r="N69" s="225"/>
    </row>
    <row r="70" spans="1:14" x14ac:dyDescent="0.25">
      <c r="A70" s="225"/>
      <c r="B70" s="225"/>
      <c r="C70" s="225"/>
      <c r="D70" s="225"/>
      <c r="E70" s="225"/>
      <c r="F70" s="225"/>
      <c r="G70" s="225"/>
      <c r="H70" s="225"/>
      <c r="I70" s="225"/>
      <c r="J70" s="225"/>
      <c r="K70" s="225"/>
      <c r="L70" s="225"/>
      <c r="M70" s="225"/>
      <c r="N70" s="225"/>
    </row>
    <row r="71" spans="1:14" x14ac:dyDescent="0.25">
      <c r="A71" s="225"/>
      <c r="B71" s="225"/>
      <c r="C71" s="225"/>
      <c r="D71" s="225"/>
      <c r="E71" s="225"/>
      <c r="F71" s="225"/>
      <c r="G71" s="225"/>
      <c r="H71" s="225"/>
      <c r="I71" s="225"/>
      <c r="J71" s="225"/>
      <c r="K71" s="225"/>
      <c r="L71" s="225"/>
      <c r="M71" s="225"/>
      <c r="N71" s="225"/>
    </row>
    <row r="72" spans="1:14" x14ac:dyDescent="0.25">
      <c r="A72" s="225"/>
      <c r="B72" s="225"/>
      <c r="C72" s="225"/>
      <c r="D72" s="225"/>
      <c r="E72" s="225"/>
      <c r="F72" s="225"/>
      <c r="G72" s="225"/>
      <c r="H72" s="225"/>
      <c r="I72" s="225"/>
      <c r="J72" s="225"/>
      <c r="K72" s="225"/>
      <c r="L72" s="225"/>
      <c r="M72" s="225"/>
      <c r="N72" s="225"/>
    </row>
    <row r="73" spans="1:14" x14ac:dyDescent="0.25">
      <c r="A73" s="225"/>
      <c r="B73" s="225"/>
      <c r="C73" s="225"/>
      <c r="D73" s="225"/>
      <c r="E73" s="225"/>
      <c r="F73" s="225"/>
      <c r="G73" s="225"/>
      <c r="H73" s="225"/>
      <c r="I73" s="225"/>
      <c r="J73" s="225"/>
      <c r="K73" s="225"/>
      <c r="L73" s="225"/>
      <c r="M73" s="225"/>
      <c r="N73" s="225"/>
    </row>
    <row r="74" spans="1:14" x14ac:dyDescent="0.25">
      <c r="A74" s="225"/>
      <c r="B74" s="225"/>
      <c r="C74" s="225"/>
      <c r="D74" s="225"/>
      <c r="E74" s="225"/>
      <c r="F74" s="225"/>
      <c r="G74" s="225"/>
      <c r="H74" s="225"/>
      <c r="I74" s="225"/>
      <c r="J74" s="225"/>
      <c r="K74" s="225"/>
      <c r="L74" s="225"/>
      <c r="M74" s="225"/>
      <c r="N74" s="225"/>
    </row>
    <row r="75" spans="1:14" x14ac:dyDescent="0.25">
      <c r="A75" s="225"/>
      <c r="B75" s="225"/>
      <c r="C75" s="225"/>
      <c r="D75" s="225"/>
      <c r="E75" s="225"/>
      <c r="F75" s="225"/>
      <c r="G75" s="225"/>
      <c r="H75" s="225"/>
      <c r="I75" s="225"/>
      <c r="J75" s="225"/>
      <c r="K75" s="225"/>
      <c r="L75" s="225"/>
      <c r="M75" s="225"/>
      <c r="N75" s="225"/>
    </row>
    <row r="76" spans="1:14" x14ac:dyDescent="0.25">
      <c r="A76" s="225"/>
      <c r="B76" s="225"/>
      <c r="C76" s="225"/>
      <c r="D76" s="225"/>
      <c r="E76" s="225"/>
      <c r="F76" s="225"/>
      <c r="G76" s="225"/>
      <c r="H76" s="225"/>
      <c r="I76" s="225"/>
      <c r="J76" s="225"/>
      <c r="K76" s="225"/>
      <c r="L76" s="225"/>
      <c r="M76" s="225"/>
    </row>
    <row r="77" spans="1:14" x14ac:dyDescent="0.25">
      <c r="A77" s="225"/>
      <c r="B77" s="225"/>
      <c r="C77" s="225"/>
      <c r="D77" s="225"/>
      <c r="E77" s="225"/>
      <c r="F77" s="225"/>
      <c r="G77" s="225"/>
      <c r="H77" s="225"/>
      <c r="I77" s="225"/>
      <c r="J77" s="225"/>
      <c r="K77" s="225"/>
      <c r="L77" s="225"/>
      <c r="M77" s="225"/>
    </row>
    <row r="78" spans="1:14" x14ac:dyDescent="0.25">
      <c r="A78" s="225"/>
      <c r="B78" s="225"/>
      <c r="C78" s="225"/>
      <c r="D78" s="225"/>
      <c r="E78" s="225"/>
      <c r="F78" s="225"/>
      <c r="G78" s="225"/>
      <c r="H78" s="225"/>
      <c r="I78" s="225"/>
      <c r="J78" s="225"/>
      <c r="K78" s="225"/>
      <c r="L78" s="225"/>
      <c r="M78" s="225"/>
    </row>
    <row r="79" spans="1:14" x14ac:dyDescent="0.25">
      <c r="A79" s="225"/>
      <c r="B79" s="225"/>
      <c r="C79" s="225"/>
      <c r="D79" s="225"/>
      <c r="E79" s="225"/>
      <c r="F79" s="225"/>
      <c r="G79" s="225"/>
      <c r="H79" s="225"/>
      <c r="I79" s="225"/>
      <c r="J79" s="225"/>
      <c r="K79" s="225"/>
      <c r="L79" s="225"/>
      <c r="M79" s="225"/>
    </row>
    <row r="80" spans="1:14" x14ac:dyDescent="0.25">
      <c r="A80" s="225"/>
      <c r="B80" s="225"/>
      <c r="C80" s="225"/>
      <c r="D80" s="225"/>
      <c r="E80" s="225"/>
      <c r="F80" s="225"/>
      <c r="G80" s="225"/>
      <c r="H80" s="225"/>
      <c r="I80" s="225"/>
      <c r="J80" s="225"/>
      <c r="K80" s="225"/>
      <c r="L80" s="225"/>
      <c r="M80" s="225"/>
    </row>
    <row r="81" spans="1:13" x14ac:dyDescent="0.25">
      <c r="A81" s="225"/>
      <c r="B81" s="225"/>
      <c r="C81" s="225"/>
      <c r="D81" s="225"/>
      <c r="E81" s="225"/>
      <c r="F81" s="225"/>
      <c r="G81" s="225"/>
      <c r="H81" s="225"/>
      <c r="I81" s="225"/>
      <c r="J81" s="225"/>
      <c r="K81" s="225"/>
      <c r="L81" s="225"/>
      <c r="M81" s="225"/>
    </row>
    <row r="82" spans="1:13" x14ac:dyDescent="0.25">
      <c r="A82" s="225"/>
      <c r="B82" s="225"/>
      <c r="C82" s="225"/>
      <c r="D82" s="225"/>
      <c r="E82" s="225"/>
      <c r="F82" s="225"/>
      <c r="G82" s="225"/>
      <c r="H82" s="225"/>
      <c r="I82" s="225"/>
      <c r="J82" s="225"/>
      <c r="K82" s="225"/>
      <c r="L82" s="225"/>
      <c r="M82" s="225"/>
    </row>
    <row r="83" spans="1:13" x14ac:dyDescent="0.25">
      <c r="A83" s="225"/>
      <c r="B83" s="225"/>
      <c r="C83" s="225"/>
      <c r="D83" s="225"/>
      <c r="E83" s="225"/>
      <c r="F83" s="225"/>
      <c r="G83" s="225"/>
      <c r="H83" s="225"/>
      <c r="I83" s="225"/>
      <c r="J83" s="225"/>
      <c r="K83" s="225"/>
      <c r="L83" s="225"/>
      <c r="M83" s="225"/>
    </row>
  </sheetData>
  <mergeCells count="22">
    <mergeCell ref="A1:D1"/>
    <mergeCell ref="E1:M1"/>
    <mergeCell ref="A2:M2"/>
    <mergeCell ref="A3:F3"/>
    <mergeCell ref="G3:M3"/>
    <mergeCell ref="M11:M12"/>
    <mergeCell ref="A51:M51"/>
    <mergeCell ref="B9:B12"/>
    <mergeCell ref="C9:C12"/>
    <mergeCell ref="D9:G9"/>
    <mergeCell ref="I9:L9"/>
    <mergeCell ref="E10:F10"/>
    <mergeCell ref="J10:K10"/>
    <mergeCell ref="D11:D12"/>
    <mergeCell ref="E11:E12"/>
    <mergeCell ref="F11:F12"/>
    <mergeCell ref="G11:G12"/>
    <mergeCell ref="B52:E52"/>
    <mergeCell ref="I11:I12"/>
    <mergeCell ref="J11:J12"/>
    <mergeCell ref="K11:K12"/>
    <mergeCell ref="L11:L12"/>
  </mergeCells>
  <pageMargins left="0.70866141732283472" right="0.70866141732283472" top="0.74803149606299213" bottom="0.74803149606299213" header="0.31496062992125984" footer="0.31496062992125984"/>
  <pageSetup scale="60" orientation="landscape" verticalDpi="0" r:id="rId1"/>
  <ignoredErrors>
    <ignoredError sqref="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9"/>
  <sheetViews>
    <sheetView showGridLines="0" zoomScaleNormal="100" zoomScaleSheetLayoutView="80" workbookViewId="0">
      <selection sqref="A1:B1"/>
    </sheetView>
  </sheetViews>
  <sheetFormatPr baseColWidth="10" defaultColWidth="46.42578125" defaultRowHeight="12.75" x14ac:dyDescent="0.25"/>
  <cols>
    <col min="1" max="1" width="8.28515625" style="59" customWidth="1"/>
    <col min="2" max="2" width="73.42578125" style="59" bestFit="1" customWidth="1"/>
    <col min="3" max="6" width="13.7109375" style="59" customWidth="1"/>
    <col min="7" max="7" width="3.5703125" style="59" customWidth="1"/>
    <col min="8" max="8" width="10.7109375" style="59" customWidth="1"/>
    <col min="9" max="10" width="13.7109375" style="59" customWidth="1"/>
    <col min="11" max="11" width="1.140625" style="59" customWidth="1"/>
    <col min="12" max="13" width="13.7109375" style="59" customWidth="1"/>
    <col min="14" max="14" width="10" style="59" customWidth="1"/>
    <col min="15" max="15" width="13.85546875" style="59" customWidth="1"/>
    <col min="16" max="16" width="9.42578125" style="59" customWidth="1"/>
    <col min="17" max="256" width="46.42578125" style="59"/>
    <col min="257" max="257" width="8.28515625" style="59" customWidth="1"/>
    <col min="258" max="258" width="73.42578125" style="59" bestFit="1" customWidth="1"/>
    <col min="259" max="262" width="13.7109375" style="59" customWidth="1"/>
    <col min="263" max="263" width="3.5703125" style="59" customWidth="1"/>
    <col min="264" max="264" width="10.7109375" style="59" customWidth="1"/>
    <col min="265" max="266" width="13.7109375" style="59" customWidth="1"/>
    <col min="267" max="267" width="1.140625" style="59" customWidth="1"/>
    <col min="268" max="269" width="13.7109375" style="59" customWidth="1"/>
    <col min="270" max="270" width="10" style="59" customWidth="1"/>
    <col min="271" max="271" width="13.85546875" style="59" customWidth="1"/>
    <col min="272" max="272" width="9.42578125" style="59" customWidth="1"/>
    <col min="273" max="512" width="46.42578125" style="59"/>
    <col min="513" max="513" width="8.28515625" style="59" customWidth="1"/>
    <col min="514" max="514" width="73.42578125" style="59" bestFit="1" customWidth="1"/>
    <col min="515" max="518" width="13.7109375" style="59" customWidth="1"/>
    <col min="519" max="519" width="3.5703125" style="59" customWidth="1"/>
    <col min="520" max="520" width="10.7109375" style="59" customWidth="1"/>
    <col min="521" max="522" width="13.7109375" style="59" customWidth="1"/>
    <col min="523" max="523" width="1.140625" style="59" customWidth="1"/>
    <col min="524" max="525" width="13.7109375" style="59" customWidth="1"/>
    <col min="526" max="526" width="10" style="59" customWidth="1"/>
    <col min="527" max="527" width="13.85546875" style="59" customWidth="1"/>
    <col min="528" max="528" width="9.42578125" style="59" customWidth="1"/>
    <col min="529" max="768" width="46.42578125" style="59"/>
    <col min="769" max="769" width="8.28515625" style="59" customWidth="1"/>
    <col min="770" max="770" width="73.42578125" style="59" bestFit="1" customWidth="1"/>
    <col min="771" max="774" width="13.7109375" style="59" customWidth="1"/>
    <col min="775" max="775" width="3.5703125" style="59" customWidth="1"/>
    <col min="776" max="776" width="10.7109375" style="59" customWidth="1"/>
    <col min="777" max="778" width="13.7109375" style="59" customWidth="1"/>
    <col min="779" max="779" width="1.140625" style="59" customWidth="1"/>
    <col min="780" max="781" width="13.7109375" style="59" customWidth="1"/>
    <col min="782" max="782" width="10" style="59" customWidth="1"/>
    <col min="783" max="783" width="13.85546875" style="59" customWidth="1"/>
    <col min="784" max="784" width="9.42578125" style="59" customWidth="1"/>
    <col min="785" max="1024" width="46.42578125" style="59"/>
    <col min="1025" max="1025" width="8.28515625" style="59" customWidth="1"/>
    <col min="1026" max="1026" width="73.42578125" style="59" bestFit="1" customWidth="1"/>
    <col min="1027" max="1030" width="13.7109375" style="59" customWidth="1"/>
    <col min="1031" max="1031" width="3.5703125" style="59" customWidth="1"/>
    <col min="1032" max="1032" width="10.7109375" style="59" customWidth="1"/>
    <col min="1033" max="1034" width="13.7109375" style="59" customWidth="1"/>
    <col min="1035" max="1035" width="1.140625" style="59" customWidth="1"/>
    <col min="1036" max="1037" width="13.7109375" style="59" customWidth="1"/>
    <col min="1038" max="1038" width="10" style="59" customWidth="1"/>
    <col min="1039" max="1039" width="13.85546875" style="59" customWidth="1"/>
    <col min="1040" max="1040" width="9.42578125" style="59" customWidth="1"/>
    <col min="1041" max="1280" width="46.42578125" style="59"/>
    <col min="1281" max="1281" width="8.28515625" style="59" customWidth="1"/>
    <col min="1282" max="1282" width="73.42578125" style="59" bestFit="1" customWidth="1"/>
    <col min="1283" max="1286" width="13.7109375" style="59" customWidth="1"/>
    <col min="1287" max="1287" width="3.5703125" style="59" customWidth="1"/>
    <col min="1288" max="1288" width="10.7109375" style="59" customWidth="1"/>
    <col min="1289" max="1290" width="13.7109375" style="59" customWidth="1"/>
    <col min="1291" max="1291" width="1.140625" style="59" customWidth="1"/>
    <col min="1292" max="1293" width="13.7109375" style="59" customWidth="1"/>
    <col min="1294" max="1294" width="10" style="59" customWidth="1"/>
    <col min="1295" max="1295" width="13.85546875" style="59" customWidth="1"/>
    <col min="1296" max="1296" width="9.42578125" style="59" customWidth="1"/>
    <col min="1297" max="1536" width="46.42578125" style="59"/>
    <col min="1537" max="1537" width="8.28515625" style="59" customWidth="1"/>
    <col min="1538" max="1538" width="73.42578125" style="59" bestFit="1" customWidth="1"/>
    <col min="1539" max="1542" width="13.7109375" style="59" customWidth="1"/>
    <col min="1543" max="1543" width="3.5703125" style="59" customWidth="1"/>
    <col min="1544" max="1544" width="10.7109375" style="59" customWidth="1"/>
    <col min="1545" max="1546" width="13.7109375" style="59" customWidth="1"/>
    <col min="1547" max="1547" width="1.140625" style="59" customWidth="1"/>
    <col min="1548" max="1549" width="13.7109375" style="59" customWidth="1"/>
    <col min="1550" max="1550" width="10" style="59" customWidth="1"/>
    <col min="1551" max="1551" width="13.85546875" style="59" customWidth="1"/>
    <col min="1552" max="1552" width="9.42578125" style="59" customWidth="1"/>
    <col min="1553" max="1792" width="46.42578125" style="59"/>
    <col min="1793" max="1793" width="8.28515625" style="59" customWidth="1"/>
    <col min="1794" max="1794" width="73.42578125" style="59" bestFit="1" customWidth="1"/>
    <col min="1795" max="1798" width="13.7109375" style="59" customWidth="1"/>
    <col min="1799" max="1799" width="3.5703125" style="59" customWidth="1"/>
    <col min="1800" max="1800" width="10.7109375" style="59" customWidth="1"/>
    <col min="1801" max="1802" width="13.7109375" style="59" customWidth="1"/>
    <col min="1803" max="1803" width="1.140625" style="59" customWidth="1"/>
    <col min="1804" max="1805" width="13.7109375" style="59" customWidth="1"/>
    <col min="1806" max="1806" width="10" style="59" customWidth="1"/>
    <col min="1807" max="1807" width="13.85546875" style="59" customWidth="1"/>
    <col min="1808" max="1808" width="9.42578125" style="59" customWidth="1"/>
    <col min="1809" max="2048" width="46.42578125" style="59"/>
    <col min="2049" max="2049" width="8.28515625" style="59" customWidth="1"/>
    <col min="2050" max="2050" width="73.42578125" style="59" bestFit="1" customWidth="1"/>
    <col min="2051" max="2054" width="13.7109375" style="59" customWidth="1"/>
    <col min="2055" max="2055" width="3.5703125" style="59" customWidth="1"/>
    <col min="2056" max="2056" width="10.7109375" style="59" customWidth="1"/>
    <col min="2057" max="2058" width="13.7109375" style="59" customWidth="1"/>
    <col min="2059" max="2059" width="1.140625" style="59" customWidth="1"/>
    <col min="2060" max="2061" width="13.7109375" style="59" customWidth="1"/>
    <col min="2062" max="2062" width="10" style="59" customWidth="1"/>
    <col min="2063" max="2063" width="13.85546875" style="59" customWidth="1"/>
    <col min="2064" max="2064" width="9.42578125" style="59" customWidth="1"/>
    <col min="2065" max="2304" width="46.42578125" style="59"/>
    <col min="2305" max="2305" width="8.28515625" style="59" customWidth="1"/>
    <col min="2306" max="2306" width="73.42578125" style="59" bestFit="1" customWidth="1"/>
    <col min="2307" max="2310" width="13.7109375" style="59" customWidth="1"/>
    <col min="2311" max="2311" width="3.5703125" style="59" customWidth="1"/>
    <col min="2312" max="2312" width="10.7109375" style="59" customWidth="1"/>
    <col min="2313" max="2314" width="13.7109375" style="59" customWidth="1"/>
    <col min="2315" max="2315" width="1.140625" style="59" customWidth="1"/>
    <col min="2316" max="2317" width="13.7109375" style="59" customWidth="1"/>
    <col min="2318" max="2318" width="10" style="59" customWidth="1"/>
    <col min="2319" max="2319" width="13.85546875" style="59" customWidth="1"/>
    <col min="2320" max="2320" width="9.42578125" style="59" customWidth="1"/>
    <col min="2321" max="2560" width="46.42578125" style="59"/>
    <col min="2561" max="2561" width="8.28515625" style="59" customWidth="1"/>
    <col min="2562" max="2562" width="73.42578125" style="59" bestFit="1" customWidth="1"/>
    <col min="2563" max="2566" width="13.7109375" style="59" customWidth="1"/>
    <col min="2567" max="2567" width="3.5703125" style="59" customWidth="1"/>
    <col min="2568" max="2568" width="10.7109375" style="59" customWidth="1"/>
    <col min="2569" max="2570" width="13.7109375" style="59" customWidth="1"/>
    <col min="2571" max="2571" width="1.140625" style="59" customWidth="1"/>
    <col min="2572" max="2573" width="13.7109375" style="59" customWidth="1"/>
    <col min="2574" max="2574" width="10" style="59" customWidth="1"/>
    <col min="2575" max="2575" width="13.85546875" style="59" customWidth="1"/>
    <col min="2576" max="2576" width="9.42578125" style="59" customWidth="1"/>
    <col min="2577" max="2816" width="46.42578125" style="59"/>
    <col min="2817" max="2817" width="8.28515625" style="59" customWidth="1"/>
    <col min="2818" max="2818" width="73.42578125" style="59" bestFit="1" customWidth="1"/>
    <col min="2819" max="2822" width="13.7109375" style="59" customWidth="1"/>
    <col min="2823" max="2823" width="3.5703125" style="59" customWidth="1"/>
    <col min="2824" max="2824" width="10.7109375" style="59" customWidth="1"/>
    <col min="2825" max="2826" width="13.7109375" style="59" customWidth="1"/>
    <col min="2827" max="2827" width="1.140625" style="59" customWidth="1"/>
    <col min="2828" max="2829" width="13.7109375" style="59" customWidth="1"/>
    <col min="2830" max="2830" width="10" style="59" customWidth="1"/>
    <col min="2831" max="2831" width="13.85546875" style="59" customWidth="1"/>
    <col min="2832" max="2832" width="9.42578125" style="59" customWidth="1"/>
    <col min="2833" max="3072" width="46.42578125" style="59"/>
    <col min="3073" max="3073" width="8.28515625" style="59" customWidth="1"/>
    <col min="3074" max="3074" width="73.42578125" style="59" bestFit="1" customWidth="1"/>
    <col min="3075" max="3078" width="13.7109375" style="59" customWidth="1"/>
    <col min="3079" max="3079" width="3.5703125" style="59" customWidth="1"/>
    <col min="3080" max="3080" width="10.7109375" style="59" customWidth="1"/>
    <col min="3081" max="3082" width="13.7109375" style="59" customWidth="1"/>
    <col min="3083" max="3083" width="1.140625" style="59" customWidth="1"/>
    <col min="3084" max="3085" width="13.7109375" style="59" customWidth="1"/>
    <col min="3086" max="3086" width="10" style="59" customWidth="1"/>
    <col min="3087" max="3087" width="13.85546875" style="59" customWidth="1"/>
    <col min="3088" max="3088" width="9.42578125" style="59" customWidth="1"/>
    <col min="3089" max="3328" width="46.42578125" style="59"/>
    <col min="3329" max="3329" width="8.28515625" style="59" customWidth="1"/>
    <col min="3330" max="3330" width="73.42578125" style="59" bestFit="1" customWidth="1"/>
    <col min="3331" max="3334" width="13.7109375" style="59" customWidth="1"/>
    <col min="3335" max="3335" width="3.5703125" style="59" customWidth="1"/>
    <col min="3336" max="3336" width="10.7109375" style="59" customWidth="1"/>
    <col min="3337" max="3338" width="13.7109375" style="59" customWidth="1"/>
    <col min="3339" max="3339" width="1.140625" style="59" customWidth="1"/>
    <col min="3340" max="3341" width="13.7109375" style="59" customWidth="1"/>
    <col min="3342" max="3342" width="10" style="59" customWidth="1"/>
    <col min="3343" max="3343" width="13.85546875" style="59" customWidth="1"/>
    <col min="3344" max="3344" width="9.42578125" style="59" customWidth="1"/>
    <col min="3345" max="3584" width="46.42578125" style="59"/>
    <col min="3585" max="3585" width="8.28515625" style="59" customWidth="1"/>
    <col min="3586" max="3586" width="73.42578125" style="59" bestFit="1" customWidth="1"/>
    <col min="3587" max="3590" width="13.7109375" style="59" customWidth="1"/>
    <col min="3591" max="3591" width="3.5703125" style="59" customWidth="1"/>
    <col min="3592" max="3592" width="10.7109375" style="59" customWidth="1"/>
    <col min="3593" max="3594" width="13.7109375" style="59" customWidth="1"/>
    <col min="3595" max="3595" width="1.140625" style="59" customWidth="1"/>
    <col min="3596" max="3597" width="13.7109375" style="59" customWidth="1"/>
    <col min="3598" max="3598" width="10" style="59" customWidth="1"/>
    <col min="3599" max="3599" width="13.85546875" style="59" customWidth="1"/>
    <col min="3600" max="3600" width="9.42578125" style="59" customWidth="1"/>
    <col min="3601" max="3840" width="46.42578125" style="59"/>
    <col min="3841" max="3841" width="8.28515625" style="59" customWidth="1"/>
    <col min="3842" max="3842" width="73.42578125" style="59" bestFit="1" customWidth="1"/>
    <col min="3843" max="3846" width="13.7109375" style="59" customWidth="1"/>
    <col min="3847" max="3847" width="3.5703125" style="59" customWidth="1"/>
    <col min="3848" max="3848" width="10.7109375" style="59" customWidth="1"/>
    <col min="3849" max="3850" width="13.7109375" style="59" customWidth="1"/>
    <col min="3851" max="3851" width="1.140625" style="59" customWidth="1"/>
    <col min="3852" max="3853" width="13.7109375" style="59" customWidth="1"/>
    <col min="3854" max="3854" width="10" style="59" customWidth="1"/>
    <col min="3855" max="3855" width="13.85546875" style="59" customWidth="1"/>
    <col min="3856" max="3856" width="9.42578125" style="59" customWidth="1"/>
    <col min="3857" max="4096" width="46.42578125" style="59"/>
    <col min="4097" max="4097" width="8.28515625" style="59" customWidth="1"/>
    <col min="4098" max="4098" width="73.42578125" style="59" bestFit="1" customWidth="1"/>
    <col min="4099" max="4102" width="13.7109375" style="59" customWidth="1"/>
    <col min="4103" max="4103" width="3.5703125" style="59" customWidth="1"/>
    <col min="4104" max="4104" width="10.7109375" style="59" customWidth="1"/>
    <col min="4105" max="4106" width="13.7109375" style="59" customWidth="1"/>
    <col min="4107" max="4107" width="1.140625" style="59" customWidth="1"/>
    <col min="4108" max="4109" width="13.7109375" style="59" customWidth="1"/>
    <col min="4110" max="4110" width="10" style="59" customWidth="1"/>
    <col min="4111" max="4111" width="13.85546875" style="59" customWidth="1"/>
    <col min="4112" max="4112" width="9.42578125" style="59" customWidth="1"/>
    <col min="4113" max="4352" width="46.42578125" style="59"/>
    <col min="4353" max="4353" width="8.28515625" style="59" customWidth="1"/>
    <col min="4354" max="4354" width="73.42578125" style="59" bestFit="1" customWidth="1"/>
    <col min="4355" max="4358" width="13.7109375" style="59" customWidth="1"/>
    <col min="4359" max="4359" width="3.5703125" style="59" customWidth="1"/>
    <col min="4360" max="4360" width="10.7109375" style="59" customWidth="1"/>
    <col min="4361" max="4362" width="13.7109375" style="59" customWidth="1"/>
    <col min="4363" max="4363" width="1.140625" style="59" customWidth="1"/>
    <col min="4364" max="4365" width="13.7109375" style="59" customWidth="1"/>
    <col min="4366" max="4366" width="10" style="59" customWidth="1"/>
    <col min="4367" max="4367" width="13.85546875" style="59" customWidth="1"/>
    <col min="4368" max="4368" width="9.42578125" style="59" customWidth="1"/>
    <col min="4369" max="4608" width="46.42578125" style="59"/>
    <col min="4609" max="4609" width="8.28515625" style="59" customWidth="1"/>
    <col min="4610" max="4610" width="73.42578125" style="59" bestFit="1" customWidth="1"/>
    <col min="4611" max="4614" width="13.7109375" style="59" customWidth="1"/>
    <col min="4615" max="4615" width="3.5703125" style="59" customWidth="1"/>
    <col min="4616" max="4616" width="10.7109375" style="59" customWidth="1"/>
    <col min="4617" max="4618" width="13.7109375" style="59" customWidth="1"/>
    <col min="4619" max="4619" width="1.140625" style="59" customWidth="1"/>
    <col min="4620" max="4621" width="13.7109375" style="59" customWidth="1"/>
    <col min="4622" max="4622" width="10" style="59" customWidth="1"/>
    <col min="4623" max="4623" width="13.85546875" style="59" customWidth="1"/>
    <col min="4624" max="4624" width="9.42578125" style="59" customWidth="1"/>
    <col min="4625" max="4864" width="46.42578125" style="59"/>
    <col min="4865" max="4865" width="8.28515625" style="59" customWidth="1"/>
    <col min="4866" max="4866" width="73.42578125" style="59" bestFit="1" customWidth="1"/>
    <col min="4867" max="4870" width="13.7109375" style="59" customWidth="1"/>
    <col min="4871" max="4871" width="3.5703125" style="59" customWidth="1"/>
    <col min="4872" max="4872" width="10.7109375" style="59" customWidth="1"/>
    <col min="4873" max="4874" width="13.7109375" style="59" customWidth="1"/>
    <col min="4875" max="4875" width="1.140625" style="59" customWidth="1"/>
    <col min="4876" max="4877" width="13.7109375" style="59" customWidth="1"/>
    <col min="4878" max="4878" width="10" style="59" customWidth="1"/>
    <col min="4879" max="4879" width="13.85546875" style="59" customWidth="1"/>
    <col min="4880" max="4880" width="9.42578125" style="59" customWidth="1"/>
    <col min="4881" max="5120" width="46.42578125" style="59"/>
    <col min="5121" max="5121" width="8.28515625" style="59" customWidth="1"/>
    <col min="5122" max="5122" width="73.42578125" style="59" bestFit="1" customWidth="1"/>
    <col min="5123" max="5126" width="13.7109375" style="59" customWidth="1"/>
    <col min="5127" max="5127" width="3.5703125" style="59" customWidth="1"/>
    <col min="5128" max="5128" width="10.7109375" style="59" customWidth="1"/>
    <col min="5129" max="5130" width="13.7109375" style="59" customWidth="1"/>
    <col min="5131" max="5131" width="1.140625" style="59" customWidth="1"/>
    <col min="5132" max="5133" width="13.7109375" style="59" customWidth="1"/>
    <col min="5134" max="5134" width="10" style="59" customWidth="1"/>
    <col min="5135" max="5135" width="13.85546875" style="59" customWidth="1"/>
    <col min="5136" max="5136" width="9.42578125" style="59" customWidth="1"/>
    <col min="5137" max="5376" width="46.42578125" style="59"/>
    <col min="5377" max="5377" width="8.28515625" style="59" customWidth="1"/>
    <col min="5378" max="5378" width="73.42578125" style="59" bestFit="1" customWidth="1"/>
    <col min="5379" max="5382" width="13.7109375" style="59" customWidth="1"/>
    <col min="5383" max="5383" width="3.5703125" style="59" customWidth="1"/>
    <col min="5384" max="5384" width="10.7109375" style="59" customWidth="1"/>
    <col min="5385" max="5386" width="13.7109375" style="59" customWidth="1"/>
    <col min="5387" max="5387" width="1.140625" style="59" customWidth="1"/>
    <col min="5388" max="5389" width="13.7109375" style="59" customWidth="1"/>
    <col min="5390" max="5390" width="10" style="59" customWidth="1"/>
    <col min="5391" max="5391" width="13.85546875" style="59" customWidth="1"/>
    <col min="5392" max="5392" width="9.42578125" style="59" customWidth="1"/>
    <col min="5393" max="5632" width="46.42578125" style="59"/>
    <col min="5633" max="5633" width="8.28515625" style="59" customWidth="1"/>
    <col min="5634" max="5634" width="73.42578125" style="59" bestFit="1" customWidth="1"/>
    <col min="5635" max="5638" width="13.7109375" style="59" customWidth="1"/>
    <col min="5639" max="5639" width="3.5703125" style="59" customWidth="1"/>
    <col min="5640" max="5640" width="10.7109375" style="59" customWidth="1"/>
    <col min="5641" max="5642" width="13.7109375" style="59" customWidth="1"/>
    <col min="5643" max="5643" width="1.140625" style="59" customWidth="1"/>
    <col min="5644" max="5645" width="13.7109375" style="59" customWidth="1"/>
    <col min="5646" max="5646" width="10" style="59" customWidth="1"/>
    <col min="5647" max="5647" width="13.85546875" style="59" customWidth="1"/>
    <col min="5648" max="5648" width="9.42578125" style="59" customWidth="1"/>
    <col min="5649" max="5888" width="46.42578125" style="59"/>
    <col min="5889" max="5889" width="8.28515625" style="59" customWidth="1"/>
    <col min="5890" max="5890" width="73.42578125" style="59" bestFit="1" customWidth="1"/>
    <col min="5891" max="5894" width="13.7109375" style="59" customWidth="1"/>
    <col min="5895" max="5895" width="3.5703125" style="59" customWidth="1"/>
    <col min="5896" max="5896" width="10.7109375" style="59" customWidth="1"/>
    <col min="5897" max="5898" width="13.7109375" style="59" customWidth="1"/>
    <col min="5899" max="5899" width="1.140625" style="59" customWidth="1"/>
    <col min="5900" max="5901" width="13.7109375" style="59" customWidth="1"/>
    <col min="5902" max="5902" width="10" style="59" customWidth="1"/>
    <col min="5903" max="5903" width="13.85546875" style="59" customWidth="1"/>
    <col min="5904" max="5904" width="9.42578125" style="59" customWidth="1"/>
    <col min="5905" max="6144" width="46.42578125" style="59"/>
    <col min="6145" max="6145" width="8.28515625" style="59" customWidth="1"/>
    <col min="6146" max="6146" width="73.42578125" style="59" bestFit="1" customWidth="1"/>
    <col min="6147" max="6150" width="13.7109375" style="59" customWidth="1"/>
    <col min="6151" max="6151" width="3.5703125" style="59" customWidth="1"/>
    <col min="6152" max="6152" width="10.7109375" style="59" customWidth="1"/>
    <col min="6153" max="6154" width="13.7109375" style="59" customWidth="1"/>
    <col min="6155" max="6155" width="1.140625" style="59" customWidth="1"/>
    <col min="6156" max="6157" width="13.7109375" style="59" customWidth="1"/>
    <col min="6158" max="6158" width="10" style="59" customWidth="1"/>
    <col min="6159" max="6159" width="13.85546875" style="59" customWidth="1"/>
    <col min="6160" max="6160" width="9.42578125" style="59" customWidth="1"/>
    <col min="6161" max="6400" width="46.42578125" style="59"/>
    <col min="6401" max="6401" width="8.28515625" style="59" customWidth="1"/>
    <col min="6402" max="6402" width="73.42578125" style="59" bestFit="1" customWidth="1"/>
    <col min="6403" max="6406" width="13.7109375" style="59" customWidth="1"/>
    <col min="6407" max="6407" width="3.5703125" style="59" customWidth="1"/>
    <col min="6408" max="6408" width="10.7109375" style="59" customWidth="1"/>
    <col min="6409" max="6410" width="13.7109375" style="59" customWidth="1"/>
    <col min="6411" max="6411" width="1.140625" style="59" customWidth="1"/>
    <col min="6412" max="6413" width="13.7109375" style="59" customWidth="1"/>
    <col min="6414" max="6414" width="10" style="59" customWidth="1"/>
    <col min="6415" max="6415" width="13.85546875" style="59" customWidth="1"/>
    <col min="6416" max="6416" width="9.42578125" style="59" customWidth="1"/>
    <col min="6417" max="6656" width="46.42578125" style="59"/>
    <col min="6657" max="6657" width="8.28515625" style="59" customWidth="1"/>
    <col min="6658" max="6658" width="73.42578125" style="59" bestFit="1" customWidth="1"/>
    <col min="6659" max="6662" width="13.7109375" style="59" customWidth="1"/>
    <col min="6663" max="6663" width="3.5703125" style="59" customWidth="1"/>
    <col min="6664" max="6664" width="10.7109375" style="59" customWidth="1"/>
    <col min="6665" max="6666" width="13.7109375" style="59" customWidth="1"/>
    <col min="6667" max="6667" width="1.140625" style="59" customWidth="1"/>
    <col min="6668" max="6669" width="13.7109375" style="59" customWidth="1"/>
    <col min="6670" max="6670" width="10" style="59" customWidth="1"/>
    <col min="6671" max="6671" width="13.85546875" style="59" customWidth="1"/>
    <col min="6672" max="6672" width="9.42578125" style="59" customWidth="1"/>
    <col min="6673" max="6912" width="46.42578125" style="59"/>
    <col min="6913" max="6913" width="8.28515625" style="59" customWidth="1"/>
    <col min="6914" max="6914" width="73.42578125" style="59" bestFit="1" customWidth="1"/>
    <col min="6915" max="6918" width="13.7109375" style="59" customWidth="1"/>
    <col min="6919" max="6919" width="3.5703125" style="59" customWidth="1"/>
    <col min="6920" max="6920" width="10.7109375" style="59" customWidth="1"/>
    <col min="6921" max="6922" width="13.7109375" style="59" customWidth="1"/>
    <col min="6923" max="6923" width="1.140625" style="59" customWidth="1"/>
    <col min="6924" max="6925" width="13.7109375" style="59" customWidth="1"/>
    <col min="6926" max="6926" width="10" style="59" customWidth="1"/>
    <col min="6927" max="6927" width="13.85546875" style="59" customWidth="1"/>
    <col min="6928" max="6928" width="9.42578125" style="59" customWidth="1"/>
    <col min="6929" max="7168" width="46.42578125" style="59"/>
    <col min="7169" max="7169" width="8.28515625" style="59" customWidth="1"/>
    <col min="7170" max="7170" width="73.42578125" style="59" bestFit="1" customWidth="1"/>
    <col min="7171" max="7174" width="13.7109375" style="59" customWidth="1"/>
    <col min="7175" max="7175" width="3.5703125" style="59" customWidth="1"/>
    <col min="7176" max="7176" width="10.7109375" style="59" customWidth="1"/>
    <col min="7177" max="7178" width="13.7109375" style="59" customWidth="1"/>
    <col min="7179" max="7179" width="1.140625" style="59" customWidth="1"/>
    <col min="7180" max="7181" width="13.7109375" style="59" customWidth="1"/>
    <col min="7182" max="7182" width="10" style="59" customWidth="1"/>
    <col min="7183" max="7183" width="13.85546875" style="59" customWidth="1"/>
    <col min="7184" max="7184" width="9.42578125" style="59" customWidth="1"/>
    <col min="7185" max="7424" width="46.42578125" style="59"/>
    <col min="7425" max="7425" width="8.28515625" style="59" customWidth="1"/>
    <col min="7426" max="7426" width="73.42578125" style="59" bestFit="1" customWidth="1"/>
    <col min="7427" max="7430" width="13.7109375" style="59" customWidth="1"/>
    <col min="7431" max="7431" width="3.5703125" style="59" customWidth="1"/>
    <col min="7432" max="7432" width="10.7109375" style="59" customWidth="1"/>
    <col min="7433" max="7434" width="13.7109375" style="59" customWidth="1"/>
    <col min="7435" max="7435" width="1.140625" style="59" customWidth="1"/>
    <col min="7436" max="7437" width="13.7109375" style="59" customWidth="1"/>
    <col min="7438" max="7438" width="10" style="59" customWidth="1"/>
    <col min="7439" max="7439" width="13.85546875" style="59" customWidth="1"/>
    <col min="7440" max="7440" width="9.42578125" style="59" customWidth="1"/>
    <col min="7441" max="7680" width="46.42578125" style="59"/>
    <col min="7681" max="7681" width="8.28515625" style="59" customWidth="1"/>
    <col min="7682" max="7682" width="73.42578125" style="59" bestFit="1" customWidth="1"/>
    <col min="7683" max="7686" width="13.7109375" style="59" customWidth="1"/>
    <col min="7687" max="7687" width="3.5703125" style="59" customWidth="1"/>
    <col min="7688" max="7688" width="10.7109375" style="59" customWidth="1"/>
    <col min="7689" max="7690" width="13.7109375" style="59" customWidth="1"/>
    <col min="7691" max="7691" width="1.140625" style="59" customWidth="1"/>
    <col min="7692" max="7693" width="13.7109375" style="59" customWidth="1"/>
    <col min="7694" max="7694" width="10" style="59" customWidth="1"/>
    <col min="7695" max="7695" width="13.85546875" style="59" customWidth="1"/>
    <col min="7696" max="7696" width="9.42578125" style="59" customWidth="1"/>
    <col min="7697" max="7936" width="46.42578125" style="59"/>
    <col min="7937" max="7937" width="8.28515625" style="59" customWidth="1"/>
    <col min="7938" max="7938" width="73.42578125" style="59" bestFit="1" customWidth="1"/>
    <col min="7939" max="7942" width="13.7109375" style="59" customWidth="1"/>
    <col min="7943" max="7943" width="3.5703125" style="59" customWidth="1"/>
    <col min="7944" max="7944" width="10.7109375" style="59" customWidth="1"/>
    <col min="7945" max="7946" width="13.7109375" style="59" customWidth="1"/>
    <col min="7947" max="7947" width="1.140625" style="59" customWidth="1"/>
    <col min="7948" max="7949" width="13.7109375" style="59" customWidth="1"/>
    <col min="7950" max="7950" width="10" style="59" customWidth="1"/>
    <col min="7951" max="7951" width="13.85546875" style="59" customWidth="1"/>
    <col min="7952" max="7952" width="9.42578125" style="59" customWidth="1"/>
    <col min="7953" max="8192" width="46.42578125" style="59"/>
    <col min="8193" max="8193" width="8.28515625" style="59" customWidth="1"/>
    <col min="8194" max="8194" width="73.42578125" style="59" bestFit="1" customWidth="1"/>
    <col min="8195" max="8198" width="13.7109375" style="59" customWidth="1"/>
    <col min="8199" max="8199" width="3.5703125" style="59" customWidth="1"/>
    <col min="8200" max="8200" width="10.7109375" style="59" customWidth="1"/>
    <col min="8201" max="8202" width="13.7109375" style="59" customWidth="1"/>
    <col min="8203" max="8203" width="1.140625" style="59" customWidth="1"/>
    <col min="8204" max="8205" width="13.7109375" style="59" customWidth="1"/>
    <col min="8206" max="8206" width="10" style="59" customWidth="1"/>
    <col min="8207" max="8207" width="13.85546875" style="59" customWidth="1"/>
    <col min="8208" max="8208" width="9.42578125" style="59" customWidth="1"/>
    <col min="8209" max="8448" width="46.42578125" style="59"/>
    <col min="8449" max="8449" width="8.28515625" style="59" customWidth="1"/>
    <col min="8450" max="8450" width="73.42578125" style="59" bestFit="1" customWidth="1"/>
    <col min="8451" max="8454" width="13.7109375" style="59" customWidth="1"/>
    <col min="8455" max="8455" width="3.5703125" style="59" customWidth="1"/>
    <col min="8456" max="8456" width="10.7109375" style="59" customWidth="1"/>
    <col min="8457" max="8458" width="13.7109375" style="59" customWidth="1"/>
    <col min="8459" max="8459" width="1.140625" style="59" customWidth="1"/>
    <col min="8460" max="8461" width="13.7109375" style="59" customWidth="1"/>
    <col min="8462" max="8462" width="10" style="59" customWidth="1"/>
    <col min="8463" max="8463" width="13.85546875" style="59" customWidth="1"/>
    <col min="8464" max="8464" width="9.42578125" style="59" customWidth="1"/>
    <col min="8465" max="8704" width="46.42578125" style="59"/>
    <col min="8705" max="8705" width="8.28515625" style="59" customWidth="1"/>
    <col min="8706" max="8706" width="73.42578125" style="59" bestFit="1" customWidth="1"/>
    <col min="8707" max="8710" width="13.7109375" style="59" customWidth="1"/>
    <col min="8711" max="8711" width="3.5703125" style="59" customWidth="1"/>
    <col min="8712" max="8712" width="10.7109375" style="59" customWidth="1"/>
    <col min="8713" max="8714" width="13.7109375" style="59" customWidth="1"/>
    <col min="8715" max="8715" width="1.140625" style="59" customWidth="1"/>
    <col min="8716" max="8717" width="13.7109375" style="59" customWidth="1"/>
    <col min="8718" max="8718" width="10" style="59" customWidth="1"/>
    <col min="8719" max="8719" width="13.85546875" style="59" customWidth="1"/>
    <col min="8720" max="8720" width="9.42578125" style="59" customWidth="1"/>
    <col min="8721" max="8960" width="46.42578125" style="59"/>
    <col min="8961" max="8961" width="8.28515625" style="59" customWidth="1"/>
    <col min="8962" max="8962" width="73.42578125" style="59" bestFit="1" customWidth="1"/>
    <col min="8963" max="8966" width="13.7109375" style="59" customWidth="1"/>
    <col min="8967" max="8967" width="3.5703125" style="59" customWidth="1"/>
    <col min="8968" max="8968" width="10.7109375" style="59" customWidth="1"/>
    <col min="8969" max="8970" width="13.7109375" style="59" customWidth="1"/>
    <col min="8971" max="8971" width="1.140625" style="59" customWidth="1"/>
    <col min="8972" max="8973" width="13.7109375" style="59" customWidth="1"/>
    <col min="8974" max="8974" width="10" style="59" customWidth="1"/>
    <col min="8975" max="8975" width="13.85546875" style="59" customWidth="1"/>
    <col min="8976" max="8976" width="9.42578125" style="59" customWidth="1"/>
    <col min="8977" max="9216" width="46.42578125" style="59"/>
    <col min="9217" max="9217" width="8.28515625" style="59" customWidth="1"/>
    <col min="9218" max="9218" width="73.42578125" style="59" bestFit="1" customWidth="1"/>
    <col min="9219" max="9222" width="13.7109375" style="59" customWidth="1"/>
    <col min="9223" max="9223" width="3.5703125" style="59" customWidth="1"/>
    <col min="9224" max="9224" width="10.7109375" style="59" customWidth="1"/>
    <col min="9225" max="9226" width="13.7109375" style="59" customWidth="1"/>
    <col min="9227" max="9227" width="1.140625" style="59" customWidth="1"/>
    <col min="9228" max="9229" width="13.7109375" style="59" customWidth="1"/>
    <col min="9230" max="9230" width="10" style="59" customWidth="1"/>
    <col min="9231" max="9231" width="13.85546875" style="59" customWidth="1"/>
    <col min="9232" max="9232" width="9.42578125" style="59" customWidth="1"/>
    <col min="9233" max="9472" width="46.42578125" style="59"/>
    <col min="9473" max="9473" width="8.28515625" style="59" customWidth="1"/>
    <col min="9474" max="9474" width="73.42578125" style="59" bestFit="1" customWidth="1"/>
    <col min="9475" max="9478" width="13.7109375" style="59" customWidth="1"/>
    <col min="9479" max="9479" width="3.5703125" style="59" customWidth="1"/>
    <col min="9480" max="9480" width="10.7109375" style="59" customWidth="1"/>
    <col min="9481" max="9482" width="13.7109375" style="59" customWidth="1"/>
    <col min="9483" max="9483" width="1.140625" style="59" customWidth="1"/>
    <col min="9484" max="9485" width="13.7109375" style="59" customWidth="1"/>
    <col min="9486" max="9486" width="10" style="59" customWidth="1"/>
    <col min="9487" max="9487" width="13.85546875" style="59" customWidth="1"/>
    <col min="9488" max="9488" width="9.42578125" style="59" customWidth="1"/>
    <col min="9489" max="9728" width="46.42578125" style="59"/>
    <col min="9729" max="9729" width="8.28515625" style="59" customWidth="1"/>
    <col min="9730" max="9730" width="73.42578125" style="59" bestFit="1" customWidth="1"/>
    <col min="9731" max="9734" width="13.7109375" style="59" customWidth="1"/>
    <col min="9735" max="9735" width="3.5703125" style="59" customWidth="1"/>
    <col min="9736" max="9736" width="10.7109375" style="59" customWidth="1"/>
    <col min="9737" max="9738" width="13.7109375" style="59" customWidth="1"/>
    <col min="9739" max="9739" width="1.140625" style="59" customWidth="1"/>
    <col min="9740" max="9741" width="13.7109375" style="59" customWidth="1"/>
    <col min="9742" max="9742" width="10" style="59" customWidth="1"/>
    <col min="9743" max="9743" width="13.85546875" style="59" customWidth="1"/>
    <col min="9744" max="9744" width="9.42578125" style="59" customWidth="1"/>
    <col min="9745" max="9984" width="46.42578125" style="59"/>
    <col min="9985" max="9985" width="8.28515625" style="59" customWidth="1"/>
    <col min="9986" max="9986" width="73.42578125" style="59" bestFit="1" customWidth="1"/>
    <col min="9987" max="9990" width="13.7109375" style="59" customWidth="1"/>
    <col min="9991" max="9991" width="3.5703125" style="59" customWidth="1"/>
    <col min="9992" max="9992" width="10.7109375" style="59" customWidth="1"/>
    <col min="9993" max="9994" width="13.7109375" style="59" customWidth="1"/>
    <col min="9995" max="9995" width="1.140625" style="59" customWidth="1"/>
    <col min="9996" max="9997" width="13.7109375" style="59" customWidth="1"/>
    <col min="9998" max="9998" width="10" style="59" customWidth="1"/>
    <col min="9999" max="9999" width="13.85546875" style="59" customWidth="1"/>
    <col min="10000" max="10000" width="9.42578125" style="59" customWidth="1"/>
    <col min="10001" max="10240" width="46.42578125" style="59"/>
    <col min="10241" max="10241" width="8.28515625" style="59" customWidth="1"/>
    <col min="10242" max="10242" width="73.42578125" style="59" bestFit="1" customWidth="1"/>
    <col min="10243" max="10246" width="13.7109375" style="59" customWidth="1"/>
    <col min="10247" max="10247" width="3.5703125" style="59" customWidth="1"/>
    <col min="10248" max="10248" width="10.7109375" style="59" customWidth="1"/>
    <col min="10249" max="10250" width="13.7109375" style="59" customWidth="1"/>
    <col min="10251" max="10251" width="1.140625" style="59" customWidth="1"/>
    <col min="10252" max="10253" width="13.7109375" style="59" customWidth="1"/>
    <col min="10254" max="10254" width="10" style="59" customWidth="1"/>
    <col min="10255" max="10255" width="13.85546875" style="59" customWidth="1"/>
    <col min="10256" max="10256" width="9.42578125" style="59" customWidth="1"/>
    <col min="10257" max="10496" width="46.42578125" style="59"/>
    <col min="10497" max="10497" width="8.28515625" style="59" customWidth="1"/>
    <col min="10498" max="10498" width="73.42578125" style="59" bestFit="1" customWidth="1"/>
    <col min="10499" max="10502" width="13.7109375" style="59" customWidth="1"/>
    <col min="10503" max="10503" width="3.5703125" style="59" customWidth="1"/>
    <col min="10504" max="10504" width="10.7109375" style="59" customWidth="1"/>
    <col min="10505" max="10506" width="13.7109375" style="59" customWidth="1"/>
    <col min="10507" max="10507" width="1.140625" style="59" customWidth="1"/>
    <col min="10508" max="10509" width="13.7109375" style="59" customWidth="1"/>
    <col min="10510" max="10510" width="10" style="59" customWidth="1"/>
    <col min="10511" max="10511" width="13.85546875" style="59" customWidth="1"/>
    <col min="10512" max="10512" width="9.42578125" style="59" customWidth="1"/>
    <col min="10513" max="10752" width="46.42578125" style="59"/>
    <col min="10753" max="10753" width="8.28515625" style="59" customWidth="1"/>
    <col min="10754" max="10754" width="73.42578125" style="59" bestFit="1" customWidth="1"/>
    <col min="10755" max="10758" width="13.7109375" style="59" customWidth="1"/>
    <col min="10759" max="10759" width="3.5703125" style="59" customWidth="1"/>
    <col min="10760" max="10760" width="10.7109375" style="59" customWidth="1"/>
    <col min="10761" max="10762" width="13.7109375" style="59" customWidth="1"/>
    <col min="10763" max="10763" width="1.140625" style="59" customWidth="1"/>
    <col min="10764" max="10765" width="13.7109375" style="59" customWidth="1"/>
    <col min="10766" max="10766" width="10" style="59" customWidth="1"/>
    <col min="10767" max="10767" width="13.85546875" style="59" customWidth="1"/>
    <col min="10768" max="10768" width="9.42578125" style="59" customWidth="1"/>
    <col min="10769" max="11008" width="46.42578125" style="59"/>
    <col min="11009" max="11009" width="8.28515625" style="59" customWidth="1"/>
    <col min="11010" max="11010" width="73.42578125" style="59" bestFit="1" customWidth="1"/>
    <col min="11011" max="11014" width="13.7109375" style="59" customWidth="1"/>
    <col min="11015" max="11015" width="3.5703125" style="59" customWidth="1"/>
    <col min="11016" max="11016" width="10.7109375" style="59" customWidth="1"/>
    <col min="11017" max="11018" width="13.7109375" style="59" customWidth="1"/>
    <col min="11019" max="11019" width="1.140625" style="59" customWidth="1"/>
    <col min="11020" max="11021" width="13.7109375" style="59" customWidth="1"/>
    <col min="11022" max="11022" width="10" style="59" customWidth="1"/>
    <col min="11023" max="11023" width="13.85546875" style="59" customWidth="1"/>
    <col min="11024" max="11024" width="9.42578125" style="59" customWidth="1"/>
    <col min="11025" max="11264" width="46.42578125" style="59"/>
    <col min="11265" max="11265" width="8.28515625" style="59" customWidth="1"/>
    <col min="11266" max="11266" width="73.42578125" style="59" bestFit="1" customWidth="1"/>
    <col min="11267" max="11270" width="13.7109375" style="59" customWidth="1"/>
    <col min="11271" max="11271" width="3.5703125" style="59" customWidth="1"/>
    <col min="11272" max="11272" width="10.7109375" style="59" customWidth="1"/>
    <col min="11273" max="11274" width="13.7109375" style="59" customWidth="1"/>
    <col min="11275" max="11275" width="1.140625" style="59" customWidth="1"/>
    <col min="11276" max="11277" width="13.7109375" style="59" customWidth="1"/>
    <col min="11278" max="11278" width="10" style="59" customWidth="1"/>
    <col min="11279" max="11279" width="13.85546875" style="59" customWidth="1"/>
    <col min="11280" max="11280" width="9.42578125" style="59" customWidth="1"/>
    <col min="11281" max="11520" width="46.42578125" style="59"/>
    <col min="11521" max="11521" width="8.28515625" style="59" customWidth="1"/>
    <col min="11522" max="11522" width="73.42578125" style="59" bestFit="1" customWidth="1"/>
    <col min="11523" max="11526" width="13.7109375" style="59" customWidth="1"/>
    <col min="11527" max="11527" width="3.5703125" style="59" customWidth="1"/>
    <col min="11528" max="11528" width="10.7109375" style="59" customWidth="1"/>
    <col min="11529" max="11530" width="13.7109375" style="59" customWidth="1"/>
    <col min="11531" max="11531" width="1.140625" style="59" customWidth="1"/>
    <col min="11532" max="11533" width="13.7109375" style="59" customWidth="1"/>
    <col min="11534" max="11534" width="10" style="59" customWidth="1"/>
    <col min="11535" max="11535" width="13.85546875" style="59" customWidth="1"/>
    <col min="11536" max="11536" width="9.42578125" style="59" customWidth="1"/>
    <col min="11537" max="11776" width="46.42578125" style="59"/>
    <col min="11777" max="11777" width="8.28515625" style="59" customWidth="1"/>
    <col min="11778" max="11778" width="73.42578125" style="59" bestFit="1" customWidth="1"/>
    <col min="11779" max="11782" width="13.7109375" style="59" customWidth="1"/>
    <col min="11783" max="11783" width="3.5703125" style="59" customWidth="1"/>
    <col min="11784" max="11784" width="10.7109375" style="59" customWidth="1"/>
    <col min="11785" max="11786" width="13.7109375" style="59" customWidth="1"/>
    <col min="11787" max="11787" width="1.140625" style="59" customWidth="1"/>
    <col min="11788" max="11789" width="13.7109375" style="59" customWidth="1"/>
    <col min="11790" max="11790" width="10" style="59" customWidth="1"/>
    <col min="11791" max="11791" width="13.85546875" style="59" customWidth="1"/>
    <col min="11792" max="11792" width="9.42578125" style="59" customWidth="1"/>
    <col min="11793" max="12032" width="46.42578125" style="59"/>
    <col min="12033" max="12033" width="8.28515625" style="59" customWidth="1"/>
    <col min="12034" max="12034" width="73.42578125" style="59" bestFit="1" customWidth="1"/>
    <col min="12035" max="12038" width="13.7109375" style="59" customWidth="1"/>
    <col min="12039" max="12039" width="3.5703125" style="59" customWidth="1"/>
    <col min="12040" max="12040" width="10.7109375" style="59" customWidth="1"/>
    <col min="12041" max="12042" width="13.7109375" style="59" customWidth="1"/>
    <col min="12043" max="12043" width="1.140625" style="59" customWidth="1"/>
    <col min="12044" max="12045" width="13.7109375" style="59" customWidth="1"/>
    <col min="12046" max="12046" width="10" style="59" customWidth="1"/>
    <col min="12047" max="12047" width="13.85546875" style="59" customWidth="1"/>
    <col min="12048" max="12048" width="9.42578125" style="59" customWidth="1"/>
    <col min="12049" max="12288" width="46.42578125" style="59"/>
    <col min="12289" max="12289" width="8.28515625" style="59" customWidth="1"/>
    <col min="12290" max="12290" width="73.42578125" style="59" bestFit="1" customWidth="1"/>
    <col min="12291" max="12294" width="13.7109375" style="59" customWidth="1"/>
    <col min="12295" max="12295" width="3.5703125" style="59" customWidth="1"/>
    <col min="12296" max="12296" width="10.7109375" style="59" customWidth="1"/>
    <col min="12297" max="12298" width="13.7109375" style="59" customWidth="1"/>
    <col min="12299" max="12299" width="1.140625" style="59" customWidth="1"/>
    <col min="12300" max="12301" width="13.7109375" style="59" customWidth="1"/>
    <col min="12302" max="12302" width="10" style="59" customWidth="1"/>
    <col min="12303" max="12303" width="13.85546875" style="59" customWidth="1"/>
    <col min="12304" max="12304" width="9.42578125" style="59" customWidth="1"/>
    <col min="12305" max="12544" width="46.42578125" style="59"/>
    <col min="12545" max="12545" width="8.28515625" style="59" customWidth="1"/>
    <col min="12546" max="12546" width="73.42578125" style="59" bestFit="1" customWidth="1"/>
    <col min="12547" max="12550" width="13.7109375" style="59" customWidth="1"/>
    <col min="12551" max="12551" width="3.5703125" style="59" customWidth="1"/>
    <col min="12552" max="12552" width="10.7109375" style="59" customWidth="1"/>
    <col min="12553" max="12554" width="13.7109375" style="59" customWidth="1"/>
    <col min="12555" max="12555" width="1.140625" style="59" customWidth="1"/>
    <col min="12556" max="12557" width="13.7109375" style="59" customWidth="1"/>
    <col min="12558" max="12558" width="10" style="59" customWidth="1"/>
    <col min="12559" max="12559" width="13.85546875" style="59" customWidth="1"/>
    <col min="12560" max="12560" width="9.42578125" style="59" customWidth="1"/>
    <col min="12561" max="12800" width="46.42578125" style="59"/>
    <col min="12801" max="12801" width="8.28515625" style="59" customWidth="1"/>
    <col min="12802" max="12802" width="73.42578125" style="59" bestFit="1" customWidth="1"/>
    <col min="12803" max="12806" width="13.7109375" style="59" customWidth="1"/>
    <col min="12807" max="12807" width="3.5703125" style="59" customWidth="1"/>
    <col min="12808" max="12808" width="10.7109375" style="59" customWidth="1"/>
    <col min="12809" max="12810" width="13.7109375" style="59" customWidth="1"/>
    <col min="12811" max="12811" width="1.140625" style="59" customWidth="1"/>
    <col min="12812" max="12813" width="13.7109375" style="59" customWidth="1"/>
    <col min="12814" max="12814" width="10" style="59" customWidth="1"/>
    <col min="12815" max="12815" width="13.85546875" style="59" customWidth="1"/>
    <col min="12816" max="12816" width="9.42578125" style="59" customWidth="1"/>
    <col min="12817" max="13056" width="46.42578125" style="59"/>
    <col min="13057" max="13057" width="8.28515625" style="59" customWidth="1"/>
    <col min="13058" max="13058" width="73.42578125" style="59" bestFit="1" customWidth="1"/>
    <col min="13059" max="13062" width="13.7109375" style="59" customWidth="1"/>
    <col min="13063" max="13063" width="3.5703125" style="59" customWidth="1"/>
    <col min="13064" max="13064" width="10.7109375" style="59" customWidth="1"/>
    <col min="13065" max="13066" width="13.7109375" style="59" customWidth="1"/>
    <col min="13067" max="13067" width="1.140625" style="59" customWidth="1"/>
    <col min="13068" max="13069" width="13.7109375" style="59" customWidth="1"/>
    <col min="13070" max="13070" width="10" style="59" customWidth="1"/>
    <col min="13071" max="13071" width="13.85546875" style="59" customWidth="1"/>
    <col min="13072" max="13072" width="9.42578125" style="59" customWidth="1"/>
    <col min="13073" max="13312" width="46.42578125" style="59"/>
    <col min="13313" max="13313" width="8.28515625" style="59" customWidth="1"/>
    <col min="13314" max="13314" width="73.42578125" style="59" bestFit="1" customWidth="1"/>
    <col min="13315" max="13318" width="13.7109375" style="59" customWidth="1"/>
    <col min="13319" max="13319" width="3.5703125" style="59" customWidth="1"/>
    <col min="13320" max="13320" width="10.7109375" style="59" customWidth="1"/>
    <col min="13321" max="13322" width="13.7109375" style="59" customWidth="1"/>
    <col min="13323" max="13323" width="1.140625" style="59" customWidth="1"/>
    <col min="13324" max="13325" width="13.7109375" style="59" customWidth="1"/>
    <col min="13326" max="13326" width="10" style="59" customWidth="1"/>
    <col min="13327" max="13327" width="13.85546875" style="59" customWidth="1"/>
    <col min="13328" max="13328" width="9.42578125" style="59" customWidth="1"/>
    <col min="13329" max="13568" width="46.42578125" style="59"/>
    <col min="13569" max="13569" width="8.28515625" style="59" customWidth="1"/>
    <col min="13570" max="13570" width="73.42578125" style="59" bestFit="1" customWidth="1"/>
    <col min="13571" max="13574" width="13.7109375" style="59" customWidth="1"/>
    <col min="13575" max="13575" width="3.5703125" style="59" customWidth="1"/>
    <col min="13576" max="13576" width="10.7109375" style="59" customWidth="1"/>
    <col min="13577" max="13578" width="13.7109375" style="59" customWidth="1"/>
    <col min="13579" max="13579" width="1.140625" style="59" customWidth="1"/>
    <col min="13580" max="13581" width="13.7109375" style="59" customWidth="1"/>
    <col min="13582" max="13582" width="10" style="59" customWidth="1"/>
    <col min="13583" max="13583" width="13.85546875" style="59" customWidth="1"/>
    <col min="13584" max="13584" width="9.42578125" style="59" customWidth="1"/>
    <col min="13585" max="13824" width="46.42578125" style="59"/>
    <col min="13825" max="13825" width="8.28515625" style="59" customWidth="1"/>
    <col min="13826" max="13826" width="73.42578125" style="59" bestFit="1" customWidth="1"/>
    <col min="13827" max="13830" width="13.7109375" style="59" customWidth="1"/>
    <col min="13831" max="13831" width="3.5703125" style="59" customWidth="1"/>
    <col min="13832" max="13832" width="10.7109375" style="59" customWidth="1"/>
    <col min="13833" max="13834" width="13.7109375" style="59" customWidth="1"/>
    <col min="13835" max="13835" width="1.140625" style="59" customWidth="1"/>
    <col min="13836" max="13837" width="13.7109375" style="59" customWidth="1"/>
    <col min="13838" max="13838" width="10" style="59" customWidth="1"/>
    <col min="13839" max="13839" width="13.85546875" style="59" customWidth="1"/>
    <col min="13840" max="13840" width="9.42578125" style="59" customWidth="1"/>
    <col min="13841" max="14080" width="46.42578125" style="59"/>
    <col min="14081" max="14081" width="8.28515625" style="59" customWidth="1"/>
    <col min="14082" max="14082" width="73.42578125" style="59" bestFit="1" customWidth="1"/>
    <col min="14083" max="14086" width="13.7109375" style="59" customWidth="1"/>
    <col min="14087" max="14087" width="3.5703125" style="59" customWidth="1"/>
    <col min="14088" max="14088" width="10.7109375" style="59" customWidth="1"/>
    <col min="14089" max="14090" width="13.7109375" style="59" customWidth="1"/>
    <col min="14091" max="14091" width="1.140625" style="59" customWidth="1"/>
    <col min="14092" max="14093" width="13.7109375" style="59" customWidth="1"/>
    <col min="14094" max="14094" width="10" style="59" customWidth="1"/>
    <col min="14095" max="14095" width="13.85546875" style="59" customWidth="1"/>
    <col min="14096" max="14096" width="9.42578125" style="59" customWidth="1"/>
    <col min="14097" max="14336" width="46.42578125" style="59"/>
    <col min="14337" max="14337" width="8.28515625" style="59" customWidth="1"/>
    <col min="14338" max="14338" width="73.42578125" style="59" bestFit="1" customWidth="1"/>
    <col min="14339" max="14342" width="13.7109375" style="59" customWidth="1"/>
    <col min="14343" max="14343" width="3.5703125" style="59" customWidth="1"/>
    <col min="14344" max="14344" width="10.7109375" style="59" customWidth="1"/>
    <col min="14345" max="14346" width="13.7109375" style="59" customWidth="1"/>
    <col min="14347" max="14347" width="1.140625" style="59" customWidth="1"/>
    <col min="14348" max="14349" width="13.7109375" style="59" customWidth="1"/>
    <col min="14350" max="14350" width="10" style="59" customWidth="1"/>
    <col min="14351" max="14351" width="13.85546875" style="59" customWidth="1"/>
    <col min="14352" max="14352" width="9.42578125" style="59" customWidth="1"/>
    <col min="14353" max="14592" width="46.42578125" style="59"/>
    <col min="14593" max="14593" width="8.28515625" style="59" customWidth="1"/>
    <col min="14594" max="14594" width="73.42578125" style="59" bestFit="1" customWidth="1"/>
    <col min="14595" max="14598" width="13.7109375" style="59" customWidth="1"/>
    <col min="14599" max="14599" width="3.5703125" style="59" customWidth="1"/>
    <col min="14600" max="14600" width="10.7109375" style="59" customWidth="1"/>
    <col min="14601" max="14602" width="13.7109375" style="59" customWidth="1"/>
    <col min="14603" max="14603" width="1.140625" style="59" customWidth="1"/>
    <col min="14604" max="14605" width="13.7109375" style="59" customWidth="1"/>
    <col min="14606" max="14606" width="10" style="59" customWidth="1"/>
    <col min="14607" max="14607" width="13.85546875" style="59" customWidth="1"/>
    <col min="14608" max="14608" width="9.42578125" style="59" customWidth="1"/>
    <col min="14609" max="14848" width="46.42578125" style="59"/>
    <col min="14849" max="14849" width="8.28515625" style="59" customWidth="1"/>
    <col min="14850" max="14850" width="73.42578125" style="59" bestFit="1" customWidth="1"/>
    <col min="14851" max="14854" width="13.7109375" style="59" customWidth="1"/>
    <col min="14855" max="14855" width="3.5703125" style="59" customWidth="1"/>
    <col min="14856" max="14856" width="10.7109375" style="59" customWidth="1"/>
    <col min="14857" max="14858" width="13.7109375" style="59" customWidth="1"/>
    <col min="14859" max="14859" width="1.140625" style="59" customWidth="1"/>
    <col min="14860" max="14861" width="13.7109375" style="59" customWidth="1"/>
    <col min="14862" max="14862" width="10" style="59" customWidth="1"/>
    <col min="14863" max="14863" width="13.85546875" style="59" customWidth="1"/>
    <col min="14864" max="14864" width="9.42578125" style="59" customWidth="1"/>
    <col min="14865" max="15104" width="46.42578125" style="59"/>
    <col min="15105" max="15105" width="8.28515625" style="59" customWidth="1"/>
    <col min="15106" max="15106" width="73.42578125" style="59" bestFit="1" customWidth="1"/>
    <col min="15107" max="15110" width="13.7109375" style="59" customWidth="1"/>
    <col min="15111" max="15111" width="3.5703125" style="59" customWidth="1"/>
    <col min="15112" max="15112" width="10.7109375" style="59" customWidth="1"/>
    <col min="15113" max="15114" width="13.7109375" style="59" customWidth="1"/>
    <col min="15115" max="15115" width="1.140625" style="59" customWidth="1"/>
    <col min="15116" max="15117" width="13.7109375" style="59" customWidth="1"/>
    <col min="15118" max="15118" width="10" style="59" customWidth="1"/>
    <col min="15119" max="15119" width="13.85546875" style="59" customWidth="1"/>
    <col min="15120" max="15120" width="9.42578125" style="59" customWidth="1"/>
    <col min="15121" max="15360" width="46.42578125" style="59"/>
    <col min="15361" max="15361" width="8.28515625" style="59" customWidth="1"/>
    <col min="15362" max="15362" width="73.42578125" style="59" bestFit="1" customWidth="1"/>
    <col min="15363" max="15366" width="13.7109375" style="59" customWidth="1"/>
    <col min="15367" max="15367" width="3.5703125" style="59" customWidth="1"/>
    <col min="15368" max="15368" width="10.7109375" style="59" customWidth="1"/>
    <col min="15369" max="15370" width="13.7109375" style="59" customWidth="1"/>
    <col min="15371" max="15371" width="1.140625" style="59" customWidth="1"/>
    <col min="15372" max="15373" width="13.7109375" style="59" customWidth="1"/>
    <col min="15374" max="15374" width="10" style="59" customWidth="1"/>
    <col min="15375" max="15375" width="13.85546875" style="59" customWidth="1"/>
    <col min="15376" max="15376" width="9.42578125" style="59" customWidth="1"/>
    <col min="15377" max="15616" width="46.42578125" style="59"/>
    <col min="15617" max="15617" width="8.28515625" style="59" customWidth="1"/>
    <col min="15618" max="15618" width="73.42578125" style="59" bestFit="1" customWidth="1"/>
    <col min="15619" max="15622" width="13.7109375" style="59" customWidth="1"/>
    <col min="15623" max="15623" width="3.5703125" style="59" customWidth="1"/>
    <col min="15624" max="15624" width="10.7109375" style="59" customWidth="1"/>
    <col min="15625" max="15626" width="13.7109375" style="59" customWidth="1"/>
    <col min="15627" max="15627" width="1.140625" style="59" customWidth="1"/>
    <col min="15628" max="15629" width="13.7109375" style="59" customWidth="1"/>
    <col min="15630" max="15630" width="10" style="59" customWidth="1"/>
    <col min="15631" max="15631" width="13.85546875" style="59" customWidth="1"/>
    <col min="15632" max="15632" width="9.42578125" style="59" customWidth="1"/>
    <col min="15633" max="15872" width="46.42578125" style="59"/>
    <col min="15873" max="15873" width="8.28515625" style="59" customWidth="1"/>
    <col min="15874" max="15874" width="73.42578125" style="59" bestFit="1" customWidth="1"/>
    <col min="15875" max="15878" width="13.7109375" style="59" customWidth="1"/>
    <col min="15879" max="15879" width="3.5703125" style="59" customWidth="1"/>
    <col min="15880" max="15880" width="10.7109375" style="59" customWidth="1"/>
    <col min="15881" max="15882" width="13.7109375" style="59" customWidth="1"/>
    <col min="15883" max="15883" width="1.140625" style="59" customWidth="1"/>
    <col min="15884" max="15885" width="13.7109375" style="59" customWidth="1"/>
    <col min="15886" max="15886" width="10" style="59" customWidth="1"/>
    <col min="15887" max="15887" width="13.85546875" style="59" customWidth="1"/>
    <col min="15888" max="15888" width="9.42578125" style="59" customWidth="1"/>
    <col min="15889" max="16128" width="46.42578125" style="59"/>
    <col min="16129" max="16129" width="8.28515625" style="59" customWidth="1"/>
    <col min="16130" max="16130" width="73.42578125" style="59" bestFit="1" customWidth="1"/>
    <col min="16131" max="16134" width="13.7109375" style="59" customWidth="1"/>
    <col min="16135" max="16135" width="3.5703125" style="59" customWidth="1"/>
    <col min="16136" max="16136" width="10.7109375" style="59" customWidth="1"/>
    <col min="16137" max="16138" width="13.7109375" style="59" customWidth="1"/>
    <col min="16139" max="16139" width="1.140625" style="59" customWidth="1"/>
    <col min="16140" max="16141" width="13.7109375" style="59" customWidth="1"/>
    <col min="16142" max="16142" width="10" style="59" customWidth="1"/>
    <col min="16143" max="16143" width="13.85546875" style="59" customWidth="1"/>
    <col min="16144" max="16144" width="9.42578125" style="59" customWidth="1"/>
    <col min="16145" max="16384" width="46.42578125" style="59"/>
  </cols>
  <sheetData>
    <row r="1" spans="1:16" s="220" customFormat="1" ht="44.25" customHeight="1" x14ac:dyDescent="0.2">
      <c r="A1" s="409" t="s">
        <v>736</v>
      </c>
      <c r="B1" s="409"/>
      <c r="C1" s="111" t="s">
        <v>738</v>
      </c>
      <c r="D1" s="111"/>
      <c r="E1" s="111"/>
      <c r="F1" s="255"/>
      <c r="G1" s="255"/>
      <c r="H1" s="255"/>
      <c r="I1" s="255"/>
      <c r="J1" s="255"/>
      <c r="K1" s="255"/>
      <c r="L1" s="255"/>
      <c r="M1" s="255"/>
    </row>
    <row r="2" spans="1:16" s="1" customFormat="1" ht="36" customHeight="1" thickBot="1" x14ac:dyDescent="0.45">
      <c r="A2" s="410" t="s">
        <v>737</v>
      </c>
      <c r="B2" s="410"/>
      <c r="C2" s="410"/>
      <c r="D2" s="410"/>
      <c r="E2" s="410"/>
      <c r="F2" s="410"/>
      <c r="G2" s="410"/>
      <c r="H2" s="410"/>
      <c r="I2" s="410"/>
      <c r="J2" s="410"/>
      <c r="K2" s="410"/>
      <c r="L2" s="410"/>
      <c r="M2" s="410"/>
    </row>
    <row r="3" spans="1:16" customFormat="1" ht="4.5" customHeight="1" x14ac:dyDescent="0.4">
      <c r="A3" s="411"/>
      <c r="B3" s="411"/>
      <c r="C3" s="411"/>
      <c r="D3" s="411"/>
      <c r="E3" s="411"/>
      <c r="F3" s="411"/>
      <c r="G3" s="411"/>
      <c r="H3" s="411"/>
      <c r="I3" s="411"/>
      <c r="J3" s="411"/>
      <c r="K3" s="411"/>
      <c r="L3" s="411"/>
      <c r="M3" s="114"/>
    </row>
    <row r="4" spans="1:16" s="45" customFormat="1" ht="24" customHeight="1" x14ac:dyDescent="0.35">
      <c r="A4" s="256" t="s">
        <v>771</v>
      </c>
      <c r="B4" s="222"/>
      <c r="C4" s="222"/>
      <c r="D4" s="222"/>
      <c r="E4" s="222"/>
      <c r="F4" s="222"/>
      <c r="G4" s="222"/>
      <c r="H4" s="222"/>
      <c r="I4" s="222"/>
      <c r="J4" s="222"/>
      <c r="K4" s="222"/>
      <c r="L4" s="222"/>
      <c r="M4" s="222"/>
    </row>
    <row r="5" spans="1:16" s="45" customFormat="1" ht="17.649999999999999" customHeight="1" x14ac:dyDescent="0.35">
      <c r="A5" s="256" t="s">
        <v>455</v>
      </c>
      <c r="B5" s="222"/>
      <c r="C5" s="222"/>
      <c r="D5" s="222"/>
      <c r="E5" s="222"/>
      <c r="F5" s="222"/>
      <c r="G5" s="222"/>
      <c r="H5" s="222"/>
      <c r="I5" s="222"/>
      <c r="J5" s="222"/>
      <c r="K5" s="222"/>
      <c r="L5" s="222"/>
      <c r="M5" s="222"/>
    </row>
    <row r="6" spans="1:16" s="45" customFormat="1" ht="17.649999999999999" customHeight="1" x14ac:dyDescent="0.35">
      <c r="A6" s="256" t="s">
        <v>456</v>
      </c>
      <c r="B6" s="222"/>
      <c r="C6" s="222"/>
      <c r="D6" s="222"/>
      <c r="E6" s="222"/>
      <c r="F6" s="222"/>
      <c r="G6" s="222"/>
      <c r="H6" s="222"/>
      <c r="I6" s="222"/>
      <c r="J6" s="222"/>
      <c r="K6" s="222"/>
      <c r="L6" s="222"/>
      <c r="M6" s="222"/>
    </row>
    <row r="7" spans="1:16" s="45" customFormat="1" ht="17.649999999999999" customHeight="1" x14ac:dyDescent="0.35">
      <c r="A7" s="256" t="s">
        <v>740</v>
      </c>
      <c r="B7" s="222"/>
      <c r="C7" s="222"/>
      <c r="D7" s="222"/>
      <c r="E7" s="222"/>
      <c r="F7" s="222"/>
      <c r="G7" s="222"/>
      <c r="H7" s="222"/>
      <c r="I7" s="222"/>
      <c r="J7" s="222"/>
      <c r="K7" s="222"/>
      <c r="L7" s="222"/>
      <c r="M7" s="222"/>
    </row>
    <row r="8" spans="1:16" s="45" customFormat="1" ht="17.649999999999999" customHeight="1" x14ac:dyDescent="0.35">
      <c r="A8" s="256" t="s">
        <v>908</v>
      </c>
      <c r="B8" s="222"/>
      <c r="C8" s="257"/>
      <c r="D8" s="222"/>
      <c r="E8" s="222"/>
      <c r="F8" s="222"/>
      <c r="G8" s="222"/>
      <c r="H8" s="222"/>
      <c r="I8" s="222"/>
      <c r="J8" s="222"/>
      <c r="K8" s="222"/>
      <c r="L8" s="222"/>
      <c r="M8" s="222"/>
      <c r="N8" s="46" t="s">
        <v>457</v>
      </c>
    </row>
    <row r="9" spans="1:16" s="49" customFormat="1" ht="17.649999999999999" customHeight="1" x14ac:dyDescent="0.25">
      <c r="A9" s="438" t="s">
        <v>407</v>
      </c>
      <c r="B9" s="440" t="s">
        <v>458</v>
      </c>
      <c r="C9" s="441" t="s">
        <v>459</v>
      </c>
      <c r="D9" s="437" t="s">
        <v>460</v>
      </c>
      <c r="E9" s="437"/>
      <c r="F9" s="437"/>
      <c r="G9" s="441"/>
      <c r="H9" s="437" t="s">
        <v>461</v>
      </c>
      <c r="I9" s="437"/>
      <c r="J9" s="437"/>
      <c r="K9" s="260"/>
      <c r="L9" s="437" t="s">
        <v>462</v>
      </c>
      <c r="M9" s="437"/>
      <c r="N9" s="261">
        <v>18.1052</v>
      </c>
      <c r="O9" s="48"/>
    </row>
    <row r="10" spans="1:16" s="49" customFormat="1" ht="17.649999999999999" customHeight="1" x14ac:dyDescent="0.25">
      <c r="A10" s="438"/>
      <c r="B10" s="440"/>
      <c r="C10" s="441"/>
      <c r="D10" s="260" t="s">
        <v>463</v>
      </c>
      <c r="E10" s="260" t="s">
        <v>464</v>
      </c>
      <c r="F10" s="260" t="s">
        <v>465</v>
      </c>
      <c r="G10" s="441"/>
      <c r="H10" s="260" t="s">
        <v>466</v>
      </c>
      <c r="I10" s="260" t="s">
        <v>467</v>
      </c>
      <c r="J10" s="260" t="s">
        <v>465</v>
      </c>
      <c r="K10" s="260"/>
      <c r="L10" s="260" t="s">
        <v>468</v>
      </c>
      <c r="M10" s="260" t="s">
        <v>88</v>
      </c>
      <c r="N10" s="262"/>
    </row>
    <row r="11" spans="1:16" s="50" customFormat="1" ht="17.649999999999999" customHeight="1" thickBot="1" x14ac:dyDescent="0.3">
      <c r="A11" s="439"/>
      <c r="B11" s="437"/>
      <c r="C11" s="263" t="s">
        <v>108</v>
      </c>
      <c r="D11" s="260" t="s">
        <v>19</v>
      </c>
      <c r="E11" s="260" t="s">
        <v>20</v>
      </c>
      <c r="F11" s="260" t="s">
        <v>469</v>
      </c>
      <c r="G11" s="264"/>
      <c r="H11" s="260" t="s">
        <v>417</v>
      </c>
      <c r="I11" s="260" t="s">
        <v>418</v>
      </c>
      <c r="J11" s="260" t="s">
        <v>470</v>
      </c>
      <c r="K11" s="260"/>
      <c r="L11" s="260" t="s">
        <v>471</v>
      </c>
      <c r="M11" s="260" t="s">
        <v>472</v>
      </c>
      <c r="N11" s="265"/>
    </row>
    <row r="12" spans="1:16" s="85" customFormat="1" ht="5.25" customHeight="1" thickBot="1" x14ac:dyDescent="0.3">
      <c r="A12" s="279"/>
      <c r="B12" s="118"/>
      <c r="C12" s="280"/>
      <c r="D12" s="118"/>
      <c r="E12" s="118"/>
      <c r="F12" s="118"/>
      <c r="G12" s="118"/>
      <c r="H12" s="118"/>
      <c r="I12" s="118"/>
      <c r="J12" s="118"/>
      <c r="K12" s="118"/>
      <c r="L12" s="118"/>
      <c r="M12" s="118"/>
      <c r="N12" s="281"/>
    </row>
    <row r="13" spans="1:16" s="50" customFormat="1" ht="17.649999999999999" customHeight="1" x14ac:dyDescent="0.25">
      <c r="A13" s="304"/>
      <c r="B13" s="296" t="s">
        <v>88</v>
      </c>
      <c r="C13" s="297">
        <f>C14+C249</f>
        <v>417965.0961919633</v>
      </c>
      <c r="D13" s="297">
        <f>D14+D249</f>
        <v>302637.09982639638</v>
      </c>
      <c r="E13" s="297">
        <f>E14+E249</f>
        <v>2376.6557684777672</v>
      </c>
      <c r="F13" s="297">
        <f>F14+F249</f>
        <v>305013.75559487415</v>
      </c>
      <c r="G13" s="297"/>
      <c r="H13" s="297">
        <f>H14+H249</f>
        <v>8380.6524144621217</v>
      </c>
      <c r="I13" s="297">
        <f>I14+I249</f>
        <v>12107.195758181184</v>
      </c>
      <c r="J13" s="297">
        <f>J14+J249</f>
        <v>20487.848172643302</v>
      </c>
      <c r="K13" s="297"/>
      <c r="L13" s="297">
        <f>L14+L249</f>
        <v>92463.492424446144</v>
      </c>
      <c r="M13" s="297">
        <f>M14+M249</f>
        <v>112951.34059708947</v>
      </c>
      <c r="N13" s="266"/>
      <c r="O13" s="51"/>
      <c r="P13" s="51"/>
    </row>
    <row r="14" spans="1:16" s="52" customFormat="1" ht="17.649999999999999" customHeight="1" x14ac:dyDescent="0.25">
      <c r="A14" s="300"/>
      <c r="B14" s="284" t="s">
        <v>473</v>
      </c>
      <c r="C14" s="285">
        <f>SUM(C15:C248)</f>
        <v>346591.56058802264</v>
      </c>
      <c r="D14" s="285">
        <f>SUM(D15:D248)</f>
        <v>279745.70455400436</v>
      </c>
      <c r="E14" s="285">
        <f>SUM(E15:E248)</f>
        <v>1483.0227413368232</v>
      </c>
      <c r="F14" s="285">
        <f>SUM(F15:F248)</f>
        <v>281228.7272953412</v>
      </c>
      <c r="G14" s="285"/>
      <c r="H14" s="285">
        <f>SUM(H15:H248)</f>
        <v>5358.3364375763313</v>
      </c>
      <c r="I14" s="285">
        <f>SUM(I15:I248)</f>
        <v>7484.5245199510327</v>
      </c>
      <c r="J14" s="285">
        <f>SUM(J15:J248)</f>
        <v>12842.860957527359</v>
      </c>
      <c r="K14" s="285"/>
      <c r="L14" s="285">
        <f>SUM(L15:L248)</f>
        <v>52519.972335154373</v>
      </c>
      <c r="M14" s="285">
        <f>SUM(M15:M248)</f>
        <v>65362.833292681753</v>
      </c>
      <c r="N14" s="258"/>
    </row>
    <row r="15" spans="1:16" s="52" customFormat="1" ht="17.649999999999999" customHeight="1" x14ac:dyDescent="0.25">
      <c r="A15" s="301">
        <v>1</v>
      </c>
      <c r="B15" s="286" t="s">
        <v>772</v>
      </c>
      <c r="C15" s="287">
        <v>1870.9189472</v>
      </c>
      <c r="D15" s="287">
        <v>1870.9189472</v>
      </c>
      <c r="E15" s="287">
        <v>0</v>
      </c>
      <c r="F15" s="287">
        <f>+D15+E15</f>
        <v>1870.9189472</v>
      </c>
      <c r="G15" s="287"/>
      <c r="H15" s="287">
        <v>0</v>
      </c>
      <c r="I15" s="287">
        <v>0</v>
      </c>
      <c r="J15" s="287">
        <f>+H15+I15</f>
        <v>0</v>
      </c>
      <c r="K15" s="287"/>
      <c r="L15" s="287">
        <f>SUM(C15-F15-J15)</f>
        <v>0</v>
      </c>
      <c r="M15" s="287">
        <f>J15+L15</f>
        <v>0</v>
      </c>
      <c r="N15" s="259"/>
    </row>
    <row r="16" spans="1:16" s="52" customFormat="1" ht="17.649999999999999" customHeight="1" x14ac:dyDescent="0.25">
      <c r="A16" s="301">
        <v>2</v>
      </c>
      <c r="B16" s="286" t="s">
        <v>773</v>
      </c>
      <c r="C16" s="287">
        <v>5021.7663200315064</v>
      </c>
      <c r="D16" s="287">
        <v>5021.7663200315083</v>
      </c>
      <c r="E16" s="287">
        <v>0</v>
      </c>
      <c r="F16" s="287">
        <f t="shared" ref="F16:F79" si="0">+D16+E16</f>
        <v>5021.7663200315083</v>
      </c>
      <c r="G16" s="287"/>
      <c r="H16" s="287">
        <v>0</v>
      </c>
      <c r="I16" s="287">
        <v>0</v>
      </c>
      <c r="J16" s="287">
        <f t="shared" ref="J16:J79" si="1">+H16+I16</f>
        <v>0</v>
      </c>
      <c r="K16" s="287"/>
      <c r="L16" s="287">
        <f t="shared" ref="L16:L79" si="2">SUM(C16-F16-J16)</f>
        <v>-1.8189894035458565E-12</v>
      </c>
      <c r="M16" s="287">
        <f t="shared" ref="M16:M79" si="3">J16+L16</f>
        <v>-1.8189894035458565E-12</v>
      </c>
      <c r="N16" s="259"/>
    </row>
    <row r="17" spans="1:14" s="52" customFormat="1" ht="17.649999999999999" customHeight="1" x14ac:dyDescent="0.25">
      <c r="A17" s="301">
        <v>3</v>
      </c>
      <c r="B17" s="286" t="s">
        <v>774</v>
      </c>
      <c r="C17" s="287">
        <v>497.29309867495135</v>
      </c>
      <c r="D17" s="287">
        <v>497.29309867495152</v>
      </c>
      <c r="E17" s="287">
        <v>0</v>
      </c>
      <c r="F17" s="287">
        <f t="shared" si="0"/>
        <v>497.29309867495152</v>
      </c>
      <c r="G17" s="287"/>
      <c r="H17" s="287">
        <v>0</v>
      </c>
      <c r="I17" s="287">
        <v>0</v>
      </c>
      <c r="J17" s="287">
        <f t="shared" si="1"/>
        <v>0</v>
      </c>
      <c r="K17" s="287"/>
      <c r="L17" s="287">
        <f t="shared" si="2"/>
        <v>-1.7053025658242404E-13</v>
      </c>
      <c r="M17" s="287">
        <f t="shared" si="3"/>
        <v>-1.7053025658242404E-13</v>
      </c>
      <c r="N17" s="259"/>
    </row>
    <row r="18" spans="1:14" s="52" customFormat="1" ht="17.649999999999999" customHeight="1" x14ac:dyDescent="0.25">
      <c r="A18" s="301">
        <v>4</v>
      </c>
      <c r="B18" s="286" t="s">
        <v>775</v>
      </c>
      <c r="C18" s="287">
        <v>5218.7024782004082</v>
      </c>
      <c r="D18" s="287">
        <v>5218.7024782004073</v>
      </c>
      <c r="E18" s="287">
        <v>0</v>
      </c>
      <c r="F18" s="287">
        <f t="shared" si="0"/>
        <v>5218.7024782004073</v>
      </c>
      <c r="G18" s="287"/>
      <c r="H18" s="287">
        <v>0</v>
      </c>
      <c r="I18" s="287">
        <v>0</v>
      </c>
      <c r="J18" s="287">
        <f t="shared" si="1"/>
        <v>0</v>
      </c>
      <c r="K18" s="287"/>
      <c r="L18" s="287">
        <f t="shared" si="2"/>
        <v>9.0949470177292824E-13</v>
      </c>
      <c r="M18" s="287">
        <f t="shared" si="3"/>
        <v>9.0949470177292824E-13</v>
      </c>
      <c r="N18" s="259"/>
    </row>
    <row r="19" spans="1:14" s="52" customFormat="1" ht="17.649999999999999" customHeight="1" x14ac:dyDescent="0.25">
      <c r="A19" s="301">
        <v>5</v>
      </c>
      <c r="B19" s="286" t="s">
        <v>776</v>
      </c>
      <c r="C19" s="287">
        <v>1108.17674478</v>
      </c>
      <c r="D19" s="287">
        <v>1108.17674478</v>
      </c>
      <c r="E19" s="287">
        <v>0</v>
      </c>
      <c r="F19" s="287">
        <f t="shared" si="0"/>
        <v>1108.17674478</v>
      </c>
      <c r="G19" s="287"/>
      <c r="H19" s="287">
        <v>0</v>
      </c>
      <c r="I19" s="287">
        <v>0</v>
      </c>
      <c r="J19" s="287">
        <f t="shared" si="1"/>
        <v>0</v>
      </c>
      <c r="K19" s="287"/>
      <c r="L19" s="287">
        <f t="shared" si="2"/>
        <v>0</v>
      </c>
      <c r="M19" s="287">
        <f t="shared" si="3"/>
        <v>0</v>
      </c>
      <c r="N19" s="259"/>
    </row>
    <row r="20" spans="1:14" s="52" customFormat="1" ht="17.649999999999999" customHeight="1" x14ac:dyDescent="0.25">
      <c r="A20" s="301">
        <v>6</v>
      </c>
      <c r="B20" s="286" t="s">
        <v>777</v>
      </c>
      <c r="C20" s="287">
        <v>5573.746655463573</v>
      </c>
      <c r="D20" s="287">
        <v>5573.746655463573</v>
      </c>
      <c r="E20" s="287">
        <v>0</v>
      </c>
      <c r="F20" s="287">
        <f t="shared" si="0"/>
        <v>5573.746655463573</v>
      </c>
      <c r="G20" s="287"/>
      <c r="H20" s="287">
        <v>0</v>
      </c>
      <c r="I20" s="287">
        <v>0</v>
      </c>
      <c r="J20" s="287">
        <f t="shared" si="1"/>
        <v>0</v>
      </c>
      <c r="K20" s="287"/>
      <c r="L20" s="287">
        <f t="shared" si="2"/>
        <v>0</v>
      </c>
      <c r="M20" s="287">
        <f t="shared" si="3"/>
        <v>0</v>
      </c>
      <c r="N20" s="259"/>
    </row>
    <row r="21" spans="1:14" s="52" customFormat="1" ht="17.649999999999999" customHeight="1" x14ac:dyDescent="0.25">
      <c r="A21" s="301">
        <v>7</v>
      </c>
      <c r="B21" s="286" t="s">
        <v>778</v>
      </c>
      <c r="C21" s="287">
        <v>12695.725733592262</v>
      </c>
      <c r="D21" s="287">
        <v>12695.725733592262</v>
      </c>
      <c r="E21" s="287">
        <v>0</v>
      </c>
      <c r="F21" s="287">
        <f t="shared" si="0"/>
        <v>12695.725733592262</v>
      </c>
      <c r="G21" s="287"/>
      <c r="H21" s="287">
        <v>0</v>
      </c>
      <c r="I21" s="287">
        <v>0</v>
      </c>
      <c r="J21" s="287">
        <f t="shared" si="1"/>
        <v>0</v>
      </c>
      <c r="K21" s="287"/>
      <c r="L21" s="287">
        <f t="shared" si="2"/>
        <v>0</v>
      </c>
      <c r="M21" s="287">
        <f t="shared" si="3"/>
        <v>0</v>
      </c>
      <c r="N21" s="259"/>
    </row>
    <row r="22" spans="1:14" s="52" customFormat="1" ht="17.649999999999999" customHeight="1" x14ac:dyDescent="0.25">
      <c r="A22" s="301">
        <v>9</v>
      </c>
      <c r="B22" s="286" t="s">
        <v>779</v>
      </c>
      <c r="C22" s="287">
        <v>1810.8626046996001</v>
      </c>
      <c r="D22" s="287">
        <v>1810.8626046996001</v>
      </c>
      <c r="E22" s="287">
        <v>0</v>
      </c>
      <c r="F22" s="287">
        <f t="shared" si="0"/>
        <v>1810.8626046996001</v>
      </c>
      <c r="G22" s="287"/>
      <c r="H22" s="287">
        <v>0</v>
      </c>
      <c r="I22" s="287">
        <v>0</v>
      </c>
      <c r="J22" s="287">
        <f t="shared" si="1"/>
        <v>0</v>
      </c>
      <c r="K22" s="287"/>
      <c r="L22" s="287">
        <f t="shared" si="2"/>
        <v>0</v>
      </c>
      <c r="M22" s="287">
        <f t="shared" si="3"/>
        <v>0</v>
      </c>
      <c r="N22" s="259"/>
    </row>
    <row r="23" spans="1:14" s="52" customFormat="1" ht="17.649999999999999" customHeight="1" x14ac:dyDescent="0.25">
      <c r="A23" s="301">
        <v>10</v>
      </c>
      <c r="B23" s="286" t="s">
        <v>780</v>
      </c>
      <c r="C23" s="287">
        <v>2375.7644106271364</v>
      </c>
      <c r="D23" s="287">
        <v>2375.7644106271364</v>
      </c>
      <c r="E23" s="287">
        <v>0</v>
      </c>
      <c r="F23" s="287">
        <f t="shared" si="0"/>
        <v>2375.7644106271364</v>
      </c>
      <c r="G23" s="287"/>
      <c r="H23" s="287">
        <v>0</v>
      </c>
      <c r="I23" s="287">
        <v>0</v>
      </c>
      <c r="J23" s="287">
        <f t="shared" si="1"/>
        <v>0</v>
      </c>
      <c r="K23" s="287"/>
      <c r="L23" s="287">
        <f t="shared" si="2"/>
        <v>0</v>
      </c>
      <c r="M23" s="287">
        <f t="shared" si="3"/>
        <v>0</v>
      </c>
      <c r="N23" s="259"/>
    </row>
    <row r="24" spans="1:14" s="52" customFormat="1" ht="17.649999999999999" customHeight="1" x14ac:dyDescent="0.25">
      <c r="A24" s="301">
        <v>11</v>
      </c>
      <c r="B24" s="286" t="s">
        <v>781</v>
      </c>
      <c r="C24" s="287">
        <v>1926.566090694012</v>
      </c>
      <c r="D24" s="287">
        <v>1926.566090694012</v>
      </c>
      <c r="E24" s="287">
        <v>0</v>
      </c>
      <c r="F24" s="287">
        <f t="shared" si="0"/>
        <v>1926.566090694012</v>
      </c>
      <c r="G24" s="287"/>
      <c r="H24" s="287">
        <v>0</v>
      </c>
      <c r="I24" s="287">
        <v>0</v>
      </c>
      <c r="J24" s="287">
        <f t="shared" si="1"/>
        <v>0</v>
      </c>
      <c r="K24" s="287"/>
      <c r="L24" s="287">
        <f t="shared" si="2"/>
        <v>0</v>
      </c>
      <c r="M24" s="287">
        <f t="shared" si="3"/>
        <v>0</v>
      </c>
      <c r="N24" s="259"/>
    </row>
    <row r="25" spans="1:14" s="52" customFormat="1" ht="17.649999999999999" customHeight="1" x14ac:dyDescent="0.25">
      <c r="A25" s="301">
        <v>12</v>
      </c>
      <c r="B25" s="286" t="s">
        <v>782</v>
      </c>
      <c r="C25" s="287">
        <v>3171.6339886187525</v>
      </c>
      <c r="D25" s="287">
        <v>3171.633988618752</v>
      </c>
      <c r="E25" s="287">
        <v>0</v>
      </c>
      <c r="F25" s="287">
        <f t="shared" si="0"/>
        <v>3171.633988618752</v>
      </c>
      <c r="G25" s="287"/>
      <c r="H25" s="287">
        <v>0</v>
      </c>
      <c r="I25" s="287">
        <v>0</v>
      </c>
      <c r="J25" s="287">
        <f t="shared" si="1"/>
        <v>0</v>
      </c>
      <c r="K25" s="287"/>
      <c r="L25" s="287">
        <f t="shared" si="2"/>
        <v>4.5474735088646412E-13</v>
      </c>
      <c r="M25" s="287">
        <f t="shared" si="3"/>
        <v>4.5474735088646412E-13</v>
      </c>
      <c r="N25" s="259"/>
    </row>
    <row r="26" spans="1:14" s="52" customFormat="1" ht="17.649999999999999" customHeight="1" x14ac:dyDescent="0.25">
      <c r="A26" s="301">
        <v>13</v>
      </c>
      <c r="B26" s="286" t="s">
        <v>783</v>
      </c>
      <c r="C26" s="287">
        <v>917.15346882680001</v>
      </c>
      <c r="D26" s="287">
        <v>917.15346882680001</v>
      </c>
      <c r="E26" s="287">
        <v>0</v>
      </c>
      <c r="F26" s="287">
        <f t="shared" si="0"/>
        <v>917.15346882680001</v>
      </c>
      <c r="G26" s="287"/>
      <c r="H26" s="287">
        <v>0</v>
      </c>
      <c r="I26" s="287">
        <v>0</v>
      </c>
      <c r="J26" s="287">
        <f t="shared" si="1"/>
        <v>0</v>
      </c>
      <c r="K26" s="287"/>
      <c r="L26" s="287">
        <f t="shared" si="2"/>
        <v>0</v>
      </c>
      <c r="M26" s="287">
        <f t="shared" si="3"/>
        <v>0</v>
      </c>
      <c r="N26" s="259"/>
    </row>
    <row r="27" spans="1:14" s="52" customFormat="1" ht="17.649999999999999" customHeight="1" x14ac:dyDescent="0.25">
      <c r="A27" s="301">
        <v>14</v>
      </c>
      <c r="B27" s="286" t="s">
        <v>784</v>
      </c>
      <c r="C27" s="287">
        <v>611.23290463949195</v>
      </c>
      <c r="D27" s="287">
        <v>611.23290463949195</v>
      </c>
      <c r="E27" s="287">
        <v>0</v>
      </c>
      <c r="F27" s="287">
        <f t="shared" si="0"/>
        <v>611.23290463949195</v>
      </c>
      <c r="G27" s="287"/>
      <c r="H27" s="287">
        <v>0</v>
      </c>
      <c r="I27" s="287">
        <v>0</v>
      </c>
      <c r="J27" s="287">
        <f t="shared" si="1"/>
        <v>0</v>
      </c>
      <c r="K27" s="287"/>
      <c r="L27" s="287">
        <f t="shared" si="2"/>
        <v>0</v>
      </c>
      <c r="M27" s="287">
        <f t="shared" si="3"/>
        <v>0</v>
      </c>
      <c r="N27" s="259"/>
    </row>
    <row r="28" spans="1:14" s="52" customFormat="1" ht="17.649999999999999" customHeight="1" x14ac:dyDescent="0.25">
      <c r="A28" s="301">
        <v>15</v>
      </c>
      <c r="B28" s="286" t="s">
        <v>785</v>
      </c>
      <c r="C28" s="287">
        <v>1137.8854950391999</v>
      </c>
      <c r="D28" s="287">
        <v>1137.8854950391999</v>
      </c>
      <c r="E28" s="287">
        <v>0</v>
      </c>
      <c r="F28" s="287">
        <f t="shared" si="0"/>
        <v>1137.8854950391999</v>
      </c>
      <c r="G28" s="287"/>
      <c r="H28" s="287">
        <v>0</v>
      </c>
      <c r="I28" s="287">
        <v>0</v>
      </c>
      <c r="J28" s="287">
        <f t="shared" si="1"/>
        <v>0</v>
      </c>
      <c r="K28" s="287"/>
      <c r="L28" s="287">
        <f t="shared" si="2"/>
        <v>0</v>
      </c>
      <c r="M28" s="287">
        <f t="shared" si="3"/>
        <v>0</v>
      </c>
      <c r="N28" s="259"/>
    </row>
    <row r="29" spans="1:14" s="52" customFormat="1" ht="17.649999999999999" customHeight="1" x14ac:dyDescent="0.25">
      <c r="A29" s="301">
        <v>16</v>
      </c>
      <c r="B29" s="286" t="s">
        <v>786</v>
      </c>
      <c r="C29" s="287">
        <v>1312.8246439673842</v>
      </c>
      <c r="D29" s="287">
        <v>1312.824643967384</v>
      </c>
      <c r="E29" s="287">
        <v>0</v>
      </c>
      <c r="F29" s="287">
        <f t="shared" si="0"/>
        <v>1312.824643967384</v>
      </c>
      <c r="G29" s="287"/>
      <c r="H29" s="287">
        <v>0</v>
      </c>
      <c r="I29" s="287">
        <v>0</v>
      </c>
      <c r="J29" s="287">
        <f t="shared" si="1"/>
        <v>0</v>
      </c>
      <c r="K29" s="287"/>
      <c r="L29" s="287">
        <f t="shared" si="2"/>
        <v>2.2737367544323206E-13</v>
      </c>
      <c r="M29" s="287">
        <f t="shared" si="3"/>
        <v>2.2737367544323206E-13</v>
      </c>
      <c r="N29" s="259"/>
    </row>
    <row r="30" spans="1:14" s="52" customFormat="1" ht="17.649999999999999" customHeight="1" x14ac:dyDescent="0.25">
      <c r="A30" s="301">
        <v>17</v>
      </c>
      <c r="B30" s="286" t="s">
        <v>787</v>
      </c>
      <c r="C30" s="287">
        <v>806.47657024508806</v>
      </c>
      <c r="D30" s="287">
        <v>806.47657024508806</v>
      </c>
      <c r="E30" s="287">
        <v>0</v>
      </c>
      <c r="F30" s="287">
        <f t="shared" si="0"/>
        <v>806.47657024508806</v>
      </c>
      <c r="G30" s="287"/>
      <c r="H30" s="287">
        <v>0</v>
      </c>
      <c r="I30" s="287">
        <v>0</v>
      </c>
      <c r="J30" s="287">
        <f t="shared" si="1"/>
        <v>0</v>
      </c>
      <c r="K30" s="287"/>
      <c r="L30" s="287">
        <f t="shared" si="2"/>
        <v>0</v>
      </c>
      <c r="M30" s="287">
        <f t="shared" si="3"/>
        <v>0</v>
      </c>
      <c r="N30" s="259"/>
    </row>
    <row r="31" spans="1:14" s="52" customFormat="1" ht="17.649999999999999" customHeight="1" x14ac:dyDescent="0.25">
      <c r="A31" s="301">
        <v>18</v>
      </c>
      <c r="B31" s="286" t="s">
        <v>788</v>
      </c>
      <c r="C31" s="287">
        <v>745.14951192901196</v>
      </c>
      <c r="D31" s="287">
        <v>745.14951192901185</v>
      </c>
      <c r="E31" s="287">
        <v>0</v>
      </c>
      <c r="F31" s="287">
        <f t="shared" si="0"/>
        <v>745.14951192901185</v>
      </c>
      <c r="G31" s="287"/>
      <c r="H31" s="287">
        <v>0</v>
      </c>
      <c r="I31" s="287">
        <v>0</v>
      </c>
      <c r="J31" s="287">
        <f t="shared" si="1"/>
        <v>0</v>
      </c>
      <c r="K31" s="287"/>
      <c r="L31" s="287">
        <f t="shared" si="2"/>
        <v>1.1368683772161603E-13</v>
      </c>
      <c r="M31" s="287">
        <f t="shared" si="3"/>
        <v>1.1368683772161603E-13</v>
      </c>
      <c r="N31" s="259"/>
    </row>
    <row r="32" spans="1:14" s="52" customFormat="1" ht="17.649999999999999" customHeight="1" x14ac:dyDescent="0.25">
      <c r="A32" s="301">
        <v>19</v>
      </c>
      <c r="B32" s="286" t="s">
        <v>789</v>
      </c>
      <c r="C32" s="287">
        <v>501.14318485157997</v>
      </c>
      <c r="D32" s="287">
        <v>501.14318485157997</v>
      </c>
      <c r="E32" s="287">
        <v>0</v>
      </c>
      <c r="F32" s="287">
        <f t="shared" si="0"/>
        <v>501.14318485157997</v>
      </c>
      <c r="G32" s="287"/>
      <c r="H32" s="287">
        <v>0</v>
      </c>
      <c r="I32" s="287">
        <v>0</v>
      </c>
      <c r="J32" s="287">
        <f t="shared" si="1"/>
        <v>0</v>
      </c>
      <c r="K32" s="287"/>
      <c r="L32" s="287">
        <f t="shared" si="2"/>
        <v>0</v>
      </c>
      <c r="M32" s="287">
        <f t="shared" si="3"/>
        <v>0</v>
      </c>
      <c r="N32" s="259"/>
    </row>
    <row r="33" spans="1:14" s="52" customFormat="1" ht="17.649999999999999" customHeight="1" x14ac:dyDescent="0.25">
      <c r="A33" s="301">
        <v>20</v>
      </c>
      <c r="B33" s="286" t="s">
        <v>790</v>
      </c>
      <c r="C33" s="287">
        <v>510.93620080767192</v>
      </c>
      <c r="D33" s="287">
        <v>510.93620080767198</v>
      </c>
      <c r="E33" s="287">
        <v>0</v>
      </c>
      <c r="F33" s="287">
        <f t="shared" si="0"/>
        <v>510.93620080767198</v>
      </c>
      <c r="G33" s="287"/>
      <c r="H33" s="287">
        <v>0</v>
      </c>
      <c r="I33" s="287">
        <v>0</v>
      </c>
      <c r="J33" s="287">
        <f t="shared" si="1"/>
        <v>0</v>
      </c>
      <c r="K33" s="287"/>
      <c r="L33" s="287">
        <f t="shared" si="2"/>
        <v>-5.6843418860808015E-14</v>
      </c>
      <c r="M33" s="287">
        <f t="shared" si="3"/>
        <v>-5.6843418860808015E-14</v>
      </c>
      <c r="N33" s="259"/>
    </row>
    <row r="34" spans="1:14" s="52" customFormat="1" ht="17.649999999999999" customHeight="1" x14ac:dyDescent="0.25">
      <c r="A34" s="301">
        <v>21</v>
      </c>
      <c r="B34" s="286" t="s">
        <v>791</v>
      </c>
      <c r="C34" s="287">
        <v>660.45298167779197</v>
      </c>
      <c r="D34" s="287">
        <v>660.45298167779185</v>
      </c>
      <c r="E34" s="287">
        <v>0</v>
      </c>
      <c r="F34" s="287">
        <f t="shared" si="0"/>
        <v>660.45298167779185</v>
      </c>
      <c r="G34" s="287"/>
      <c r="H34" s="287">
        <v>0</v>
      </c>
      <c r="I34" s="287">
        <v>0</v>
      </c>
      <c r="J34" s="287">
        <f t="shared" si="1"/>
        <v>0</v>
      </c>
      <c r="K34" s="287"/>
      <c r="L34" s="287">
        <f t="shared" si="2"/>
        <v>1.1368683772161603E-13</v>
      </c>
      <c r="M34" s="287">
        <f t="shared" si="3"/>
        <v>1.1368683772161603E-13</v>
      </c>
      <c r="N34" s="259"/>
    </row>
    <row r="35" spans="1:14" s="52" customFormat="1" ht="17.649999999999999" customHeight="1" x14ac:dyDescent="0.25">
      <c r="A35" s="301">
        <v>22</v>
      </c>
      <c r="B35" s="286" t="s">
        <v>792</v>
      </c>
      <c r="C35" s="287">
        <v>814.53484261894801</v>
      </c>
      <c r="D35" s="287">
        <v>814.53484261894801</v>
      </c>
      <c r="E35" s="287">
        <v>0</v>
      </c>
      <c r="F35" s="287">
        <f t="shared" si="0"/>
        <v>814.53484261894801</v>
      </c>
      <c r="G35" s="287"/>
      <c r="H35" s="287">
        <v>0</v>
      </c>
      <c r="I35" s="287">
        <v>0</v>
      </c>
      <c r="J35" s="287">
        <f t="shared" si="1"/>
        <v>0</v>
      </c>
      <c r="K35" s="287"/>
      <c r="L35" s="287">
        <f t="shared" si="2"/>
        <v>0</v>
      </c>
      <c r="M35" s="287">
        <f t="shared" si="3"/>
        <v>0</v>
      </c>
      <c r="N35" s="259"/>
    </row>
    <row r="36" spans="1:14" s="52" customFormat="1" ht="17.649999999999999" customHeight="1" x14ac:dyDescent="0.25">
      <c r="A36" s="301">
        <v>23</v>
      </c>
      <c r="B36" s="286" t="s">
        <v>793</v>
      </c>
      <c r="C36" s="287">
        <v>440.66734378086801</v>
      </c>
      <c r="D36" s="287">
        <v>440.66734378086795</v>
      </c>
      <c r="E36" s="287">
        <v>0</v>
      </c>
      <c r="F36" s="287">
        <f t="shared" si="0"/>
        <v>440.66734378086795</v>
      </c>
      <c r="G36" s="287"/>
      <c r="H36" s="287">
        <v>0</v>
      </c>
      <c r="I36" s="287">
        <v>0</v>
      </c>
      <c r="J36" s="287">
        <f t="shared" si="1"/>
        <v>0</v>
      </c>
      <c r="K36" s="287"/>
      <c r="L36" s="287">
        <f t="shared" si="2"/>
        <v>5.6843418860808015E-14</v>
      </c>
      <c r="M36" s="287">
        <f t="shared" si="3"/>
        <v>5.6843418860808015E-14</v>
      </c>
      <c r="N36" s="259"/>
    </row>
    <row r="37" spans="1:14" s="52" customFormat="1" ht="17.649999999999999" customHeight="1" x14ac:dyDescent="0.25">
      <c r="A37" s="301">
        <v>24</v>
      </c>
      <c r="B37" s="286" t="s">
        <v>794</v>
      </c>
      <c r="C37" s="287">
        <v>798.992848106976</v>
      </c>
      <c r="D37" s="287">
        <v>798.992848106976</v>
      </c>
      <c r="E37" s="287">
        <v>0</v>
      </c>
      <c r="F37" s="287">
        <f t="shared" si="0"/>
        <v>798.992848106976</v>
      </c>
      <c r="G37" s="287"/>
      <c r="H37" s="287">
        <v>0</v>
      </c>
      <c r="I37" s="287">
        <v>0</v>
      </c>
      <c r="J37" s="287">
        <f t="shared" si="1"/>
        <v>0</v>
      </c>
      <c r="K37" s="287"/>
      <c r="L37" s="287">
        <f t="shared" si="2"/>
        <v>0</v>
      </c>
      <c r="M37" s="287">
        <f t="shared" si="3"/>
        <v>0</v>
      </c>
      <c r="N37" s="259"/>
    </row>
    <row r="38" spans="1:14" s="52" customFormat="1" ht="17.649999999999999" customHeight="1" x14ac:dyDescent="0.25">
      <c r="A38" s="301">
        <v>25</v>
      </c>
      <c r="B38" s="286" t="s">
        <v>795</v>
      </c>
      <c r="C38" s="287">
        <v>2379.408103879161</v>
      </c>
      <c r="D38" s="287">
        <v>2379.408103879161</v>
      </c>
      <c r="E38" s="287">
        <v>0</v>
      </c>
      <c r="F38" s="287">
        <f t="shared" si="0"/>
        <v>2379.408103879161</v>
      </c>
      <c r="G38" s="287"/>
      <c r="H38" s="287">
        <v>0</v>
      </c>
      <c r="I38" s="287">
        <v>0</v>
      </c>
      <c r="J38" s="287">
        <f t="shared" si="1"/>
        <v>0</v>
      </c>
      <c r="K38" s="287"/>
      <c r="L38" s="287">
        <f t="shared" si="2"/>
        <v>0</v>
      </c>
      <c r="M38" s="287">
        <f t="shared" si="3"/>
        <v>0</v>
      </c>
      <c r="N38" s="259"/>
    </row>
    <row r="39" spans="1:14" s="52" customFormat="1" ht="17.649999999999999" customHeight="1" x14ac:dyDescent="0.25">
      <c r="A39" s="301">
        <v>26</v>
      </c>
      <c r="B39" s="286" t="s">
        <v>796</v>
      </c>
      <c r="C39" s="287">
        <v>2078.7629382498494</v>
      </c>
      <c r="D39" s="287">
        <v>2078.7629382498494</v>
      </c>
      <c r="E39" s="287">
        <v>0</v>
      </c>
      <c r="F39" s="287">
        <f t="shared" si="0"/>
        <v>2078.7629382498494</v>
      </c>
      <c r="G39" s="287"/>
      <c r="H39" s="287">
        <v>0</v>
      </c>
      <c r="I39" s="287">
        <v>0</v>
      </c>
      <c r="J39" s="287">
        <f t="shared" si="1"/>
        <v>0</v>
      </c>
      <c r="K39" s="287"/>
      <c r="L39" s="287">
        <f t="shared" si="2"/>
        <v>0</v>
      </c>
      <c r="M39" s="287">
        <f t="shared" si="3"/>
        <v>0</v>
      </c>
      <c r="N39" s="259"/>
    </row>
    <row r="40" spans="1:14" s="52" customFormat="1" ht="17.649999999999999" customHeight="1" x14ac:dyDescent="0.25">
      <c r="A40" s="301">
        <v>27</v>
      </c>
      <c r="B40" s="286" t="s">
        <v>797</v>
      </c>
      <c r="C40" s="287">
        <v>2207.6876526624642</v>
      </c>
      <c r="D40" s="287">
        <v>2207.6876526624637</v>
      </c>
      <c r="E40" s="287">
        <v>0</v>
      </c>
      <c r="F40" s="287">
        <f t="shared" si="0"/>
        <v>2207.6876526624637</v>
      </c>
      <c r="G40" s="287"/>
      <c r="H40" s="287">
        <v>0</v>
      </c>
      <c r="I40" s="287">
        <v>0</v>
      </c>
      <c r="J40" s="287">
        <f t="shared" si="1"/>
        <v>0</v>
      </c>
      <c r="K40" s="287"/>
      <c r="L40" s="287">
        <f t="shared" si="2"/>
        <v>4.5474735088646412E-13</v>
      </c>
      <c r="M40" s="287">
        <f t="shared" si="3"/>
        <v>4.5474735088646412E-13</v>
      </c>
      <c r="N40" s="259"/>
    </row>
    <row r="41" spans="1:14" s="52" customFormat="1" ht="17.649999999999999" customHeight="1" x14ac:dyDescent="0.25">
      <c r="A41" s="301">
        <v>28</v>
      </c>
      <c r="B41" s="286" t="s">
        <v>798</v>
      </c>
      <c r="C41" s="287">
        <v>6042.8277859399859</v>
      </c>
      <c r="D41" s="287">
        <v>6042.8277859399868</v>
      </c>
      <c r="E41" s="287">
        <v>0</v>
      </c>
      <c r="F41" s="287">
        <f t="shared" si="0"/>
        <v>6042.8277859399868</v>
      </c>
      <c r="G41" s="287"/>
      <c r="H41" s="287">
        <v>0</v>
      </c>
      <c r="I41" s="287">
        <v>0</v>
      </c>
      <c r="J41" s="287">
        <f t="shared" si="1"/>
        <v>0</v>
      </c>
      <c r="K41" s="287"/>
      <c r="L41" s="287">
        <f t="shared" si="2"/>
        <v>-9.0949470177292824E-13</v>
      </c>
      <c r="M41" s="287">
        <f t="shared" si="3"/>
        <v>-9.0949470177292824E-13</v>
      </c>
      <c r="N41" s="259"/>
    </row>
    <row r="42" spans="1:14" s="52" customFormat="1" ht="17.649999999999999" customHeight="1" x14ac:dyDescent="0.25">
      <c r="A42" s="301">
        <v>29</v>
      </c>
      <c r="B42" s="286" t="s">
        <v>799</v>
      </c>
      <c r="C42" s="287">
        <v>807.96659308099993</v>
      </c>
      <c r="D42" s="287">
        <v>807.96659308100016</v>
      </c>
      <c r="E42" s="287">
        <v>0</v>
      </c>
      <c r="F42" s="287">
        <f t="shared" si="0"/>
        <v>807.96659308100016</v>
      </c>
      <c r="G42" s="287"/>
      <c r="H42" s="287">
        <v>0</v>
      </c>
      <c r="I42" s="287">
        <v>0</v>
      </c>
      <c r="J42" s="287">
        <f t="shared" si="1"/>
        <v>0</v>
      </c>
      <c r="K42" s="287"/>
      <c r="L42" s="287">
        <f t="shared" si="2"/>
        <v>-2.2737367544323206E-13</v>
      </c>
      <c r="M42" s="287">
        <f t="shared" si="3"/>
        <v>-2.2737367544323206E-13</v>
      </c>
      <c r="N42" s="259"/>
    </row>
    <row r="43" spans="1:14" s="52" customFormat="1" ht="17.649999999999999" customHeight="1" x14ac:dyDescent="0.25">
      <c r="A43" s="301">
        <v>30</v>
      </c>
      <c r="B43" s="286" t="s">
        <v>800</v>
      </c>
      <c r="C43" s="287">
        <v>2384.2879214626773</v>
      </c>
      <c r="D43" s="287">
        <v>2384.2879214626773</v>
      </c>
      <c r="E43" s="287">
        <v>0</v>
      </c>
      <c r="F43" s="287">
        <f t="shared" si="0"/>
        <v>2384.2879214626773</v>
      </c>
      <c r="G43" s="287"/>
      <c r="H43" s="287">
        <v>0</v>
      </c>
      <c r="I43" s="287">
        <v>0</v>
      </c>
      <c r="J43" s="287">
        <f t="shared" si="1"/>
        <v>0</v>
      </c>
      <c r="K43" s="287"/>
      <c r="L43" s="287">
        <f t="shared" si="2"/>
        <v>0</v>
      </c>
      <c r="M43" s="287">
        <f t="shared" si="3"/>
        <v>0</v>
      </c>
      <c r="N43" s="259"/>
    </row>
    <row r="44" spans="1:14" s="52" customFormat="1" ht="17.649999999999999" customHeight="1" x14ac:dyDescent="0.25">
      <c r="A44" s="301">
        <v>31</v>
      </c>
      <c r="B44" s="286" t="s">
        <v>801</v>
      </c>
      <c r="C44" s="287">
        <v>4988.5505533586957</v>
      </c>
      <c r="D44" s="287">
        <v>4988.5505533586957</v>
      </c>
      <c r="E44" s="287">
        <v>0</v>
      </c>
      <c r="F44" s="287">
        <f t="shared" si="0"/>
        <v>4988.5505533586957</v>
      </c>
      <c r="G44" s="287"/>
      <c r="H44" s="287">
        <v>0</v>
      </c>
      <c r="I44" s="287">
        <v>0</v>
      </c>
      <c r="J44" s="287">
        <f t="shared" si="1"/>
        <v>0</v>
      </c>
      <c r="K44" s="287"/>
      <c r="L44" s="287">
        <f t="shared" si="2"/>
        <v>0</v>
      </c>
      <c r="M44" s="287">
        <f t="shared" si="3"/>
        <v>0</v>
      </c>
      <c r="N44" s="259"/>
    </row>
    <row r="45" spans="1:14" s="52" customFormat="1" ht="17.649999999999999" customHeight="1" x14ac:dyDescent="0.25">
      <c r="A45" s="301">
        <v>32</v>
      </c>
      <c r="B45" s="286" t="s">
        <v>802</v>
      </c>
      <c r="C45" s="287">
        <v>1164.1633234773001</v>
      </c>
      <c r="D45" s="287">
        <v>1164.1633234773001</v>
      </c>
      <c r="E45" s="287">
        <v>0</v>
      </c>
      <c r="F45" s="287">
        <f t="shared" si="0"/>
        <v>1164.1633234773001</v>
      </c>
      <c r="G45" s="287"/>
      <c r="H45" s="287">
        <v>0</v>
      </c>
      <c r="I45" s="287">
        <v>0</v>
      </c>
      <c r="J45" s="287">
        <f t="shared" si="1"/>
        <v>0</v>
      </c>
      <c r="K45" s="287"/>
      <c r="L45" s="287">
        <f t="shared" si="2"/>
        <v>0</v>
      </c>
      <c r="M45" s="287">
        <f t="shared" si="3"/>
        <v>0</v>
      </c>
      <c r="N45" s="259"/>
    </row>
    <row r="46" spans="1:14" s="52" customFormat="1" ht="17.649999999999999" customHeight="1" x14ac:dyDescent="0.25">
      <c r="A46" s="301">
        <v>33</v>
      </c>
      <c r="B46" s="286" t="s">
        <v>803</v>
      </c>
      <c r="C46" s="287">
        <v>1404.8433483694471</v>
      </c>
      <c r="D46" s="287">
        <v>1404.8433483694471</v>
      </c>
      <c r="E46" s="287">
        <v>0</v>
      </c>
      <c r="F46" s="287">
        <f t="shared" si="0"/>
        <v>1404.8433483694471</v>
      </c>
      <c r="G46" s="287"/>
      <c r="H46" s="287">
        <v>0</v>
      </c>
      <c r="I46" s="287">
        <v>0</v>
      </c>
      <c r="J46" s="287">
        <f t="shared" si="1"/>
        <v>0</v>
      </c>
      <c r="K46" s="287"/>
      <c r="L46" s="287">
        <f t="shared" si="2"/>
        <v>0</v>
      </c>
      <c r="M46" s="287">
        <f t="shared" si="3"/>
        <v>0</v>
      </c>
      <c r="N46" s="259"/>
    </row>
    <row r="47" spans="1:14" s="52" customFormat="1" ht="17.649999999999999" customHeight="1" x14ac:dyDescent="0.25">
      <c r="A47" s="301">
        <v>34</v>
      </c>
      <c r="B47" s="286" t="s">
        <v>804</v>
      </c>
      <c r="C47" s="287">
        <v>1312.5348905192077</v>
      </c>
      <c r="D47" s="287">
        <v>1312.5348905192079</v>
      </c>
      <c r="E47" s="287">
        <v>0</v>
      </c>
      <c r="F47" s="287">
        <f t="shared" si="0"/>
        <v>1312.5348905192079</v>
      </c>
      <c r="G47" s="287"/>
      <c r="H47" s="287">
        <v>0</v>
      </c>
      <c r="I47" s="287">
        <v>0</v>
      </c>
      <c r="J47" s="287">
        <f t="shared" si="1"/>
        <v>0</v>
      </c>
      <c r="K47" s="287"/>
      <c r="L47" s="287">
        <f t="shared" si="2"/>
        <v>-2.2737367544323206E-13</v>
      </c>
      <c r="M47" s="287">
        <f t="shared" si="3"/>
        <v>-2.2737367544323206E-13</v>
      </c>
      <c r="N47" s="259"/>
    </row>
    <row r="48" spans="1:14" s="52" customFormat="1" ht="17.649999999999999" customHeight="1" x14ac:dyDescent="0.25">
      <c r="A48" s="301">
        <v>35</v>
      </c>
      <c r="B48" s="286" t="s">
        <v>805</v>
      </c>
      <c r="C48" s="287">
        <v>733.21466946127589</v>
      </c>
      <c r="D48" s="287">
        <v>733.21466946127589</v>
      </c>
      <c r="E48" s="287">
        <v>0</v>
      </c>
      <c r="F48" s="287">
        <f t="shared" si="0"/>
        <v>733.21466946127589</v>
      </c>
      <c r="G48" s="287"/>
      <c r="H48" s="287">
        <v>0</v>
      </c>
      <c r="I48" s="287">
        <v>0</v>
      </c>
      <c r="J48" s="287">
        <f t="shared" si="1"/>
        <v>0</v>
      </c>
      <c r="K48" s="287"/>
      <c r="L48" s="287">
        <f t="shared" si="2"/>
        <v>0</v>
      </c>
      <c r="M48" s="287">
        <f t="shared" si="3"/>
        <v>0</v>
      </c>
      <c r="N48" s="259"/>
    </row>
    <row r="49" spans="1:14" s="52" customFormat="1" ht="17.649999999999999" customHeight="1" x14ac:dyDescent="0.25">
      <c r="A49" s="301">
        <v>36</v>
      </c>
      <c r="B49" s="286" t="s">
        <v>806</v>
      </c>
      <c r="C49" s="287">
        <v>155.49323478826804</v>
      </c>
      <c r="D49" s="287">
        <v>155.49323478826801</v>
      </c>
      <c r="E49" s="287">
        <v>0</v>
      </c>
      <c r="F49" s="287">
        <f t="shared" si="0"/>
        <v>155.49323478826801</v>
      </c>
      <c r="G49" s="287"/>
      <c r="H49" s="287">
        <v>0</v>
      </c>
      <c r="I49" s="287">
        <v>0</v>
      </c>
      <c r="J49" s="287">
        <f t="shared" si="1"/>
        <v>0</v>
      </c>
      <c r="K49" s="287"/>
      <c r="L49" s="287">
        <f t="shared" si="2"/>
        <v>2.8421709430404007E-14</v>
      </c>
      <c r="M49" s="287">
        <f t="shared" si="3"/>
        <v>2.8421709430404007E-14</v>
      </c>
      <c r="N49" s="259"/>
    </row>
    <row r="50" spans="1:14" s="52" customFormat="1" ht="17.649999999999999" customHeight="1" x14ac:dyDescent="0.25">
      <c r="A50" s="301">
        <v>37</v>
      </c>
      <c r="B50" s="286" t="s">
        <v>807</v>
      </c>
      <c r="C50" s="287">
        <v>3135.3636046427359</v>
      </c>
      <c r="D50" s="287">
        <v>3135.3636046427359</v>
      </c>
      <c r="E50" s="287">
        <v>0</v>
      </c>
      <c r="F50" s="287">
        <f t="shared" si="0"/>
        <v>3135.3636046427359</v>
      </c>
      <c r="G50" s="287"/>
      <c r="H50" s="287">
        <v>0</v>
      </c>
      <c r="I50" s="287">
        <v>0</v>
      </c>
      <c r="J50" s="287">
        <f t="shared" si="1"/>
        <v>0</v>
      </c>
      <c r="K50" s="287"/>
      <c r="L50" s="287">
        <f t="shared" si="2"/>
        <v>0</v>
      </c>
      <c r="M50" s="287">
        <f t="shared" si="3"/>
        <v>0</v>
      </c>
      <c r="N50" s="259"/>
    </row>
    <row r="51" spans="1:14" s="52" customFormat="1" ht="17.649999999999999" customHeight="1" x14ac:dyDescent="0.25">
      <c r="A51" s="301">
        <v>38</v>
      </c>
      <c r="B51" s="286" t="s">
        <v>808</v>
      </c>
      <c r="C51" s="287">
        <v>2060.7059081244224</v>
      </c>
      <c r="D51" s="287">
        <v>2060.705908124422</v>
      </c>
      <c r="E51" s="287">
        <v>0</v>
      </c>
      <c r="F51" s="287">
        <f t="shared" si="0"/>
        <v>2060.705908124422</v>
      </c>
      <c r="G51" s="287"/>
      <c r="H51" s="287">
        <v>0</v>
      </c>
      <c r="I51" s="287">
        <v>0</v>
      </c>
      <c r="J51" s="287">
        <f t="shared" si="1"/>
        <v>0</v>
      </c>
      <c r="K51" s="287"/>
      <c r="L51" s="287">
        <f t="shared" si="2"/>
        <v>4.5474735088646412E-13</v>
      </c>
      <c r="M51" s="287">
        <f t="shared" si="3"/>
        <v>4.5474735088646412E-13</v>
      </c>
      <c r="N51" s="259"/>
    </row>
    <row r="52" spans="1:14" s="52" customFormat="1" ht="17.649999999999999" customHeight="1" x14ac:dyDescent="0.25">
      <c r="A52" s="301">
        <v>39</v>
      </c>
      <c r="B52" s="286" t="s">
        <v>809</v>
      </c>
      <c r="C52" s="287">
        <v>1189.0142586623601</v>
      </c>
      <c r="D52" s="287">
        <v>1189.0142586623601</v>
      </c>
      <c r="E52" s="287">
        <v>0</v>
      </c>
      <c r="F52" s="287">
        <f t="shared" si="0"/>
        <v>1189.0142586623601</v>
      </c>
      <c r="G52" s="287"/>
      <c r="H52" s="287">
        <v>0</v>
      </c>
      <c r="I52" s="287">
        <v>0</v>
      </c>
      <c r="J52" s="287">
        <f t="shared" si="1"/>
        <v>0</v>
      </c>
      <c r="K52" s="287"/>
      <c r="L52" s="287">
        <f t="shared" si="2"/>
        <v>0</v>
      </c>
      <c r="M52" s="287">
        <f t="shared" si="3"/>
        <v>0</v>
      </c>
      <c r="N52" s="259"/>
    </row>
    <row r="53" spans="1:14" s="52" customFormat="1" ht="17.649999999999999" customHeight="1" x14ac:dyDescent="0.25">
      <c r="A53" s="301">
        <v>40</v>
      </c>
      <c r="B53" s="286" t="s">
        <v>810</v>
      </c>
      <c r="C53" s="287">
        <v>268.0042095620895</v>
      </c>
      <c r="D53" s="287">
        <v>268.0042095620895</v>
      </c>
      <c r="E53" s="287">
        <v>0</v>
      </c>
      <c r="F53" s="287">
        <f t="shared" si="0"/>
        <v>268.0042095620895</v>
      </c>
      <c r="G53" s="287"/>
      <c r="H53" s="287">
        <v>0</v>
      </c>
      <c r="I53" s="287">
        <v>0</v>
      </c>
      <c r="J53" s="287">
        <f t="shared" si="1"/>
        <v>0</v>
      </c>
      <c r="K53" s="287"/>
      <c r="L53" s="287">
        <f t="shared" si="2"/>
        <v>0</v>
      </c>
      <c r="M53" s="287">
        <f t="shared" si="3"/>
        <v>0</v>
      </c>
      <c r="N53" s="259"/>
    </row>
    <row r="54" spans="1:14" s="52" customFormat="1" ht="17.649999999999999" customHeight="1" x14ac:dyDescent="0.25">
      <c r="A54" s="301">
        <v>41</v>
      </c>
      <c r="B54" s="286" t="s">
        <v>811</v>
      </c>
      <c r="C54" s="287">
        <v>4477.4961366291618</v>
      </c>
      <c r="D54" s="287">
        <v>4477.4961366291609</v>
      </c>
      <c r="E54" s="287">
        <v>0</v>
      </c>
      <c r="F54" s="287">
        <f t="shared" si="0"/>
        <v>4477.4961366291609</v>
      </c>
      <c r="G54" s="287"/>
      <c r="H54" s="287">
        <v>0</v>
      </c>
      <c r="I54" s="287">
        <v>0</v>
      </c>
      <c r="J54" s="287">
        <f t="shared" si="1"/>
        <v>0</v>
      </c>
      <c r="K54" s="287"/>
      <c r="L54" s="287">
        <f t="shared" si="2"/>
        <v>9.0949470177292824E-13</v>
      </c>
      <c r="M54" s="287">
        <f t="shared" si="3"/>
        <v>9.0949470177292824E-13</v>
      </c>
      <c r="N54" s="259"/>
    </row>
    <row r="55" spans="1:14" s="52" customFormat="1" ht="17.649999999999999" customHeight="1" x14ac:dyDescent="0.25">
      <c r="A55" s="301">
        <v>42</v>
      </c>
      <c r="B55" s="286" t="s">
        <v>812</v>
      </c>
      <c r="C55" s="287">
        <v>1944.4541992277327</v>
      </c>
      <c r="D55" s="287">
        <v>1944.454199227732</v>
      </c>
      <c r="E55" s="287">
        <v>0</v>
      </c>
      <c r="F55" s="287">
        <f t="shared" si="0"/>
        <v>1944.454199227732</v>
      </c>
      <c r="G55" s="287"/>
      <c r="H55" s="287">
        <v>0</v>
      </c>
      <c r="I55" s="287">
        <v>0</v>
      </c>
      <c r="J55" s="287">
        <f t="shared" si="1"/>
        <v>0</v>
      </c>
      <c r="K55" s="287"/>
      <c r="L55" s="287">
        <f t="shared" si="2"/>
        <v>6.8212102632969618E-13</v>
      </c>
      <c r="M55" s="287">
        <f t="shared" si="3"/>
        <v>6.8212102632969618E-13</v>
      </c>
      <c r="N55" s="259"/>
    </row>
    <row r="56" spans="1:14" s="52" customFormat="1" ht="17.649999999999999" customHeight="1" x14ac:dyDescent="0.25">
      <c r="A56" s="301">
        <v>43</v>
      </c>
      <c r="B56" s="286" t="s">
        <v>813</v>
      </c>
      <c r="C56" s="287">
        <v>792.09811111846773</v>
      </c>
      <c r="D56" s="287">
        <v>792.09811111846807</v>
      </c>
      <c r="E56" s="287">
        <v>0</v>
      </c>
      <c r="F56" s="287">
        <f t="shared" si="0"/>
        <v>792.09811111846807</v>
      </c>
      <c r="G56" s="287"/>
      <c r="H56" s="287">
        <v>0</v>
      </c>
      <c r="I56" s="287">
        <v>0</v>
      </c>
      <c r="J56" s="287">
        <f t="shared" si="1"/>
        <v>0</v>
      </c>
      <c r="K56" s="287"/>
      <c r="L56" s="287">
        <f t="shared" si="2"/>
        <v>-3.4106051316484809E-13</v>
      </c>
      <c r="M56" s="287">
        <f t="shared" si="3"/>
        <v>-3.4106051316484809E-13</v>
      </c>
      <c r="N56" s="259"/>
    </row>
    <row r="57" spans="1:14" s="52" customFormat="1" ht="17.649999999999999" customHeight="1" x14ac:dyDescent="0.25">
      <c r="A57" s="301">
        <v>44</v>
      </c>
      <c r="B57" s="286" t="s">
        <v>814</v>
      </c>
      <c r="C57" s="287">
        <v>398.26008439999998</v>
      </c>
      <c r="D57" s="287">
        <v>398.26008439999998</v>
      </c>
      <c r="E57" s="287">
        <v>0</v>
      </c>
      <c r="F57" s="287">
        <f t="shared" si="0"/>
        <v>398.26008439999998</v>
      </c>
      <c r="G57" s="287"/>
      <c r="H57" s="287">
        <v>0</v>
      </c>
      <c r="I57" s="287">
        <v>0</v>
      </c>
      <c r="J57" s="287">
        <f t="shared" si="1"/>
        <v>0</v>
      </c>
      <c r="K57" s="287"/>
      <c r="L57" s="287">
        <f t="shared" si="2"/>
        <v>0</v>
      </c>
      <c r="M57" s="287">
        <f t="shared" si="3"/>
        <v>0</v>
      </c>
      <c r="N57" s="259"/>
    </row>
    <row r="58" spans="1:14" s="52" customFormat="1" ht="17.649999999999999" customHeight="1" x14ac:dyDescent="0.25">
      <c r="A58" s="301">
        <v>45</v>
      </c>
      <c r="B58" s="286" t="s">
        <v>815</v>
      </c>
      <c r="C58" s="287">
        <v>1037.3113761157233</v>
      </c>
      <c r="D58" s="287">
        <v>1037.3113761157233</v>
      </c>
      <c r="E58" s="287">
        <v>0</v>
      </c>
      <c r="F58" s="287">
        <f t="shared" si="0"/>
        <v>1037.3113761157233</v>
      </c>
      <c r="G58" s="287"/>
      <c r="H58" s="287">
        <v>0</v>
      </c>
      <c r="I58" s="287">
        <v>0</v>
      </c>
      <c r="J58" s="287">
        <f t="shared" si="1"/>
        <v>0</v>
      </c>
      <c r="K58" s="287"/>
      <c r="L58" s="287">
        <f t="shared" si="2"/>
        <v>0</v>
      </c>
      <c r="M58" s="287">
        <f t="shared" si="3"/>
        <v>0</v>
      </c>
      <c r="N58" s="259"/>
    </row>
    <row r="59" spans="1:14" s="52" customFormat="1" ht="17.649999999999999" customHeight="1" x14ac:dyDescent="0.25">
      <c r="A59" s="301">
        <v>46</v>
      </c>
      <c r="B59" s="286" t="s">
        <v>816</v>
      </c>
      <c r="C59" s="287">
        <v>387.48071090786004</v>
      </c>
      <c r="D59" s="287">
        <v>387.48071090786004</v>
      </c>
      <c r="E59" s="287">
        <v>0</v>
      </c>
      <c r="F59" s="287">
        <f t="shared" si="0"/>
        <v>387.48071090786004</v>
      </c>
      <c r="G59" s="287"/>
      <c r="H59" s="287">
        <v>0</v>
      </c>
      <c r="I59" s="287">
        <v>0</v>
      </c>
      <c r="J59" s="287">
        <f t="shared" si="1"/>
        <v>0</v>
      </c>
      <c r="K59" s="287"/>
      <c r="L59" s="287">
        <f t="shared" si="2"/>
        <v>0</v>
      </c>
      <c r="M59" s="287">
        <f t="shared" si="3"/>
        <v>0</v>
      </c>
      <c r="N59" s="259"/>
    </row>
    <row r="60" spans="1:14" s="52" customFormat="1" ht="17.649999999999999" customHeight="1" x14ac:dyDescent="0.25">
      <c r="A60" s="301">
        <v>47</v>
      </c>
      <c r="B60" s="286" t="s">
        <v>817</v>
      </c>
      <c r="C60" s="287">
        <v>811.09701032917451</v>
      </c>
      <c r="D60" s="287">
        <v>811.09701032917417</v>
      </c>
      <c r="E60" s="287">
        <v>0</v>
      </c>
      <c r="F60" s="287">
        <f t="shared" si="0"/>
        <v>811.09701032917417</v>
      </c>
      <c r="G60" s="287"/>
      <c r="H60" s="287">
        <v>0</v>
      </c>
      <c r="I60" s="287">
        <v>0</v>
      </c>
      <c r="J60" s="287">
        <f t="shared" si="1"/>
        <v>0</v>
      </c>
      <c r="K60" s="287"/>
      <c r="L60" s="287">
        <f t="shared" si="2"/>
        <v>3.4106051316484809E-13</v>
      </c>
      <c r="M60" s="287">
        <f t="shared" si="3"/>
        <v>3.4106051316484809E-13</v>
      </c>
      <c r="N60" s="259"/>
    </row>
    <row r="61" spans="1:14" s="52" customFormat="1" ht="17.649999999999999" customHeight="1" x14ac:dyDescent="0.25">
      <c r="A61" s="301">
        <v>48</v>
      </c>
      <c r="B61" s="286" t="s">
        <v>818</v>
      </c>
      <c r="C61" s="287">
        <v>1013.92494811824</v>
      </c>
      <c r="D61" s="287">
        <v>1013.9249481182401</v>
      </c>
      <c r="E61" s="287">
        <v>0</v>
      </c>
      <c r="F61" s="287">
        <f t="shared" si="0"/>
        <v>1013.9249481182401</v>
      </c>
      <c r="G61" s="287"/>
      <c r="H61" s="287">
        <v>0</v>
      </c>
      <c r="I61" s="287">
        <v>0</v>
      </c>
      <c r="J61" s="287">
        <f t="shared" si="1"/>
        <v>0</v>
      </c>
      <c r="K61" s="287"/>
      <c r="L61" s="287">
        <f t="shared" si="2"/>
        <v>-1.1368683772161603E-13</v>
      </c>
      <c r="M61" s="287">
        <f t="shared" si="3"/>
        <v>-1.1368683772161603E-13</v>
      </c>
      <c r="N61" s="259"/>
    </row>
    <row r="62" spans="1:14" s="52" customFormat="1" ht="17.649999999999999" customHeight="1" x14ac:dyDescent="0.25">
      <c r="A62" s="301">
        <v>49</v>
      </c>
      <c r="B62" s="286" t="s">
        <v>819</v>
      </c>
      <c r="C62" s="287">
        <v>2296.7528754514333</v>
      </c>
      <c r="D62" s="287">
        <v>2296.7528754514333</v>
      </c>
      <c r="E62" s="287">
        <v>0</v>
      </c>
      <c r="F62" s="287">
        <f t="shared" si="0"/>
        <v>2296.7528754514333</v>
      </c>
      <c r="G62" s="287"/>
      <c r="H62" s="287">
        <v>0</v>
      </c>
      <c r="I62" s="287">
        <v>0</v>
      </c>
      <c r="J62" s="287">
        <f t="shared" si="1"/>
        <v>0</v>
      </c>
      <c r="K62" s="287"/>
      <c r="L62" s="287">
        <f t="shared" si="2"/>
        <v>0</v>
      </c>
      <c r="M62" s="287">
        <f t="shared" si="3"/>
        <v>0</v>
      </c>
      <c r="N62" s="259"/>
    </row>
    <row r="63" spans="1:14" s="52" customFormat="1" ht="17.649999999999999" customHeight="1" x14ac:dyDescent="0.25">
      <c r="A63" s="301">
        <v>50</v>
      </c>
      <c r="B63" s="286" t="s">
        <v>820</v>
      </c>
      <c r="C63" s="287">
        <v>2760.5408816899931</v>
      </c>
      <c r="D63" s="287">
        <v>2760.5408816899931</v>
      </c>
      <c r="E63" s="287">
        <v>0</v>
      </c>
      <c r="F63" s="287">
        <f t="shared" si="0"/>
        <v>2760.5408816899931</v>
      </c>
      <c r="G63" s="287"/>
      <c r="H63" s="287">
        <v>0</v>
      </c>
      <c r="I63" s="287">
        <v>0</v>
      </c>
      <c r="J63" s="287">
        <f t="shared" si="1"/>
        <v>0</v>
      </c>
      <c r="K63" s="287"/>
      <c r="L63" s="287">
        <f t="shared" si="2"/>
        <v>0</v>
      </c>
      <c r="M63" s="287">
        <f t="shared" si="3"/>
        <v>0</v>
      </c>
      <c r="N63" s="259"/>
    </row>
    <row r="64" spans="1:14" s="52" customFormat="1" ht="17.649999999999999" customHeight="1" x14ac:dyDescent="0.25">
      <c r="A64" s="301">
        <v>51</v>
      </c>
      <c r="B64" s="286" t="s">
        <v>821</v>
      </c>
      <c r="C64" s="287">
        <v>518.24927944502656</v>
      </c>
      <c r="D64" s="287">
        <v>518.24927944502645</v>
      </c>
      <c r="E64" s="287">
        <v>0</v>
      </c>
      <c r="F64" s="287">
        <f t="shared" si="0"/>
        <v>518.24927944502645</v>
      </c>
      <c r="G64" s="287"/>
      <c r="H64" s="287">
        <v>0</v>
      </c>
      <c r="I64" s="287">
        <v>0</v>
      </c>
      <c r="J64" s="287">
        <f t="shared" si="1"/>
        <v>0</v>
      </c>
      <c r="K64" s="287"/>
      <c r="L64" s="287">
        <f t="shared" si="2"/>
        <v>1.1368683772161603E-13</v>
      </c>
      <c r="M64" s="287">
        <f t="shared" si="3"/>
        <v>1.1368683772161603E-13</v>
      </c>
      <c r="N64" s="259"/>
    </row>
    <row r="65" spans="1:14" s="52" customFormat="1" ht="17.649999999999999" customHeight="1" x14ac:dyDescent="0.25">
      <c r="A65" s="301">
        <v>52</v>
      </c>
      <c r="B65" s="286" t="s">
        <v>474</v>
      </c>
      <c r="C65" s="287">
        <v>498.18491716039972</v>
      </c>
      <c r="D65" s="287">
        <v>498.18491716039972</v>
      </c>
      <c r="E65" s="287">
        <v>0</v>
      </c>
      <c r="F65" s="287">
        <f t="shared" si="0"/>
        <v>498.18491716039972</v>
      </c>
      <c r="G65" s="287"/>
      <c r="H65" s="287">
        <v>0</v>
      </c>
      <c r="I65" s="287">
        <v>0</v>
      </c>
      <c r="J65" s="287">
        <f t="shared" si="1"/>
        <v>0</v>
      </c>
      <c r="K65" s="287"/>
      <c r="L65" s="287">
        <f t="shared" si="2"/>
        <v>0</v>
      </c>
      <c r="M65" s="287">
        <f t="shared" si="3"/>
        <v>0</v>
      </c>
      <c r="N65" s="259"/>
    </row>
    <row r="66" spans="1:14" s="52" customFormat="1" ht="17.649999999999999" customHeight="1" x14ac:dyDescent="0.25">
      <c r="A66" s="301">
        <v>53</v>
      </c>
      <c r="B66" s="286" t="s">
        <v>822</v>
      </c>
      <c r="C66" s="287">
        <v>301.80196322030326</v>
      </c>
      <c r="D66" s="287">
        <v>301.80196322030332</v>
      </c>
      <c r="E66" s="287">
        <v>0</v>
      </c>
      <c r="F66" s="287">
        <f t="shared" si="0"/>
        <v>301.80196322030332</v>
      </c>
      <c r="G66" s="287"/>
      <c r="H66" s="287">
        <v>0</v>
      </c>
      <c r="I66" s="287">
        <v>0</v>
      </c>
      <c r="J66" s="287">
        <f t="shared" si="1"/>
        <v>0</v>
      </c>
      <c r="K66" s="287"/>
      <c r="L66" s="287">
        <f t="shared" si="2"/>
        <v>-5.6843418860808015E-14</v>
      </c>
      <c r="M66" s="287">
        <f t="shared" si="3"/>
        <v>-5.6843418860808015E-14</v>
      </c>
      <c r="N66" s="259"/>
    </row>
    <row r="67" spans="1:14" s="52" customFormat="1" ht="17.649999999999999" customHeight="1" x14ac:dyDescent="0.25">
      <c r="A67" s="301">
        <v>54</v>
      </c>
      <c r="B67" s="286" t="s">
        <v>823</v>
      </c>
      <c r="C67" s="287">
        <v>470.52915325945867</v>
      </c>
      <c r="D67" s="287">
        <v>470.52915325945878</v>
      </c>
      <c r="E67" s="287">
        <v>0</v>
      </c>
      <c r="F67" s="287">
        <f t="shared" si="0"/>
        <v>470.52915325945878</v>
      </c>
      <c r="G67" s="287"/>
      <c r="H67" s="287">
        <v>0</v>
      </c>
      <c r="I67" s="287">
        <v>0</v>
      </c>
      <c r="J67" s="287">
        <f t="shared" si="1"/>
        <v>0</v>
      </c>
      <c r="K67" s="287"/>
      <c r="L67" s="287">
        <f t="shared" si="2"/>
        <v>-1.1368683772161603E-13</v>
      </c>
      <c r="M67" s="287">
        <f t="shared" si="3"/>
        <v>-1.1368683772161603E-13</v>
      </c>
      <c r="N67" s="259"/>
    </row>
    <row r="68" spans="1:14" s="52" customFormat="1" ht="17.649999999999999" customHeight="1" x14ac:dyDescent="0.25">
      <c r="A68" s="301">
        <v>55</v>
      </c>
      <c r="B68" s="286" t="s">
        <v>824</v>
      </c>
      <c r="C68" s="287">
        <v>383.446819661728</v>
      </c>
      <c r="D68" s="287">
        <v>383.446819661728</v>
      </c>
      <c r="E68" s="287">
        <v>0</v>
      </c>
      <c r="F68" s="287">
        <f t="shared" si="0"/>
        <v>383.446819661728</v>
      </c>
      <c r="G68" s="287"/>
      <c r="H68" s="287">
        <v>0</v>
      </c>
      <c r="I68" s="287">
        <v>0</v>
      </c>
      <c r="J68" s="287">
        <f t="shared" si="1"/>
        <v>0</v>
      </c>
      <c r="K68" s="287"/>
      <c r="L68" s="287">
        <f t="shared" si="2"/>
        <v>0</v>
      </c>
      <c r="M68" s="287">
        <f t="shared" si="3"/>
        <v>0</v>
      </c>
      <c r="N68" s="259"/>
    </row>
    <row r="69" spans="1:14" s="52" customFormat="1" ht="17.649999999999999" customHeight="1" x14ac:dyDescent="0.25">
      <c r="A69" s="301">
        <v>57</v>
      </c>
      <c r="B69" s="286" t="s">
        <v>825</v>
      </c>
      <c r="C69" s="287">
        <v>249.10233781962151</v>
      </c>
      <c r="D69" s="287">
        <v>249.10233781962157</v>
      </c>
      <c r="E69" s="287">
        <v>0</v>
      </c>
      <c r="F69" s="287">
        <f t="shared" si="0"/>
        <v>249.10233781962157</v>
      </c>
      <c r="G69" s="287"/>
      <c r="H69" s="287">
        <v>0</v>
      </c>
      <c r="I69" s="287">
        <v>0</v>
      </c>
      <c r="J69" s="287">
        <f t="shared" si="1"/>
        <v>0</v>
      </c>
      <c r="K69" s="287"/>
      <c r="L69" s="287">
        <f t="shared" si="2"/>
        <v>-5.6843418860808015E-14</v>
      </c>
      <c r="M69" s="287">
        <f t="shared" si="3"/>
        <v>-5.6843418860808015E-14</v>
      </c>
      <c r="N69" s="259"/>
    </row>
    <row r="70" spans="1:14" s="52" customFormat="1" ht="17.649999999999999" customHeight="1" x14ac:dyDescent="0.25">
      <c r="A70" s="301">
        <v>58</v>
      </c>
      <c r="B70" s="286" t="s">
        <v>826</v>
      </c>
      <c r="C70" s="287">
        <v>1411.8499733422298</v>
      </c>
      <c r="D70" s="287">
        <v>1411.8499733422298</v>
      </c>
      <c r="E70" s="287">
        <v>0</v>
      </c>
      <c r="F70" s="287">
        <f t="shared" si="0"/>
        <v>1411.8499733422298</v>
      </c>
      <c r="G70" s="287"/>
      <c r="H70" s="287">
        <v>0</v>
      </c>
      <c r="I70" s="287">
        <v>0</v>
      </c>
      <c r="J70" s="287">
        <f t="shared" si="1"/>
        <v>0</v>
      </c>
      <c r="K70" s="287"/>
      <c r="L70" s="287">
        <f t="shared" si="2"/>
        <v>0</v>
      </c>
      <c r="M70" s="287">
        <f t="shared" si="3"/>
        <v>0</v>
      </c>
      <c r="N70" s="259"/>
    </row>
    <row r="71" spans="1:14" s="52" customFormat="1" ht="17.649999999999999" customHeight="1" x14ac:dyDescent="0.25">
      <c r="A71" s="301">
        <v>59</v>
      </c>
      <c r="B71" s="286" t="s">
        <v>827</v>
      </c>
      <c r="C71" s="287">
        <v>548.45400649509736</v>
      </c>
      <c r="D71" s="287">
        <v>548.45400649509725</v>
      </c>
      <c r="E71" s="287">
        <v>0</v>
      </c>
      <c r="F71" s="287">
        <f t="shared" si="0"/>
        <v>548.45400649509725</v>
      </c>
      <c r="G71" s="287"/>
      <c r="H71" s="287">
        <v>0</v>
      </c>
      <c r="I71" s="287">
        <v>0</v>
      </c>
      <c r="J71" s="287">
        <f t="shared" si="1"/>
        <v>0</v>
      </c>
      <c r="K71" s="287"/>
      <c r="L71" s="287">
        <f t="shared" si="2"/>
        <v>1.1368683772161603E-13</v>
      </c>
      <c r="M71" s="287">
        <f t="shared" si="3"/>
        <v>1.1368683772161603E-13</v>
      </c>
      <c r="N71" s="259"/>
    </row>
    <row r="72" spans="1:14" s="52" customFormat="1" ht="17.649999999999999" customHeight="1" x14ac:dyDescent="0.25">
      <c r="A72" s="301">
        <v>60</v>
      </c>
      <c r="B72" s="286" t="s">
        <v>828</v>
      </c>
      <c r="C72" s="287">
        <v>2052.4129985306927</v>
      </c>
      <c r="D72" s="287">
        <v>2052.4129985306931</v>
      </c>
      <c r="E72" s="287">
        <v>0</v>
      </c>
      <c r="F72" s="287">
        <f t="shared" si="0"/>
        <v>2052.4129985306931</v>
      </c>
      <c r="G72" s="287"/>
      <c r="H72" s="287">
        <v>0</v>
      </c>
      <c r="I72" s="287">
        <v>0</v>
      </c>
      <c r="J72" s="287">
        <f t="shared" si="1"/>
        <v>0</v>
      </c>
      <c r="K72" s="287"/>
      <c r="L72" s="287">
        <f t="shared" si="2"/>
        <v>-4.5474735088646412E-13</v>
      </c>
      <c r="M72" s="287">
        <f t="shared" si="3"/>
        <v>-4.5474735088646412E-13</v>
      </c>
      <c r="N72" s="259"/>
    </row>
    <row r="73" spans="1:14" s="52" customFormat="1" ht="17.649999999999999" customHeight="1" x14ac:dyDescent="0.25">
      <c r="A73" s="301">
        <v>61</v>
      </c>
      <c r="B73" s="286" t="s">
        <v>829</v>
      </c>
      <c r="C73" s="287">
        <v>1393.8773258386777</v>
      </c>
      <c r="D73" s="287">
        <v>1393.8773258386773</v>
      </c>
      <c r="E73" s="287">
        <v>0</v>
      </c>
      <c r="F73" s="287">
        <f t="shared" si="0"/>
        <v>1393.8773258386773</v>
      </c>
      <c r="G73" s="287"/>
      <c r="H73" s="287">
        <v>0</v>
      </c>
      <c r="I73" s="287">
        <v>0</v>
      </c>
      <c r="J73" s="287">
        <f t="shared" si="1"/>
        <v>0</v>
      </c>
      <c r="K73" s="287"/>
      <c r="L73" s="287">
        <f t="shared" si="2"/>
        <v>4.5474735088646412E-13</v>
      </c>
      <c r="M73" s="287">
        <f t="shared" si="3"/>
        <v>4.5474735088646412E-13</v>
      </c>
      <c r="N73" s="259"/>
    </row>
    <row r="74" spans="1:14" s="52" customFormat="1" ht="17.649999999999999" customHeight="1" x14ac:dyDescent="0.25">
      <c r="A74" s="301">
        <v>62</v>
      </c>
      <c r="B74" s="286" t="s">
        <v>475</v>
      </c>
      <c r="C74" s="287">
        <v>11479.167701598872</v>
      </c>
      <c r="D74" s="287">
        <v>11454.466288416987</v>
      </c>
      <c r="E74" s="287">
        <v>0</v>
      </c>
      <c r="F74" s="287">
        <f t="shared" si="0"/>
        <v>11454.466288416987</v>
      </c>
      <c r="G74" s="287"/>
      <c r="H74" s="287">
        <v>6.1753532836191649</v>
      </c>
      <c r="I74" s="287">
        <v>6.1753532836191649</v>
      </c>
      <c r="J74" s="287">
        <f t="shared" si="1"/>
        <v>12.35070656723833</v>
      </c>
      <c r="K74" s="287"/>
      <c r="L74" s="287">
        <f t="shared" si="2"/>
        <v>12.350706614646743</v>
      </c>
      <c r="M74" s="287">
        <f t="shared" si="3"/>
        <v>24.701413181885073</v>
      </c>
      <c r="N74" s="259"/>
    </row>
    <row r="75" spans="1:14" s="52" customFormat="1" ht="17.649999999999999" customHeight="1" x14ac:dyDescent="0.25">
      <c r="A75" s="301">
        <v>63</v>
      </c>
      <c r="B75" s="286" t="s">
        <v>476</v>
      </c>
      <c r="C75" s="287">
        <v>15090.400097345915</v>
      </c>
      <c r="D75" s="287">
        <v>8004.1708591584811</v>
      </c>
      <c r="E75" s="287">
        <v>0</v>
      </c>
      <c r="F75" s="287">
        <f t="shared" si="0"/>
        <v>8004.1708591584811</v>
      </c>
      <c r="G75" s="287"/>
      <c r="H75" s="287">
        <v>506.1592315367281</v>
      </c>
      <c r="I75" s="287">
        <v>506.1592315367281</v>
      </c>
      <c r="J75" s="287">
        <f t="shared" si="1"/>
        <v>1012.3184630734562</v>
      </c>
      <c r="K75" s="287"/>
      <c r="L75" s="287">
        <f t="shared" si="2"/>
        <v>6073.9107751139782</v>
      </c>
      <c r="M75" s="287">
        <f t="shared" si="3"/>
        <v>7086.229238187434</v>
      </c>
      <c r="N75" s="259"/>
    </row>
    <row r="76" spans="1:14" s="52" customFormat="1" ht="17.649999999999999" customHeight="1" x14ac:dyDescent="0.25">
      <c r="A76" s="301">
        <v>64</v>
      </c>
      <c r="B76" s="286" t="s">
        <v>830</v>
      </c>
      <c r="C76" s="287">
        <v>121.18578368046339</v>
      </c>
      <c r="D76" s="287">
        <v>121.18578368046337</v>
      </c>
      <c r="E76" s="287">
        <v>0</v>
      </c>
      <c r="F76" s="287">
        <f t="shared" si="0"/>
        <v>121.18578368046337</v>
      </c>
      <c r="G76" s="287"/>
      <c r="H76" s="287">
        <v>0</v>
      </c>
      <c r="I76" s="287">
        <v>0</v>
      </c>
      <c r="J76" s="287">
        <f t="shared" si="1"/>
        <v>0</v>
      </c>
      <c r="K76" s="287"/>
      <c r="L76" s="287">
        <f t="shared" si="2"/>
        <v>1.4210854715202004E-14</v>
      </c>
      <c r="M76" s="287">
        <f t="shared" si="3"/>
        <v>1.4210854715202004E-14</v>
      </c>
      <c r="N76" s="259"/>
    </row>
    <row r="77" spans="1:14" s="52" customFormat="1" ht="17.649999999999999" customHeight="1" x14ac:dyDescent="0.25">
      <c r="A77" s="301">
        <v>65</v>
      </c>
      <c r="B77" s="286" t="s">
        <v>831</v>
      </c>
      <c r="C77" s="287">
        <v>1236.8661419468813</v>
      </c>
      <c r="D77" s="287">
        <v>1236.8661419468815</v>
      </c>
      <c r="E77" s="287">
        <v>0</v>
      </c>
      <c r="F77" s="287">
        <f t="shared" si="0"/>
        <v>1236.8661419468815</v>
      </c>
      <c r="G77" s="287"/>
      <c r="H77" s="287">
        <v>0</v>
      </c>
      <c r="I77" s="287">
        <v>0</v>
      </c>
      <c r="J77" s="287">
        <f t="shared" si="1"/>
        <v>0</v>
      </c>
      <c r="K77" s="287"/>
      <c r="L77" s="287">
        <f t="shared" si="2"/>
        <v>-2.2737367544323206E-13</v>
      </c>
      <c r="M77" s="287">
        <f t="shared" si="3"/>
        <v>-2.2737367544323206E-13</v>
      </c>
      <c r="N77" s="259"/>
    </row>
    <row r="78" spans="1:14" s="52" customFormat="1" ht="17.649999999999999" customHeight="1" x14ac:dyDescent="0.25">
      <c r="A78" s="301">
        <v>66</v>
      </c>
      <c r="B78" s="286" t="s">
        <v>832</v>
      </c>
      <c r="C78" s="287">
        <v>1357.3937115817298</v>
      </c>
      <c r="D78" s="287">
        <v>1357.3937115817298</v>
      </c>
      <c r="E78" s="287">
        <v>0</v>
      </c>
      <c r="F78" s="287">
        <f t="shared" si="0"/>
        <v>1357.3937115817298</v>
      </c>
      <c r="G78" s="287"/>
      <c r="H78" s="287">
        <v>0</v>
      </c>
      <c r="I78" s="287">
        <v>0</v>
      </c>
      <c r="J78" s="287">
        <f t="shared" si="1"/>
        <v>0</v>
      </c>
      <c r="K78" s="287"/>
      <c r="L78" s="287">
        <f t="shared" si="2"/>
        <v>0</v>
      </c>
      <c r="M78" s="287">
        <f t="shared" si="3"/>
        <v>0</v>
      </c>
      <c r="N78" s="259"/>
    </row>
    <row r="79" spans="1:14" s="53" customFormat="1" ht="17.649999999999999" customHeight="1" x14ac:dyDescent="0.25">
      <c r="A79" s="301">
        <v>67</v>
      </c>
      <c r="B79" s="286" t="s">
        <v>833</v>
      </c>
      <c r="C79" s="287">
        <v>370.29636403310542</v>
      </c>
      <c r="D79" s="287">
        <v>370.29636403310548</v>
      </c>
      <c r="E79" s="287">
        <v>0</v>
      </c>
      <c r="F79" s="287">
        <f t="shared" si="0"/>
        <v>370.29636403310548</v>
      </c>
      <c r="G79" s="287"/>
      <c r="H79" s="287">
        <v>0</v>
      </c>
      <c r="I79" s="287">
        <v>0</v>
      </c>
      <c r="J79" s="287">
        <f t="shared" si="1"/>
        <v>0</v>
      </c>
      <c r="K79" s="287"/>
      <c r="L79" s="287">
        <f t="shared" si="2"/>
        <v>-5.6843418860808015E-14</v>
      </c>
      <c r="M79" s="287">
        <f t="shared" si="3"/>
        <v>-5.6843418860808015E-14</v>
      </c>
      <c r="N79" s="259"/>
    </row>
    <row r="80" spans="1:14" s="52" customFormat="1" ht="17.649999999999999" customHeight="1" x14ac:dyDescent="0.25">
      <c r="A80" s="301">
        <v>68</v>
      </c>
      <c r="B80" s="286" t="s">
        <v>477</v>
      </c>
      <c r="C80" s="287">
        <v>1680.7946600858379</v>
      </c>
      <c r="D80" s="287">
        <v>1534.1460892573543</v>
      </c>
      <c r="E80" s="287">
        <v>3.8646525877180808</v>
      </c>
      <c r="F80" s="287">
        <f t="shared" ref="F80:F143" si="4">+D80+E80</f>
        <v>1538.0107418450725</v>
      </c>
      <c r="G80" s="287"/>
      <c r="H80" s="287">
        <v>16.307641701471294</v>
      </c>
      <c r="I80" s="287">
        <v>30.904913255510348</v>
      </c>
      <c r="J80" s="287">
        <f t="shared" ref="J80:J143" si="5">+H80+I80</f>
        <v>47.212554956981641</v>
      </c>
      <c r="K80" s="287"/>
      <c r="L80" s="287">
        <f>SUM(C80-F80-J80)</f>
        <v>95.571363283783739</v>
      </c>
      <c r="M80" s="287">
        <f t="shared" ref="M80:M143" si="6">J80+L80</f>
        <v>142.78391824076539</v>
      </c>
      <c r="N80" s="259"/>
    </row>
    <row r="81" spans="1:14" s="52" customFormat="1" ht="17.649999999999999" customHeight="1" x14ac:dyDescent="0.25">
      <c r="A81" s="301">
        <v>69</v>
      </c>
      <c r="B81" s="286" t="s">
        <v>834</v>
      </c>
      <c r="C81" s="287">
        <v>601.28352367323089</v>
      </c>
      <c r="D81" s="287">
        <v>601.28352367323089</v>
      </c>
      <c r="E81" s="287">
        <v>0</v>
      </c>
      <c r="F81" s="287">
        <f t="shared" si="4"/>
        <v>601.28352367323089</v>
      </c>
      <c r="G81" s="287"/>
      <c r="H81" s="287">
        <v>0</v>
      </c>
      <c r="I81" s="287">
        <v>0</v>
      </c>
      <c r="J81" s="287">
        <f t="shared" si="5"/>
        <v>0</v>
      </c>
      <c r="K81" s="287"/>
      <c r="L81" s="287">
        <f>SUM(C81-F81-J81)</f>
        <v>0</v>
      </c>
      <c r="M81" s="287">
        <f t="shared" si="6"/>
        <v>0</v>
      </c>
      <c r="N81" s="259"/>
    </row>
    <row r="82" spans="1:14" s="52" customFormat="1" ht="17.649999999999999" customHeight="1" x14ac:dyDescent="0.25">
      <c r="A82" s="301">
        <v>70</v>
      </c>
      <c r="B82" s="286" t="s">
        <v>835</v>
      </c>
      <c r="C82" s="287">
        <v>671.92077461337021</v>
      </c>
      <c r="D82" s="287">
        <v>671.9207746133701</v>
      </c>
      <c r="E82" s="287">
        <v>0</v>
      </c>
      <c r="F82" s="287">
        <f t="shared" si="4"/>
        <v>671.9207746133701</v>
      </c>
      <c r="G82" s="287"/>
      <c r="H82" s="287">
        <v>0</v>
      </c>
      <c r="I82" s="287">
        <v>0</v>
      </c>
      <c r="J82" s="287">
        <f t="shared" si="5"/>
        <v>0</v>
      </c>
      <c r="K82" s="287"/>
      <c r="L82" s="287">
        <f t="shared" ref="L82:L145" si="7">SUM(C82-F82-J82)</f>
        <v>1.1368683772161603E-13</v>
      </c>
      <c r="M82" s="287">
        <f t="shared" si="6"/>
        <v>1.1368683772161603E-13</v>
      </c>
      <c r="N82" s="259"/>
    </row>
    <row r="83" spans="1:14" s="52" customFormat="1" ht="17.649999999999999" customHeight="1" x14ac:dyDescent="0.25">
      <c r="A83" s="301">
        <v>71</v>
      </c>
      <c r="B83" s="286" t="s">
        <v>836</v>
      </c>
      <c r="C83" s="287">
        <v>245.78357406325907</v>
      </c>
      <c r="D83" s="287">
        <v>245.78357406325912</v>
      </c>
      <c r="E83" s="287">
        <v>0</v>
      </c>
      <c r="F83" s="287">
        <f t="shared" si="4"/>
        <v>245.78357406325912</v>
      </c>
      <c r="G83" s="287"/>
      <c r="H83" s="287">
        <v>0</v>
      </c>
      <c r="I83" s="287">
        <v>0</v>
      </c>
      <c r="J83" s="287">
        <f t="shared" si="5"/>
        <v>0</v>
      </c>
      <c r="K83" s="287"/>
      <c r="L83" s="287">
        <f t="shared" si="7"/>
        <v>-5.6843418860808015E-14</v>
      </c>
      <c r="M83" s="287">
        <f t="shared" si="6"/>
        <v>-5.6843418860808015E-14</v>
      </c>
      <c r="N83" s="259"/>
    </row>
    <row r="84" spans="1:14" s="52" customFormat="1" ht="17.649999999999999" customHeight="1" x14ac:dyDescent="0.25">
      <c r="A84" s="301">
        <v>72</v>
      </c>
      <c r="B84" s="286" t="s">
        <v>837</v>
      </c>
      <c r="C84" s="287">
        <v>559.59992840578559</v>
      </c>
      <c r="D84" s="287">
        <v>559.59992840578559</v>
      </c>
      <c r="E84" s="287">
        <v>0</v>
      </c>
      <c r="F84" s="287">
        <f t="shared" si="4"/>
        <v>559.59992840578559</v>
      </c>
      <c r="G84" s="287"/>
      <c r="H84" s="287">
        <v>0</v>
      </c>
      <c r="I84" s="287">
        <v>0</v>
      </c>
      <c r="J84" s="287">
        <f t="shared" si="5"/>
        <v>0</v>
      </c>
      <c r="K84" s="287"/>
      <c r="L84" s="287">
        <f t="shared" si="7"/>
        <v>0</v>
      </c>
      <c r="M84" s="287">
        <f t="shared" si="6"/>
        <v>0</v>
      </c>
      <c r="N84" s="259"/>
    </row>
    <row r="85" spans="1:14" s="52" customFormat="1" ht="17.649999999999999" customHeight="1" x14ac:dyDescent="0.25">
      <c r="A85" s="301">
        <v>73</v>
      </c>
      <c r="B85" s="286" t="s">
        <v>838</v>
      </c>
      <c r="C85" s="287">
        <v>766.61303986439998</v>
      </c>
      <c r="D85" s="287">
        <v>766.61303986439987</v>
      </c>
      <c r="E85" s="287">
        <v>0</v>
      </c>
      <c r="F85" s="287">
        <f t="shared" si="4"/>
        <v>766.61303986439987</v>
      </c>
      <c r="G85" s="287"/>
      <c r="H85" s="287">
        <v>0</v>
      </c>
      <c r="I85" s="287">
        <v>0</v>
      </c>
      <c r="J85" s="287">
        <f t="shared" si="5"/>
        <v>0</v>
      </c>
      <c r="K85" s="287"/>
      <c r="L85" s="287">
        <f t="shared" si="7"/>
        <v>1.1368683772161603E-13</v>
      </c>
      <c r="M85" s="287">
        <f t="shared" si="6"/>
        <v>1.1368683772161603E-13</v>
      </c>
      <c r="N85" s="259"/>
    </row>
    <row r="86" spans="1:14" s="52" customFormat="1" ht="17.649999999999999" customHeight="1" x14ac:dyDescent="0.25">
      <c r="A86" s="301">
        <v>74</v>
      </c>
      <c r="B86" s="286" t="s">
        <v>839</v>
      </c>
      <c r="C86" s="287">
        <v>114.93242535377479</v>
      </c>
      <c r="D86" s="287">
        <v>114.93242535377478</v>
      </c>
      <c r="E86" s="287">
        <v>0</v>
      </c>
      <c r="F86" s="287">
        <f t="shared" si="4"/>
        <v>114.93242535377478</v>
      </c>
      <c r="G86" s="287"/>
      <c r="H86" s="287">
        <v>0</v>
      </c>
      <c r="I86" s="287">
        <v>0</v>
      </c>
      <c r="J86" s="287">
        <f t="shared" si="5"/>
        <v>0</v>
      </c>
      <c r="K86" s="287"/>
      <c r="L86" s="287">
        <f t="shared" si="7"/>
        <v>1.4210854715202004E-14</v>
      </c>
      <c r="M86" s="287">
        <f t="shared" si="6"/>
        <v>1.4210854715202004E-14</v>
      </c>
      <c r="N86" s="259"/>
    </row>
    <row r="87" spans="1:14" s="52" customFormat="1" ht="17.649999999999999" customHeight="1" x14ac:dyDescent="0.25">
      <c r="A87" s="301">
        <v>75</v>
      </c>
      <c r="B87" s="286" t="s">
        <v>840</v>
      </c>
      <c r="C87" s="287">
        <v>209.20693195022571</v>
      </c>
      <c r="D87" s="287">
        <v>209.20693195022571</v>
      </c>
      <c r="E87" s="287">
        <v>0</v>
      </c>
      <c r="F87" s="287">
        <f t="shared" si="4"/>
        <v>209.20693195022571</v>
      </c>
      <c r="G87" s="287"/>
      <c r="H87" s="287">
        <v>0</v>
      </c>
      <c r="I87" s="287">
        <v>0</v>
      </c>
      <c r="J87" s="287">
        <f t="shared" si="5"/>
        <v>0</v>
      </c>
      <c r="K87" s="287"/>
      <c r="L87" s="287">
        <f t="shared" si="7"/>
        <v>0</v>
      </c>
      <c r="M87" s="287">
        <f t="shared" si="6"/>
        <v>0</v>
      </c>
      <c r="N87" s="259"/>
    </row>
    <row r="88" spans="1:14" s="52" customFormat="1" ht="17.649999999999999" customHeight="1" x14ac:dyDescent="0.25">
      <c r="A88" s="301">
        <v>76</v>
      </c>
      <c r="B88" s="286" t="s">
        <v>841</v>
      </c>
      <c r="C88" s="287">
        <v>339.76218319697688</v>
      </c>
      <c r="D88" s="287">
        <v>339.76218319697688</v>
      </c>
      <c r="E88" s="287">
        <v>0</v>
      </c>
      <c r="F88" s="287">
        <f t="shared" si="4"/>
        <v>339.76218319697688</v>
      </c>
      <c r="G88" s="287"/>
      <c r="H88" s="287">
        <v>0</v>
      </c>
      <c r="I88" s="287">
        <v>0</v>
      </c>
      <c r="J88" s="287">
        <f t="shared" si="5"/>
        <v>0</v>
      </c>
      <c r="K88" s="287"/>
      <c r="L88" s="287">
        <f t="shared" si="7"/>
        <v>0</v>
      </c>
      <c r="M88" s="287">
        <f t="shared" si="6"/>
        <v>0</v>
      </c>
      <c r="N88" s="259"/>
    </row>
    <row r="89" spans="1:14" s="52" customFormat="1" ht="17.649999999999999" customHeight="1" x14ac:dyDescent="0.25">
      <c r="A89" s="301">
        <v>77</v>
      </c>
      <c r="B89" s="286" t="s">
        <v>842</v>
      </c>
      <c r="C89" s="287">
        <v>260.78049324502786</v>
      </c>
      <c r="D89" s="287">
        <v>260.78049324502786</v>
      </c>
      <c r="E89" s="287">
        <v>0</v>
      </c>
      <c r="F89" s="287">
        <f t="shared" si="4"/>
        <v>260.78049324502786</v>
      </c>
      <c r="G89" s="287"/>
      <c r="H89" s="287">
        <v>0</v>
      </c>
      <c r="I89" s="287">
        <v>0</v>
      </c>
      <c r="J89" s="287">
        <f t="shared" si="5"/>
        <v>0</v>
      </c>
      <c r="K89" s="287"/>
      <c r="L89" s="287">
        <f t="shared" si="7"/>
        <v>0</v>
      </c>
      <c r="M89" s="287">
        <f t="shared" si="6"/>
        <v>0</v>
      </c>
      <c r="N89" s="259"/>
    </row>
    <row r="90" spans="1:14" s="52" customFormat="1" ht="17.649999999999999" customHeight="1" x14ac:dyDescent="0.25">
      <c r="A90" s="301">
        <v>78</v>
      </c>
      <c r="B90" s="286" t="s">
        <v>843</v>
      </c>
      <c r="C90" s="287">
        <v>4.4655389539091859</v>
      </c>
      <c r="D90" s="287">
        <v>4.4655389539091859</v>
      </c>
      <c r="E90" s="287">
        <v>0</v>
      </c>
      <c r="F90" s="287">
        <f t="shared" si="4"/>
        <v>4.4655389539091859</v>
      </c>
      <c r="G90" s="287"/>
      <c r="H90" s="287">
        <v>0</v>
      </c>
      <c r="I90" s="287">
        <v>0</v>
      </c>
      <c r="J90" s="287">
        <f t="shared" si="5"/>
        <v>0</v>
      </c>
      <c r="K90" s="287"/>
      <c r="L90" s="287">
        <f t="shared" si="7"/>
        <v>0</v>
      </c>
      <c r="M90" s="287">
        <f t="shared" si="6"/>
        <v>0</v>
      </c>
      <c r="N90" s="259"/>
    </row>
    <row r="91" spans="1:14" s="52" customFormat="1" ht="17.649999999999999" customHeight="1" x14ac:dyDescent="0.25">
      <c r="A91" s="301">
        <v>79</v>
      </c>
      <c r="B91" s="286" t="s">
        <v>844</v>
      </c>
      <c r="C91" s="287">
        <v>2306.3779210717234</v>
      </c>
      <c r="D91" s="287">
        <v>2306.3779210717234</v>
      </c>
      <c r="E91" s="287">
        <v>0</v>
      </c>
      <c r="F91" s="287">
        <f t="shared" si="4"/>
        <v>2306.3779210717234</v>
      </c>
      <c r="G91" s="287"/>
      <c r="H91" s="287">
        <v>0</v>
      </c>
      <c r="I91" s="287">
        <v>0</v>
      </c>
      <c r="J91" s="287">
        <f t="shared" si="5"/>
        <v>0</v>
      </c>
      <c r="K91" s="287"/>
      <c r="L91" s="287">
        <f t="shared" si="7"/>
        <v>0</v>
      </c>
      <c r="M91" s="287">
        <f t="shared" si="6"/>
        <v>0</v>
      </c>
      <c r="N91" s="259"/>
    </row>
    <row r="92" spans="1:14" s="52" customFormat="1" ht="17.649999999999999" customHeight="1" x14ac:dyDescent="0.25">
      <c r="A92" s="301">
        <v>80</v>
      </c>
      <c r="B92" s="286" t="s">
        <v>845</v>
      </c>
      <c r="C92" s="287">
        <v>533.9223479958946</v>
      </c>
      <c r="D92" s="287">
        <v>533.9223479958946</v>
      </c>
      <c r="E92" s="287">
        <v>0</v>
      </c>
      <c r="F92" s="287">
        <f t="shared" si="4"/>
        <v>533.9223479958946</v>
      </c>
      <c r="G92" s="287"/>
      <c r="H92" s="287">
        <v>0</v>
      </c>
      <c r="I92" s="287">
        <v>0</v>
      </c>
      <c r="J92" s="287">
        <f t="shared" si="5"/>
        <v>0</v>
      </c>
      <c r="K92" s="287"/>
      <c r="L92" s="287">
        <f t="shared" si="7"/>
        <v>0</v>
      </c>
      <c r="M92" s="287">
        <f t="shared" si="6"/>
        <v>0</v>
      </c>
      <c r="N92" s="259"/>
    </row>
    <row r="93" spans="1:14" s="52" customFormat="1" ht="17.649999999999999" customHeight="1" x14ac:dyDescent="0.25">
      <c r="A93" s="301">
        <v>82</v>
      </c>
      <c r="B93" s="286" t="s">
        <v>846</v>
      </c>
      <c r="C93" s="287">
        <v>10.86308377260486</v>
      </c>
      <c r="D93" s="287">
        <v>10.863083772604858</v>
      </c>
      <c r="E93" s="287">
        <v>0</v>
      </c>
      <c r="F93" s="287">
        <f t="shared" si="4"/>
        <v>10.863083772604858</v>
      </c>
      <c r="G93" s="287"/>
      <c r="H93" s="287">
        <v>0</v>
      </c>
      <c r="I93" s="287">
        <v>0</v>
      </c>
      <c r="J93" s="287">
        <f t="shared" si="5"/>
        <v>0</v>
      </c>
      <c r="K93" s="287"/>
      <c r="L93" s="287">
        <f t="shared" si="7"/>
        <v>1.7763568394002505E-15</v>
      </c>
      <c r="M93" s="287">
        <f t="shared" si="6"/>
        <v>1.7763568394002505E-15</v>
      </c>
      <c r="N93" s="259"/>
    </row>
    <row r="94" spans="1:14" s="52" customFormat="1" ht="17.649999999999999" customHeight="1" x14ac:dyDescent="0.25">
      <c r="A94" s="301">
        <v>83</v>
      </c>
      <c r="B94" s="286" t="s">
        <v>847</v>
      </c>
      <c r="C94" s="287">
        <v>16.571580205228468</v>
      </c>
      <c r="D94" s="287">
        <v>16.571580205228464</v>
      </c>
      <c r="E94" s="287">
        <v>0</v>
      </c>
      <c r="F94" s="287">
        <f t="shared" si="4"/>
        <v>16.571580205228464</v>
      </c>
      <c r="G94" s="287"/>
      <c r="H94" s="287">
        <v>0</v>
      </c>
      <c r="I94" s="287">
        <v>0</v>
      </c>
      <c r="J94" s="287">
        <f t="shared" si="5"/>
        <v>0</v>
      </c>
      <c r="K94" s="287"/>
      <c r="L94" s="287">
        <f t="shared" si="7"/>
        <v>3.5527136788005009E-15</v>
      </c>
      <c r="M94" s="287">
        <f t="shared" si="6"/>
        <v>3.5527136788005009E-15</v>
      </c>
      <c r="N94" s="259"/>
    </row>
    <row r="95" spans="1:14" s="52" customFormat="1" ht="17.649999999999999" customHeight="1" x14ac:dyDescent="0.25">
      <c r="A95" s="301">
        <v>84</v>
      </c>
      <c r="B95" s="286" t="s">
        <v>848</v>
      </c>
      <c r="C95" s="287">
        <v>244.58314680000001</v>
      </c>
      <c r="D95" s="287">
        <v>244.58314680000001</v>
      </c>
      <c r="E95" s="287">
        <v>0</v>
      </c>
      <c r="F95" s="287">
        <f t="shared" si="4"/>
        <v>244.58314680000001</v>
      </c>
      <c r="G95" s="287"/>
      <c r="H95" s="287">
        <v>0</v>
      </c>
      <c r="I95" s="287">
        <v>0</v>
      </c>
      <c r="J95" s="287">
        <f t="shared" si="5"/>
        <v>0</v>
      </c>
      <c r="K95" s="287"/>
      <c r="L95" s="287">
        <f t="shared" si="7"/>
        <v>0</v>
      </c>
      <c r="M95" s="287">
        <f t="shared" si="6"/>
        <v>0</v>
      </c>
      <c r="N95" s="259"/>
    </row>
    <row r="96" spans="1:14" s="52" customFormat="1" ht="17.649999999999999" customHeight="1" x14ac:dyDescent="0.25">
      <c r="A96" s="301">
        <v>87</v>
      </c>
      <c r="B96" s="286" t="s">
        <v>849</v>
      </c>
      <c r="C96" s="287">
        <v>890.77639097420592</v>
      </c>
      <c r="D96" s="287">
        <v>890.77639097420615</v>
      </c>
      <c r="E96" s="287">
        <v>0</v>
      </c>
      <c r="F96" s="287">
        <f t="shared" si="4"/>
        <v>890.77639097420615</v>
      </c>
      <c r="G96" s="287"/>
      <c r="H96" s="287">
        <v>0</v>
      </c>
      <c r="I96" s="287">
        <v>0</v>
      </c>
      <c r="J96" s="287">
        <f t="shared" si="5"/>
        <v>0</v>
      </c>
      <c r="K96" s="287"/>
      <c r="L96" s="287">
        <f t="shared" si="7"/>
        <v>-2.2737367544323206E-13</v>
      </c>
      <c r="M96" s="287">
        <f t="shared" si="6"/>
        <v>-2.2737367544323206E-13</v>
      </c>
      <c r="N96" s="259"/>
    </row>
    <row r="97" spans="1:19" s="52" customFormat="1" ht="17.649999999999999" customHeight="1" x14ac:dyDescent="0.25">
      <c r="A97" s="301">
        <v>90</v>
      </c>
      <c r="B97" s="286" t="s">
        <v>850</v>
      </c>
      <c r="C97" s="287">
        <v>243.33388799999992</v>
      </c>
      <c r="D97" s="287">
        <v>243.33388799999994</v>
      </c>
      <c r="E97" s="287">
        <v>0</v>
      </c>
      <c r="F97" s="287">
        <f t="shared" si="4"/>
        <v>243.33388799999994</v>
      </c>
      <c r="G97" s="287"/>
      <c r="H97" s="287">
        <v>0</v>
      </c>
      <c r="I97" s="287">
        <v>0</v>
      </c>
      <c r="J97" s="287">
        <f t="shared" si="5"/>
        <v>0</v>
      </c>
      <c r="K97" s="287"/>
      <c r="L97" s="287">
        <f t="shared" si="7"/>
        <v>-2.8421709430404007E-14</v>
      </c>
      <c r="M97" s="287">
        <f t="shared" si="6"/>
        <v>-2.8421709430404007E-14</v>
      </c>
      <c r="N97" s="259"/>
    </row>
    <row r="98" spans="1:19" s="52" customFormat="1" ht="17.649999999999999" customHeight="1" x14ac:dyDescent="0.25">
      <c r="A98" s="301">
        <v>91</v>
      </c>
      <c r="B98" s="286" t="s">
        <v>851</v>
      </c>
      <c r="C98" s="287">
        <v>208.49113670438385</v>
      </c>
      <c r="D98" s="287">
        <v>208.49113670438388</v>
      </c>
      <c r="E98" s="287">
        <v>0</v>
      </c>
      <c r="F98" s="287">
        <f t="shared" si="4"/>
        <v>208.49113670438388</v>
      </c>
      <c r="G98" s="287"/>
      <c r="H98" s="287">
        <v>0</v>
      </c>
      <c r="I98" s="287">
        <v>0</v>
      </c>
      <c r="J98" s="287">
        <f t="shared" si="5"/>
        <v>0</v>
      </c>
      <c r="K98" s="287"/>
      <c r="L98" s="287">
        <f t="shared" si="7"/>
        <v>-2.8421709430404007E-14</v>
      </c>
      <c r="M98" s="287">
        <f t="shared" si="6"/>
        <v>-2.8421709430404007E-14</v>
      </c>
      <c r="N98" s="259"/>
    </row>
    <row r="99" spans="1:19" s="52" customFormat="1" ht="17.649999999999999" customHeight="1" x14ac:dyDescent="0.25">
      <c r="A99" s="301">
        <v>92</v>
      </c>
      <c r="B99" s="286" t="s">
        <v>852</v>
      </c>
      <c r="C99" s="287">
        <v>585.71212034340522</v>
      </c>
      <c r="D99" s="287">
        <v>585.7121203434051</v>
      </c>
      <c r="E99" s="287">
        <v>0</v>
      </c>
      <c r="F99" s="287">
        <f t="shared" si="4"/>
        <v>585.7121203434051</v>
      </c>
      <c r="G99" s="287"/>
      <c r="H99" s="287">
        <v>0</v>
      </c>
      <c r="I99" s="287">
        <v>0</v>
      </c>
      <c r="J99" s="287">
        <f t="shared" si="5"/>
        <v>0</v>
      </c>
      <c r="K99" s="287"/>
      <c r="L99" s="287">
        <f t="shared" si="7"/>
        <v>1.1368683772161603E-13</v>
      </c>
      <c r="M99" s="287">
        <f t="shared" si="6"/>
        <v>1.1368683772161603E-13</v>
      </c>
      <c r="N99" s="259"/>
    </row>
    <row r="100" spans="1:19" s="52" customFormat="1" ht="17.649999999999999" customHeight="1" x14ac:dyDescent="0.25">
      <c r="A100" s="301">
        <v>93</v>
      </c>
      <c r="B100" s="286" t="s">
        <v>853</v>
      </c>
      <c r="C100" s="287">
        <v>314.46698569265601</v>
      </c>
      <c r="D100" s="287">
        <v>314.46698569265601</v>
      </c>
      <c r="E100" s="287">
        <v>0</v>
      </c>
      <c r="F100" s="287">
        <f t="shared" si="4"/>
        <v>314.46698569265601</v>
      </c>
      <c r="G100" s="287"/>
      <c r="H100" s="287">
        <v>0</v>
      </c>
      <c r="I100" s="287">
        <v>0</v>
      </c>
      <c r="J100" s="287">
        <f t="shared" si="5"/>
        <v>0</v>
      </c>
      <c r="K100" s="287"/>
      <c r="L100" s="287">
        <f t="shared" si="7"/>
        <v>0</v>
      </c>
      <c r="M100" s="287">
        <f t="shared" si="6"/>
        <v>0</v>
      </c>
      <c r="N100" s="259"/>
    </row>
    <row r="101" spans="1:19" s="52" customFormat="1" ht="17.649999999999999" customHeight="1" x14ac:dyDescent="0.25">
      <c r="A101" s="301">
        <v>94</v>
      </c>
      <c r="B101" s="286" t="s">
        <v>854</v>
      </c>
      <c r="C101" s="287">
        <v>104.82910800000001</v>
      </c>
      <c r="D101" s="287">
        <v>104.82910800000001</v>
      </c>
      <c r="E101" s="287">
        <v>0</v>
      </c>
      <c r="F101" s="287">
        <f t="shared" si="4"/>
        <v>104.82910800000001</v>
      </c>
      <c r="G101" s="287"/>
      <c r="H101" s="287">
        <v>0</v>
      </c>
      <c r="I101" s="287">
        <v>0</v>
      </c>
      <c r="J101" s="287">
        <f t="shared" si="5"/>
        <v>0</v>
      </c>
      <c r="K101" s="287"/>
      <c r="L101" s="287">
        <f t="shared" si="7"/>
        <v>0</v>
      </c>
      <c r="M101" s="287">
        <f t="shared" si="6"/>
        <v>0</v>
      </c>
      <c r="N101" s="259"/>
    </row>
    <row r="102" spans="1:19" s="52" customFormat="1" ht="17.649999999999999" customHeight="1" x14ac:dyDescent="0.25">
      <c r="A102" s="301">
        <v>95</v>
      </c>
      <c r="B102" s="286" t="s">
        <v>855</v>
      </c>
      <c r="C102" s="287">
        <v>139.48046741913657</v>
      </c>
      <c r="D102" s="287">
        <v>139.48046741913655</v>
      </c>
      <c r="E102" s="287">
        <v>0</v>
      </c>
      <c r="F102" s="287">
        <f t="shared" si="4"/>
        <v>139.48046741913655</v>
      </c>
      <c r="G102" s="287"/>
      <c r="H102" s="287">
        <v>0</v>
      </c>
      <c r="I102" s="287">
        <v>0</v>
      </c>
      <c r="J102" s="287">
        <f t="shared" si="5"/>
        <v>0</v>
      </c>
      <c r="K102" s="287"/>
      <c r="L102" s="287">
        <f t="shared" si="7"/>
        <v>2.8421709430404007E-14</v>
      </c>
      <c r="M102" s="287">
        <f t="shared" si="6"/>
        <v>2.8421709430404007E-14</v>
      </c>
      <c r="N102" s="259"/>
    </row>
    <row r="103" spans="1:19" s="52" customFormat="1" ht="17.649999999999999" customHeight="1" x14ac:dyDescent="0.25">
      <c r="A103" s="301">
        <v>98</v>
      </c>
      <c r="B103" s="286" t="s">
        <v>856</v>
      </c>
      <c r="C103" s="287">
        <v>62.994945721481088</v>
      </c>
      <c r="D103" s="287">
        <v>62.994945721481088</v>
      </c>
      <c r="E103" s="287">
        <v>0</v>
      </c>
      <c r="F103" s="287">
        <f t="shared" si="4"/>
        <v>62.994945721481088</v>
      </c>
      <c r="G103" s="287"/>
      <c r="H103" s="287">
        <v>0</v>
      </c>
      <c r="I103" s="287">
        <v>0</v>
      </c>
      <c r="J103" s="287">
        <f t="shared" si="5"/>
        <v>0</v>
      </c>
      <c r="K103" s="287"/>
      <c r="L103" s="287">
        <f t="shared" si="7"/>
        <v>0</v>
      </c>
      <c r="M103" s="287">
        <f t="shared" si="6"/>
        <v>0</v>
      </c>
      <c r="N103" s="259"/>
    </row>
    <row r="104" spans="1:19" s="52" customFormat="1" ht="17.649999999999999" customHeight="1" x14ac:dyDescent="0.25">
      <c r="A104" s="301">
        <v>99</v>
      </c>
      <c r="B104" s="286" t="s">
        <v>857</v>
      </c>
      <c r="C104" s="287">
        <v>811.38423148847585</v>
      </c>
      <c r="D104" s="287">
        <v>811.38423148847596</v>
      </c>
      <c r="E104" s="287">
        <v>0</v>
      </c>
      <c r="F104" s="287">
        <f t="shared" si="4"/>
        <v>811.38423148847596</v>
      </c>
      <c r="G104" s="287"/>
      <c r="H104" s="287">
        <v>0</v>
      </c>
      <c r="I104" s="287">
        <v>0</v>
      </c>
      <c r="J104" s="287">
        <f t="shared" si="5"/>
        <v>0</v>
      </c>
      <c r="K104" s="287"/>
      <c r="L104" s="287">
        <f t="shared" si="7"/>
        <v>-1.1368683772161603E-13</v>
      </c>
      <c r="M104" s="287">
        <f t="shared" si="6"/>
        <v>-1.1368683772161603E-13</v>
      </c>
      <c r="N104" s="259"/>
    </row>
    <row r="105" spans="1:19" s="52" customFormat="1" ht="17.649999999999999" customHeight="1" x14ac:dyDescent="0.25">
      <c r="A105" s="301">
        <v>100</v>
      </c>
      <c r="B105" s="286" t="s">
        <v>858</v>
      </c>
      <c r="C105" s="287">
        <v>1441.5196331902637</v>
      </c>
      <c r="D105" s="287">
        <v>1441.5196331902637</v>
      </c>
      <c r="E105" s="287">
        <v>0</v>
      </c>
      <c r="F105" s="287">
        <f t="shared" si="4"/>
        <v>1441.5196331902637</v>
      </c>
      <c r="G105" s="287"/>
      <c r="H105" s="287">
        <v>0</v>
      </c>
      <c r="I105" s="287">
        <v>0</v>
      </c>
      <c r="J105" s="287">
        <f t="shared" si="5"/>
        <v>0</v>
      </c>
      <c r="K105" s="287"/>
      <c r="L105" s="287">
        <f t="shared" si="7"/>
        <v>0</v>
      </c>
      <c r="M105" s="287">
        <f t="shared" si="6"/>
        <v>0</v>
      </c>
      <c r="N105" s="259"/>
    </row>
    <row r="106" spans="1:19" s="54" customFormat="1" ht="17.649999999999999" customHeight="1" x14ac:dyDescent="0.25">
      <c r="A106" s="301">
        <v>101</v>
      </c>
      <c r="B106" s="286" t="s">
        <v>859</v>
      </c>
      <c r="C106" s="287">
        <v>504.83933467277683</v>
      </c>
      <c r="D106" s="287">
        <v>504.839334672777</v>
      </c>
      <c r="E106" s="287">
        <v>0</v>
      </c>
      <c r="F106" s="287">
        <f t="shared" si="4"/>
        <v>504.839334672777</v>
      </c>
      <c r="G106" s="287"/>
      <c r="H106" s="287">
        <v>0</v>
      </c>
      <c r="I106" s="287">
        <v>0</v>
      </c>
      <c r="J106" s="287">
        <f t="shared" si="5"/>
        <v>0</v>
      </c>
      <c r="K106" s="287"/>
      <c r="L106" s="287">
        <f t="shared" si="7"/>
        <v>-1.7053025658242404E-13</v>
      </c>
      <c r="M106" s="287">
        <f t="shared" si="6"/>
        <v>-1.7053025658242404E-13</v>
      </c>
      <c r="N106" s="259"/>
      <c r="O106" s="52"/>
      <c r="P106" s="52"/>
      <c r="Q106" s="52"/>
      <c r="R106" s="52"/>
      <c r="S106" s="52"/>
    </row>
    <row r="107" spans="1:19" s="52" customFormat="1" ht="17.649999999999999" customHeight="1" x14ac:dyDescent="0.25">
      <c r="A107" s="301">
        <v>102</v>
      </c>
      <c r="B107" s="286" t="s">
        <v>860</v>
      </c>
      <c r="C107" s="287">
        <v>349.23974894315427</v>
      </c>
      <c r="D107" s="287">
        <v>349.23974894315427</v>
      </c>
      <c r="E107" s="287">
        <v>0</v>
      </c>
      <c r="F107" s="287">
        <f t="shared" si="4"/>
        <v>349.23974894315427</v>
      </c>
      <c r="G107" s="287"/>
      <c r="H107" s="287">
        <v>0</v>
      </c>
      <c r="I107" s="287">
        <v>0</v>
      </c>
      <c r="J107" s="287">
        <f t="shared" si="5"/>
        <v>0</v>
      </c>
      <c r="K107" s="287"/>
      <c r="L107" s="287">
        <f t="shared" si="7"/>
        <v>0</v>
      </c>
      <c r="M107" s="287">
        <f t="shared" si="6"/>
        <v>0</v>
      </c>
      <c r="N107" s="259"/>
    </row>
    <row r="108" spans="1:19" s="52" customFormat="1" ht="17.649999999999999" customHeight="1" x14ac:dyDescent="0.25">
      <c r="A108" s="301">
        <v>103</v>
      </c>
      <c r="B108" s="286" t="s">
        <v>861</v>
      </c>
      <c r="C108" s="287">
        <v>121.14464464451459</v>
      </c>
      <c r="D108" s="287">
        <v>121.14464464451456</v>
      </c>
      <c r="E108" s="287">
        <v>0</v>
      </c>
      <c r="F108" s="287">
        <f t="shared" si="4"/>
        <v>121.14464464451456</v>
      </c>
      <c r="G108" s="287"/>
      <c r="H108" s="287">
        <v>0</v>
      </c>
      <c r="I108" s="287">
        <v>0</v>
      </c>
      <c r="J108" s="287">
        <f t="shared" si="5"/>
        <v>0</v>
      </c>
      <c r="K108" s="287"/>
      <c r="L108" s="287">
        <f t="shared" si="7"/>
        <v>2.8421709430404007E-14</v>
      </c>
      <c r="M108" s="287">
        <f t="shared" si="6"/>
        <v>2.8421709430404007E-14</v>
      </c>
      <c r="N108" s="259"/>
    </row>
    <row r="109" spans="1:19" s="52" customFormat="1" ht="17.649999999999999" customHeight="1" x14ac:dyDescent="0.25">
      <c r="A109" s="301">
        <v>104</v>
      </c>
      <c r="B109" s="288" t="s">
        <v>478</v>
      </c>
      <c r="C109" s="287">
        <v>3372.7037542250982</v>
      </c>
      <c r="D109" s="287">
        <v>3212.8406311370836</v>
      </c>
      <c r="E109" s="287">
        <v>1.5539809743353312E-4</v>
      </c>
      <c r="F109" s="287">
        <f t="shared" si="4"/>
        <v>3212.840786535181</v>
      </c>
      <c r="G109" s="287"/>
      <c r="H109" s="287">
        <v>10.12015885769728</v>
      </c>
      <c r="I109" s="287">
        <v>10.120469653892149</v>
      </c>
      <c r="J109" s="287">
        <f t="shared" si="5"/>
        <v>20.240628511589428</v>
      </c>
      <c r="K109" s="287"/>
      <c r="L109" s="287">
        <f t="shared" si="7"/>
        <v>139.62233917832782</v>
      </c>
      <c r="M109" s="287">
        <f t="shared" si="6"/>
        <v>159.86296768991724</v>
      </c>
      <c r="N109" s="259"/>
    </row>
    <row r="110" spans="1:19" s="52" customFormat="1" ht="17.649999999999999" customHeight="1" x14ac:dyDescent="0.25">
      <c r="A110" s="301">
        <v>105</v>
      </c>
      <c r="B110" s="286" t="s">
        <v>862</v>
      </c>
      <c r="C110" s="287">
        <v>1836.9462318183578</v>
      </c>
      <c r="D110" s="287">
        <v>1836.9462318183578</v>
      </c>
      <c r="E110" s="287">
        <v>0</v>
      </c>
      <c r="F110" s="287">
        <f t="shared" si="4"/>
        <v>1836.9462318183578</v>
      </c>
      <c r="G110" s="287"/>
      <c r="H110" s="287">
        <v>0</v>
      </c>
      <c r="I110" s="287">
        <v>0</v>
      </c>
      <c r="J110" s="287">
        <f t="shared" si="5"/>
        <v>0</v>
      </c>
      <c r="K110" s="287"/>
      <c r="L110" s="287">
        <f t="shared" si="7"/>
        <v>0</v>
      </c>
      <c r="M110" s="287">
        <f t="shared" si="6"/>
        <v>0</v>
      </c>
      <c r="N110" s="259"/>
    </row>
    <row r="111" spans="1:19" s="52" customFormat="1" ht="17.649999999999999" customHeight="1" x14ac:dyDescent="0.25">
      <c r="A111" s="301">
        <v>106</v>
      </c>
      <c r="B111" s="286" t="s">
        <v>863</v>
      </c>
      <c r="C111" s="287">
        <v>1348.7696821551895</v>
      </c>
      <c r="D111" s="287">
        <v>1348.7696821551895</v>
      </c>
      <c r="E111" s="287">
        <v>0</v>
      </c>
      <c r="F111" s="287">
        <f t="shared" si="4"/>
        <v>1348.7696821551895</v>
      </c>
      <c r="G111" s="287"/>
      <c r="H111" s="287">
        <v>0</v>
      </c>
      <c r="I111" s="287">
        <v>0</v>
      </c>
      <c r="J111" s="287">
        <f t="shared" si="5"/>
        <v>0</v>
      </c>
      <c r="K111" s="287"/>
      <c r="L111" s="287">
        <f t="shared" si="7"/>
        <v>0</v>
      </c>
      <c r="M111" s="287">
        <f t="shared" si="6"/>
        <v>0</v>
      </c>
      <c r="N111" s="259"/>
    </row>
    <row r="112" spans="1:19" s="52" customFormat="1" ht="17.649999999999999" customHeight="1" x14ac:dyDescent="0.25">
      <c r="A112" s="301">
        <v>107</v>
      </c>
      <c r="B112" s="286" t="s">
        <v>864</v>
      </c>
      <c r="C112" s="287">
        <v>1095.1967104804</v>
      </c>
      <c r="D112" s="287">
        <v>1095.1967104804</v>
      </c>
      <c r="E112" s="287">
        <v>0</v>
      </c>
      <c r="F112" s="287">
        <f t="shared" si="4"/>
        <v>1095.1967104804</v>
      </c>
      <c r="G112" s="287"/>
      <c r="H112" s="287">
        <v>0</v>
      </c>
      <c r="I112" s="287">
        <v>0</v>
      </c>
      <c r="J112" s="287">
        <f t="shared" si="5"/>
        <v>0</v>
      </c>
      <c r="K112" s="287"/>
      <c r="L112" s="287">
        <f t="shared" si="7"/>
        <v>0</v>
      </c>
      <c r="M112" s="287">
        <f t="shared" si="6"/>
        <v>0</v>
      </c>
      <c r="N112" s="259"/>
    </row>
    <row r="113" spans="1:14" s="52" customFormat="1" ht="17.649999999999999" customHeight="1" x14ac:dyDescent="0.25">
      <c r="A113" s="301">
        <v>108</v>
      </c>
      <c r="B113" s="286" t="s">
        <v>865</v>
      </c>
      <c r="C113" s="287">
        <v>620.31234709742819</v>
      </c>
      <c r="D113" s="287">
        <v>620.31234709742819</v>
      </c>
      <c r="E113" s="287">
        <v>0</v>
      </c>
      <c r="F113" s="287">
        <f t="shared" si="4"/>
        <v>620.31234709742819</v>
      </c>
      <c r="G113" s="287"/>
      <c r="H113" s="287">
        <v>0</v>
      </c>
      <c r="I113" s="287">
        <v>0</v>
      </c>
      <c r="J113" s="287">
        <f t="shared" si="5"/>
        <v>0</v>
      </c>
      <c r="K113" s="287"/>
      <c r="L113" s="287">
        <f t="shared" si="7"/>
        <v>0</v>
      </c>
      <c r="M113" s="287">
        <f t="shared" si="6"/>
        <v>0</v>
      </c>
      <c r="N113" s="259"/>
    </row>
    <row r="114" spans="1:14" s="53" customFormat="1" ht="17.649999999999999" customHeight="1" x14ac:dyDescent="0.25">
      <c r="A114" s="301">
        <v>110</v>
      </c>
      <c r="B114" s="286" t="s">
        <v>866</v>
      </c>
      <c r="C114" s="287">
        <v>95.072620718216228</v>
      </c>
      <c r="D114" s="287">
        <v>95.072620718216214</v>
      </c>
      <c r="E114" s="287">
        <v>0</v>
      </c>
      <c r="F114" s="287">
        <f t="shared" si="4"/>
        <v>95.072620718216214</v>
      </c>
      <c r="G114" s="287"/>
      <c r="H114" s="287">
        <v>0</v>
      </c>
      <c r="I114" s="287">
        <v>0</v>
      </c>
      <c r="J114" s="287">
        <f t="shared" si="5"/>
        <v>0</v>
      </c>
      <c r="K114" s="287"/>
      <c r="L114" s="287">
        <f t="shared" si="7"/>
        <v>1.4210854715202004E-14</v>
      </c>
      <c r="M114" s="287">
        <f t="shared" si="6"/>
        <v>1.4210854715202004E-14</v>
      </c>
      <c r="N114" s="259"/>
    </row>
    <row r="115" spans="1:14" s="52" customFormat="1" ht="17.649999999999999" customHeight="1" x14ac:dyDescent="0.25">
      <c r="A115" s="301">
        <v>111</v>
      </c>
      <c r="B115" s="286" t="s">
        <v>867</v>
      </c>
      <c r="C115" s="287">
        <v>569.8355873523999</v>
      </c>
      <c r="D115" s="287">
        <v>569.83558735240001</v>
      </c>
      <c r="E115" s="287">
        <v>0</v>
      </c>
      <c r="F115" s="287">
        <f t="shared" si="4"/>
        <v>569.83558735240001</v>
      </c>
      <c r="G115" s="287"/>
      <c r="H115" s="287">
        <v>0</v>
      </c>
      <c r="I115" s="287">
        <v>0</v>
      </c>
      <c r="J115" s="287">
        <f t="shared" si="5"/>
        <v>0</v>
      </c>
      <c r="K115" s="287"/>
      <c r="L115" s="287">
        <f t="shared" si="7"/>
        <v>-1.1368683772161603E-13</v>
      </c>
      <c r="M115" s="287">
        <f t="shared" si="6"/>
        <v>-1.1368683772161603E-13</v>
      </c>
      <c r="N115" s="259"/>
    </row>
    <row r="116" spans="1:14" s="52" customFormat="1" ht="17.649999999999999" customHeight="1" x14ac:dyDescent="0.25">
      <c r="A116" s="301">
        <v>112</v>
      </c>
      <c r="B116" s="286" t="s">
        <v>868</v>
      </c>
      <c r="C116" s="287">
        <v>247.85593217621152</v>
      </c>
      <c r="D116" s="287">
        <v>247.85593217621152</v>
      </c>
      <c r="E116" s="287">
        <v>0</v>
      </c>
      <c r="F116" s="287">
        <f t="shared" si="4"/>
        <v>247.85593217621152</v>
      </c>
      <c r="G116" s="287"/>
      <c r="H116" s="287">
        <v>0</v>
      </c>
      <c r="I116" s="287">
        <v>0</v>
      </c>
      <c r="J116" s="287">
        <f t="shared" si="5"/>
        <v>0</v>
      </c>
      <c r="K116" s="287"/>
      <c r="L116" s="287">
        <f t="shared" si="7"/>
        <v>0</v>
      </c>
      <c r="M116" s="287">
        <f t="shared" si="6"/>
        <v>0</v>
      </c>
      <c r="N116" s="259"/>
    </row>
    <row r="117" spans="1:14" s="52" customFormat="1" ht="17.649999999999999" customHeight="1" x14ac:dyDescent="0.25">
      <c r="A117" s="301">
        <v>113</v>
      </c>
      <c r="B117" s="286" t="s">
        <v>869</v>
      </c>
      <c r="C117" s="287">
        <v>649.0500241804026</v>
      </c>
      <c r="D117" s="287">
        <v>649.0500241804026</v>
      </c>
      <c r="E117" s="287">
        <v>0</v>
      </c>
      <c r="F117" s="287">
        <f t="shared" si="4"/>
        <v>649.0500241804026</v>
      </c>
      <c r="G117" s="287"/>
      <c r="H117" s="287">
        <v>0</v>
      </c>
      <c r="I117" s="287">
        <v>0</v>
      </c>
      <c r="J117" s="287">
        <f t="shared" si="5"/>
        <v>0</v>
      </c>
      <c r="K117" s="287"/>
      <c r="L117" s="287">
        <f t="shared" si="7"/>
        <v>0</v>
      </c>
      <c r="M117" s="287">
        <f t="shared" si="6"/>
        <v>0</v>
      </c>
      <c r="N117" s="259"/>
    </row>
    <row r="118" spans="1:14" s="52" customFormat="1" ht="17.649999999999999" customHeight="1" x14ac:dyDescent="0.25">
      <c r="A118" s="301">
        <v>114</v>
      </c>
      <c r="B118" s="286" t="s">
        <v>870</v>
      </c>
      <c r="C118" s="287">
        <v>553.11386529813831</v>
      </c>
      <c r="D118" s="287">
        <v>553.11386529813831</v>
      </c>
      <c r="E118" s="287">
        <v>0</v>
      </c>
      <c r="F118" s="287">
        <f t="shared" si="4"/>
        <v>553.11386529813831</v>
      </c>
      <c r="G118" s="287"/>
      <c r="H118" s="287">
        <v>0</v>
      </c>
      <c r="I118" s="287">
        <v>0</v>
      </c>
      <c r="J118" s="287">
        <f t="shared" si="5"/>
        <v>0</v>
      </c>
      <c r="K118" s="287"/>
      <c r="L118" s="287">
        <f t="shared" si="7"/>
        <v>0</v>
      </c>
      <c r="M118" s="287">
        <f t="shared" si="6"/>
        <v>0</v>
      </c>
      <c r="N118" s="259"/>
    </row>
    <row r="119" spans="1:14" s="52" customFormat="1" ht="17.649999999999999" customHeight="1" x14ac:dyDescent="0.25">
      <c r="A119" s="301">
        <v>117</v>
      </c>
      <c r="B119" s="286" t="s">
        <v>871</v>
      </c>
      <c r="C119" s="287">
        <v>800.24984000000006</v>
      </c>
      <c r="D119" s="287">
        <v>800.24983999999995</v>
      </c>
      <c r="E119" s="287">
        <v>0</v>
      </c>
      <c r="F119" s="287">
        <f t="shared" si="4"/>
        <v>800.24983999999995</v>
      </c>
      <c r="G119" s="287"/>
      <c r="H119" s="287">
        <v>0</v>
      </c>
      <c r="I119" s="287">
        <v>0</v>
      </c>
      <c r="J119" s="287">
        <f t="shared" si="5"/>
        <v>0</v>
      </c>
      <c r="K119" s="287"/>
      <c r="L119" s="287">
        <f t="shared" si="7"/>
        <v>1.1368683772161603E-13</v>
      </c>
      <c r="M119" s="287">
        <f t="shared" si="6"/>
        <v>1.1368683772161603E-13</v>
      </c>
      <c r="N119" s="259"/>
    </row>
    <row r="120" spans="1:14" s="52" customFormat="1" ht="17.649999999999999" customHeight="1" x14ac:dyDescent="0.25">
      <c r="A120" s="301">
        <v>118</v>
      </c>
      <c r="B120" s="286" t="s">
        <v>872</v>
      </c>
      <c r="C120" s="287">
        <v>373.40045891610561</v>
      </c>
      <c r="D120" s="287">
        <v>373.40045891610566</v>
      </c>
      <c r="E120" s="287">
        <v>0</v>
      </c>
      <c r="F120" s="287">
        <f t="shared" si="4"/>
        <v>373.40045891610566</v>
      </c>
      <c r="G120" s="287"/>
      <c r="H120" s="287">
        <v>0</v>
      </c>
      <c r="I120" s="287">
        <v>0</v>
      </c>
      <c r="J120" s="287">
        <f t="shared" si="5"/>
        <v>0</v>
      </c>
      <c r="K120" s="287"/>
      <c r="L120" s="287">
        <f t="shared" si="7"/>
        <v>-5.6843418860808015E-14</v>
      </c>
      <c r="M120" s="287">
        <f t="shared" si="6"/>
        <v>-5.6843418860808015E-14</v>
      </c>
      <c r="N120" s="259"/>
    </row>
    <row r="121" spans="1:14" s="52" customFormat="1" ht="17.649999999999999" customHeight="1" x14ac:dyDescent="0.25">
      <c r="A121" s="301">
        <v>122</v>
      </c>
      <c r="B121" s="286" t="s">
        <v>873</v>
      </c>
      <c r="C121" s="287">
        <v>195.6207208529292</v>
      </c>
      <c r="D121" s="287">
        <v>195.62072085292925</v>
      </c>
      <c r="E121" s="287">
        <v>0</v>
      </c>
      <c r="F121" s="287">
        <f t="shared" si="4"/>
        <v>195.62072085292925</v>
      </c>
      <c r="G121" s="287"/>
      <c r="H121" s="287">
        <v>0</v>
      </c>
      <c r="I121" s="287">
        <v>0</v>
      </c>
      <c r="J121" s="287">
        <f t="shared" si="5"/>
        <v>0</v>
      </c>
      <c r="K121" s="287"/>
      <c r="L121" s="287">
        <f t="shared" si="7"/>
        <v>-5.6843418860808015E-14</v>
      </c>
      <c r="M121" s="287">
        <f t="shared" si="6"/>
        <v>-5.6843418860808015E-14</v>
      </c>
      <c r="N121" s="259"/>
    </row>
    <row r="122" spans="1:14" s="52" customFormat="1" ht="17.649999999999999" customHeight="1" x14ac:dyDescent="0.25">
      <c r="A122" s="301">
        <v>123</v>
      </c>
      <c r="B122" s="286" t="s">
        <v>874</v>
      </c>
      <c r="C122" s="287">
        <v>95.92457839686881</v>
      </c>
      <c r="D122" s="287">
        <v>95.924578396868824</v>
      </c>
      <c r="E122" s="287">
        <v>0</v>
      </c>
      <c r="F122" s="287">
        <f t="shared" si="4"/>
        <v>95.924578396868824</v>
      </c>
      <c r="G122" s="287"/>
      <c r="H122" s="287">
        <v>0</v>
      </c>
      <c r="I122" s="287">
        <v>0</v>
      </c>
      <c r="J122" s="287">
        <f t="shared" si="5"/>
        <v>0</v>
      </c>
      <c r="K122" s="287"/>
      <c r="L122" s="287">
        <f t="shared" si="7"/>
        <v>-1.4210854715202004E-14</v>
      </c>
      <c r="M122" s="287">
        <f t="shared" si="6"/>
        <v>-1.4210854715202004E-14</v>
      </c>
      <c r="N122" s="259"/>
    </row>
    <row r="123" spans="1:14" s="52" customFormat="1" ht="17.649999999999999" customHeight="1" x14ac:dyDescent="0.25">
      <c r="A123" s="301">
        <v>124</v>
      </c>
      <c r="B123" s="286" t="s">
        <v>875</v>
      </c>
      <c r="C123" s="287">
        <v>974.10783885270712</v>
      </c>
      <c r="D123" s="287">
        <v>974.10783885270735</v>
      </c>
      <c r="E123" s="287">
        <v>0</v>
      </c>
      <c r="F123" s="287">
        <f t="shared" si="4"/>
        <v>974.10783885270735</v>
      </c>
      <c r="G123" s="287"/>
      <c r="H123" s="287">
        <v>0</v>
      </c>
      <c r="I123" s="287">
        <v>0</v>
      </c>
      <c r="J123" s="287">
        <f t="shared" si="5"/>
        <v>0</v>
      </c>
      <c r="K123" s="287"/>
      <c r="L123" s="287">
        <f t="shared" si="7"/>
        <v>-2.2737367544323206E-13</v>
      </c>
      <c r="M123" s="287">
        <f t="shared" si="6"/>
        <v>-2.2737367544323206E-13</v>
      </c>
      <c r="N123" s="259"/>
    </row>
    <row r="124" spans="1:14" s="52" customFormat="1" ht="17.649999999999999" customHeight="1" x14ac:dyDescent="0.25">
      <c r="A124" s="301">
        <v>126</v>
      </c>
      <c r="B124" s="286" t="s">
        <v>876</v>
      </c>
      <c r="C124" s="287">
        <v>1529.6115149738209</v>
      </c>
      <c r="D124" s="287">
        <v>1529.6115149738212</v>
      </c>
      <c r="E124" s="287">
        <v>0</v>
      </c>
      <c r="F124" s="287">
        <f t="shared" si="4"/>
        <v>1529.6115149738212</v>
      </c>
      <c r="G124" s="287"/>
      <c r="H124" s="287">
        <v>0</v>
      </c>
      <c r="I124" s="287">
        <v>0</v>
      </c>
      <c r="J124" s="287">
        <f t="shared" si="5"/>
        <v>0</v>
      </c>
      <c r="K124" s="287"/>
      <c r="L124" s="287">
        <f t="shared" si="7"/>
        <v>-2.2737367544323206E-13</v>
      </c>
      <c r="M124" s="287">
        <f t="shared" si="6"/>
        <v>-2.2737367544323206E-13</v>
      </c>
      <c r="N124" s="259"/>
    </row>
    <row r="125" spans="1:14" s="52" customFormat="1" ht="17.649999999999999" customHeight="1" x14ac:dyDescent="0.25">
      <c r="A125" s="301">
        <v>127</v>
      </c>
      <c r="B125" s="286" t="s">
        <v>877</v>
      </c>
      <c r="C125" s="287">
        <v>1290.105450453781</v>
      </c>
      <c r="D125" s="287">
        <v>1290.1054504537815</v>
      </c>
      <c r="E125" s="287">
        <v>0</v>
      </c>
      <c r="F125" s="287">
        <f t="shared" si="4"/>
        <v>1290.1054504537815</v>
      </c>
      <c r="G125" s="287"/>
      <c r="H125" s="287">
        <v>0</v>
      </c>
      <c r="I125" s="287">
        <v>0</v>
      </c>
      <c r="J125" s="287">
        <f t="shared" si="5"/>
        <v>0</v>
      </c>
      <c r="K125" s="287"/>
      <c r="L125" s="287">
        <f t="shared" si="7"/>
        <v>-4.5474735088646412E-13</v>
      </c>
      <c r="M125" s="287">
        <f t="shared" si="6"/>
        <v>-4.5474735088646412E-13</v>
      </c>
      <c r="N125" s="259"/>
    </row>
    <row r="126" spans="1:14" s="52" customFormat="1" ht="17.649999999999999" customHeight="1" x14ac:dyDescent="0.25">
      <c r="A126" s="301">
        <v>128</v>
      </c>
      <c r="B126" s="286" t="s">
        <v>878</v>
      </c>
      <c r="C126" s="287">
        <v>1203.1121965312745</v>
      </c>
      <c r="D126" s="287">
        <v>1203.1121965312748</v>
      </c>
      <c r="E126" s="287">
        <v>0</v>
      </c>
      <c r="F126" s="287">
        <f t="shared" si="4"/>
        <v>1203.1121965312748</v>
      </c>
      <c r="G126" s="287"/>
      <c r="H126" s="287">
        <v>0</v>
      </c>
      <c r="I126" s="287">
        <v>0</v>
      </c>
      <c r="J126" s="287">
        <f t="shared" si="5"/>
        <v>0</v>
      </c>
      <c r="K126" s="287"/>
      <c r="L126" s="287">
        <f t="shared" si="7"/>
        <v>-2.2737367544323206E-13</v>
      </c>
      <c r="M126" s="287">
        <f t="shared" si="6"/>
        <v>-2.2737367544323206E-13</v>
      </c>
      <c r="N126" s="259"/>
    </row>
    <row r="127" spans="1:14" s="52" customFormat="1" ht="17.649999999999999" customHeight="1" x14ac:dyDescent="0.25">
      <c r="A127" s="301">
        <v>130</v>
      </c>
      <c r="B127" s="286" t="s">
        <v>479</v>
      </c>
      <c r="C127" s="287">
        <v>1661.0456344051934</v>
      </c>
      <c r="D127" s="287">
        <v>1619.860636550248</v>
      </c>
      <c r="E127" s="287">
        <v>1.2401819495443887</v>
      </c>
      <c r="F127" s="287">
        <f t="shared" si="4"/>
        <v>1621.1008184997925</v>
      </c>
      <c r="G127" s="287"/>
      <c r="H127" s="287">
        <v>4.5622756857855968</v>
      </c>
      <c r="I127" s="287">
        <v>8.6663316791559666</v>
      </c>
      <c r="J127" s="287">
        <f t="shared" si="5"/>
        <v>13.228607364941563</v>
      </c>
      <c r="K127" s="287"/>
      <c r="L127" s="287">
        <f t="shared" si="7"/>
        <v>26.716208540459338</v>
      </c>
      <c r="M127" s="287">
        <f t="shared" si="6"/>
        <v>39.944815905400901</v>
      </c>
      <c r="N127" s="259"/>
    </row>
    <row r="128" spans="1:14" s="52" customFormat="1" ht="17.649999999999999" customHeight="1" x14ac:dyDescent="0.25">
      <c r="A128" s="301">
        <v>132</v>
      </c>
      <c r="B128" s="286" t="s">
        <v>879</v>
      </c>
      <c r="C128" s="287">
        <v>1976.5084736000001</v>
      </c>
      <c r="D128" s="287">
        <v>1976.5084735999985</v>
      </c>
      <c r="E128" s="287">
        <v>0</v>
      </c>
      <c r="F128" s="287">
        <f t="shared" si="4"/>
        <v>1976.5084735999985</v>
      </c>
      <c r="G128" s="287"/>
      <c r="H128" s="287">
        <v>0</v>
      </c>
      <c r="I128" s="287">
        <v>0</v>
      </c>
      <c r="J128" s="287">
        <f t="shared" si="5"/>
        <v>0</v>
      </c>
      <c r="K128" s="287"/>
      <c r="L128" s="287">
        <f t="shared" si="7"/>
        <v>1.5916157281026244E-12</v>
      </c>
      <c r="M128" s="287">
        <f t="shared" si="6"/>
        <v>1.5916157281026244E-12</v>
      </c>
      <c r="N128" s="259"/>
    </row>
    <row r="129" spans="1:14" s="52" customFormat="1" ht="17.649999999999999" customHeight="1" x14ac:dyDescent="0.25">
      <c r="A129" s="301">
        <v>136</v>
      </c>
      <c r="B129" s="286" t="s">
        <v>880</v>
      </c>
      <c r="C129" s="287">
        <v>123.14636305698592</v>
      </c>
      <c r="D129" s="287">
        <v>123.14636305698596</v>
      </c>
      <c r="E129" s="287">
        <v>0</v>
      </c>
      <c r="F129" s="287">
        <f t="shared" si="4"/>
        <v>123.14636305698596</v>
      </c>
      <c r="G129" s="287"/>
      <c r="H129" s="287">
        <v>0</v>
      </c>
      <c r="I129" s="287">
        <v>0</v>
      </c>
      <c r="J129" s="287">
        <f t="shared" si="5"/>
        <v>0</v>
      </c>
      <c r="K129" s="287"/>
      <c r="L129" s="287">
        <f t="shared" si="7"/>
        <v>-4.2632564145606011E-14</v>
      </c>
      <c r="M129" s="287">
        <f t="shared" si="6"/>
        <v>-4.2632564145606011E-14</v>
      </c>
      <c r="N129" s="259"/>
    </row>
    <row r="130" spans="1:14" s="52" customFormat="1" ht="17.649999999999999" customHeight="1" x14ac:dyDescent="0.25">
      <c r="A130" s="301">
        <v>138</v>
      </c>
      <c r="B130" s="286" t="s">
        <v>881</v>
      </c>
      <c r="C130" s="287">
        <v>162.18004210061838</v>
      </c>
      <c r="D130" s="287">
        <v>162.18004210061844</v>
      </c>
      <c r="E130" s="287">
        <v>0</v>
      </c>
      <c r="F130" s="287">
        <f t="shared" si="4"/>
        <v>162.18004210061844</v>
      </c>
      <c r="G130" s="287"/>
      <c r="H130" s="287">
        <v>0</v>
      </c>
      <c r="I130" s="287">
        <v>0</v>
      </c>
      <c r="J130" s="287">
        <f t="shared" si="5"/>
        <v>0</v>
      </c>
      <c r="K130" s="287"/>
      <c r="L130" s="287">
        <f t="shared" si="7"/>
        <v>-5.6843418860808015E-14</v>
      </c>
      <c r="M130" s="287">
        <f t="shared" si="6"/>
        <v>-5.6843418860808015E-14</v>
      </c>
      <c r="N130" s="259"/>
    </row>
    <row r="131" spans="1:14" s="53" customFormat="1" ht="17.649999999999999" customHeight="1" x14ac:dyDescent="0.25">
      <c r="A131" s="301">
        <v>139</v>
      </c>
      <c r="B131" s="286" t="s">
        <v>882</v>
      </c>
      <c r="C131" s="287">
        <v>216.74150277762536</v>
      </c>
      <c r="D131" s="287">
        <v>216.7415027776253</v>
      </c>
      <c r="E131" s="287">
        <v>0</v>
      </c>
      <c r="F131" s="287">
        <f t="shared" si="4"/>
        <v>216.7415027776253</v>
      </c>
      <c r="G131" s="287"/>
      <c r="H131" s="287">
        <v>0</v>
      </c>
      <c r="I131" s="287">
        <v>0</v>
      </c>
      <c r="J131" s="287">
        <f t="shared" si="5"/>
        <v>0</v>
      </c>
      <c r="K131" s="287"/>
      <c r="L131" s="287">
        <f t="shared" si="7"/>
        <v>5.6843418860808015E-14</v>
      </c>
      <c r="M131" s="287">
        <f t="shared" si="6"/>
        <v>5.6843418860808015E-14</v>
      </c>
      <c r="N131" s="259"/>
    </row>
    <row r="132" spans="1:14" s="52" customFormat="1" ht="17.649999999999999" customHeight="1" x14ac:dyDescent="0.25">
      <c r="A132" s="301">
        <v>140</v>
      </c>
      <c r="B132" s="289" t="s">
        <v>480</v>
      </c>
      <c r="C132" s="287">
        <v>236.76331176280002</v>
      </c>
      <c r="D132" s="287">
        <v>208.12833455624568</v>
      </c>
      <c r="E132" s="287">
        <v>6.7801667039148903</v>
      </c>
      <c r="F132" s="287">
        <f t="shared" si="4"/>
        <v>214.90850126016056</v>
      </c>
      <c r="G132" s="287"/>
      <c r="H132" s="287">
        <v>6.9190426293800806</v>
      </c>
      <c r="I132" s="287">
        <v>13.818930609984251</v>
      </c>
      <c r="J132" s="287">
        <f t="shared" si="5"/>
        <v>20.737973239364333</v>
      </c>
      <c r="K132" s="287"/>
      <c r="L132" s="287">
        <f t="shared" si="7"/>
        <v>1.1168372632751193</v>
      </c>
      <c r="M132" s="287">
        <f t="shared" si="6"/>
        <v>21.854810502639452</v>
      </c>
      <c r="N132" s="259"/>
    </row>
    <row r="133" spans="1:14" s="52" customFormat="1" ht="17.649999999999999" customHeight="1" x14ac:dyDescent="0.25">
      <c r="A133" s="301">
        <v>141</v>
      </c>
      <c r="B133" s="286" t="s">
        <v>883</v>
      </c>
      <c r="C133" s="287">
        <v>210.46535414624319</v>
      </c>
      <c r="D133" s="287">
        <v>210.46535414624319</v>
      </c>
      <c r="E133" s="287">
        <v>0</v>
      </c>
      <c r="F133" s="287">
        <f t="shared" si="4"/>
        <v>210.46535414624319</v>
      </c>
      <c r="G133" s="287"/>
      <c r="H133" s="287">
        <v>0</v>
      </c>
      <c r="I133" s="287">
        <v>0</v>
      </c>
      <c r="J133" s="287">
        <f t="shared" si="5"/>
        <v>0</v>
      </c>
      <c r="K133" s="287"/>
      <c r="L133" s="287">
        <f t="shared" si="7"/>
        <v>0</v>
      </c>
      <c r="M133" s="287">
        <f t="shared" si="6"/>
        <v>0</v>
      </c>
      <c r="N133" s="259"/>
    </row>
    <row r="134" spans="1:14" s="52" customFormat="1" ht="17.649999999999999" customHeight="1" x14ac:dyDescent="0.25">
      <c r="A134" s="301">
        <v>142</v>
      </c>
      <c r="B134" s="286" t="s">
        <v>884</v>
      </c>
      <c r="C134" s="287">
        <v>754.69239000314633</v>
      </c>
      <c r="D134" s="287">
        <v>754.69239000314656</v>
      </c>
      <c r="E134" s="287">
        <v>0</v>
      </c>
      <c r="F134" s="287">
        <f t="shared" si="4"/>
        <v>754.69239000314656</v>
      </c>
      <c r="G134" s="287"/>
      <c r="H134" s="287">
        <v>0</v>
      </c>
      <c r="I134" s="287">
        <v>0</v>
      </c>
      <c r="J134" s="287">
        <f t="shared" si="5"/>
        <v>0</v>
      </c>
      <c r="K134" s="287"/>
      <c r="L134" s="287">
        <f t="shared" si="7"/>
        <v>-2.2737367544323206E-13</v>
      </c>
      <c r="M134" s="287">
        <f t="shared" si="6"/>
        <v>-2.2737367544323206E-13</v>
      </c>
      <c r="N134" s="259"/>
    </row>
    <row r="135" spans="1:14" s="52" customFormat="1" ht="17.649999999999999" customHeight="1" x14ac:dyDescent="0.25">
      <c r="A135" s="301">
        <v>143</v>
      </c>
      <c r="B135" s="286" t="s">
        <v>885</v>
      </c>
      <c r="C135" s="287">
        <v>1458.1660318278487</v>
      </c>
      <c r="D135" s="287">
        <v>1458.1660318278491</v>
      </c>
      <c r="E135" s="287">
        <v>0</v>
      </c>
      <c r="F135" s="287">
        <f t="shared" si="4"/>
        <v>1458.1660318278491</v>
      </c>
      <c r="G135" s="287"/>
      <c r="H135" s="287">
        <v>0</v>
      </c>
      <c r="I135" s="287">
        <v>0</v>
      </c>
      <c r="J135" s="287">
        <f t="shared" si="5"/>
        <v>0</v>
      </c>
      <c r="K135" s="287"/>
      <c r="L135" s="287">
        <f t="shared" si="7"/>
        <v>-4.5474735088646412E-13</v>
      </c>
      <c r="M135" s="287">
        <f t="shared" si="6"/>
        <v>-4.5474735088646412E-13</v>
      </c>
      <c r="N135" s="259"/>
    </row>
    <row r="136" spans="1:14" s="53" customFormat="1" ht="17.649999999999999" customHeight="1" x14ac:dyDescent="0.25">
      <c r="A136" s="301">
        <v>144</v>
      </c>
      <c r="B136" s="286" t="s">
        <v>886</v>
      </c>
      <c r="C136" s="287">
        <v>1001.3603098836127</v>
      </c>
      <c r="D136" s="287">
        <v>1001.3603098836128</v>
      </c>
      <c r="E136" s="287">
        <v>0</v>
      </c>
      <c r="F136" s="287">
        <f t="shared" si="4"/>
        <v>1001.3603098836128</v>
      </c>
      <c r="G136" s="287"/>
      <c r="H136" s="287">
        <v>0</v>
      </c>
      <c r="I136" s="287">
        <v>0</v>
      </c>
      <c r="J136" s="287">
        <f t="shared" si="5"/>
        <v>0</v>
      </c>
      <c r="K136" s="287"/>
      <c r="L136" s="287">
        <f t="shared" si="7"/>
        <v>-1.1368683772161603E-13</v>
      </c>
      <c r="M136" s="287">
        <f t="shared" si="6"/>
        <v>-1.1368683772161603E-13</v>
      </c>
      <c r="N136" s="259"/>
    </row>
    <row r="137" spans="1:14" s="53" customFormat="1" ht="17.649999999999999" customHeight="1" x14ac:dyDescent="0.25">
      <c r="A137" s="301">
        <v>146</v>
      </c>
      <c r="B137" s="286" t="s">
        <v>481</v>
      </c>
      <c r="C137" s="287">
        <v>22631.499957638873</v>
      </c>
      <c r="D137" s="287">
        <v>9377.0451390986946</v>
      </c>
      <c r="E137" s="287">
        <v>325.66682223981218</v>
      </c>
      <c r="F137" s="287">
        <f t="shared" si="4"/>
        <v>9702.7119613385075</v>
      </c>
      <c r="G137" s="287"/>
      <c r="H137" s="287">
        <v>412.73624806359885</v>
      </c>
      <c r="I137" s="287">
        <v>762.56997683633142</v>
      </c>
      <c r="J137" s="287">
        <f t="shared" si="5"/>
        <v>1175.3062248999304</v>
      </c>
      <c r="K137" s="287"/>
      <c r="L137" s="287">
        <f t="shared" si="7"/>
        <v>11753.481771400435</v>
      </c>
      <c r="M137" s="287">
        <f t="shared" si="6"/>
        <v>12928.787996300365</v>
      </c>
      <c r="N137" s="259"/>
    </row>
    <row r="138" spans="1:14" s="52" customFormat="1" ht="17.649999999999999" customHeight="1" x14ac:dyDescent="0.25">
      <c r="A138" s="301">
        <v>147</v>
      </c>
      <c r="B138" s="286" t="s">
        <v>887</v>
      </c>
      <c r="C138" s="287">
        <v>3155.7363598462262</v>
      </c>
      <c r="D138" s="287">
        <v>3155.7363598462248</v>
      </c>
      <c r="E138" s="287">
        <v>0</v>
      </c>
      <c r="F138" s="287">
        <f t="shared" si="4"/>
        <v>3155.7363598462248</v>
      </c>
      <c r="G138" s="287"/>
      <c r="H138" s="287">
        <v>0</v>
      </c>
      <c r="I138" s="287">
        <v>0</v>
      </c>
      <c r="J138" s="287">
        <f t="shared" si="5"/>
        <v>0</v>
      </c>
      <c r="K138" s="287"/>
      <c r="L138" s="287">
        <f t="shared" si="7"/>
        <v>1.3642420526593924E-12</v>
      </c>
      <c r="M138" s="287">
        <f t="shared" si="6"/>
        <v>1.3642420526593924E-12</v>
      </c>
      <c r="N138" s="259"/>
    </row>
    <row r="139" spans="1:14" s="53" customFormat="1" ht="17.649999999999999" customHeight="1" x14ac:dyDescent="0.25">
      <c r="A139" s="301">
        <v>148</v>
      </c>
      <c r="B139" s="286" t="s">
        <v>888</v>
      </c>
      <c r="C139" s="287">
        <v>500.1243149323152</v>
      </c>
      <c r="D139" s="287">
        <v>500.12431493231514</v>
      </c>
      <c r="E139" s="287">
        <v>0</v>
      </c>
      <c r="F139" s="287">
        <f t="shared" si="4"/>
        <v>500.12431493231514</v>
      </c>
      <c r="G139" s="287"/>
      <c r="H139" s="287">
        <v>0</v>
      </c>
      <c r="I139" s="287">
        <v>0</v>
      </c>
      <c r="J139" s="287">
        <f t="shared" si="5"/>
        <v>0</v>
      </c>
      <c r="K139" s="287"/>
      <c r="L139" s="287">
        <f t="shared" si="7"/>
        <v>5.6843418860808015E-14</v>
      </c>
      <c r="M139" s="287">
        <f t="shared" si="6"/>
        <v>5.6843418860808015E-14</v>
      </c>
      <c r="N139" s="259"/>
    </row>
    <row r="140" spans="1:14" s="52" customFormat="1" ht="17.649999999999999" customHeight="1" x14ac:dyDescent="0.25">
      <c r="A140" s="301">
        <v>149</v>
      </c>
      <c r="B140" s="286" t="s">
        <v>889</v>
      </c>
      <c r="C140" s="287">
        <v>810.61086822844061</v>
      </c>
      <c r="D140" s="287">
        <v>810.61086822844061</v>
      </c>
      <c r="E140" s="287">
        <v>0</v>
      </c>
      <c r="F140" s="287">
        <f t="shared" si="4"/>
        <v>810.61086822844061</v>
      </c>
      <c r="G140" s="287"/>
      <c r="H140" s="287">
        <v>0</v>
      </c>
      <c r="I140" s="287">
        <v>0</v>
      </c>
      <c r="J140" s="287">
        <f t="shared" si="5"/>
        <v>0</v>
      </c>
      <c r="K140" s="287"/>
      <c r="L140" s="287">
        <f t="shared" si="7"/>
        <v>0</v>
      </c>
      <c r="M140" s="287">
        <f t="shared" si="6"/>
        <v>0</v>
      </c>
      <c r="N140" s="259"/>
    </row>
    <row r="141" spans="1:14" s="52" customFormat="1" ht="17.649999999999999" customHeight="1" x14ac:dyDescent="0.25">
      <c r="A141" s="301">
        <v>150</v>
      </c>
      <c r="B141" s="286" t="s">
        <v>482</v>
      </c>
      <c r="C141" s="287">
        <v>858.31933179340399</v>
      </c>
      <c r="D141" s="287">
        <v>854.66785656046795</v>
      </c>
      <c r="E141" s="287">
        <v>0.10995491859389675</v>
      </c>
      <c r="F141" s="287">
        <f t="shared" si="4"/>
        <v>854.77781147906182</v>
      </c>
      <c r="G141" s="287"/>
      <c r="H141" s="287">
        <v>0.40449280401916249</v>
      </c>
      <c r="I141" s="287">
        <v>0.76835984262104673</v>
      </c>
      <c r="J141" s="287">
        <f t="shared" si="5"/>
        <v>1.1728526466402092</v>
      </c>
      <c r="K141" s="287"/>
      <c r="L141" s="287">
        <f t="shared" si="7"/>
        <v>2.3686676677019558</v>
      </c>
      <c r="M141" s="287">
        <f t="shared" si="6"/>
        <v>3.541520314342165</v>
      </c>
      <c r="N141" s="259"/>
    </row>
    <row r="142" spans="1:14" s="52" customFormat="1" ht="17.649999999999999" customHeight="1" x14ac:dyDescent="0.25">
      <c r="A142" s="301">
        <v>151</v>
      </c>
      <c r="B142" s="286" t="s">
        <v>483</v>
      </c>
      <c r="C142" s="287">
        <v>280.72657225472557</v>
      </c>
      <c r="D142" s="287">
        <v>269.48104573575796</v>
      </c>
      <c r="E142" s="287">
        <v>0</v>
      </c>
      <c r="F142" s="287">
        <f t="shared" si="4"/>
        <v>269.48104573575796</v>
      </c>
      <c r="G142" s="287"/>
      <c r="H142" s="287">
        <v>2.7253935876997897</v>
      </c>
      <c r="I142" s="287">
        <v>2.7879303105262485</v>
      </c>
      <c r="J142" s="287">
        <f t="shared" si="5"/>
        <v>5.5133238982260382</v>
      </c>
      <c r="K142" s="287"/>
      <c r="L142" s="287">
        <f t="shared" si="7"/>
        <v>5.7322026207415702</v>
      </c>
      <c r="M142" s="287">
        <f t="shared" si="6"/>
        <v>11.245526518967608</v>
      </c>
      <c r="N142" s="259"/>
    </row>
    <row r="143" spans="1:14" s="52" customFormat="1" ht="17.649999999999999" customHeight="1" x14ac:dyDescent="0.25">
      <c r="A143" s="301">
        <v>152</v>
      </c>
      <c r="B143" s="286" t="s">
        <v>484</v>
      </c>
      <c r="C143" s="287">
        <v>1098.8217852529917</v>
      </c>
      <c r="D143" s="287">
        <v>1043.6455854027977</v>
      </c>
      <c r="E143" s="287">
        <v>10.475016017359785</v>
      </c>
      <c r="F143" s="287">
        <f t="shared" si="4"/>
        <v>1054.1206014201575</v>
      </c>
      <c r="G143" s="287"/>
      <c r="H143" s="287">
        <v>11.692558075773245</v>
      </c>
      <c r="I143" s="287">
        <v>23.217178073032969</v>
      </c>
      <c r="J143" s="287">
        <f t="shared" si="5"/>
        <v>34.909736148806218</v>
      </c>
      <c r="K143" s="287"/>
      <c r="L143" s="287">
        <f t="shared" si="7"/>
        <v>9.791447684027986</v>
      </c>
      <c r="M143" s="287">
        <f t="shared" si="6"/>
        <v>44.701183832834204</v>
      </c>
      <c r="N143" s="259"/>
    </row>
    <row r="144" spans="1:14" s="52" customFormat="1" ht="17.649999999999999" customHeight="1" x14ac:dyDescent="0.25">
      <c r="A144" s="301">
        <v>156</v>
      </c>
      <c r="B144" s="286" t="s">
        <v>485</v>
      </c>
      <c r="C144" s="287">
        <v>305.96026074782395</v>
      </c>
      <c r="D144" s="287">
        <v>302.9269681852025</v>
      </c>
      <c r="E144" s="287">
        <v>9.13399248705207E-2</v>
      </c>
      <c r="F144" s="287">
        <f t="shared" ref="F144:F208" si="8">+D144+E144</f>
        <v>303.01830811007301</v>
      </c>
      <c r="G144" s="287"/>
      <c r="H144" s="287">
        <v>0.33601352343845842</v>
      </c>
      <c r="I144" s="287">
        <v>0.63827901346256666</v>
      </c>
      <c r="J144" s="287">
        <f t="shared" ref="J144:J208" si="9">+H144+I144</f>
        <v>0.97429253690102513</v>
      </c>
      <c r="K144" s="287"/>
      <c r="L144" s="287">
        <f t="shared" si="7"/>
        <v>1.967660100849919</v>
      </c>
      <c r="M144" s="287">
        <f t="shared" ref="M144:M208" si="10">J144+L144</f>
        <v>2.9419526377509442</v>
      </c>
      <c r="N144" s="259"/>
    </row>
    <row r="145" spans="1:14" s="52" customFormat="1" ht="17.649999999999999" customHeight="1" x14ac:dyDescent="0.25">
      <c r="A145" s="301">
        <v>157</v>
      </c>
      <c r="B145" s="286" t="s">
        <v>486</v>
      </c>
      <c r="C145" s="287">
        <v>2754.9656141223159</v>
      </c>
      <c r="D145" s="287">
        <v>2699.136157630785</v>
      </c>
      <c r="E145" s="287">
        <v>1.6811627571615362</v>
      </c>
      <c r="F145" s="287">
        <f t="shared" si="8"/>
        <v>2700.8173203879464</v>
      </c>
      <c r="G145" s="287"/>
      <c r="H145" s="287">
        <v>6.1845183664827275</v>
      </c>
      <c r="I145" s="287">
        <v>11.747884220679913</v>
      </c>
      <c r="J145" s="287">
        <f t="shared" si="9"/>
        <v>17.932402587162642</v>
      </c>
      <c r="K145" s="287"/>
      <c r="L145" s="287">
        <f t="shared" si="7"/>
        <v>36.215891147206776</v>
      </c>
      <c r="M145" s="287">
        <f t="shared" si="10"/>
        <v>54.148293734369418</v>
      </c>
      <c r="N145" s="259"/>
    </row>
    <row r="146" spans="1:14" s="53" customFormat="1" ht="17.649999999999999" customHeight="1" x14ac:dyDescent="0.25">
      <c r="A146" s="301">
        <v>158</v>
      </c>
      <c r="B146" s="286" t="s">
        <v>890</v>
      </c>
      <c r="C146" s="287">
        <v>238.71706367253577</v>
      </c>
      <c r="D146" s="287">
        <v>238.71706367253572</v>
      </c>
      <c r="E146" s="287">
        <v>0</v>
      </c>
      <c r="F146" s="287">
        <f t="shared" si="8"/>
        <v>238.71706367253572</v>
      </c>
      <c r="G146" s="287"/>
      <c r="H146" s="287">
        <v>0</v>
      </c>
      <c r="I146" s="287">
        <v>0</v>
      </c>
      <c r="J146" s="287">
        <f t="shared" si="9"/>
        <v>0</v>
      </c>
      <c r="K146" s="287"/>
      <c r="L146" s="287">
        <f t="shared" ref="L146:L210" si="11">SUM(C146-F146-J146)</f>
        <v>5.6843418860808015E-14</v>
      </c>
      <c r="M146" s="287">
        <f t="shared" si="10"/>
        <v>5.6843418860808015E-14</v>
      </c>
      <c r="N146" s="259"/>
    </row>
    <row r="147" spans="1:14" s="52" customFormat="1" ht="17.649999999999999" customHeight="1" x14ac:dyDescent="0.25">
      <c r="A147" s="301">
        <v>159</v>
      </c>
      <c r="B147" s="286" t="s">
        <v>891</v>
      </c>
      <c r="C147" s="287">
        <v>81.405517631170667</v>
      </c>
      <c r="D147" s="287">
        <v>81.405517631170667</v>
      </c>
      <c r="E147" s="287">
        <v>0</v>
      </c>
      <c r="F147" s="287">
        <f t="shared" si="8"/>
        <v>81.405517631170667</v>
      </c>
      <c r="G147" s="287"/>
      <c r="H147" s="287">
        <v>0</v>
      </c>
      <c r="I147" s="287">
        <v>0</v>
      </c>
      <c r="J147" s="287">
        <f t="shared" si="9"/>
        <v>0</v>
      </c>
      <c r="K147" s="287"/>
      <c r="L147" s="287">
        <f t="shared" si="11"/>
        <v>0</v>
      </c>
      <c r="M147" s="287">
        <f t="shared" si="10"/>
        <v>0</v>
      </c>
      <c r="N147" s="259"/>
    </row>
    <row r="148" spans="1:14" s="52" customFormat="1" ht="17.649999999999999" customHeight="1" x14ac:dyDescent="0.25">
      <c r="A148" s="301">
        <v>160</v>
      </c>
      <c r="B148" s="286" t="s">
        <v>892</v>
      </c>
      <c r="C148" s="287">
        <v>19.64414220116889</v>
      </c>
      <c r="D148" s="287">
        <v>19.64414220116889</v>
      </c>
      <c r="E148" s="287">
        <v>0</v>
      </c>
      <c r="F148" s="287">
        <f t="shared" si="8"/>
        <v>19.64414220116889</v>
      </c>
      <c r="G148" s="287"/>
      <c r="H148" s="287">
        <v>0</v>
      </c>
      <c r="I148" s="287">
        <v>0</v>
      </c>
      <c r="J148" s="287">
        <f t="shared" si="9"/>
        <v>0</v>
      </c>
      <c r="K148" s="287"/>
      <c r="L148" s="287">
        <f t="shared" si="11"/>
        <v>0</v>
      </c>
      <c r="M148" s="287">
        <f t="shared" si="10"/>
        <v>0</v>
      </c>
      <c r="N148" s="259"/>
    </row>
    <row r="149" spans="1:14" s="52" customFormat="1" ht="17.649999999999999" customHeight="1" x14ac:dyDescent="0.25">
      <c r="A149" s="301">
        <v>161</v>
      </c>
      <c r="B149" s="286" t="s">
        <v>893</v>
      </c>
      <c r="C149" s="287">
        <v>76.494469999999978</v>
      </c>
      <c r="D149" s="287">
        <v>76.494469999999993</v>
      </c>
      <c r="E149" s="287">
        <v>0</v>
      </c>
      <c r="F149" s="287">
        <f t="shared" si="8"/>
        <v>76.494469999999993</v>
      </c>
      <c r="G149" s="287"/>
      <c r="H149" s="287">
        <v>0</v>
      </c>
      <c r="I149" s="287">
        <v>0</v>
      </c>
      <c r="J149" s="287">
        <f t="shared" si="9"/>
        <v>0</v>
      </c>
      <c r="K149" s="287"/>
      <c r="L149" s="287">
        <f t="shared" si="11"/>
        <v>-1.4210854715202004E-14</v>
      </c>
      <c r="M149" s="287">
        <f t="shared" si="10"/>
        <v>-1.4210854715202004E-14</v>
      </c>
      <c r="N149" s="259"/>
    </row>
    <row r="150" spans="1:14" s="52" customFormat="1" ht="17.649999999999999" customHeight="1" x14ac:dyDescent="0.25">
      <c r="A150" s="301">
        <v>162</v>
      </c>
      <c r="B150" s="286" t="s">
        <v>894</v>
      </c>
      <c r="C150" s="287">
        <v>34.309353999999999</v>
      </c>
      <c r="D150" s="287">
        <v>34.309353999999999</v>
      </c>
      <c r="E150" s="287">
        <v>0</v>
      </c>
      <c r="F150" s="287">
        <f t="shared" si="8"/>
        <v>34.309353999999999</v>
      </c>
      <c r="G150" s="287"/>
      <c r="H150" s="287">
        <v>0</v>
      </c>
      <c r="I150" s="287">
        <v>0</v>
      </c>
      <c r="J150" s="287">
        <f t="shared" si="9"/>
        <v>0</v>
      </c>
      <c r="K150" s="287"/>
      <c r="L150" s="287">
        <f t="shared" si="11"/>
        <v>0</v>
      </c>
      <c r="M150" s="287">
        <f t="shared" si="10"/>
        <v>0</v>
      </c>
      <c r="N150" s="259"/>
    </row>
    <row r="151" spans="1:14" s="52" customFormat="1" ht="17.649999999999999" customHeight="1" x14ac:dyDescent="0.25">
      <c r="A151" s="301">
        <v>163</v>
      </c>
      <c r="B151" s="286" t="s">
        <v>895</v>
      </c>
      <c r="C151" s="287">
        <v>283.2211606197634</v>
      </c>
      <c r="D151" s="287">
        <v>283.2211606197634</v>
      </c>
      <c r="E151" s="287">
        <v>0</v>
      </c>
      <c r="F151" s="287">
        <f t="shared" si="8"/>
        <v>283.2211606197634</v>
      </c>
      <c r="G151" s="287"/>
      <c r="H151" s="287">
        <v>0</v>
      </c>
      <c r="I151" s="287">
        <v>0</v>
      </c>
      <c r="J151" s="287">
        <f t="shared" si="9"/>
        <v>0</v>
      </c>
      <c r="K151" s="287"/>
      <c r="L151" s="287">
        <f t="shared" si="11"/>
        <v>0</v>
      </c>
      <c r="M151" s="287">
        <f t="shared" si="10"/>
        <v>0</v>
      </c>
      <c r="N151" s="259"/>
    </row>
    <row r="152" spans="1:14" s="52" customFormat="1" ht="17.649999999999999" customHeight="1" x14ac:dyDescent="0.25">
      <c r="A152" s="301">
        <v>164</v>
      </c>
      <c r="B152" s="286" t="s">
        <v>487</v>
      </c>
      <c r="C152" s="287">
        <v>706.83612426953755</v>
      </c>
      <c r="D152" s="287">
        <v>693.96508881299849</v>
      </c>
      <c r="E152" s="287">
        <v>0</v>
      </c>
      <c r="F152" s="287">
        <f t="shared" si="8"/>
        <v>693.96508881299849</v>
      </c>
      <c r="G152" s="287"/>
      <c r="H152" s="287">
        <v>1.3548458393250247</v>
      </c>
      <c r="I152" s="287">
        <v>2.7096916616012772</v>
      </c>
      <c r="J152" s="287">
        <f t="shared" si="9"/>
        <v>4.0645375009263018</v>
      </c>
      <c r="K152" s="287"/>
      <c r="L152" s="287">
        <f t="shared" si="11"/>
        <v>8.8064979556127589</v>
      </c>
      <c r="M152" s="287">
        <f t="shared" si="10"/>
        <v>12.871035456539062</v>
      </c>
      <c r="N152" s="259"/>
    </row>
    <row r="153" spans="1:14" s="52" customFormat="1" ht="17.649999999999999" customHeight="1" x14ac:dyDescent="0.25">
      <c r="A153" s="301">
        <v>165</v>
      </c>
      <c r="B153" s="286" t="s">
        <v>896</v>
      </c>
      <c r="C153" s="287">
        <v>105.54147622594229</v>
      </c>
      <c r="D153" s="287">
        <v>105.54147622594233</v>
      </c>
      <c r="E153" s="287">
        <v>0</v>
      </c>
      <c r="F153" s="287">
        <f t="shared" si="8"/>
        <v>105.54147622594233</v>
      </c>
      <c r="G153" s="287"/>
      <c r="H153" s="287">
        <v>0</v>
      </c>
      <c r="I153" s="287">
        <v>0</v>
      </c>
      <c r="J153" s="287">
        <f t="shared" si="9"/>
        <v>0</v>
      </c>
      <c r="K153" s="287"/>
      <c r="L153" s="287">
        <f t="shared" si="11"/>
        <v>-4.2632564145606011E-14</v>
      </c>
      <c r="M153" s="287">
        <f t="shared" si="10"/>
        <v>-4.2632564145606011E-14</v>
      </c>
      <c r="N153" s="259"/>
    </row>
    <row r="154" spans="1:14" s="52" customFormat="1" ht="17.649999999999999" customHeight="1" x14ac:dyDescent="0.25">
      <c r="A154" s="301">
        <v>166</v>
      </c>
      <c r="B154" s="286" t="s">
        <v>488</v>
      </c>
      <c r="C154" s="287">
        <v>1098.3399502770631</v>
      </c>
      <c r="D154" s="287">
        <v>1082.1935958942474</v>
      </c>
      <c r="E154" s="287">
        <v>0.48620657860826955</v>
      </c>
      <c r="F154" s="287">
        <f t="shared" si="8"/>
        <v>1082.6798024728557</v>
      </c>
      <c r="G154" s="287"/>
      <c r="H154" s="287">
        <v>1.7886154113032158</v>
      </c>
      <c r="I154" s="287">
        <v>3.397588144683001</v>
      </c>
      <c r="J154" s="287">
        <f t="shared" si="9"/>
        <v>5.186203555986217</v>
      </c>
      <c r="K154" s="287"/>
      <c r="L154" s="287">
        <f t="shared" si="11"/>
        <v>10.473944248221109</v>
      </c>
      <c r="M154" s="287">
        <f t="shared" si="10"/>
        <v>15.660147804207327</v>
      </c>
      <c r="N154" s="259"/>
    </row>
    <row r="155" spans="1:14" s="52" customFormat="1" ht="17.649999999999999" customHeight="1" x14ac:dyDescent="0.25">
      <c r="A155" s="301">
        <v>167</v>
      </c>
      <c r="B155" s="290" t="s">
        <v>489</v>
      </c>
      <c r="C155" s="287">
        <v>2609.8644894739973</v>
      </c>
      <c r="D155" s="287">
        <v>2261.8825578657716</v>
      </c>
      <c r="E155" s="287">
        <v>86.995482994837474</v>
      </c>
      <c r="F155" s="287">
        <f t="shared" si="8"/>
        <v>2348.878040860609</v>
      </c>
      <c r="G155" s="287"/>
      <c r="H155" s="287">
        <v>86.995482994837474</v>
      </c>
      <c r="I155" s="287">
        <v>173.99096561855009</v>
      </c>
      <c r="J155" s="287">
        <f t="shared" si="9"/>
        <v>260.98644861338755</v>
      </c>
      <c r="K155" s="287"/>
      <c r="L155" s="287">
        <f t="shared" si="11"/>
        <v>7.9580786405131221E-13</v>
      </c>
      <c r="M155" s="287">
        <f t="shared" si="10"/>
        <v>260.98644861338835</v>
      </c>
      <c r="N155" s="259"/>
    </row>
    <row r="156" spans="1:14" s="52" customFormat="1" ht="17.649999999999999" customHeight="1" x14ac:dyDescent="0.25">
      <c r="A156" s="301">
        <v>168</v>
      </c>
      <c r="B156" s="286" t="s">
        <v>897</v>
      </c>
      <c r="C156" s="287">
        <v>593.16704293314854</v>
      </c>
      <c r="D156" s="287">
        <v>593.16704293314876</v>
      </c>
      <c r="E156" s="287">
        <v>0</v>
      </c>
      <c r="F156" s="287">
        <f t="shared" si="8"/>
        <v>593.16704293314876</v>
      </c>
      <c r="G156" s="287"/>
      <c r="H156" s="287">
        <v>0</v>
      </c>
      <c r="I156" s="287">
        <v>0</v>
      </c>
      <c r="J156" s="287">
        <f t="shared" si="9"/>
        <v>0</v>
      </c>
      <c r="K156" s="287"/>
      <c r="L156" s="287">
        <f t="shared" si="11"/>
        <v>-2.2737367544323206E-13</v>
      </c>
      <c r="M156" s="287">
        <f t="shared" si="10"/>
        <v>-2.2737367544323206E-13</v>
      </c>
      <c r="N156" s="259"/>
    </row>
    <row r="157" spans="1:14" s="53" customFormat="1" ht="17.649999999999999" customHeight="1" x14ac:dyDescent="0.25">
      <c r="A157" s="301">
        <v>170</v>
      </c>
      <c r="B157" s="286" t="s">
        <v>490</v>
      </c>
      <c r="C157" s="287">
        <v>1446.0677803577978</v>
      </c>
      <c r="D157" s="287">
        <v>1187.5455095942434</v>
      </c>
      <c r="E157" s="287">
        <v>7.2674652916992546</v>
      </c>
      <c r="F157" s="287">
        <f t="shared" si="8"/>
        <v>1194.8129748859426</v>
      </c>
      <c r="G157" s="287"/>
      <c r="H157" s="287">
        <v>28.543165442027963</v>
      </c>
      <c r="I157" s="287">
        <v>54.401163026354851</v>
      </c>
      <c r="J157" s="287">
        <f t="shared" si="9"/>
        <v>82.944328468382821</v>
      </c>
      <c r="K157" s="287"/>
      <c r="L157" s="287">
        <f t="shared" si="11"/>
        <v>168.31047700347239</v>
      </c>
      <c r="M157" s="287">
        <f t="shared" si="10"/>
        <v>251.25480547185521</v>
      </c>
      <c r="N157" s="259"/>
    </row>
    <row r="158" spans="1:14" s="52" customFormat="1" ht="17.649999999999999" customHeight="1" x14ac:dyDescent="0.25">
      <c r="A158" s="301">
        <v>176</v>
      </c>
      <c r="B158" s="286" t="s">
        <v>491</v>
      </c>
      <c r="C158" s="287">
        <v>651.53537788364758</v>
      </c>
      <c r="D158" s="287">
        <v>618.12857316125837</v>
      </c>
      <c r="E158" s="287">
        <v>0</v>
      </c>
      <c r="F158" s="287">
        <f t="shared" si="8"/>
        <v>618.12857316125837</v>
      </c>
      <c r="G158" s="287"/>
      <c r="H158" s="287">
        <v>8.3517011849573279</v>
      </c>
      <c r="I158" s="287">
        <v>8.3517011849573262</v>
      </c>
      <c r="J158" s="287">
        <f t="shared" si="9"/>
        <v>16.703402369914656</v>
      </c>
      <c r="K158" s="287"/>
      <c r="L158" s="287">
        <f t="shared" si="11"/>
        <v>16.703402352474555</v>
      </c>
      <c r="M158" s="287">
        <f t="shared" si="10"/>
        <v>33.406804722389211</v>
      </c>
      <c r="N158" s="259"/>
    </row>
    <row r="159" spans="1:14" s="52" customFormat="1" ht="17.649999999999999" customHeight="1" x14ac:dyDescent="0.25">
      <c r="A159" s="301">
        <v>177</v>
      </c>
      <c r="B159" s="286" t="s">
        <v>492</v>
      </c>
      <c r="C159" s="287">
        <v>22.365519990361655</v>
      </c>
      <c r="D159" s="287">
        <v>21.440817755128709</v>
      </c>
      <c r="E159" s="287">
        <v>2.7845060692728445E-2</v>
      </c>
      <c r="F159" s="287">
        <f t="shared" si="8"/>
        <v>21.468662815821439</v>
      </c>
      <c r="G159" s="287"/>
      <c r="H159" s="287">
        <v>0.10243407198713</v>
      </c>
      <c r="I159" s="287">
        <v>0.19458000097007719</v>
      </c>
      <c r="J159" s="287">
        <f t="shared" si="9"/>
        <v>0.29701407295720716</v>
      </c>
      <c r="K159" s="287"/>
      <c r="L159" s="287">
        <f t="shared" si="11"/>
        <v>0.59984310158300869</v>
      </c>
      <c r="M159" s="287">
        <f t="shared" si="10"/>
        <v>0.89685717454021585</v>
      </c>
      <c r="N159" s="259"/>
    </row>
    <row r="160" spans="1:14" s="52" customFormat="1" ht="17.649999999999999" customHeight="1" x14ac:dyDescent="0.25">
      <c r="A160" s="301">
        <v>181</v>
      </c>
      <c r="B160" s="286" t="s">
        <v>493</v>
      </c>
      <c r="C160" s="287">
        <v>11669.842562157499</v>
      </c>
      <c r="D160" s="287">
        <v>8340.5955643724374</v>
      </c>
      <c r="E160" s="287">
        <v>247.25529869956003</v>
      </c>
      <c r="F160" s="287">
        <f t="shared" si="8"/>
        <v>8587.8508630719971</v>
      </c>
      <c r="G160" s="287"/>
      <c r="H160" s="287">
        <v>247.25529869956003</v>
      </c>
      <c r="I160" s="287">
        <v>494.51059739912006</v>
      </c>
      <c r="J160" s="287">
        <f t="shared" si="9"/>
        <v>741.76589609868006</v>
      </c>
      <c r="K160" s="287"/>
      <c r="L160" s="287">
        <f t="shared" si="11"/>
        <v>2340.2258029868217</v>
      </c>
      <c r="M160" s="287">
        <f t="shared" si="10"/>
        <v>3081.9916990855018</v>
      </c>
      <c r="N160" s="259"/>
    </row>
    <row r="161" spans="1:14" s="52" customFormat="1" ht="17.649999999999999" customHeight="1" x14ac:dyDescent="0.25">
      <c r="A161" s="301">
        <v>182</v>
      </c>
      <c r="B161" s="286" t="s">
        <v>898</v>
      </c>
      <c r="C161" s="287">
        <v>578.46113999999989</v>
      </c>
      <c r="D161" s="287">
        <v>578.46114</v>
      </c>
      <c r="E161" s="287">
        <v>0</v>
      </c>
      <c r="F161" s="287">
        <f t="shared" si="8"/>
        <v>578.46114</v>
      </c>
      <c r="G161" s="287"/>
      <c r="H161" s="287">
        <v>0</v>
      </c>
      <c r="I161" s="287">
        <v>0</v>
      </c>
      <c r="J161" s="287">
        <f t="shared" si="9"/>
        <v>0</v>
      </c>
      <c r="K161" s="287"/>
      <c r="L161" s="287">
        <f t="shared" si="11"/>
        <v>-1.1368683772161603E-13</v>
      </c>
      <c r="M161" s="287">
        <f t="shared" si="10"/>
        <v>-1.1368683772161603E-13</v>
      </c>
      <c r="N161" s="259"/>
    </row>
    <row r="162" spans="1:14" s="52" customFormat="1" ht="17.649999999999999" customHeight="1" x14ac:dyDescent="0.25">
      <c r="A162" s="301">
        <v>183</v>
      </c>
      <c r="B162" s="286" t="s">
        <v>899</v>
      </c>
      <c r="C162" s="287">
        <v>104.195426</v>
      </c>
      <c r="D162" s="287">
        <v>104.195426</v>
      </c>
      <c r="E162" s="287">
        <v>0</v>
      </c>
      <c r="F162" s="287">
        <f t="shared" si="8"/>
        <v>104.195426</v>
      </c>
      <c r="G162" s="287"/>
      <c r="H162" s="287">
        <v>0</v>
      </c>
      <c r="I162" s="287">
        <v>0</v>
      </c>
      <c r="J162" s="287">
        <f t="shared" si="9"/>
        <v>0</v>
      </c>
      <c r="K162" s="287"/>
      <c r="L162" s="287">
        <f t="shared" si="11"/>
        <v>0</v>
      </c>
      <c r="M162" s="287">
        <f t="shared" si="10"/>
        <v>0</v>
      </c>
      <c r="N162" s="259"/>
    </row>
    <row r="163" spans="1:14" s="52" customFormat="1" ht="17.649999999999999" customHeight="1" x14ac:dyDescent="0.25">
      <c r="A163" s="301">
        <v>185</v>
      </c>
      <c r="B163" s="286" t="s">
        <v>494</v>
      </c>
      <c r="C163" s="287">
        <v>420.05125543139553</v>
      </c>
      <c r="D163" s="287">
        <v>401.5013059964611</v>
      </c>
      <c r="E163" s="287">
        <v>0</v>
      </c>
      <c r="F163" s="287">
        <f t="shared" si="8"/>
        <v>401.5013059964611</v>
      </c>
      <c r="G163" s="287"/>
      <c r="H163" s="287">
        <v>1.9526262437466397</v>
      </c>
      <c r="I163" s="287">
        <v>3.9052525215908247</v>
      </c>
      <c r="J163" s="287">
        <f t="shared" si="9"/>
        <v>5.857878765337464</v>
      </c>
      <c r="K163" s="287"/>
      <c r="L163" s="287">
        <f t="shared" si="11"/>
        <v>12.692070669596969</v>
      </c>
      <c r="M163" s="287">
        <f t="shared" si="10"/>
        <v>18.549949434934433</v>
      </c>
      <c r="N163" s="259"/>
    </row>
    <row r="164" spans="1:14" s="52" customFormat="1" ht="17.649999999999999" customHeight="1" x14ac:dyDescent="0.25">
      <c r="A164" s="301">
        <v>189</v>
      </c>
      <c r="B164" s="286" t="s">
        <v>495</v>
      </c>
      <c r="C164" s="287">
        <v>290.4978137417794</v>
      </c>
      <c r="D164" s="287">
        <v>241.91990585984564</v>
      </c>
      <c r="E164" s="287">
        <v>1.4628007172222133</v>
      </c>
      <c r="F164" s="287">
        <f t="shared" si="8"/>
        <v>243.38270657706786</v>
      </c>
      <c r="G164" s="287"/>
      <c r="H164" s="287">
        <v>5.3812267186079845</v>
      </c>
      <c r="I164" s="287">
        <v>10.221980865806312</v>
      </c>
      <c r="J164" s="287">
        <f t="shared" si="9"/>
        <v>15.603207584414296</v>
      </c>
      <c r="K164" s="287"/>
      <c r="L164" s="287">
        <f t="shared" si="11"/>
        <v>31.511899580297236</v>
      </c>
      <c r="M164" s="287">
        <f t="shared" si="10"/>
        <v>47.115107164711532</v>
      </c>
      <c r="N164" s="259"/>
    </row>
    <row r="165" spans="1:14" s="52" customFormat="1" ht="17.649999999999999" customHeight="1" x14ac:dyDescent="0.25">
      <c r="A165" s="301">
        <v>190</v>
      </c>
      <c r="B165" s="286" t="s">
        <v>496</v>
      </c>
      <c r="C165" s="287">
        <v>892.25583502705479</v>
      </c>
      <c r="D165" s="287">
        <v>750.82021958046516</v>
      </c>
      <c r="E165" s="287">
        <v>1.6449819444878038</v>
      </c>
      <c r="F165" s="287">
        <f t="shared" si="8"/>
        <v>752.46520152495293</v>
      </c>
      <c r="G165" s="287"/>
      <c r="H165" s="287">
        <v>11.851855291561836</v>
      </c>
      <c r="I165" s="287">
        <v>16.487539611842681</v>
      </c>
      <c r="J165" s="287">
        <f t="shared" si="9"/>
        <v>28.339394903404518</v>
      </c>
      <c r="K165" s="287"/>
      <c r="L165" s="287">
        <f t="shared" si="11"/>
        <v>111.45123859869733</v>
      </c>
      <c r="M165" s="287">
        <f t="shared" si="10"/>
        <v>139.79063350210185</v>
      </c>
      <c r="N165" s="259"/>
    </row>
    <row r="166" spans="1:14" s="52" customFormat="1" ht="17.649999999999999" customHeight="1" x14ac:dyDescent="0.25">
      <c r="A166" s="301">
        <v>191</v>
      </c>
      <c r="B166" s="286" t="s">
        <v>497</v>
      </c>
      <c r="C166" s="287">
        <v>99.107833659055999</v>
      </c>
      <c r="D166" s="287">
        <v>91.916446853720032</v>
      </c>
      <c r="E166" s="287">
        <v>1.7978451097584636</v>
      </c>
      <c r="F166" s="287">
        <f t="shared" si="8"/>
        <v>93.714291963478502</v>
      </c>
      <c r="G166" s="287"/>
      <c r="H166" s="287">
        <v>1.7978451097584636</v>
      </c>
      <c r="I166" s="287">
        <v>3.5956965858190126</v>
      </c>
      <c r="J166" s="287">
        <f t="shared" si="9"/>
        <v>5.3935416955774764</v>
      </c>
      <c r="K166" s="287"/>
      <c r="L166" s="287">
        <f t="shared" si="11"/>
        <v>2.042810365310288E-14</v>
      </c>
      <c r="M166" s="287">
        <f t="shared" si="10"/>
        <v>5.3935416955774969</v>
      </c>
      <c r="N166" s="259"/>
    </row>
    <row r="167" spans="1:14" s="52" customFormat="1" ht="17.649999999999999" customHeight="1" x14ac:dyDescent="0.25">
      <c r="A167" s="301">
        <v>192</v>
      </c>
      <c r="B167" s="286" t="s">
        <v>498</v>
      </c>
      <c r="C167" s="287">
        <v>699.8977239500216</v>
      </c>
      <c r="D167" s="287">
        <v>659.83078605591436</v>
      </c>
      <c r="E167" s="287">
        <v>1.5743608668279934</v>
      </c>
      <c r="F167" s="287">
        <f t="shared" si="8"/>
        <v>661.40514692274235</v>
      </c>
      <c r="G167" s="287"/>
      <c r="H167" s="287">
        <v>5.1221103076606429</v>
      </c>
      <c r="I167" s="287">
        <v>10.237749199312439</v>
      </c>
      <c r="J167" s="287">
        <f t="shared" si="9"/>
        <v>15.359859506973082</v>
      </c>
      <c r="K167" s="287"/>
      <c r="L167" s="287">
        <f t="shared" si="11"/>
        <v>23.132717520306173</v>
      </c>
      <c r="M167" s="287">
        <f t="shared" si="10"/>
        <v>38.492577027279253</v>
      </c>
      <c r="N167" s="259"/>
    </row>
    <row r="168" spans="1:14" s="52" customFormat="1" ht="17.649999999999999" customHeight="1" x14ac:dyDescent="0.25">
      <c r="A168" s="301">
        <v>193</v>
      </c>
      <c r="B168" s="286" t="s">
        <v>900</v>
      </c>
      <c r="C168" s="287">
        <v>68.919468948612646</v>
      </c>
      <c r="D168" s="287">
        <v>68.919468948612646</v>
      </c>
      <c r="E168" s="287">
        <v>0</v>
      </c>
      <c r="F168" s="287">
        <f t="shared" si="8"/>
        <v>68.919468948612646</v>
      </c>
      <c r="G168" s="287"/>
      <c r="H168" s="287">
        <v>0</v>
      </c>
      <c r="I168" s="287">
        <v>0</v>
      </c>
      <c r="J168" s="287">
        <f t="shared" si="9"/>
        <v>0</v>
      </c>
      <c r="K168" s="287"/>
      <c r="L168" s="287">
        <f t="shared" si="11"/>
        <v>0</v>
      </c>
      <c r="M168" s="287">
        <f t="shared" si="10"/>
        <v>0</v>
      </c>
      <c r="N168" s="259"/>
    </row>
    <row r="169" spans="1:14" s="52" customFormat="1" ht="17.649999999999999" customHeight="1" x14ac:dyDescent="0.25">
      <c r="A169" s="301">
        <v>194</v>
      </c>
      <c r="B169" s="286" t="s">
        <v>499</v>
      </c>
      <c r="C169" s="287">
        <v>709.97522504192796</v>
      </c>
      <c r="D169" s="287">
        <v>683.34945209111243</v>
      </c>
      <c r="E169" s="287">
        <v>0.50248731038917327</v>
      </c>
      <c r="F169" s="287">
        <f t="shared" si="8"/>
        <v>683.85193940150157</v>
      </c>
      <c r="G169" s="287"/>
      <c r="H169" s="287">
        <v>2.8946923227861623</v>
      </c>
      <c r="I169" s="287">
        <v>5.6037265211097056</v>
      </c>
      <c r="J169" s="287">
        <f t="shared" si="9"/>
        <v>8.4984188438958679</v>
      </c>
      <c r="K169" s="287"/>
      <c r="L169" s="287">
        <f t="shared" si="11"/>
        <v>17.624866796530519</v>
      </c>
      <c r="M169" s="287">
        <f t="shared" si="10"/>
        <v>26.123285640426388</v>
      </c>
      <c r="N169" s="259"/>
    </row>
    <row r="170" spans="1:14" s="53" customFormat="1" ht="17.649999999999999" customHeight="1" x14ac:dyDescent="0.25">
      <c r="A170" s="301">
        <v>195</v>
      </c>
      <c r="B170" s="286" t="s">
        <v>500</v>
      </c>
      <c r="C170" s="287">
        <v>1751.7054955829849</v>
      </c>
      <c r="D170" s="287">
        <v>1626.8292414327907</v>
      </c>
      <c r="E170" s="287">
        <v>3.1957187627205021</v>
      </c>
      <c r="F170" s="287">
        <f t="shared" si="8"/>
        <v>1630.0249601955111</v>
      </c>
      <c r="G170" s="287"/>
      <c r="H170" s="287">
        <v>13.729838683544466</v>
      </c>
      <c r="I170" s="287">
        <v>26.278929890921454</v>
      </c>
      <c r="J170" s="287">
        <f t="shared" si="9"/>
        <v>40.008768574465918</v>
      </c>
      <c r="K170" s="287"/>
      <c r="L170" s="287">
        <f t="shared" si="11"/>
        <v>81.671766813007892</v>
      </c>
      <c r="M170" s="287">
        <f t="shared" si="10"/>
        <v>121.68053538747381</v>
      </c>
      <c r="N170" s="259"/>
    </row>
    <row r="171" spans="1:14" s="52" customFormat="1" ht="17.649999999999999" customHeight="1" x14ac:dyDescent="0.25">
      <c r="A171" s="301">
        <v>197</v>
      </c>
      <c r="B171" s="286" t="s">
        <v>501</v>
      </c>
      <c r="C171" s="287">
        <v>288.15320967510286</v>
      </c>
      <c r="D171" s="287">
        <v>261.517539359804</v>
      </c>
      <c r="E171" s="287">
        <v>0.80206578191501232</v>
      </c>
      <c r="F171" s="287">
        <f t="shared" si="8"/>
        <v>262.31960514171902</v>
      </c>
      <c r="G171" s="287"/>
      <c r="H171" s="287">
        <v>2.9505712927878869</v>
      </c>
      <c r="I171" s="287">
        <v>5.6047970403384841</v>
      </c>
      <c r="J171" s="287">
        <f t="shared" si="9"/>
        <v>8.5553683331263706</v>
      </c>
      <c r="K171" s="287"/>
      <c r="L171" s="287">
        <f t="shared" si="11"/>
        <v>17.278236200257464</v>
      </c>
      <c r="M171" s="287">
        <f t="shared" si="10"/>
        <v>25.833604533383834</v>
      </c>
      <c r="N171" s="259"/>
    </row>
    <row r="172" spans="1:14" s="53" customFormat="1" ht="17.649999999999999" customHeight="1" x14ac:dyDescent="0.25">
      <c r="A172" s="301">
        <v>198</v>
      </c>
      <c r="B172" s="286" t="s">
        <v>502</v>
      </c>
      <c r="C172" s="287">
        <v>363.51411043087057</v>
      </c>
      <c r="D172" s="287">
        <v>325.96953967420291</v>
      </c>
      <c r="E172" s="287">
        <v>0.33592835882545846</v>
      </c>
      <c r="F172" s="287">
        <f t="shared" si="8"/>
        <v>326.30546803302838</v>
      </c>
      <c r="G172" s="287"/>
      <c r="H172" s="287">
        <v>7.8329799906459927</v>
      </c>
      <c r="I172" s="287">
        <v>8.9446464743787129</v>
      </c>
      <c r="J172" s="287">
        <f t="shared" si="9"/>
        <v>16.777626465024706</v>
      </c>
      <c r="K172" s="287"/>
      <c r="L172" s="287">
        <f t="shared" si="11"/>
        <v>20.431015932817491</v>
      </c>
      <c r="M172" s="287">
        <f t="shared" si="10"/>
        <v>37.208642397842198</v>
      </c>
      <c r="N172" s="259"/>
    </row>
    <row r="173" spans="1:14" s="53" customFormat="1" ht="17.649999999999999" customHeight="1" x14ac:dyDescent="0.25">
      <c r="A173" s="301">
        <v>199</v>
      </c>
      <c r="B173" s="286" t="s">
        <v>503</v>
      </c>
      <c r="C173" s="287">
        <v>280.59622444101973</v>
      </c>
      <c r="D173" s="287">
        <v>259.01030541788725</v>
      </c>
      <c r="E173" s="287">
        <v>3.2081165077703355</v>
      </c>
      <c r="F173" s="287">
        <f t="shared" si="8"/>
        <v>262.21842192565759</v>
      </c>
      <c r="G173" s="287"/>
      <c r="H173" s="287">
        <v>4.0108874959971388</v>
      </c>
      <c r="I173" s="287">
        <v>7.9110474900797714</v>
      </c>
      <c r="J173" s="287">
        <f t="shared" si="9"/>
        <v>11.921934986076909</v>
      </c>
      <c r="K173" s="287"/>
      <c r="L173" s="287">
        <f t="shared" si="11"/>
        <v>6.455867529285225</v>
      </c>
      <c r="M173" s="287">
        <f t="shared" si="10"/>
        <v>18.377802515362134</v>
      </c>
      <c r="N173" s="259"/>
    </row>
    <row r="174" spans="1:14" s="52" customFormat="1" ht="17.649999999999999" customHeight="1" x14ac:dyDescent="0.25">
      <c r="A174" s="301">
        <v>200</v>
      </c>
      <c r="B174" s="286" t="s">
        <v>504</v>
      </c>
      <c r="C174" s="287">
        <v>1263.6161987371181</v>
      </c>
      <c r="D174" s="287">
        <v>1142.4328643883935</v>
      </c>
      <c r="E174" s="287">
        <v>1.3514163985683774</v>
      </c>
      <c r="F174" s="287">
        <f t="shared" si="8"/>
        <v>1143.7842807869617</v>
      </c>
      <c r="G174" s="287"/>
      <c r="H174" s="287">
        <v>24.047568187631835</v>
      </c>
      <c r="I174" s="287">
        <v>28.519725150908904</v>
      </c>
      <c r="J174" s="287">
        <f t="shared" si="9"/>
        <v>52.567293338540736</v>
      </c>
      <c r="K174" s="287"/>
      <c r="L174" s="287">
        <f t="shared" si="11"/>
        <v>67.264624611615631</v>
      </c>
      <c r="M174" s="287">
        <f t="shared" si="10"/>
        <v>119.83191795015637</v>
      </c>
      <c r="N174" s="259"/>
    </row>
    <row r="175" spans="1:14" s="52" customFormat="1" ht="17.649999999999999" customHeight="1" x14ac:dyDescent="0.25">
      <c r="A175" s="301">
        <v>201</v>
      </c>
      <c r="B175" s="286" t="s">
        <v>505</v>
      </c>
      <c r="C175" s="287">
        <v>1601.1136475947269</v>
      </c>
      <c r="D175" s="287">
        <v>1200.3663116682076</v>
      </c>
      <c r="E175" s="287">
        <v>12.067491423718085</v>
      </c>
      <c r="F175" s="287">
        <f t="shared" si="8"/>
        <v>1212.4338030919257</v>
      </c>
      <c r="G175" s="287"/>
      <c r="H175" s="287">
        <v>44.392860070887821</v>
      </c>
      <c r="I175" s="287">
        <v>84.327048504603724</v>
      </c>
      <c r="J175" s="287">
        <f t="shared" si="9"/>
        <v>128.71990857549156</v>
      </c>
      <c r="K175" s="287"/>
      <c r="L175" s="287">
        <f t="shared" si="11"/>
        <v>259.95993592730963</v>
      </c>
      <c r="M175" s="287">
        <f t="shared" si="10"/>
        <v>388.67984450280119</v>
      </c>
      <c r="N175" s="259"/>
    </row>
    <row r="176" spans="1:14" s="52" customFormat="1" ht="17.649999999999999" customHeight="1" x14ac:dyDescent="0.25">
      <c r="A176" s="301">
        <v>202</v>
      </c>
      <c r="B176" s="286" t="s">
        <v>506</v>
      </c>
      <c r="C176" s="287">
        <v>2372.9971568278925</v>
      </c>
      <c r="D176" s="287">
        <v>2133.133963538799</v>
      </c>
      <c r="E176" s="287">
        <v>0</v>
      </c>
      <c r="F176" s="287">
        <f t="shared" si="8"/>
        <v>2133.133963538799</v>
      </c>
      <c r="G176" s="287"/>
      <c r="H176" s="287">
        <v>43.133828536397651</v>
      </c>
      <c r="I176" s="287">
        <v>55.695177374049337</v>
      </c>
      <c r="J176" s="287">
        <f t="shared" si="9"/>
        <v>98.829005910446995</v>
      </c>
      <c r="K176" s="287"/>
      <c r="L176" s="287">
        <f t="shared" si="11"/>
        <v>141.03418737864649</v>
      </c>
      <c r="M176" s="287">
        <f t="shared" si="10"/>
        <v>239.86319328909349</v>
      </c>
      <c r="N176" s="259"/>
    </row>
    <row r="177" spans="1:14" s="53" customFormat="1" ht="17.649999999999999" customHeight="1" x14ac:dyDescent="0.25">
      <c r="A177" s="301">
        <v>203</v>
      </c>
      <c r="B177" s="286" t="s">
        <v>507</v>
      </c>
      <c r="C177" s="287">
        <v>667.53724410608822</v>
      </c>
      <c r="D177" s="287">
        <v>634.72167459460843</v>
      </c>
      <c r="E177" s="287">
        <v>8.2038922860617163</v>
      </c>
      <c r="F177" s="287">
        <f t="shared" si="8"/>
        <v>642.9255668806702</v>
      </c>
      <c r="G177" s="287"/>
      <c r="H177" s="287">
        <v>8.2038922860617163</v>
      </c>
      <c r="I177" s="287">
        <v>16.407784939355977</v>
      </c>
      <c r="J177" s="287">
        <f t="shared" si="9"/>
        <v>24.611677225417694</v>
      </c>
      <c r="K177" s="287"/>
      <c r="L177" s="287">
        <f t="shared" si="11"/>
        <v>3.2684965844964609E-13</v>
      </c>
      <c r="M177" s="287">
        <f t="shared" si="10"/>
        <v>24.61167722541802</v>
      </c>
      <c r="N177" s="259"/>
    </row>
    <row r="178" spans="1:14" s="53" customFormat="1" ht="17.649999999999999" customHeight="1" x14ac:dyDescent="0.25">
      <c r="A178" s="301">
        <v>204</v>
      </c>
      <c r="B178" s="286" t="s">
        <v>508</v>
      </c>
      <c r="C178" s="287">
        <v>1927.8139049254421</v>
      </c>
      <c r="D178" s="287">
        <v>1895.3605444436625</v>
      </c>
      <c r="E178" s="287">
        <v>0.97725078939515553</v>
      </c>
      <c r="F178" s="287">
        <f t="shared" si="8"/>
        <v>1896.3377952330577</v>
      </c>
      <c r="G178" s="287"/>
      <c r="H178" s="287">
        <v>3.5950269984887315</v>
      </c>
      <c r="I178" s="287">
        <v>6.8289814365621115</v>
      </c>
      <c r="J178" s="287">
        <f t="shared" si="9"/>
        <v>10.424008435050844</v>
      </c>
      <c r="K178" s="287"/>
      <c r="L178" s="287">
        <f t="shared" si="11"/>
        <v>21.052101257333554</v>
      </c>
      <c r="M178" s="287">
        <f t="shared" si="10"/>
        <v>31.476109692384398</v>
      </c>
      <c r="N178" s="259"/>
    </row>
    <row r="179" spans="1:14" s="52" customFormat="1" ht="17.649999999999999" customHeight="1" x14ac:dyDescent="0.25">
      <c r="A179" s="301">
        <v>205</v>
      </c>
      <c r="B179" s="286" t="s">
        <v>509</v>
      </c>
      <c r="C179" s="287">
        <v>2109.3288704140227</v>
      </c>
      <c r="D179" s="287">
        <v>2054.8854267433858</v>
      </c>
      <c r="E179" s="287">
        <v>1.6394264673917338</v>
      </c>
      <c r="F179" s="287">
        <f t="shared" si="8"/>
        <v>2056.5248532107776</v>
      </c>
      <c r="G179" s="287"/>
      <c r="H179" s="287">
        <v>6.0309824582240443</v>
      </c>
      <c r="I179" s="287">
        <v>11.456233120434085</v>
      </c>
      <c r="J179" s="287">
        <f t="shared" si="9"/>
        <v>17.48721557865813</v>
      </c>
      <c r="K179" s="287"/>
      <c r="L179" s="287">
        <f t="shared" si="11"/>
        <v>35.316801624587036</v>
      </c>
      <c r="M179" s="287">
        <f t="shared" si="10"/>
        <v>52.804017203245166</v>
      </c>
      <c r="N179" s="259"/>
    </row>
    <row r="180" spans="1:14" s="52" customFormat="1" ht="15" x14ac:dyDescent="0.25">
      <c r="A180" s="301">
        <v>206</v>
      </c>
      <c r="B180" s="286" t="s">
        <v>901</v>
      </c>
      <c r="C180" s="287">
        <v>762.91635295050162</v>
      </c>
      <c r="D180" s="287">
        <v>762.91635295050173</v>
      </c>
      <c r="E180" s="287">
        <v>0</v>
      </c>
      <c r="F180" s="287">
        <f t="shared" si="8"/>
        <v>762.91635295050173</v>
      </c>
      <c r="G180" s="287"/>
      <c r="H180" s="287">
        <v>0</v>
      </c>
      <c r="I180" s="287">
        <v>0</v>
      </c>
      <c r="J180" s="287">
        <f t="shared" si="9"/>
        <v>0</v>
      </c>
      <c r="K180" s="287"/>
      <c r="L180" s="287">
        <f t="shared" si="11"/>
        <v>-1.1368683772161603E-13</v>
      </c>
      <c r="M180" s="287">
        <f t="shared" si="10"/>
        <v>-1.1368683772161603E-13</v>
      </c>
      <c r="N180" s="259"/>
    </row>
    <row r="181" spans="1:14" s="53" customFormat="1" ht="17.649999999999999" customHeight="1" x14ac:dyDescent="0.25">
      <c r="A181" s="301">
        <v>207</v>
      </c>
      <c r="B181" s="286" t="s">
        <v>510</v>
      </c>
      <c r="C181" s="287">
        <v>867.91356716961775</v>
      </c>
      <c r="D181" s="287">
        <v>839.3944407171673</v>
      </c>
      <c r="E181" s="287">
        <v>2.055682102982769</v>
      </c>
      <c r="F181" s="287">
        <f t="shared" si="8"/>
        <v>841.45012282015011</v>
      </c>
      <c r="G181" s="287"/>
      <c r="H181" s="287">
        <v>3.917046254420919</v>
      </c>
      <c r="I181" s="287">
        <v>7.5773483177225724</v>
      </c>
      <c r="J181" s="287">
        <f t="shared" si="9"/>
        <v>11.494394572143491</v>
      </c>
      <c r="K181" s="287"/>
      <c r="L181" s="287">
        <f t="shared" si="11"/>
        <v>14.969049777324145</v>
      </c>
      <c r="M181" s="287">
        <f t="shared" si="10"/>
        <v>26.463444349467636</v>
      </c>
      <c r="N181" s="259"/>
    </row>
    <row r="182" spans="1:14" s="52" customFormat="1" ht="17.649999999999999" customHeight="1" x14ac:dyDescent="0.25">
      <c r="A182" s="301">
        <v>208</v>
      </c>
      <c r="B182" s="286" t="s">
        <v>511</v>
      </c>
      <c r="C182" s="287">
        <v>170.02204909144402</v>
      </c>
      <c r="D182" s="287">
        <v>147.35244506814479</v>
      </c>
      <c r="E182" s="287">
        <v>5.6674017008473321</v>
      </c>
      <c r="F182" s="287">
        <f t="shared" si="8"/>
        <v>153.01984676899212</v>
      </c>
      <c r="G182" s="287"/>
      <c r="H182" s="287">
        <v>5.6674017008473321</v>
      </c>
      <c r="I182" s="287">
        <v>11.334800621604508</v>
      </c>
      <c r="J182" s="287">
        <f t="shared" si="9"/>
        <v>17.00220232245184</v>
      </c>
      <c r="K182" s="287"/>
      <c r="L182" s="287">
        <f t="shared" si="11"/>
        <v>5.3290705182007514E-14</v>
      </c>
      <c r="M182" s="287">
        <f t="shared" si="10"/>
        <v>17.002202322451893</v>
      </c>
      <c r="N182" s="259"/>
    </row>
    <row r="183" spans="1:14" s="52" customFormat="1" ht="17.649999999999999" customHeight="1" x14ac:dyDescent="0.25">
      <c r="A183" s="301">
        <v>210</v>
      </c>
      <c r="B183" s="286" t="s">
        <v>512</v>
      </c>
      <c r="C183" s="287">
        <v>2502.3465477584286</v>
      </c>
      <c r="D183" s="287">
        <v>2418.7519846930891</v>
      </c>
      <c r="E183" s="287">
        <v>2.5172386419320145</v>
      </c>
      <c r="F183" s="287">
        <f t="shared" si="8"/>
        <v>2421.2692233350213</v>
      </c>
      <c r="G183" s="287"/>
      <c r="H183" s="287">
        <v>9.260203094697717</v>
      </c>
      <c r="I183" s="287">
        <v>17.590342233118871</v>
      </c>
      <c r="J183" s="287">
        <f t="shared" si="9"/>
        <v>26.85054532781659</v>
      </c>
      <c r="K183" s="287"/>
      <c r="L183" s="287">
        <f t="shared" si="11"/>
        <v>54.2267790955908</v>
      </c>
      <c r="M183" s="287">
        <f t="shared" si="10"/>
        <v>81.07732442340739</v>
      </c>
      <c r="N183" s="259"/>
    </row>
    <row r="184" spans="1:14" s="52" customFormat="1" ht="17.649999999999999" customHeight="1" x14ac:dyDescent="0.25">
      <c r="A184" s="301">
        <v>211</v>
      </c>
      <c r="B184" s="286" t="s">
        <v>513</v>
      </c>
      <c r="C184" s="287">
        <v>3302.0570516966991</v>
      </c>
      <c r="D184" s="287">
        <v>3132.6510167206243</v>
      </c>
      <c r="E184" s="287">
        <v>3.535283812184002</v>
      </c>
      <c r="F184" s="287">
        <f t="shared" si="8"/>
        <v>3136.1863005328082</v>
      </c>
      <c r="G184" s="287"/>
      <c r="H184" s="287">
        <v>18.850997465392762</v>
      </c>
      <c r="I184" s="287">
        <v>35.753833233007185</v>
      </c>
      <c r="J184" s="287">
        <f t="shared" si="9"/>
        <v>54.604830698399951</v>
      </c>
      <c r="K184" s="287"/>
      <c r="L184" s="287">
        <f t="shared" si="11"/>
        <v>111.26592046549092</v>
      </c>
      <c r="M184" s="287">
        <f t="shared" si="10"/>
        <v>165.87075116389087</v>
      </c>
      <c r="N184" s="259"/>
    </row>
    <row r="185" spans="1:14" s="53" customFormat="1" ht="17.649999999999999" customHeight="1" x14ac:dyDescent="0.25">
      <c r="A185" s="301">
        <v>212</v>
      </c>
      <c r="B185" s="291" t="s">
        <v>902</v>
      </c>
      <c r="C185" s="287">
        <v>664.37995396063377</v>
      </c>
      <c r="D185" s="287">
        <v>664.37995396063388</v>
      </c>
      <c r="E185" s="287">
        <v>0</v>
      </c>
      <c r="F185" s="287">
        <f>+D185+E185</f>
        <v>664.37995396063388</v>
      </c>
      <c r="G185" s="287"/>
      <c r="H185" s="287">
        <v>0</v>
      </c>
      <c r="I185" s="287">
        <v>0</v>
      </c>
      <c r="J185" s="287">
        <f>+H185+I185</f>
        <v>0</v>
      </c>
      <c r="K185" s="287"/>
      <c r="L185" s="287">
        <f>SUM(C185-F185-J185)</f>
        <v>-1.1368683772161603E-13</v>
      </c>
      <c r="M185" s="287">
        <f>J185+L185</f>
        <v>-1.1368683772161603E-13</v>
      </c>
      <c r="N185" s="259"/>
    </row>
    <row r="186" spans="1:14" s="52" customFormat="1" ht="17.649999999999999" customHeight="1" x14ac:dyDescent="0.25">
      <c r="A186" s="301">
        <v>213</v>
      </c>
      <c r="B186" s="292" t="s">
        <v>514</v>
      </c>
      <c r="C186" s="287">
        <v>1099.8069938042138</v>
      </c>
      <c r="D186" s="287">
        <v>709.36625395960755</v>
      </c>
      <c r="E186" s="287">
        <v>0.93539164630261695</v>
      </c>
      <c r="F186" s="287">
        <f t="shared" si="8"/>
        <v>710.30164560591015</v>
      </c>
      <c r="G186" s="287"/>
      <c r="H186" s="287">
        <v>58.800413495528716</v>
      </c>
      <c r="I186" s="287">
        <v>61.640545709170354</v>
      </c>
      <c r="J186" s="287">
        <f t="shared" si="9"/>
        <v>120.44095920469907</v>
      </c>
      <c r="K186" s="287"/>
      <c r="L186" s="287">
        <f t="shared" si="11"/>
        <v>269.06438899360455</v>
      </c>
      <c r="M186" s="287">
        <f t="shared" si="10"/>
        <v>389.50534819830364</v>
      </c>
      <c r="N186" s="259"/>
    </row>
    <row r="187" spans="1:14" s="52" customFormat="1" ht="17.649999999999999" customHeight="1" x14ac:dyDescent="0.25">
      <c r="A187" s="301">
        <v>215</v>
      </c>
      <c r="B187" s="286" t="s">
        <v>515</v>
      </c>
      <c r="C187" s="287">
        <v>1124.5167749275088</v>
      </c>
      <c r="D187" s="287">
        <v>881.71336125756636</v>
      </c>
      <c r="E187" s="287">
        <v>8.0551767177443647</v>
      </c>
      <c r="F187" s="287">
        <f t="shared" si="8"/>
        <v>889.76853797531078</v>
      </c>
      <c r="G187" s="287"/>
      <c r="H187" s="287">
        <v>28.268701201545063</v>
      </c>
      <c r="I187" s="287">
        <v>45.51375986892846</v>
      </c>
      <c r="J187" s="287">
        <f t="shared" si="9"/>
        <v>73.782461070473516</v>
      </c>
      <c r="K187" s="287"/>
      <c r="L187" s="287">
        <f t="shared" si="11"/>
        <v>160.96577588172448</v>
      </c>
      <c r="M187" s="287">
        <f t="shared" si="10"/>
        <v>234.748236952198</v>
      </c>
      <c r="N187" s="259"/>
    </row>
    <row r="188" spans="1:14" s="52" customFormat="1" ht="17.649999999999999" customHeight="1" x14ac:dyDescent="0.25">
      <c r="A188" s="301">
        <v>216</v>
      </c>
      <c r="B188" s="291" t="s">
        <v>516</v>
      </c>
      <c r="C188" s="287">
        <v>2725.9166307460769</v>
      </c>
      <c r="D188" s="287">
        <v>1843.683421171585</v>
      </c>
      <c r="E188" s="287">
        <v>0</v>
      </c>
      <c r="F188" s="287">
        <f t="shared" si="8"/>
        <v>1843.683421171585</v>
      </c>
      <c r="G188" s="287"/>
      <c r="H188" s="287">
        <v>249.32236552966515</v>
      </c>
      <c r="I188" s="287">
        <v>250.92318724393448</v>
      </c>
      <c r="J188" s="287">
        <f t="shared" si="9"/>
        <v>500.24555277359963</v>
      </c>
      <c r="K188" s="287"/>
      <c r="L188" s="287">
        <f t="shared" si="11"/>
        <v>381.98765680089224</v>
      </c>
      <c r="M188" s="287">
        <f t="shared" si="10"/>
        <v>882.23320957449187</v>
      </c>
      <c r="N188" s="259"/>
    </row>
    <row r="189" spans="1:14" s="52" customFormat="1" ht="17.649999999999999" customHeight="1" x14ac:dyDescent="0.25">
      <c r="A189" s="301">
        <v>217</v>
      </c>
      <c r="B189" s="286" t="s">
        <v>517</v>
      </c>
      <c r="C189" s="287">
        <v>2872.2943609982976</v>
      </c>
      <c r="D189" s="287">
        <v>1789.3215070891092</v>
      </c>
      <c r="E189" s="287">
        <v>8.3355615165059245</v>
      </c>
      <c r="F189" s="287">
        <f t="shared" si="8"/>
        <v>1797.6570686056152</v>
      </c>
      <c r="G189" s="287"/>
      <c r="H189" s="287">
        <v>121.35619931981016</v>
      </c>
      <c r="I189" s="287">
        <v>148.94054748085273</v>
      </c>
      <c r="J189" s="287">
        <f t="shared" si="9"/>
        <v>270.2967468006629</v>
      </c>
      <c r="K189" s="287"/>
      <c r="L189" s="287">
        <f t="shared" si="11"/>
        <v>804.34054559201945</v>
      </c>
      <c r="M189" s="287">
        <f t="shared" si="10"/>
        <v>1074.6372923926824</v>
      </c>
      <c r="N189" s="259"/>
    </row>
    <row r="190" spans="1:14" s="52" customFormat="1" ht="17.649999999999999" customHeight="1" x14ac:dyDescent="0.25">
      <c r="A190" s="302">
        <v>218</v>
      </c>
      <c r="B190" s="286" t="s">
        <v>518</v>
      </c>
      <c r="C190" s="287">
        <v>709.12870315506188</v>
      </c>
      <c r="D190" s="287">
        <v>701.92762776804182</v>
      </c>
      <c r="E190" s="287">
        <v>0.2168421541188664</v>
      </c>
      <c r="F190" s="287">
        <f t="shared" si="8"/>
        <v>702.14446992216074</v>
      </c>
      <c r="G190" s="287"/>
      <c r="H190" s="287">
        <v>0.79770046657910931</v>
      </c>
      <c r="I190" s="287">
        <v>1.5152825351222672</v>
      </c>
      <c r="J190" s="287">
        <f t="shared" si="9"/>
        <v>2.3129830017013764</v>
      </c>
      <c r="K190" s="287"/>
      <c r="L190" s="287">
        <f t="shared" si="11"/>
        <v>4.671250231199771</v>
      </c>
      <c r="M190" s="287">
        <f t="shared" si="10"/>
        <v>6.9842332329011469</v>
      </c>
      <c r="N190" s="259"/>
    </row>
    <row r="191" spans="1:14" s="53" customFormat="1" ht="17.649999999999999" customHeight="1" x14ac:dyDescent="0.25">
      <c r="A191" s="301">
        <v>219</v>
      </c>
      <c r="B191" s="286" t="s">
        <v>519</v>
      </c>
      <c r="C191" s="287">
        <v>770.22868116627171</v>
      </c>
      <c r="D191" s="287">
        <v>611.00315701946261</v>
      </c>
      <c r="E191" s="287">
        <v>4.7946735635519504</v>
      </c>
      <c r="F191" s="287">
        <f t="shared" si="8"/>
        <v>615.7978305830145</v>
      </c>
      <c r="G191" s="287"/>
      <c r="H191" s="287">
        <v>17.638236780038159</v>
      </c>
      <c r="I191" s="287">
        <v>33.504947631638416</v>
      </c>
      <c r="J191" s="287">
        <f t="shared" si="9"/>
        <v>51.143184411676572</v>
      </c>
      <c r="K191" s="287"/>
      <c r="L191" s="287">
        <f t="shared" si="11"/>
        <v>103.28766617158064</v>
      </c>
      <c r="M191" s="287">
        <f t="shared" si="10"/>
        <v>154.43085058325721</v>
      </c>
      <c r="N191" s="259"/>
    </row>
    <row r="192" spans="1:14" s="52" customFormat="1" ht="17.649999999999999" customHeight="1" x14ac:dyDescent="0.25">
      <c r="A192" s="301">
        <v>222</v>
      </c>
      <c r="B192" s="291" t="s">
        <v>520</v>
      </c>
      <c r="C192" s="287">
        <v>18997.206408193018</v>
      </c>
      <c r="D192" s="287">
        <v>14878.059859384966</v>
      </c>
      <c r="E192" s="287">
        <v>43.524086939077186</v>
      </c>
      <c r="F192" s="287">
        <f t="shared" si="8"/>
        <v>14921.583946324043</v>
      </c>
      <c r="G192" s="287"/>
      <c r="H192" s="287">
        <v>786.34479724305879</v>
      </c>
      <c r="I192" s="287">
        <v>545.85099531945616</v>
      </c>
      <c r="J192" s="287">
        <f t="shared" si="9"/>
        <v>1332.195792562515</v>
      </c>
      <c r="K192" s="287"/>
      <c r="L192" s="287">
        <f t="shared" si="11"/>
        <v>2743.426669306461</v>
      </c>
      <c r="M192" s="287">
        <f t="shared" si="10"/>
        <v>4075.6224618689757</v>
      </c>
      <c r="N192" s="259"/>
    </row>
    <row r="193" spans="1:15" s="52" customFormat="1" ht="17.649999999999999" customHeight="1" x14ac:dyDescent="0.25">
      <c r="A193" s="302">
        <v>223</v>
      </c>
      <c r="B193" s="286" t="s">
        <v>903</v>
      </c>
      <c r="C193" s="287">
        <v>78.412844215397357</v>
      </c>
      <c r="D193" s="287">
        <v>78.412844215397371</v>
      </c>
      <c r="E193" s="287">
        <v>0</v>
      </c>
      <c r="F193" s="287">
        <f t="shared" si="8"/>
        <v>78.412844215397371</v>
      </c>
      <c r="G193" s="287"/>
      <c r="H193" s="287">
        <v>0</v>
      </c>
      <c r="I193" s="287">
        <v>0</v>
      </c>
      <c r="J193" s="287">
        <f t="shared" si="9"/>
        <v>0</v>
      </c>
      <c r="K193" s="287"/>
      <c r="L193" s="287">
        <f t="shared" si="11"/>
        <v>-1.4210854715202004E-14</v>
      </c>
      <c r="M193" s="287">
        <f t="shared" si="10"/>
        <v>-1.4210854715202004E-14</v>
      </c>
      <c r="N193" s="259"/>
    </row>
    <row r="194" spans="1:15" s="52" customFormat="1" ht="17.649999999999999" customHeight="1" x14ac:dyDescent="0.25">
      <c r="A194" s="302">
        <v>225</v>
      </c>
      <c r="B194" s="286" t="s">
        <v>904</v>
      </c>
      <c r="C194" s="287">
        <v>22.431639421659025</v>
      </c>
      <c r="D194" s="287">
        <v>22.431639421659032</v>
      </c>
      <c r="E194" s="287">
        <v>0</v>
      </c>
      <c r="F194" s="287">
        <f t="shared" si="8"/>
        <v>22.431639421659032</v>
      </c>
      <c r="G194" s="287"/>
      <c r="H194" s="287">
        <v>0</v>
      </c>
      <c r="I194" s="287">
        <v>0</v>
      </c>
      <c r="J194" s="287">
        <f t="shared" si="9"/>
        <v>0</v>
      </c>
      <c r="K194" s="287"/>
      <c r="L194" s="287">
        <f t="shared" si="11"/>
        <v>-7.1054273576010019E-15</v>
      </c>
      <c r="M194" s="287">
        <f t="shared" si="10"/>
        <v>-7.1054273576010019E-15</v>
      </c>
      <c r="N194" s="259"/>
    </row>
    <row r="195" spans="1:15" s="52" customFormat="1" ht="17.649999999999999" customHeight="1" x14ac:dyDescent="0.25">
      <c r="A195" s="302">
        <v>226</v>
      </c>
      <c r="B195" s="286" t="s">
        <v>521</v>
      </c>
      <c r="C195" s="287">
        <v>457.88050799999996</v>
      </c>
      <c r="D195" s="287">
        <v>297.62233020000002</v>
      </c>
      <c r="E195" s="287">
        <v>0</v>
      </c>
      <c r="F195" s="287">
        <f t="shared" si="8"/>
        <v>297.62233020000002</v>
      </c>
      <c r="G195" s="287"/>
      <c r="H195" s="287">
        <v>45.788050800000001</v>
      </c>
      <c r="I195" s="287">
        <v>45.788050800000001</v>
      </c>
      <c r="J195" s="287">
        <f t="shared" si="9"/>
        <v>91.576101600000001</v>
      </c>
      <c r="K195" s="287"/>
      <c r="L195" s="287">
        <f t="shared" si="11"/>
        <v>68.682076199999941</v>
      </c>
      <c r="M195" s="287">
        <f t="shared" si="10"/>
        <v>160.25817779999994</v>
      </c>
      <c r="N195" s="259"/>
    </row>
    <row r="196" spans="1:15" s="52" customFormat="1" ht="17.649999999999999" customHeight="1" x14ac:dyDescent="0.25">
      <c r="A196" s="302">
        <v>227</v>
      </c>
      <c r="B196" s="286" t="s">
        <v>522</v>
      </c>
      <c r="C196" s="287">
        <v>1920.2482579793539</v>
      </c>
      <c r="D196" s="287">
        <v>1806.9301240073466</v>
      </c>
      <c r="E196" s="287">
        <v>0</v>
      </c>
      <c r="F196" s="287">
        <f t="shared" si="8"/>
        <v>1806.9301240073466</v>
      </c>
      <c r="G196" s="287"/>
      <c r="H196" s="287">
        <v>11.928224622351205</v>
      </c>
      <c r="I196" s="287">
        <v>23.856449261751191</v>
      </c>
      <c r="J196" s="287">
        <f t="shared" si="9"/>
        <v>35.784673884102396</v>
      </c>
      <c r="K196" s="287"/>
      <c r="L196" s="287">
        <f t="shared" si="11"/>
        <v>77.533460087904814</v>
      </c>
      <c r="M196" s="287">
        <f t="shared" si="10"/>
        <v>113.31813397200722</v>
      </c>
      <c r="N196" s="259"/>
    </row>
    <row r="197" spans="1:15" s="55" customFormat="1" ht="17.649999999999999" customHeight="1" x14ac:dyDescent="0.25">
      <c r="A197" s="302">
        <v>228</v>
      </c>
      <c r="B197" s="286" t="s">
        <v>523</v>
      </c>
      <c r="C197" s="287">
        <v>353.1366968668558</v>
      </c>
      <c r="D197" s="287">
        <v>330.9194407651645</v>
      </c>
      <c r="E197" s="287">
        <v>0</v>
      </c>
      <c r="F197" s="287">
        <f t="shared" si="8"/>
        <v>330.9194407651645</v>
      </c>
      <c r="G197" s="287"/>
      <c r="H197" s="287">
        <v>2.3978340814087051</v>
      </c>
      <c r="I197" s="287">
        <v>4.6934558730715192</v>
      </c>
      <c r="J197" s="287">
        <f t="shared" si="9"/>
        <v>7.0912899544802244</v>
      </c>
      <c r="K197" s="287"/>
      <c r="L197" s="287">
        <f t="shared" si="11"/>
        <v>15.125966147211081</v>
      </c>
      <c r="M197" s="287">
        <f t="shared" si="10"/>
        <v>22.217256101691305</v>
      </c>
      <c r="N197" s="259"/>
    </row>
    <row r="198" spans="1:15" s="52" customFormat="1" ht="17.649999999999999" customHeight="1" x14ac:dyDescent="0.25">
      <c r="A198" s="301">
        <v>229</v>
      </c>
      <c r="B198" s="291" t="s">
        <v>524</v>
      </c>
      <c r="C198" s="287">
        <v>1880.511643421745</v>
      </c>
      <c r="D198" s="287">
        <v>1475.4482400675461</v>
      </c>
      <c r="E198" s="287">
        <v>10.1434383</v>
      </c>
      <c r="F198" s="287">
        <f t="shared" si="8"/>
        <v>1485.5916783675461</v>
      </c>
      <c r="G198" s="287"/>
      <c r="H198" s="287">
        <v>44.494988911987498</v>
      </c>
      <c r="I198" s="287">
        <v>85.24220137282866</v>
      </c>
      <c r="J198" s="287">
        <f t="shared" si="9"/>
        <v>129.73719028481617</v>
      </c>
      <c r="K198" s="287"/>
      <c r="L198" s="287">
        <f t="shared" si="11"/>
        <v>265.18277476938272</v>
      </c>
      <c r="M198" s="287">
        <f t="shared" si="10"/>
        <v>394.91996505419888</v>
      </c>
      <c r="N198" s="259"/>
    </row>
    <row r="199" spans="1:15" s="52" customFormat="1" ht="17.649999999999999" customHeight="1" x14ac:dyDescent="0.25">
      <c r="A199" s="301">
        <v>231</v>
      </c>
      <c r="B199" s="291" t="s">
        <v>525</v>
      </c>
      <c r="C199" s="287">
        <v>116.21695003255871</v>
      </c>
      <c r="D199" s="287">
        <v>106.60697008451648</v>
      </c>
      <c r="E199" s="287">
        <v>0.28938021091492067</v>
      </c>
      <c r="F199" s="287">
        <f t="shared" si="8"/>
        <v>106.8963502954314</v>
      </c>
      <c r="G199" s="287"/>
      <c r="H199" s="287">
        <v>1.064547336742222</v>
      </c>
      <c r="I199" s="287">
        <v>2.0221750327603174</v>
      </c>
      <c r="J199" s="287">
        <f t="shared" si="9"/>
        <v>3.0867223695025396</v>
      </c>
      <c r="K199" s="287"/>
      <c r="L199" s="287">
        <f t="shared" si="11"/>
        <v>6.2338773676247703</v>
      </c>
      <c r="M199" s="287">
        <f t="shared" si="10"/>
        <v>9.3205997371273099</v>
      </c>
      <c r="N199" s="259"/>
    </row>
    <row r="200" spans="1:15" s="52" customFormat="1" ht="17.649999999999999" customHeight="1" x14ac:dyDescent="0.25">
      <c r="A200" s="301">
        <v>233</v>
      </c>
      <c r="B200" s="286" t="s">
        <v>526</v>
      </c>
      <c r="C200" s="287">
        <v>155.27873845474252</v>
      </c>
      <c r="D200" s="287">
        <v>142.43873951426446</v>
      </c>
      <c r="E200" s="287">
        <v>0.38664408983333332</v>
      </c>
      <c r="F200" s="287">
        <f t="shared" si="8"/>
        <v>142.82538360409779</v>
      </c>
      <c r="G200" s="287"/>
      <c r="H200" s="287">
        <v>1.4223532772158729</v>
      </c>
      <c r="I200" s="287">
        <v>2.7018500602888893</v>
      </c>
      <c r="J200" s="287">
        <f t="shared" si="9"/>
        <v>4.1242033375047624</v>
      </c>
      <c r="K200" s="287"/>
      <c r="L200" s="287">
        <f t="shared" si="11"/>
        <v>8.3291515131399656</v>
      </c>
      <c r="M200" s="287">
        <f t="shared" si="10"/>
        <v>12.453354850644729</v>
      </c>
      <c r="N200" s="259"/>
    </row>
    <row r="201" spans="1:15" s="52" customFormat="1" ht="17.649999999999999" customHeight="1" x14ac:dyDescent="0.25">
      <c r="A201" s="301">
        <v>234</v>
      </c>
      <c r="B201" s="286" t="s">
        <v>527</v>
      </c>
      <c r="C201" s="287">
        <v>648.26842854173265</v>
      </c>
      <c r="D201" s="287">
        <v>126.84507850587072</v>
      </c>
      <c r="E201" s="287">
        <v>2.1832209331518397</v>
      </c>
      <c r="F201" s="287">
        <f t="shared" si="8"/>
        <v>129.02829943902256</v>
      </c>
      <c r="G201" s="287"/>
      <c r="H201" s="287">
        <v>25.959365423140699</v>
      </c>
      <c r="I201" s="287">
        <v>33.162018223341143</v>
      </c>
      <c r="J201" s="287">
        <f t="shared" si="9"/>
        <v>59.121383646481846</v>
      </c>
      <c r="K201" s="287"/>
      <c r="L201" s="287">
        <f t="shared" si="11"/>
        <v>460.11874545622823</v>
      </c>
      <c r="M201" s="287">
        <f t="shared" si="10"/>
        <v>519.24012910271006</v>
      </c>
      <c r="N201" s="259"/>
    </row>
    <row r="202" spans="1:15" s="55" customFormat="1" ht="17.649999999999999" customHeight="1" x14ac:dyDescent="0.25">
      <c r="A202" s="301">
        <v>235</v>
      </c>
      <c r="B202" s="286" t="s">
        <v>528</v>
      </c>
      <c r="C202" s="287">
        <v>1771.7731969060394</v>
      </c>
      <c r="D202" s="287">
        <v>1036.5972866465572</v>
      </c>
      <c r="E202" s="287">
        <v>22.137961253810762</v>
      </c>
      <c r="F202" s="287">
        <f t="shared" si="8"/>
        <v>1058.735247900368</v>
      </c>
      <c r="G202" s="287"/>
      <c r="H202" s="287">
        <v>81.439247061901341</v>
      </c>
      <c r="I202" s="287">
        <v>154.69900641072982</v>
      </c>
      <c r="J202" s="287">
        <f t="shared" si="9"/>
        <v>236.13825347263116</v>
      </c>
      <c r="K202" s="287"/>
      <c r="L202" s="287">
        <f t="shared" si="11"/>
        <v>476.89969553304024</v>
      </c>
      <c r="M202" s="287">
        <f t="shared" si="10"/>
        <v>713.03794900567141</v>
      </c>
      <c r="N202" s="259"/>
      <c r="O202" s="52"/>
    </row>
    <row r="203" spans="1:15" s="53" customFormat="1" ht="17.649999999999999" customHeight="1" x14ac:dyDescent="0.25">
      <c r="A203" s="301">
        <v>236</v>
      </c>
      <c r="B203" s="286" t="s">
        <v>529</v>
      </c>
      <c r="C203" s="287">
        <v>1663.8582742861399</v>
      </c>
      <c r="D203" s="287">
        <v>1579.0523647345753</v>
      </c>
      <c r="E203" s="287">
        <v>0</v>
      </c>
      <c r="F203" s="287">
        <f t="shared" si="8"/>
        <v>1579.0523647345753</v>
      </c>
      <c r="G203" s="287"/>
      <c r="H203" s="287">
        <v>21.201477379171219</v>
      </c>
      <c r="I203" s="287">
        <v>21.201477379171219</v>
      </c>
      <c r="J203" s="287">
        <f t="shared" si="9"/>
        <v>42.402954758342439</v>
      </c>
      <c r="K203" s="287"/>
      <c r="L203" s="287">
        <f t="shared" si="11"/>
        <v>42.402954793222143</v>
      </c>
      <c r="M203" s="287">
        <f t="shared" si="10"/>
        <v>84.805909551564582</v>
      </c>
      <c r="N203" s="259"/>
      <c r="O203" s="55"/>
    </row>
    <row r="204" spans="1:15" s="53" customFormat="1" ht="17.649999999999999" customHeight="1" x14ac:dyDescent="0.25">
      <c r="A204" s="301">
        <v>237</v>
      </c>
      <c r="B204" s="291" t="s">
        <v>530</v>
      </c>
      <c r="C204" s="287">
        <v>208.78518760929092</v>
      </c>
      <c r="D204" s="287">
        <v>136.86510430979936</v>
      </c>
      <c r="E204" s="287">
        <v>3.0948423654024992</v>
      </c>
      <c r="F204" s="287">
        <f t="shared" si="8"/>
        <v>139.95994667520188</v>
      </c>
      <c r="G204" s="287"/>
      <c r="H204" s="287">
        <v>17.783676406884194</v>
      </c>
      <c r="I204" s="287">
        <v>23.973361137689196</v>
      </c>
      <c r="J204" s="287">
        <f t="shared" si="9"/>
        <v>41.757037544573393</v>
      </c>
      <c r="K204" s="287"/>
      <c r="L204" s="287">
        <f t="shared" si="11"/>
        <v>27.068203389515645</v>
      </c>
      <c r="M204" s="287">
        <f t="shared" si="10"/>
        <v>68.825240934089038</v>
      </c>
      <c r="N204" s="259"/>
      <c r="O204" s="55"/>
    </row>
    <row r="205" spans="1:15" s="53" customFormat="1" ht="17.649999999999999" customHeight="1" x14ac:dyDescent="0.25">
      <c r="A205" s="301">
        <v>242</v>
      </c>
      <c r="B205" s="291" t="s">
        <v>531</v>
      </c>
      <c r="C205" s="287">
        <v>439.15839788729517</v>
      </c>
      <c r="D205" s="287">
        <v>285.16932192240415</v>
      </c>
      <c r="E205" s="287">
        <v>5.8958535508920011</v>
      </c>
      <c r="F205" s="287">
        <f t="shared" si="8"/>
        <v>291.06517547329616</v>
      </c>
      <c r="G205" s="287"/>
      <c r="H205" s="287">
        <v>0.12670597125356092</v>
      </c>
      <c r="I205" s="287">
        <v>6.0225595221455608</v>
      </c>
      <c r="J205" s="287">
        <f t="shared" si="9"/>
        <v>6.1492654933991213</v>
      </c>
      <c r="K205" s="287"/>
      <c r="L205" s="287">
        <f t="shared" si="11"/>
        <v>141.94395692059987</v>
      </c>
      <c r="M205" s="287">
        <f t="shared" si="10"/>
        <v>148.093222413999</v>
      </c>
      <c r="N205" s="259"/>
    </row>
    <row r="206" spans="1:15" s="53" customFormat="1" ht="17.649999999999999" customHeight="1" x14ac:dyDescent="0.25">
      <c r="A206" s="301">
        <v>243</v>
      </c>
      <c r="B206" s="291" t="s">
        <v>532</v>
      </c>
      <c r="C206" s="287">
        <v>1540.8115278379498</v>
      </c>
      <c r="D206" s="287">
        <v>1145.4994731814011</v>
      </c>
      <c r="E206" s="287">
        <v>0</v>
      </c>
      <c r="F206" s="287">
        <f t="shared" si="8"/>
        <v>1145.4994731814011</v>
      </c>
      <c r="G206" s="287"/>
      <c r="H206" s="287">
        <v>87.464391260524366</v>
      </c>
      <c r="I206" s="287">
        <v>104.71123299708965</v>
      </c>
      <c r="J206" s="287">
        <f t="shared" si="9"/>
        <v>192.175624257614</v>
      </c>
      <c r="K206" s="287"/>
      <c r="L206" s="287">
        <f t="shared" si="11"/>
        <v>203.13643039893475</v>
      </c>
      <c r="M206" s="287">
        <f t="shared" si="10"/>
        <v>395.31205465654875</v>
      </c>
      <c r="N206" s="259"/>
    </row>
    <row r="207" spans="1:15" s="53" customFormat="1" ht="17.649999999999999" customHeight="1" x14ac:dyDescent="0.25">
      <c r="A207" s="301">
        <v>244</v>
      </c>
      <c r="B207" s="292" t="s">
        <v>533</v>
      </c>
      <c r="C207" s="287">
        <v>1237.5389046872929</v>
      </c>
      <c r="D207" s="287">
        <v>986.78896354443611</v>
      </c>
      <c r="E207" s="287">
        <v>4.7911160075563819</v>
      </c>
      <c r="F207" s="287">
        <f t="shared" si="8"/>
        <v>991.58007955199253</v>
      </c>
      <c r="G207" s="287"/>
      <c r="H207" s="287">
        <v>39.859904309598882</v>
      </c>
      <c r="I207" s="287">
        <v>59.177390816987618</v>
      </c>
      <c r="J207" s="287">
        <f t="shared" si="9"/>
        <v>99.0372951265865</v>
      </c>
      <c r="K207" s="287"/>
      <c r="L207" s="287">
        <f t="shared" si="11"/>
        <v>146.92153000871383</v>
      </c>
      <c r="M207" s="287">
        <f t="shared" si="10"/>
        <v>245.95882513530034</v>
      </c>
      <c r="N207" s="259"/>
    </row>
    <row r="208" spans="1:15" s="53" customFormat="1" ht="17.649999999999999" customHeight="1" x14ac:dyDescent="0.25">
      <c r="A208" s="301">
        <v>247</v>
      </c>
      <c r="B208" s="286" t="s">
        <v>534</v>
      </c>
      <c r="C208" s="287">
        <v>343.00818875102237</v>
      </c>
      <c r="D208" s="287">
        <v>286.0430819962163</v>
      </c>
      <c r="E208" s="287">
        <v>1.3203810443017094</v>
      </c>
      <c r="F208" s="287">
        <f t="shared" si="8"/>
        <v>287.36346304051801</v>
      </c>
      <c r="G208" s="287"/>
      <c r="H208" s="287">
        <v>8.0079659895123214</v>
      </c>
      <c r="I208" s="287">
        <v>12.470901277261502</v>
      </c>
      <c r="J208" s="287">
        <f t="shared" si="9"/>
        <v>20.478867266773825</v>
      </c>
      <c r="K208" s="287"/>
      <c r="L208" s="287">
        <f t="shared" si="11"/>
        <v>35.165858443730535</v>
      </c>
      <c r="M208" s="287">
        <f t="shared" si="10"/>
        <v>55.64472571050436</v>
      </c>
      <c r="N208" s="259"/>
    </row>
    <row r="209" spans="1:19" s="53" customFormat="1" ht="17.649999999999999" customHeight="1" x14ac:dyDescent="0.25">
      <c r="A209" s="301">
        <v>248</v>
      </c>
      <c r="B209" s="286" t="s">
        <v>535</v>
      </c>
      <c r="C209" s="287">
        <v>1124.6417345219725</v>
      </c>
      <c r="D209" s="287">
        <v>1008.6830741459727</v>
      </c>
      <c r="E209" s="287">
        <v>2.5244773807850276</v>
      </c>
      <c r="F209" s="287">
        <f t="shared" ref="F209:F246" si="12">+D209+E209</f>
        <v>1011.2075515267577</v>
      </c>
      <c r="G209" s="287"/>
      <c r="H209" s="287">
        <v>15.835191388842935</v>
      </c>
      <c r="I209" s="287">
        <v>25.267516287639303</v>
      </c>
      <c r="J209" s="287">
        <f t="shared" ref="J209:J246" si="13">+H209+I209</f>
        <v>41.10270767648224</v>
      </c>
      <c r="K209" s="287"/>
      <c r="L209" s="287">
        <f t="shared" si="11"/>
        <v>72.331475318732529</v>
      </c>
      <c r="M209" s="287">
        <f t="shared" ref="M209:M246" si="14">J209+L209</f>
        <v>113.43418299521477</v>
      </c>
      <c r="N209" s="259"/>
      <c r="O209" s="55"/>
    </row>
    <row r="210" spans="1:19" s="57" customFormat="1" ht="17.649999999999999" customHeight="1" x14ac:dyDescent="0.25">
      <c r="A210" s="301">
        <v>250</v>
      </c>
      <c r="B210" s="286" t="s">
        <v>536</v>
      </c>
      <c r="C210" s="287">
        <v>811.32024818173397</v>
      </c>
      <c r="D210" s="287">
        <v>759.79155382380679</v>
      </c>
      <c r="E210" s="287">
        <v>1.5516561693572923</v>
      </c>
      <c r="F210" s="287">
        <f t="shared" si="12"/>
        <v>761.34320999316412</v>
      </c>
      <c r="G210" s="287"/>
      <c r="H210" s="287">
        <v>5.7081006565684271</v>
      </c>
      <c r="I210" s="287">
        <v>10.842898553263288</v>
      </c>
      <c r="J210" s="287">
        <f t="shared" si="13"/>
        <v>16.550999209831716</v>
      </c>
      <c r="K210" s="287"/>
      <c r="L210" s="287">
        <f t="shared" si="11"/>
        <v>33.426038978738134</v>
      </c>
      <c r="M210" s="287">
        <f t="shared" si="14"/>
        <v>49.97703818856985</v>
      </c>
      <c r="N210" s="259"/>
      <c r="O210" s="53"/>
      <c r="P210" s="56"/>
      <c r="Q210" s="56"/>
      <c r="R210" s="56"/>
      <c r="S210" s="56"/>
    </row>
    <row r="211" spans="1:19" s="53" customFormat="1" ht="17.649999999999999" customHeight="1" x14ac:dyDescent="0.25">
      <c r="A211" s="301">
        <v>251</v>
      </c>
      <c r="B211" s="292" t="s">
        <v>537</v>
      </c>
      <c r="C211" s="287">
        <v>464.50493615677203</v>
      </c>
      <c r="D211" s="287">
        <v>308.97247549806013</v>
      </c>
      <c r="E211" s="287">
        <v>0.9793253115959033</v>
      </c>
      <c r="F211" s="287">
        <f t="shared" si="12"/>
        <v>309.95180080965605</v>
      </c>
      <c r="G211" s="287"/>
      <c r="H211" s="287">
        <v>14.563365478370878</v>
      </c>
      <c r="I211" s="287">
        <v>21.804966436518249</v>
      </c>
      <c r="J211" s="287">
        <f t="shared" si="13"/>
        <v>36.368331914889126</v>
      </c>
      <c r="K211" s="287"/>
      <c r="L211" s="287">
        <f t="shared" ref="L211:L246" si="15">SUM(C211-F211-J211)</f>
        <v>118.18480343222686</v>
      </c>
      <c r="M211" s="287">
        <f t="shared" si="14"/>
        <v>154.55313534711598</v>
      </c>
      <c r="N211" s="259"/>
      <c r="O211" s="56"/>
    </row>
    <row r="212" spans="1:19" s="53" customFormat="1" ht="17.649999999999999" customHeight="1" x14ac:dyDescent="0.25">
      <c r="A212" s="301">
        <v>252</v>
      </c>
      <c r="B212" s="286" t="s">
        <v>905</v>
      </c>
      <c r="C212" s="287">
        <v>143.34999889735289</v>
      </c>
      <c r="D212" s="287">
        <v>143.34999889735295</v>
      </c>
      <c r="E212" s="287">
        <v>0</v>
      </c>
      <c r="F212" s="287">
        <f t="shared" si="12"/>
        <v>143.34999889735295</v>
      </c>
      <c r="G212" s="287"/>
      <c r="H212" s="287">
        <v>0</v>
      </c>
      <c r="I212" s="287">
        <v>0</v>
      </c>
      <c r="J212" s="287">
        <f t="shared" si="13"/>
        <v>0</v>
      </c>
      <c r="K212" s="287"/>
      <c r="L212" s="287">
        <f t="shared" si="15"/>
        <v>-5.6843418860808015E-14</v>
      </c>
      <c r="M212" s="287">
        <f t="shared" si="14"/>
        <v>-5.6843418860808015E-14</v>
      </c>
      <c r="N212" s="259"/>
    </row>
    <row r="213" spans="1:19" s="53" customFormat="1" ht="17.649999999999999" customHeight="1" x14ac:dyDescent="0.25">
      <c r="A213" s="301">
        <v>253</v>
      </c>
      <c r="B213" s="286" t="s">
        <v>538</v>
      </c>
      <c r="C213" s="287">
        <v>597.33457739464109</v>
      </c>
      <c r="D213" s="287">
        <v>375.59239244588582</v>
      </c>
      <c r="E213" s="287">
        <v>3.5113035333692237</v>
      </c>
      <c r="F213" s="287">
        <f t="shared" si="12"/>
        <v>379.10369597925506</v>
      </c>
      <c r="G213" s="287"/>
      <c r="H213" s="287">
        <v>43.939598358098934</v>
      </c>
      <c r="I213" s="287">
        <v>51.344373425116281</v>
      </c>
      <c r="J213" s="287">
        <f t="shared" si="13"/>
        <v>95.283971783215208</v>
      </c>
      <c r="K213" s="287"/>
      <c r="L213" s="287">
        <f t="shared" si="15"/>
        <v>122.94690963217082</v>
      </c>
      <c r="M213" s="287">
        <f t="shared" si="14"/>
        <v>218.23088141538602</v>
      </c>
      <c r="N213" s="259"/>
    </row>
    <row r="214" spans="1:19" s="53" customFormat="1" ht="17.649999999999999" customHeight="1" x14ac:dyDescent="0.25">
      <c r="A214" s="301">
        <v>259</v>
      </c>
      <c r="B214" s="292" t="s">
        <v>539</v>
      </c>
      <c r="C214" s="287">
        <v>606.40874025107576</v>
      </c>
      <c r="D214" s="287">
        <v>289.45983742128521</v>
      </c>
      <c r="E214" s="287">
        <v>3.6405228547090012</v>
      </c>
      <c r="F214" s="287">
        <f t="shared" si="12"/>
        <v>293.10036027599421</v>
      </c>
      <c r="G214" s="287"/>
      <c r="H214" s="287">
        <v>27.764108165559968</v>
      </c>
      <c r="I214" s="287">
        <v>36.444963793258317</v>
      </c>
      <c r="J214" s="287">
        <f t="shared" si="13"/>
        <v>64.209071958818285</v>
      </c>
      <c r="K214" s="287"/>
      <c r="L214" s="287">
        <f t="shared" si="15"/>
        <v>249.09930801626325</v>
      </c>
      <c r="M214" s="287">
        <f t="shared" si="14"/>
        <v>313.30837997508155</v>
      </c>
      <c r="N214" s="259"/>
    </row>
    <row r="215" spans="1:19" s="53" customFormat="1" ht="17.649999999999999" customHeight="1" x14ac:dyDescent="0.25">
      <c r="A215" s="301">
        <v>260</v>
      </c>
      <c r="B215" s="292" t="s">
        <v>540</v>
      </c>
      <c r="C215" s="287">
        <v>189.96974247357608</v>
      </c>
      <c r="D215" s="287">
        <v>40.228428028077602</v>
      </c>
      <c r="E215" s="287">
        <v>2.8910721667121726E-2</v>
      </c>
      <c r="F215" s="287">
        <f t="shared" si="12"/>
        <v>40.257338749744726</v>
      </c>
      <c r="G215" s="287"/>
      <c r="H215" s="287">
        <v>6.2975329586194047</v>
      </c>
      <c r="I215" s="287">
        <v>6.3932054129313576</v>
      </c>
      <c r="J215" s="287">
        <f t="shared" si="13"/>
        <v>12.690738371550761</v>
      </c>
      <c r="K215" s="287"/>
      <c r="L215" s="287">
        <f t="shared" si="15"/>
        <v>137.02166535228059</v>
      </c>
      <c r="M215" s="287">
        <f t="shared" si="14"/>
        <v>149.71240372383136</v>
      </c>
      <c r="N215" s="259"/>
    </row>
    <row r="216" spans="1:19" s="53" customFormat="1" ht="17.649999999999999" customHeight="1" x14ac:dyDescent="0.25">
      <c r="A216" s="301">
        <v>261</v>
      </c>
      <c r="B216" s="291" t="s">
        <v>541</v>
      </c>
      <c r="C216" s="287">
        <v>7127.7054729713636</v>
      </c>
      <c r="D216" s="287">
        <v>4680.0617355513205</v>
      </c>
      <c r="E216" s="287">
        <v>65.085946421027913</v>
      </c>
      <c r="F216" s="287">
        <f>+D216+E216</f>
        <v>4745.1476819723484</v>
      </c>
      <c r="G216" s="287"/>
      <c r="H216" s="287">
        <v>236.56949117001099</v>
      </c>
      <c r="I216" s="287">
        <v>481.88051785861433</v>
      </c>
      <c r="J216" s="287">
        <f>+H216+I216</f>
        <v>718.45000902862535</v>
      </c>
      <c r="K216" s="287"/>
      <c r="L216" s="287">
        <f>SUM(C216-F216-J216)</f>
        <v>1664.1077819703899</v>
      </c>
      <c r="M216" s="287">
        <f>J216+L216</f>
        <v>2382.5577909990152</v>
      </c>
      <c r="N216" s="259"/>
    </row>
    <row r="217" spans="1:19" s="53" customFormat="1" ht="17.649999999999999" customHeight="1" x14ac:dyDescent="0.25">
      <c r="A217" s="301">
        <v>262</v>
      </c>
      <c r="B217" s="286" t="s">
        <v>542</v>
      </c>
      <c r="C217" s="287">
        <v>681.3622828444054</v>
      </c>
      <c r="D217" s="287">
        <v>537.06660656049064</v>
      </c>
      <c r="E217" s="287">
        <v>3.7309151507586518</v>
      </c>
      <c r="F217" s="287">
        <f t="shared" si="12"/>
        <v>540.79752171124926</v>
      </c>
      <c r="G217" s="287"/>
      <c r="H217" s="287">
        <v>17.688682813988784</v>
      </c>
      <c r="I217" s="287">
        <v>30.86089058706089</v>
      </c>
      <c r="J217" s="287">
        <f t="shared" si="13"/>
        <v>48.54957340104967</v>
      </c>
      <c r="K217" s="287"/>
      <c r="L217" s="287">
        <f t="shared" si="15"/>
        <v>92.015187732106469</v>
      </c>
      <c r="M217" s="287">
        <f t="shared" si="14"/>
        <v>140.56476113315614</v>
      </c>
      <c r="N217" s="259"/>
    </row>
    <row r="218" spans="1:19" s="53" customFormat="1" ht="17.649999999999999" customHeight="1" x14ac:dyDescent="0.25">
      <c r="A218" s="301">
        <v>267</v>
      </c>
      <c r="B218" s="286" t="s">
        <v>543</v>
      </c>
      <c r="C218" s="287">
        <v>431.79820228126056</v>
      </c>
      <c r="D218" s="287">
        <v>338.13572249308248</v>
      </c>
      <c r="E218" s="287">
        <v>0</v>
      </c>
      <c r="F218" s="287">
        <f t="shared" si="12"/>
        <v>338.13572249308248</v>
      </c>
      <c r="G218" s="287"/>
      <c r="H218" s="287">
        <v>9.8592083843987322</v>
      </c>
      <c r="I218" s="287">
        <v>19.71841681994378</v>
      </c>
      <c r="J218" s="287">
        <f t="shared" si="13"/>
        <v>29.57762520434251</v>
      </c>
      <c r="K218" s="287"/>
      <c r="L218" s="287">
        <f t="shared" si="15"/>
        <v>64.084854583835565</v>
      </c>
      <c r="M218" s="287">
        <f t="shared" si="14"/>
        <v>93.662479788178075</v>
      </c>
      <c r="N218" s="259"/>
    </row>
    <row r="219" spans="1:19" s="53" customFormat="1" ht="17.649999999999999" customHeight="1" x14ac:dyDescent="0.25">
      <c r="A219" s="301">
        <v>269</v>
      </c>
      <c r="B219" s="286" t="s">
        <v>544</v>
      </c>
      <c r="C219" s="287">
        <v>52.195805858814197</v>
      </c>
      <c r="D219" s="287">
        <v>40.861496445409436</v>
      </c>
      <c r="E219" s="287">
        <v>0</v>
      </c>
      <c r="F219" s="287">
        <f t="shared" si="12"/>
        <v>40.861496445409436</v>
      </c>
      <c r="G219" s="287"/>
      <c r="H219" s="287">
        <v>1.1930852076921554</v>
      </c>
      <c r="I219" s="287">
        <v>2.3861703983355382</v>
      </c>
      <c r="J219" s="287">
        <f t="shared" si="13"/>
        <v>3.5792556060276937</v>
      </c>
      <c r="K219" s="287"/>
      <c r="L219" s="287">
        <f t="shared" si="15"/>
        <v>7.7550538073770667</v>
      </c>
      <c r="M219" s="287">
        <f t="shared" si="14"/>
        <v>11.33430941340476</v>
      </c>
      <c r="N219" s="259"/>
    </row>
    <row r="220" spans="1:19" s="53" customFormat="1" ht="17.649999999999999" customHeight="1" x14ac:dyDescent="0.25">
      <c r="A220" s="301">
        <v>273</v>
      </c>
      <c r="B220" s="286" t="s">
        <v>545</v>
      </c>
      <c r="C220" s="287">
        <v>815.7069412372249</v>
      </c>
      <c r="D220" s="287">
        <v>333.64892683018286</v>
      </c>
      <c r="E220" s="287">
        <v>6.8939714135383321</v>
      </c>
      <c r="F220" s="287">
        <f t="shared" si="12"/>
        <v>340.5428982437212</v>
      </c>
      <c r="G220" s="287"/>
      <c r="H220" s="287">
        <v>42.819762635044953</v>
      </c>
      <c r="I220" s="287">
        <v>63.124375396758843</v>
      </c>
      <c r="J220" s="287">
        <f>+H220+I220</f>
        <v>105.94413803180379</v>
      </c>
      <c r="K220" s="287"/>
      <c r="L220" s="287">
        <f>SUM(C220-F220-J220)</f>
        <v>369.21990496169991</v>
      </c>
      <c r="M220" s="287">
        <f>J220+L220</f>
        <v>475.1640429935037</v>
      </c>
      <c r="N220" s="259"/>
    </row>
    <row r="221" spans="1:19" s="53" customFormat="1" ht="17.649999999999999" customHeight="1" x14ac:dyDescent="0.25">
      <c r="A221" s="303">
        <v>275</v>
      </c>
      <c r="B221" s="286" t="s">
        <v>546</v>
      </c>
      <c r="C221" s="287">
        <v>1263.74296</v>
      </c>
      <c r="D221" s="287">
        <v>987.25973137594622</v>
      </c>
      <c r="E221" s="287">
        <v>0</v>
      </c>
      <c r="F221" s="287">
        <f t="shared" si="12"/>
        <v>987.25973137594622</v>
      </c>
      <c r="G221" s="287"/>
      <c r="H221" s="287">
        <v>29.103497741824629</v>
      </c>
      <c r="I221" s="287">
        <v>58.206995500698042</v>
      </c>
      <c r="J221" s="287">
        <f t="shared" si="13"/>
        <v>87.310493242522668</v>
      </c>
      <c r="K221" s="287"/>
      <c r="L221" s="287">
        <f t="shared" si="15"/>
        <v>189.17273538153114</v>
      </c>
      <c r="M221" s="287">
        <f t="shared" si="14"/>
        <v>276.48322862405382</v>
      </c>
      <c r="N221" s="259"/>
    </row>
    <row r="222" spans="1:19" s="53" customFormat="1" ht="17.649999999999999" customHeight="1" x14ac:dyDescent="0.25">
      <c r="A222" s="303">
        <v>283</v>
      </c>
      <c r="B222" s="286" t="s">
        <v>547</v>
      </c>
      <c r="C222" s="287">
        <v>376.33690313568758</v>
      </c>
      <c r="D222" s="287">
        <v>131.71791608765088</v>
      </c>
      <c r="E222" s="287">
        <v>18.816845155378697</v>
      </c>
      <c r="F222" s="287">
        <f t="shared" si="12"/>
        <v>150.53476124302958</v>
      </c>
      <c r="G222" s="287"/>
      <c r="H222" s="287">
        <v>18.816845155378697</v>
      </c>
      <c r="I222" s="287">
        <v>37.633690310757402</v>
      </c>
      <c r="J222" s="287">
        <f t="shared" si="13"/>
        <v>56.450535466136103</v>
      </c>
      <c r="K222" s="287"/>
      <c r="L222" s="287">
        <f t="shared" si="15"/>
        <v>169.3516064265219</v>
      </c>
      <c r="M222" s="287">
        <f t="shared" si="14"/>
        <v>225.802141892658</v>
      </c>
      <c r="N222" s="259"/>
    </row>
    <row r="223" spans="1:19" s="53" customFormat="1" ht="17.649999999999999" customHeight="1" x14ac:dyDescent="0.25">
      <c r="A223" s="301">
        <v>286</v>
      </c>
      <c r="B223" s="291" t="s">
        <v>548</v>
      </c>
      <c r="C223" s="287">
        <v>1935.4707927518418</v>
      </c>
      <c r="D223" s="287">
        <v>1258.0560152705066</v>
      </c>
      <c r="E223" s="287">
        <v>0</v>
      </c>
      <c r="F223" s="287">
        <f t="shared" si="12"/>
        <v>1258.0560152705066</v>
      </c>
      <c r="G223" s="287"/>
      <c r="H223" s="287">
        <v>193.54707927238559</v>
      </c>
      <c r="I223" s="287">
        <v>193.54707927238559</v>
      </c>
      <c r="J223" s="287">
        <f t="shared" si="13"/>
        <v>387.09415854477118</v>
      </c>
      <c r="K223" s="287"/>
      <c r="L223" s="287">
        <f t="shared" si="15"/>
        <v>290.32061893656407</v>
      </c>
      <c r="M223" s="287">
        <f t="shared" si="14"/>
        <v>677.41477748133525</v>
      </c>
      <c r="N223" s="259"/>
    </row>
    <row r="224" spans="1:19" s="53" customFormat="1" ht="17.649999999999999" customHeight="1" x14ac:dyDescent="0.25">
      <c r="A224" s="301">
        <v>288</v>
      </c>
      <c r="B224" s="291" t="s">
        <v>549</v>
      </c>
      <c r="C224" s="287">
        <v>455.73959034285565</v>
      </c>
      <c r="D224" s="287">
        <v>188.08182193725256</v>
      </c>
      <c r="E224" s="287">
        <v>10.215483262311212</v>
      </c>
      <c r="F224" s="287">
        <f t="shared" si="12"/>
        <v>198.29730519956377</v>
      </c>
      <c r="G224" s="287"/>
      <c r="H224" s="287">
        <v>27.56524015709871</v>
      </c>
      <c r="I224" s="287">
        <v>37.838922700729626</v>
      </c>
      <c r="J224" s="287">
        <f t="shared" si="13"/>
        <v>65.404162857828339</v>
      </c>
      <c r="K224" s="287"/>
      <c r="L224" s="287">
        <f t="shared" si="15"/>
        <v>192.03812228546354</v>
      </c>
      <c r="M224" s="287">
        <f t="shared" si="14"/>
        <v>257.44228514329188</v>
      </c>
      <c r="N224" s="259"/>
    </row>
    <row r="225" spans="1:15" s="53" customFormat="1" ht="17.649999999999999" customHeight="1" x14ac:dyDescent="0.25">
      <c r="A225" s="301">
        <v>292</v>
      </c>
      <c r="B225" s="291" t="s">
        <v>550</v>
      </c>
      <c r="C225" s="287">
        <v>1110.2841139459472</v>
      </c>
      <c r="D225" s="287">
        <v>433.20653459852309</v>
      </c>
      <c r="E225" s="287">
        <v>24.618828499124398</v>
      </c>
      <c r="F225" s="287">
        <f t="shared" si="12"/>
        <v>457.82536309764748</v>
      </c>
      <c r="G225" s="287"/>
      <c r="H225" s="287">
        <v>51.685398683816857</v>
      </c>
      <c r="I225" s="287">
        <v>100.92305568206567</v>
      </c>
      <c r="J225" s="287">
        <f t="shared" si="13"/>
        <v>152.60845436588252</v>
      </c>
      <c r="K225" s="287"/>
      <c r="L225" s="287">
        <f t="shared" si="15"/>
        <v>499.85029648241721</v>
      </c>
      <c r="M225" s="287">
        <f t="shared" si="14"/>
        <v>652.4587508482997</v>
      </c>
      <c r="N225" s="259"/>
    </row>
    <row r="226" spans="1:15" s="53" customFormat="1" ht="17.649999999999999" customHeight="1" x14ac:dyDescent="0.25">
      <c r="A226" s="303">
        <v>293</v>
      </c>
      <c r="B226" s="286" t="s">
        <v>551</v>
      </c>
      <c r="C226" s="287">
        <v>1270.1831956884921</v>
      </c>
      <c r="D226" s="287">
        <v>997.745899239614</v>
      </c>
      <c r="E226" s="287">
        <v>0</v>
      </c>
      <c r="F226" s="287">
        <f t="shared" si="12"/>
        <v>997.745899239614</v>
      </c>
      <c r="G226" s="287"/>
      <c r="H226" s="287">
        <v>28.677610174048681</v>
      </c>
      <c r="I226" s="287">
        <v>57.355220296951025</v>
      </c>
      <c r="J226" s="287">
        <f t="shared" si="13"/>
        <v>86.032830470999698</v>
      </c>
      <c r="K226" s="287"/>
      <c r="L226" s="287">
        <f t="shared" si="15"/>
        <v>186.4044659778784</v>
      </c>
      <c r="M226" s="287">
        <f t="shared" si="14"/>
        <v>272.4372964488781</v>
      </c>
      <c r="N226" s="259"/>
    </row>
    <row r="227" spans="1:15" s="55" customFormat="1" ht="17.649999999999999" customHeight="1" x14ac:dyDescent="0.25">
      <c r="A227" s="301">
        <v>294</v>
      </c>
      <c r="B227" s="291" t="s">
        <v>552</v>
      </c>
      <c r="C227" s="287">
        <v>946.33838280898192</v>
      </c>
      <c r="D227" s="287">
        <v>749.66064520079306</v>
      </c>
      <c r="E227" s="287">
        <v>0.9346546176246443</v>
      </c>
      <c r="F227" s="287">
        <f t="shared" si="12"/>
        <v>750.59529981841774</v>
      </c>
      <c r="G227" s="287"/>
      <c r="H227" s="287">
        <v>21.812864180369118</v>
      </c>
      <c r="I227" s="287">
        <v>41.658730670764143</v>
      </c>
      <c r="J227" s="287">
        <f t="shared" si="13"/>
        <v>63.471594851133261</v>
      </c>
      <c r="K227" s="287"/>
      <c r="L227" s="287">
        <f t="shared" si="15"/>
        <v>132.27148813943091</v>
      </c>
      <c r="M227" s="287">
        <f t="shared" si="14"/>
        <v>195.74308299056418</v>
      </c>
      <c r="N227" s="259"/>
    </row>
    <row r="228" spans="1:15" s="55" customFormat="1" ht="17.649999999999999" customHeight="1" x14ac:dyDescent="0.25">
      <c r="A228" s="303">
        <v>295</v>
      </c>
      <c r="B228" s="286" t="s">
        <v>553</v>
      </c>
      <c r="C228" s="287">
        <v>363.16042320255264</v>
      </c>
      <c r="D228" s="287">
        <v>275.39336088625902</v>
      </c>
      <c r="E228" s="287">
        <v>0.74885434018390751</v>
      </c>
      <c r="F228" s="287">
        <f t="shared" si="12"/>
        <v>276.14221522644294</v>
      </c>
      <c r="G228" s="287"/>
      <c r="H228" s="287">
        <v>9.3757144048373942</v>
      </c>
      <c r="I228" s="287">
        <v>18.474743683261806</v>
      </c>
      <c r="J228" s="287">
        <f t="shared" si="13"/>
        <v>27.850458088099202</v>
      </c>
      <c r="K228" s="287"/>
      <c r="L228" s="287">
        <f t="shared" si="15"/>
        <v>59.167749888010491</v>
      </c>
      <c r="M228" s="287">
        <f t="shared" si="14"/>
        <v>87.018207976109693</v>
      </c>
      <c r="N228" s="259"/>
    </row>
    <row r="229" spans="1:15" s="53" customFormat="1" ht="17.649999999999999" customHeight="1" x14ac:dyDescent="0.25">
      <c r="A229" s="303">
        <v>300</v>
      </c>
      <c r="B229" s="286" t="s">
        <v>554</v>
      </c>
      <c r="C229" s="287">
        <v>465.56603834198796</v>
      </c>
      <c r="D229" s="287">
        <v>162.94811344283673</v>
      </c>
      <c r="E229" s="287">
        <v>23.278301920405248</v>
      </c>
      <c r="F229" s="287">
        <f t="shared" si="12"/>
        <v>186.22641536324198</v>
      </c>
      <c r="G229" s="287"/>
      <c r="H229" s="287">
        <v>23.278301920405248</v>
      </c>
      <c r="I229" s="287">
        <v>46.556603840810496</v>
      </c>
      <c r="J229" s="287">
        <f t="shared" si="13"/>
        <v>69.834905761215737</v>
      </c>
      <c r="K229" s="287"/>
      <c r="L229" s="287">
        <f t="shared" si="15"/>
        <v>209.50471721753024</v>
      </c>
      <c r="M229" s="287">
        <f t="shared" si="14"/>
        <v>279.33962297874598</v>
      </c>
      <c r="N229" s="259"/>
    </row>
    <row r="230" spans="1:15" s="53" customFormat="1" ht="17.649999999999999" customHeight="1" x14ac:dyDescent="0.25">
      <c r="A230" s="301">
        <v>305</v>
      </c>
      <c r="B230" s="292" t="s">
        <v>555</v>
      </c>
      <c r="C230" s="287">
        <v>146.05889515587933</v>
      </c>
      <c r="D230" s="287">
        <v>114.53285264914682</v>
      </c>
      <c r="E230" s="287">
        <v>0</v>
      </c>
      <c r="F230" s="287">
        <f t="shared" si="12"/>
        <v>114.53285264914682</v>
      </c>
      <c r="G230" s="287"/>
      <c r="H230" s="287">
        <v>3.318530769544382</v>
      </c>
      <c r="I230" s="287">
        <v>6.6370615902350814</v>
      </c>
      <c r="J230" s="287">
        <f t="shared" si="13"/>
        <v>9.9555923597794624</v>
      </c>
      <c r="K230" s="287"/>
      <c r="L230" s="287">
        <f t="shared" si="15"/>
        <v>21.570450146953046</v>
      </c>
      <c r="M230" s="287">
        <f t="shared" si="14"/>
        <v>31.526042506732509</v>
      </c>
      <c r="N230" s="259"/>
    </row>
    <row r="231" spans="1:15" s="53" customFormat="1" ht="18.75" customHeight="1" x14ac:dyDescent="0.25">
      <c r="A231" s="301">
        <v>306</v>
      </c>
      <c r="B231" s="292" t="s">
        <v>556</v>
      </c>
      <c r="C231" s="287">
        <v>1281.6116948661484</v>
      </c>
      <c r="D231" s="287">
        <v>597.79058444192117</v>
      </c>
      <c r="E231" s="287">
        <v>0</v>
      </c>
      <c r="F231" s="287">
        <f t="shared" si="12"/>
        <v>597.79058444192117</v>
      </c>
      <c r="G231" s="287"/>
      <c r="H231" s="287">
        <v>91.141752770777671</v>
      </c>
      <c r="I231" s="287">
        <v>92.050831150322779</v>
      </c>
      <c r="J231" s="287">
        <f t="shared" si="13"/>
        <v>183.19258392110044</v>
      </c>
      <c r="K231" s="287"/>
      <c r="L231" s="287">
        <f t="shared" si="15"/>
        <v>500.62852650312675</v>
      </c>
      <c r="M231" s="287">
        <f t="shared" si="14"/>
        <v>683.82111042422719</v>
      </c>
      <c r="N231" s="259"/>
    </row>
    <row r="232" spans="1:15" s="53" customFormat="1" ht="17.649999999999999" customHeight="1" x14ac:dyDescent="0.25">
      <c r="A232" s="301">
        <v>307</v>
      </c>
      <c r="B232" s="292" t="s">
        <v>557</v>
      </c>
      <c r="C232" s="287">
        <v>1435.5867073269237</v>
      </c>
      <c r="D232" s="287">
        <v>558.59755742235234</v>
      </c>
      <c r="E232" s="287">
        <v>14.615018952921965</v>
      </c>
      <c r="F232" s="287">
        <f t="shared" si="12"/>
        <v>573.21257637527435</v>
      </c>
      <c r="G232" s="287"/>
      <c r="H232" s="287">
        <v>86.806488103374534</v>
      </c>
      <c r="I232" s="287">
        <v>121.21630553381914</v>
      </c>
      <c r="J232" s="287">
        <f t="shared" si="13"/>
        <v>208.02279363719367</v>
      </c>
      <c r="K232" s="287"/>
      <c r="L232" s="287">
        <f t="shared" si="15"/>
        <v>654.35133731445569</v>
      </c>
      <c r="M232" s="287">
        <f t="shared" si="14"/>
        <v>862.37413095164936</v>
      </c>
      <c r="N232" s="259"/>
    </row>
    <row r="233" spans="1:15" s="55" customFormat="1" ht="17.649999999999999" customHeight="1" x14ac:dyDescent="0.25">
      <c r="A233" s="301">
        <v>308</v>
      </c>
      <c r="B233" s="292" t="s">
        <v>558</v>
      </c>
      <c r="C233" s="287">
        <v>938.79971261432513</v>
      </c>
      <c r="D233" s="287">
        <v>624.40273645941011</v>
      </c>
      <c r="E233" s="287">
        <v>6.2486171241841841</v>
      </c>
      <c r="F233" s="287">
        <f t="shared" si="12"/>
        <v>630.6513535835943</v>
      </c>
      <c r="G233" s="287"/>
      <c r="H233" s="287">
        <v>89.510578900271838</v>
      </c>
      <c r="I233" s="287">
        <v>102.25118033971297</v>
      </c>
      <c r="J233" s="287">
        <f t="shared" si="13"/>
        <v>191.76175923998483</v>
      </c>
      <c r="K233" s="287"/>
      <c r="L233" s="287">
        <f t="shared" si="15"/>
        <v>116.386599790746</v>
      </c>
      <c r="M233" s="287">
        <f t="shared" si="14"/>
        <v>308.14835903073083</v>
      </c>
      <c r="N233" s="259"/>
    </row>
    <row r="234" spans="1:15" s="55" customFormat="1" ht="17.649999999999999" customHeight="1" x14ac:dyDescent="0.25">
      <c r="A234" s="301">
        <v>309</v>
      </c>
      <c r="B234" s="291" t="s">
        <v>559</v>
      </c>
      <c r="C234" s="287">
        <v>878.39688655755356</v>
      </c>
      <c r="D234" s="287">
        <v>174.31322756011721</v>
      </c>
      <c r="E234" s="287">
        <v>28.542850209101982</v>
      </c>
      <c r="F234" s="287">
        <f t="shared" si="12"/>
        <v>202.85607776921918</v>
      </c>
      <c r="G234" s="287"/>
      <c r="H234" s="287">
        <v>20.405411554408399</v>
      </c>
      <c r="I234" s="287">
        <v>57.924664124733766</v>
      </c>
      <c r="J234" s="287">
        <f t="shared" si="13"/>
        <v>78.330075679142169</v>
      </c>
      <c r="K234" s="287"/>
      <c r="L234" s="287">
        <f t="shared" si="15"/>
        <v>597.21073310919223</v>
      </c>
      <c r="M234" s="287">
        <f t="shared" si="14"/>
        <v>675.5408087883344</v>
      </c>
      <c r="N234" s="259"/>
    </row>
    <row r="235" spans="1:15" s="50" customFormat="1" ht="21.75" customHeight="1" x14ac:dyDescent="0.25">
      <c r="A235" s="301">
        <v>312</v>
      </c>
      <c r="B235" s="292" t="s">
        <v>560</v>
      </c>
      <c r="C235" s="287">
        <v>479.23314719703768</v>
      </c>
      <c r="D235" s="287">
        <v>136.93876964891879</v>
      </c>
      <c r="E235" s="287">
        <v>20.283332701502811</v>
      </c>
      <c r="F235" s="287">
        <f t="shared" si="12"/>
        <v>157.22210235042161</v>
      </c>
      <c r="G235" s="287"/>
      <c r="H235" s="287">
        <v>12.296113641886812</v>
      </c>
      <c r="I235" s="287">
        <v>38.885145649138664</v>
      </c>
      <c r="J235" s="287">
        <f t="shared" si="13"/>
        <v>51.181259291025476</v>
      </c>
      <c r="K235" s="287"/>
      <c r="L235" s="287">
        <f t="shared" si="15"/>
        <v>270.8297855555906</v>
      </c>
      <c r="M235" s="287">
        <f t="shared" si="14"/>
        <v>322.01104484661607</v>
      </c>
      <c r="N235" s="259"/>
      <c r="O235" s="55"/>
    </row>
    <row r="236" spans="1:15" s="55" customFormat="1" ht="17.649999999999999" customHeight="1" x14ac:dyDescent="0.25">
      <c r="A236" s="301">
        <v>314</v>
      </c>
      <c r="B236" s="292" t="s">
        <v>561</v>
      </c>
      <c r="C236" s="287">
        <v>1733.6620378619787</v>
      </c>
      <c r="D236" s="287">
        <v>304.90860878663528</v>
      </c>
      <c r="E236" s="287">
        <v>2.2410309197759299</v>
      </c>
      <c r="F236" s="287">
        <f t="shared" si="12"/>
        <v>307.14963970641122</v>
      </c>
      <c r="G236" s="287"/>
      <c r="H236" s="287">
        <v>61.232386507654638</v>
      </c>
      <c r="I236" s="287">
        <v>67.841375325740046</v>
      </c>
      <c r="J236" s="287">
        <f t="shared" si="13"/>
        <v>129.07376183339468</v>
      </c>
      <c r="K236" s="287"/>
      <c r="L236" s="287">
        <f t="shared" si="15"/>
        <v>1297.4386363221729</v>
      </c>
      <c r="M236" s="287">
        <f t="shared" si="14"/>
        <v>1426.5123981555676</v>
      </c>
      <c r="N236" s="259"/>
      <c r="O236" s="53"/>
    </row>
    <row r="237" spans="1:15" s="50" customFormat="1" ht="17.649999999999999" customHeight="1" x14ac:dyDescent="0.25">
      <c r="A237" s="301">
        <v>316</v>
      </c>
      <c r="B237" s="292" t="s">
        <v>562</v>
      </c>
      <c r="C237" s="287">
        <v>323.43438190365714</v>
      </c>
      <c r="D237" s="287">
        <v>120.02262626012768</v>
      </c>
      <c r="E237" s="287">
        <v>6.4367244330830546</v>
      </c>
      <c r="F237" s="287">
        <f t="shared" si="12"/>
        <v>126.45935069321074</v>
      </c>
      <c r="G237" s="287"/>
      <c r="H237" s="287">
        <v>15.601770818037663</v>
      </c>
      <c r="I237" s="287">
        <v>28.475219684203775</v>
      </c>
      <c r="J237" s="287">
        <f t="shared" si="13"/>
        <v>44.076990502241436</v>
      </c>
      <c r="K237" s="287"/>
      <c r="L237" s="287">
        <f t="shared" si="15"/>
        <v>152.89804070820495</v>
      </c>
      <c r="M237" s="287">
        <f t="shared" si="14"/>
        <v>196.97503121044639</v>
      </c>
      <c r="N237" s="259"/>
      <c r="O237" s="55"/>
    </row>
    <row r="238" spans="1:15" s="50" customFormat="1" ht="17.649999999999999" customHeight="1" x14ac:dyDescent="0.25">
      <c r="A238" s="301">
        <v>317</v>
      </c>
      <c r="B238" s="292" t="s">
        <v>563</v>
      </c>
      <c r="C238" s="287">
        <v>1215.3496619493665</v>
      </c>
      <c r="D238" s="287">
        <v>530.36877091632732</v>
      </c>
      <c r="E238" s="287">
        <v>6.4439904201601124</v>
      </c>
      <c r="F238" s="287">
        <f t="shared" si="12"/>
        <v>536.81276133648748</v>
      </c>
      <c r="G238" s="287"/>
      <c r="H238" s="287">
        <v>79.136908076583666</v>
      </c>
      <c r="I238" s="287">
        <v>92.024888916903862</v>
      </c>
      <c r="J238" s="287">
        <f t="shared" si="13"/>
        <v>171.16179699348754</v>
      </c>
      <c r="K238" s="287"/>
      <c r="L238" s="287">
        <f t="shared" si="15"/>
        <v>507.37510361939144</v>
      </c>
      <c r="M238" s="287">
        <f t="shared" si="14"/>
        <v>678.53690061287898</v>
      </c>
      <c r="N238" s="259"/>
      <c r="O238" s="55"/>
    </row>
    <row r="239" spans="1:15" s="50" customFormat="1" ht="17.649999999999999" customHeight="1" x14ac:dyDescent="0.25">
      <c r="A239" s="301">
        <v>318</v>
      </c>
      <c r="B239" s="292" t="s">
        <v>564</v>
      </c>
      <c r="C239" s="287">
        <v>272.39888319153619</v>
      </c>
      <c r="D239" s="287">
        <v>183.3108373413387</v>
      </c>
      <c r="E239" s="287">
        <v>0</v>
      </c>
      <c r="F239" s="287">
        <f t="shared" si="12"/>
        <v>183.3108373413387</v>
      </c>
      <c r="G239" s="287"/>
      <c r="H239" s="287">
        <v>28.201667283282873</v>
      </c>
      <c r="I239" s="287">
        <v>28.201667283282877</v>
      </c>
      <c r="J239" s="287">
        <f t="shared" si="13"/>
        <v>56.403334566565746</v>
      </c>
      <c r="K239" s="287"/>
      <c r="L239" s="287">
        <f t="shared" si="15"/>
        <v>32.684711283631742</v>
      </c>
      <c r="M239" s="287">
        <f t="shared" si="14"/>
        <v>89.088045850197489</v>
      </c>
      <c r="N239" s="259"/>
      <c r="O239" s="55"/>
    </row>
    <row r="240" spans="1:15" s="50" customFormat="1" ht="17.649999999999999" customHeight="1" x14ac:dyDescent="0.25">
      <c r="A240" s="301">
        <v>319</v>
      </c>
      <c r="B240" s="292" t="s">
        <v>565</v>
      </c>
      <c r="C240" s="287">
        <v>815.6977482225974</v>
      </c>
      <c r="D240" s="287">
        <v>448.63376152770036</v>
      </c>
      <c r="E240" s="287">
        <v>40.784887411609112</v>
      </c>
      <c r="F240" s="287">
        <f t="shared" si="12"/>
        <v>489.41864893930949</v>
      </c>
      <c r="G240" s="287"/>
      <c r="H240" s="287">
        <v>40.784887411609112</v>
      </c>
      <c r="I240" s="287">
        <v>122.35466223482736</v>
      </c>
      <c r="J240" s="287">
        <f t="shared" si="13"/>
        <v>163.13954964643648</v>
      </c>
      <c r="K240" s="287"/>
      <c r="L240" s="287">
        <f t="shared" si="15"/>
        <v>163.13954963685143</v>
      </c>
      <c r="M240" s="287">
        <f t="shared" si="14"/>
        <v>326.27909928328791</v>
      </c>
      <c r="N240" s="259"/>
      <c r="O240" s="55"/>
    </row>
    <row r="241" spans="1:15" s="50" customFormat="1" ht="17.649999999999999" customHeight="1" x14ac:dyDescent="0.25">
      <c r="A241" s="301">
        <v>320</v>
      </c>
      <c r="B241" s="292" t="s">
        <v>566</v>
      </c>
      <c r="C241" s="287">
        <v>1096.4730522200998</v>
      </c>
      <c r="D241" s="287">
        <v>402.89168235135412</v>
      </c>
      <c r="E241" s="287">
        <v>13.155173300908215</v>
      </c>
      <c r="F241" s="287">
        <f t="shared" si="12"/>
        <v>416.04685565226231</v>
      </c>
      <c r="G241" s="287"/>
      <c r="H241" s="287">
        <v>55.99843611490801</v>
      </c>
      <c r="I241" s="287">
        <v>82.934765378669212</v>
      </c>
      <c r="J241" s="287">
        <f t="shared" si="13"/>
        <v>138.93320149357723</v>
      </c>
      <c r="K241" s="287"/>
      <c r="L241" s="287">
        <f t="shared" si="15"/>
        <v>541.49299507426019</v>
      </c>
      <c r="M241" s="287">
        <f t="shared" si="14"/>
        <v>680.42619656783745</v>
      </c>
      <c r="N241" s="259"/>
      <c r="O241" s="55"/>
    </row>
    <row r="242" spans="1:15" s="50" customFormat="1" ht="18.75" customHeight="1" x14ac:dyDescent="0.25">
      <c r="A242" s="301">
        <v>322</v>
      </c>
      <c r="B242" s="292" t="s">
        <v>567</v>
      </c>
      <c r="C242" s="287">
        <v>8014.5999198294803</v>
      </c>
      <c r="D242" s="287">
        <v>2125.7138781051281</v>
      </c>
      <c r="E242" s="287">
        <v>63.368057942264649</v>
      </c>
      <c r="F242" s="287">
        <f t="shared" si="12"/>
        <v>2189.0819360473929</v>
      </c>
      <c r="G242" s="287"/>
      <c r="H242" s="287">
        <v>316.76621070484777</v>
      </c>
      <c r="I242" s="287">
        <v>381.62651613703315</v>
      </c>
      <c r="J242" s="287">
        <f t="shared" si="13"/>
        <v>698.39272684188086</v>
      </c>
      <c r="K242" s="287"/>
      <c r="L242" s="287">
        <f t="shared" si="15"/>
        <v>5127.1252569402059</v>
      </c>
      <c r="M242" s="287">
        <f t="shared" si="14"/>
        <v>5825.517983782087</v>
      </c>
      <c r="N242" s="259"/>
      <c r="O242" s="55"/>
    </row>
    <row r="243" spans="1:15" s="55" customFormat="1" ht="17.649999999999999" customHeight="1" x14ac:dyDescent="0.25">
      <c r="A243" s="301">
        <v>327</v>
      </c>
      <c r="B243" s="292" t="s">
        <v>568</v>
      </c>
      <c r="C243" s="287">
        <v>950.22505919933189</v>
      </c>
      <c r="D243" s="287">
        <v>0.723329173592</v>
      </c>
      <c r="E243" s="287">
        <v>0.723329173592</v>
      </c>
      <c r="F243" s="287">
        <f>+D243+E243</f>
        <v>1.446658347184</v>
      </c>
      <c r="G243" s="287"/>
      <c r="H243" s="287">
        <v>0</v>
      </c>
      <c r="I243" s="287">
        <v>59.479482222184004</v>
      </c>
      <c r="J243" s="287">
        <f>+H243+I243</f>
        <v>59.479482222184004</v>
      </c>
      <c r="K243" s="287"/>
      <c r="L243" s="287">
        <f>SUM(C243-F243-J243)</f>
        <v>889.29891862996396</v>
      </c>
      <c r="M243" s="287">
        <f>J243+L243</f>
        <v>948.77840085214802</v>
      </c>
      <c r="N243" s="259"/>
    </row>
    <row r="244" spans="1:15" s="50" customFormat="1" ht="30.75" customHeight="1" x14ac:dyDescent="0.25">
      <c r="A244" s="301">
        <v>328</v>
      </c>
      <c r="B244" s="291" t="s">
        <v>569</v>
      </c>
      <c r="C244" s="287">
        <v>82.060365525061073</v>
      </c>
      <c r="D244" s="287">
        <v>11.09855517743153</v>
      </c>
      <c r="E244" s="287">
        <v>2.723935750653991</v>
      </c>
      <c r="F244" s="287">
        <f t="shared" si="12"/>
        <v>13.822490928085521</v>
      </c>
      <c r="G244" s="287"/>
      <c r="H244" s="287">
        <v>7.1178516082221879E-2</v>
      </c>
      <c r="I244" s="287">
        <v>2.8397951323716533</v>
      </c>
      <c r="J244" s="287">
        <f t="shared" si="13"/>
        <v>2.9109736484538753</v>
      </c>
      <c r="K244" s="287"/>
      <c r="L244" s="287">
        <f t="shared" si="15"/>
        <v>65.326900948521683</v>
      </c>
      <c r="M244" s="287">
        <f t="shared" si="14"/>
        <v>68.237874596975558</v>
      </c>
      <c r="N244" s="259"/>
      <c r="O244" s="55"/>
    </row>
    <row r="245" spans="1:15" s="50" customFormat="1" ht="14.25" customHeight="1" x14ac:dyDescent="0.25">
      <c r="A245" s="301">
        <v>336</v>
      </c>
      <c r="B245" s="293" t="s">
        <v>570</v>
      </c>
      <c r="C245" s="287">
        <v>1155.8514791366526</v>
      </c>
      <c r="D245" s="287">
        <v>253.44843674478292</v>
      </c>
      <c r="E245" s="287">
        <v>25.858906406562102</v>
      </c>
      <c r="F245" s="287">
        <f>+D245+E245</f>
        <v>279.30734315134504</v>
      </c>
      <c r="G245" s="287"/>
      <c r="H245" s="287">
        <v>46.308616773237084</v>
      </c>
      <c r="I245" s="287">
        <v>81.672780696732829</v>
      </c>
      <c r="J245" s="287">
        <f>+H245+I245</f>
        <v>127.98139746996992</v>
      </c>
      <c r="K245" s="287"/>
      <c r="L245" s="287">
        <f>SUM(C245-F245-J245)</f>
        <v>748.56273851533763</v>
      </c>
      <c r="M245" s="287">
        <f>J245+L245</f>
        <v>876.54413598530755</v>
      </c>
      <c r="N245" s="259"/>
      <c r="O245" s="55"/>
    </row>
    <row r="246" spans="1:15" s="50" customFormat="1" ht="15.75" customHeight="1" x14ac:dyDescent="0.25">
      <c r="A246" s="301">
        <v>339</v>
      </c>
      <c r="B246" s="292" t="s">
        <v>571</v>
      </c>
      <c r="C246" s="287">
        <v>9896.9930292618101</v>
      </c>
      <c r="D246" s="287">
        <v>2179.0560287459502</v>
      </c>
      <c r="E246" s="287">
        <v>179.25758162376539</v>
      </c>
      <c r="F246" s="287">
        <f t="shared" si="12"/>
        <v>2358.3136103697157</v>
      </c>
      <c r="G246" s="287"/>
      <c r="H246" s="287">
        <v>345.36320677970537</v>
      </c>
      <c r="I246" s="287">
        <v>568.40496316303279</v>
      </c>
      <c r="J246" s="287">
        <f t="shared" si="13"/>
        <v>913.76816994273815</v>
      </c>
      <c r="K246" s="287"/>
      <c r="L246" s="287">
        <f t="shared" si="15"/>
        <v>6624.9112489493555</v>
      </c>
      <c r="M246" s="287">
        <f t="shared" si="14"/>
        <v>7538.679418892094</v>
      </c>
      <c r="N246" s="259"/>
      <c r="O246" s="55"/>
    </row>
    <row r="247" spans="1:15" s="50" customFormat="1" ht="20.25" customHeight="1" x14ac:dyDescent="0.25">
      <c r="A247" s="301">
        <v>348</v>
      </c>
      <c r="B247" s="292" t="s">
        <v>572</v>
      </c>
      <c r="C247" s="287">
        <v>105.26587802585199</v>
      </c>
      <c r="D247" s="287">
        <v>10.473369359600003</v>
      </c>
      <c r="E247" s="287">
        <v>2.6608850335999999E-2</v>
      </c>
      <c r="F247" s="287">
        <f>+D247+E247</f>
        <v>10.499978209936003</v>
      </c>
      <c r="G247" s="287"/>
      <c r="H247" s="287">
        <v>3.4822536841400011</v>
      </c>
      <c r="I247" s="287">
        <v>3.5354697553440011</v>
      </c>
      <c r="J247" s="287">
        <f>+H247+I247</f>
        <v>7.0177234394840022</v>
      </c>
      <c r="K247" s="287"/>
      <c r="L247" s="287">
        <f>SUM(C247-F247-J247)</f>
        <v>87.748176376431985</v>
      </c>
      <c r="M247" s="287">
        <f>J247+L247</f>
        <v>94.765899815915986</v>
      </c>
      <c r="N247" s="259"/>
      <c r="O247" s="55"/>
    </row>
    <row r="248" spans="1:15" s="50" customFormat="1" ht="16.5" customHeight="1" x14ac:dyDescent="0.25">
      <c r="A248" s="301">
        <v>350</v>
      </c>
      <c r="B248" s="292" t="s">
        <v>573</v>
      </c>
      <c r="C248" s="287">
        <v>1365.0290917750963</v>
      </c>
      <c r="D248" s="287">
        <v>183.0552662622126</v>
      </c>
      <c r="E248" s="287">
        <v>45.166988965932013</v>
      </c>
      <c r="F248" s="287">
        <f>+D248+E248</f>
        <v>228.2222552281446</v>
      </c>
      <c r="G248" s="287"/>
      <c r="H248" s="287">
        <v>1.0033011208610143</v>
      </c>
      <c r="I248" s="287">
        <v>46.879246266313025</v>
      </c>
      <c r="J248" s="287">
        <f>+H248+I248</f>
        <v>47.882547387174043</v>
      </c>
      <c r="K248" s="287"/>
      <c r="L248" s="287">
        <f>SUM(C248-F248-J248)</f>
        <v>1088.9242891597776</v>
      </c>
      <c r="M248" s="287">
        <f>J248+L248</f>
        <v>1136.8068365469517</v>
      </c>
      <c r="N248" s="259"/>
      <c r="O248" s="55"/>
    </row>
    <row r="249" spans="1:15" s="53" customFormat="1" ht="17.649999999999999" customHeight="1" x14ac:dyDescent="0.25">
      <c r="A249" s="299">
        <v>24</v>
      </c>
      <c r="B249" s="294" t="s">
        <v>574</v>
      </c>
      <c r="C249" s="285">
        <f>SUM(C250:C273)</f>
        <v>71373.535603940662</v>
      </c>
      <c r="D249" s="285">
        <f>SUM(D250:D273)</f>
        <v>22891.395272392005</v>
      </c>
      <c r="E249" s="285">
        <f>SUM(E250:E273)</f>
        <v>893.63302714094402</v>
      </c>
      <c r="F249" s="285">
        <f>SUM(F250:F273)</f>
        <v>23785.028299532947</v>
      </c>
      <c r="G249" s="285"/>
      <c r="H249" s="285">
        <f t="shared" ref="H249:M249" si="16">SUM(H250:H273)</f>
        <v>3022.3159768857909</v>
      </c>
      <c r="I249" s="285">
        <f t="shared" si="16"/>
        <v>4622.6712382301503</v>
      </c>
      <c r="J249" s="285">
        <f t="shared" si="16"/>
        <v>7644.9872151159416</v>
      </c>
      <c r="K249" s="285">
        <f t="shared" si="16"/>
        <v>0</v>
      </c>
      <c r="L249" s="285">
        <f t="shared" si="16"/>
        <v>39943.520089291771</v>
      </c>
      <c r="M249" s="285">
        <f t="shared" si="16"/>
        <v>47588.507304407714</v>
      </c>
      <c r="N249" s="268"/>
    </row>
    <row r="250" spans="1:15" s="53" customFormat="1" ht="17.649999999999999" customHeight="1" x14ac:dyDescent="0.25">
      <c r="A250" s="301">
        <v>171</v>
      </c>
      <c r="B250" s="286" t="s">
        <v>575</v>
      </c>
      <c r="C250" s="287">
        <v>8503.6219435820603</v>
      </c>
      <c r="D250" s="287">
        <v>3270.9562985856219</v>
      </c>
      <c r="E250" s="287">
        <v>8.8520946935061016</v>
      </c>
      <c r="F250" s="287">
        <f t="shared" ref="F250:F273" si="17">+D250+E250</f>
        <v>3279.8083932791278</v>
      </c>
      <c r="G250" s="287"/>
      <c r="H250" s="287">
        <v>538.29306685854112</v>
      </c>
      <c r="I250" s="287">
        <v>567.58674565847639</v>
      </c>
      <c r="J250" s="287">
        <f t="shared" ref="J250:J272" si="18">+H250+I250</f>
        <v>1105.8798125170174</v>
      </c>
      <c r="K250" s="287"/>
      <c r="L250" s="287">
        <f t="shared" ref="L250:L272" si="19">SUM(C250-F250-J250)</f>
        <v>4117.9337377859156</v>
      </c>
      <c r="M250" s="287">
        <f t="shared" ref="M250:M273" si="20">J250+L250</f>
        <v>5223.8135503029334</v>
      </c>
      <c r="N250" s="259"/>
    </row>
    <row r="251" spans="1:15" s="53" customFormat="1" ht="17.649999999999999" customHeight="1" x14ac:dyDescent="0.25">
      <c r="A251" s="301">
        <v>188</v>
      </c>
      <c r="B251" s="286" t="s">
        <v>33</v>
      </c>
      <c r="C251" s="287">
        <v>3234.095820424463</v>
      </c>
      <c r="D251" s="287">
        <v>3071.0883960864512</v>
      </c>
      <c r="E251" s="287">
        <v>3.8853874704364704</v>
      </c>
      <c r="F251" s="287">
        <f t="shared" si="17"/>
        <v>3074.9737835568876</v>
      </c>
      <c r="G251" s="287"/>
      <c r="H251" s="287">
        <v>18.221266567676089</v>
      </c>
      <c r="I251" s="287">
        <v>28.802653766632893</v>
      </c>
      <c r="J251" s="287">
        <f t="shared" si="18"/>
        <v>47.023920334308983</v>
      </c>
      <c r="K251" s="287"/>
      <c r="L251" s="287">
        <f t="shared" si="19"/>
        <v>112.09811653326641</v>
      </c>
      <c r="M251" s="287">
        <f t="shared" si="20"/>
        <v>159.12203686757539</v>
      </c>
      <c r="N251" s="259"/>
    </row>
    <row r="252" spans="1:15" s="53" customFormat="1" ht="17.649999999999999" customHeight="1" x14ac:dyDescent="0.25">
      <c r="A252" s="301">
        <v>209</v>
      </c>
      <c r="B252" s="292" t="s">
        <v>576</v>
      </c>
      <c r="C252" s="287">
        <v>957.17066811679172</v>
      </c>
      <c r="D252" s="287">
        <v>774.39349210129649</v>
      </c>
      <c r="E252" s="287">
        <v>3.8466817755194067</v>
      </c>
      <c r="F252" s="287">
        <f t="shared" si="17"/>
        <v>778.2401738768159</v>
      </c>
      <c r="G252" s="287"/>
      <c r="H252" s="287">
        <v>22.408763864480036</v>
      </c>
      <c r="I252" s="287">
        <v>31.400926404491642</v>
      </c>
      <c r="J252" s="287">
        <f t="shared" si="18"/>
        <v>53.809690268971679</v>
      </c>
      <c r="K252" s="287"/>
      <c r="L252" s="287">
        <f t="shared" si="19"/>
        <v>125.12080397100414</v>
      </c>
      <c r="M252" s="287">
        <f t="shared" si="20"/>
        <v>178.93049423997581</v>
      </c>
      <c r="N252" s="259"/>
    </row>
    <row r="253" spans="1:15" s="53" customFormat="1" ht="17.649999999999999" customHeight="1" x14ac:dyDescent="0.25">
      <c r="A253" s="301">
        <v>214</v>
      </c>
      <c r="B253" s="292" t="s">
        <v>577</v>
      </c>
      <c r="C253" s="287">
        <v>2169.552751012644</v>
      </c>
      <c r="D253" s="287">
        <v>1812.4024295989177</v>
      </c>
      <c r="E253" s="287">
        <v>19.689545185888061</v>
      </c>
      <c r="F253" s="287">
        <f t="shared" si="17"/>
        <v>1832.0919747848059</v>
      </c>
      <c r="G253" s="287"/>
      <c r="H253" s="287">
        <v>21.348137640515993</v>
      </c>
      <c r="I253" s="287">
        <v>72.029570774560455</v>
      </c>
      <c r="J253" s="287">
        <f t="shared" si="18"/>
        <v>93.377708415076455</v>
      </c>
      <c r="K253" s="287"/>
      <c r="L253" s="287">
        <f>SUM(C253-F253-J253)</f>
        <v>244.08306781276164</v>
      </c>
      <c r="M253" s="287">
        <f t="shared" si="20"/>
        <v>337.4607762278381</v>
      </c>
      <c r="N253" s="259"/>
    </row>
    <row r="254" spans="1:15" s="53" customFormat="1" ht="17.649999999999999" customHeight="1" x14ac:dyDescent="0.25">
      <c r="A254" s="301">
        <v>245</v>
      </c>
      <c r="B254" s="292" t="s">
        <v>578</v>
      </c>
      <c r="C254" s="287">
        <v>724.99806217104742</v>
      </c>
      <c r="D254" s="287">
        <v>599.49112472388197</v>
      </c>
      <c r="E254" s="287">
        <v>9.1761029556482328</v>
      </c>
      <c r="F254" s="287">
        <f t="shared" si="17"/>
        <v>608.66722767953024</v>
      </c>
      <c r="G254" s="287"/>
      <c r="H254" s="287">
        <v>16.129184094548137</v>
      </c>
      <c r="I254" s="287">
        <v>36.249922713321595</v>
      </c>
      <c r="J254" s="287">
        <f t="shared" si="18"/>
        <v>52.379106807869732</v>
      </c>
      <c r="K254" s="287"/>
      <c r="L254" s="287">
        <f t="shared" si="19"/>
        <v>63.951727683647448</v>
      </c>
      <c r="M254" s="287">
        <f t="shared" si="20"/>
        <v>116.33083449151718</v>
      </c>
      <c r="N254" s="259"/>
    </row>
    <row r="255" spans="1:15" s="53" customFormat="1" ht="17.649999999999999" customHeight="1" x14ac:dyDescent="0.25">
      <c r="A255" s="301">
        <v>249</v>
      </c>
      <c r="B255" s="292" t="s">
        <v>579</v>
      </c>
      <c r="C255" s="287">
        <v>804.04842551833394</v>
      </c>
      <c r="D255" s="287">
        <v>546.13179193319377</v>
      </c>
      <c r="E255" s="287">
        <v>4.6554690808691843</v>
      </c>
      <c r="F255" s="287">
        <f t="shared" si="17"/>
        <v>550.78726101406301</v>
      </c>
      <c r="G255" s="287"/>
      <c r="H255" s="287">
        <v>32.863923554879854</v>
      </c>
      <c r="I255" s="287">
        <v>56.900833281842075</v>
      </c>
      <c r="J255" s="287">
        <f t="shared" si="18"/>
        <v>89.764756836721929</v>
      </c>
      <c r="K255" s="287"/>
      <c r="L255" s="287">
        <f t="shared" si="19"/>
        <v>163.49640766754902</v>
      </c>
      <c r="M255" s="287">
        <f t="shared" si="20"/>
        <v>253.26116450427094</v>
      </c>
      <c r="N255" s="259"/>
    </row>
    <row r="256" spans="1:15" s="53" customFormat="1" ht="17.649999999999999" customHeight="1" x14ac:dyDescent="0.25">
      <c r="A256" s="301">
        <v>264</v>
      </c>
      <c r="B256" s="291" t="s">
        <v>41</v>
      </c>
      <c r="C256" s="287">
        <v>10946.532499984927</v>
      </c>
      <c r="D256" s="287">
        <v>4472.4538829582707</v>
      </c>
      <c r="E256" s="287">
        <v>18.571142723865687</v>
      </c>
      <c r="F256" s="287">
        <f t="shared" si="17"/>
        <v>4491.0250256821364</v>
      </c>
      <c r="G256" s="287"/>
      <c r="H256" s="287">
        <v>835.72249498179906</v>
      </c>
      <c r="I256" s="287">
        <v>881.32292711500077</v>
      </c>
      <c r="J256" s="287">
        <f t="shared" si="18"/>
        <v>1717.0454220967999</v>
      </c>
      <c r="K256" s="287"/>
      <c r="L256" s="287">
        <f t="shared" si="19"/>
        <v>4738.4620522059904</v>
      </c>
      <c r="M256" s="287">
        <f t="shared" si="20"/>
        <v>6455.5074743027908</v>
      </c>
      <c r="N256" s="259"/>
    </row>
    <row r="257" spans="1:15" s="55" customFormat="1" ht="17.649999999999999" customHeight="1" x14ac:dyDescent="0.25">
      <c r="A257" s="301">
        <v>266</v>
      </c>
      <c r="B257" s="291" t="s">
        <v>42</v>
      </c>
      <c r="C257" s="287">
        <v>570.60532090707113</v>
      </c>
      <c r="D257" s="287">
        <v>175.03008166609666</v>
      </c>
      <c r="E257" s="287">
        <v>25.747121250969236</v>
      </c>
      <c r="F257" s="287">
        <f t="shared" si="17"/>
        <v>200.77720291706589</v>
      </c>
      <c r="G257" s="287"/>
      <c r="H257" s="287">
        <v>24.013865554073234</v>
      </c>
      <c r="I257" s="287">
        <v>49.760986805042471</v>
      </c>
      <c r="J257" s="287">
        <f t="shared" si="18"/>
        <v>73.774852359115698</v>
      </c>
      <c r="K257" s="287"/>
      <c r="L257" s="287">
        <f t="shared" si="19"/>
        <v>296.05326563088954</v>
      </c>
      <c r="M257" s="287">
        <f t="shared" si="20"/>
        <v>369.82811799000524</v>
      </c>
      <c r="N257" s="259"/>
      <c r="O257" s="53"/>
    </row>
    <row r="258" spans="1:15" s="55" customFormat="1" ht="17.649999999999999" customHeight="1" x14ac:dyDescent="0.25">
      <c r="A258" s="301">
        <v>274</v>
      </c>
      <c r="B258" s="291" t="s">
        <v>580</v>
      </c>
      <c r="C258" s="287">
        <v>1855.2352904471581</v>
      </c>
      <c r="D258" s="287">
        <v>1118.4544271786231</v>
      </c>
      <c r="E258" s="287">
        <v>10.662965182609298</v>
      </c>
      <c r="F258" s="287">
        <f t="shared" si="17"/>
        <v>1129.1173923612323</v>
      </c>
      <c r="G258" s="287"/>
      <c r="H258" s="287">
        <v>93.544115650964997</v>
      </c>
      <c r="I258" s="287">
        <v>124.84709263539712</v>
      </c>
      <c r="J258" s="287">
        <f t="shared" si="18"/>
        <v>218.39120828636212</v>
      </c>
      <c r="K258" s="287"/>
      <c r="L258" s="287">
        <f t="shared" si="19"/>
        <v>507.7266897995637</v>
      </c>
      <c r="M258" s="287">
        <f t="shared" si="20"/>
        <v>726.11789808592584</v>
      </c>
      <c r="N258" s="259"/>
      <c r="O258" s="53"/>
    </row>
    <row r="259" spans="1:15" s="55" customFormat="1" ht="17.649999999999999" customHeight="1" x14ac:dyDescent="0.25">
      <c r="A259" s="301">
        <v>278</v>
      </c>
      <c r="B259" s="291" t="s">
        <v>45</v>
      </c>
      <c r="C259" s="287">
        <v>3874.5128</v>
      </c>
      <c r="D259" s="287">
        <v>758.75875588210818</v>
      </c>
      <c r="E259" s="287">
        <v>113.00662321263199</v>
      </c>
      <c r="F259" s="287">
        <f t="shared" si="17"/>
        <v>871.76537909474018</v>
      </c>
      <c r="G259" s="287"/>
      <c r="H259" s="287">
        <v>80.719016606316004</v>
      </c>
      <c r="I259" s="287">
        <v>193.725639818948</v>
      </c>
      <c r="J259" s="287">
        <f t="shared" si="18"/>
        <v>274.44465642526399</v>
      </c>
      <c r="K259" s="287"/>
      <c r="L259" s="287">
        <f t="shared" si="19"/>
        <v>2728.3027644799959</v>
      </c>
      <c r="M259" s="287">
        <f t="shared" si="20"/>
        <v>3002.7474209052598</v>
      </c>
      <c r="N259" s="259"/>
      <c r="O259" s="53"/>
    </row>
    <row r="260" spans="1:15" s="55" customFormat="1" ht="17.649999999999999" customHeight="1" x14ac:dyDescent="0.25">
      <c r="A260" s="301">
        <v>280</v>
      </c>
      <c r="B260" s="291" t="s">
        <v>581</v>
      </c>
      <c r="C260" s="287">
        <v>447.09662479280701</v>
      </c>
      <c r="D260" s="287">
        <v>174.50567602848866</v>
      </c>
      <c r="E260" s="287">
        <v>4.1904661051188636</v>
      </c>
      <c r="F260" s="287">
        <f t="shared" si="17"/>
        <v>178.69614213360754</v>
      </c>
      <c r="G260" s="287"/>
      <c r="H260" s="287">
        <v>25.504623685568372</v>
      </c>
      <c r="I260" s="287">
        <v>30.595205688124807</v>
      </c>
      <c r="J260" s="287">
        <f t="shared" si="18"/>
        <v>56.099829373693183</v>
      </c>
      <c r="K260" s="287"/>
      <c r="L260" s="287">
        <f t="shared" si="19"/>
        <v>212.30065328550631</v>
      </c>
      <c r="M260" s="287">
        <f t="shared" si="20"/>
        <v>268.4004826591995</v>
      </c>
      <c r="N260" s="259"/>
      <c r="O260" s="53"/>
    </row>
    <row r="261" spans="1:15" s="55" customFormat="1" ht="17.649999999999999" customHeight="1" x14ac:dyDescent="0.25">
      <c r="A261" s="301">
        <v>281</v>
      </c>
      <c r="B261" s="291" t="s">
        <v>582</v>
      </c>
      <c r="C261" s="287">
        <v>1562.0625625648722</v>
      </c>
      <c r="D261" s="287">
        <v>464.34110308041005</v>
      </c>
      <c r="E261" s="287">
        <v>44.204338547992847</v>
      </c>
      <c r="F261" s="287">
        <f t="shared" si="17"/>
        <v>508.5454416284029</v>
      </c>
      <c r="G261" s="287"/>
      <c r="H261" s="287">
        <v>87.003570218585068</v>
      </c>
      <c r="I261" s="287">
        <v>162.77327427467114</v>
      </c>
      <c r="J261" s="287">
        <f t="shared" si="18"/>
        <v>249.77684449325619</v>
      </c>
      <c r="K261" s="287"/>
      <c r="L261" s="287">
        <f t="shared" si="19"/>
        <v>803.74027644321313</v>
      </c>
      <c r="M261" s="287">
        <f t="shared" si="20"/>
        <v>1053.5171209364694</v>
      </c>
      <c r="N261" s="259"/>
      <c r="O261" s="53"/>
    </row>
    <row r="262" spans="1:15" s="55" customFormat="1" ht="17.649999999999999" customHeight="1" x14ac:dyDescent="0.25">
      <c r="A262" s="301">
        <v>282</v>
      </c>
      <c r="B262" s="291" t="s">
        <v>85</v>
      </c>
      <c r="C262" s="287">
        <v>289.10884721424469</v>
      </c>
      <c r="D262" s="287">
        <v>57.340951502565176</v>
      </c>
      <c r="E262" s="287">
        <v>7.6587400370560008</v>
      </c>
      <c r="F262" s="287">
        <f t="shared" si="17"/>
        <v>64.999691539621182</v>
      </c>
      <c r="G262" s="287"/>
      <c r="H262" s="287">
        <v>5.9346647454091483</v>
      </c>
      <c r="I262" s="287">
        <v>13.59340478246515</v>
      </c>
      <c r="J262" s="287">
        <f t="shared" si="18"/>
        <v>19.528069527874298</v>
      </c>
      <c r="K262" s="287"/>
      <c r="L262" s="287">
        <f t="shared" si="19"/>
        <v>204.58108614674921</v>
      </c>
      <c r="M262" s="287">
        <f t="shared" si="20"/>
        <v>224.10915567462351</v>
      </c>
      <c r="N262" s="259"/>
      <c r="O262" s="53"/>
    </row>
    <row r="263" spans="1:15" s="55" customFormat="1" ht="17.649999999999999" customHeight="1" x14ac:dyDescent="0.25">
      <c r="A263" s="301">
        <v>284</v>
      </c>
      <c r="B263" s="291" t="s">
        <v>84</v>
      </c>
      <c r="C263" s="287">
        <v>778.34254800000008</v>
      </c>
      <c r="D263" s="287">
        <v>450.61936992332403</v>
      </c>
      <c r="E263" s="287">
        <v>0</v>
      </c>
      <c r="F263" s="287">
        <f t="shared" si="17"/>
        <v>450.61936992332403</v>
      </c>
      <c r="G263" s="287"/>
      <c r="H263" s="287">
        <v>81.930794564431991</v>
      </c>
      <c r="I263" s="287">
        <v>81.930794564431991</v>
      </c>
      <c r="J263" s="287">
        <f t="shared" si="18"/>
        <v>163.86158912886398</v>
      </c>
      <c r="K263" s="287"/>
      <c r="L263" s="287">
        <f t="shared" si="19"/>
        <v>163.86158894781207</v>
      </c>
      <c r="M263" s="287">
        <f t="shared" si="20"/>
        <v>327.72317807667605</v>
      </c>
      <c r="N263" s="259"/>
      <c r="O263" s="53"/>
    </row>
    <row r="264" spans="1:15" s="55" customFormat="1" ht="17.649999999999999" customHeight="1" x14ac:dyDescent="0.25">
      <c r="A264" s="301">
        <v>296</v>
      </c>
      <c r="B264" s="291" t="s">
        <v>50</v>
      </c>
      <c r="C264" s="287">
        <v>8785.7239037794498</v>
      </c>
      <c r="D264" s="287">
        <v>2409.0282624203551</v>
      </c>
      <c r="E264" s="287">
        <v>224.83945599726059</v>
      </c>
      <c r="F264" s="287">
        <f t="shared" si="17"/>
        <v>2633.8677184176158</v>
      </c>
      <c r="G264" s="287"/>
      <c r="H264" s="287">
        <v>464.20975497497619</v>
      </c>
      <c r="I264" s="287">
        <v>689.04921097223678</v>
      </c>
      <c r="J264" s="287">
        <f t="shared" si="18"/>
        <v>1153.258965947213</v>
      </c>
      <c r="K264" s="287"/>
      <c r="L264" s="287">
        <f t="shared" si="19"/>
        <v>4998.5972194146207</v>
      </c>
      <c r="M264" s="287">
        <f t="shared" si="20"/>
        <v>6151.8561853618339</v>
      </c>
      <c r="N264" s="259"/>
      <c r="O264" s="53"/>
    </row>
    <row r="265" spans="1:15" s="55" customFormat="1" ht="17.649999999999999" customHeight="1" x14ac:dyDescent="0.25">
      <c r="A265" s="301">
        <v>297</v>
      </c>
      <c r="B265" s="291" t="s">
        <v>583</v>
      </c>
      <c r="C265" s="287">
        <v>1714.3362405089158</v>
      </c>
      <c r="D265" s="287">
        <v>349.92126492750594</v>
      </c>
      <c r="E265" s="287">
        <v>2.7145954536062797</v>
      </c>
      <c r="F265" s="287">
        <f t="shared" si="17"/>
        <v>352.63586038111225</v>
      </c>
      <c r="G265" s="287"/>
      <c r="H265" s="287">
        <v>74.120498747451705</v>
      </c>
      <c r="I265" s="287">
        <v>83.103738373347838</v>
      </c>
      <c r="J265" s="287">
        <f t="shared" si="18"/>
        <v>157.22423712079956</v>
      </c>
      <c r="K265" s="287"/>
      <c r="L265" s="287">
        <f t="shared" si="19"/>
        <v>1204.4761430070039</v>
      </c>
      <c r="M265" s="287">
        <f t="shared" si="20"/>
        <v>1361.7003801278033</v>
      </c>
      <c r="N265" s="259"/>
      <c r="O265" s="53"/>
    </row>
    <row r="266" spans="1:15" s="55" customFormat="1" ht="17.649999999999999" customHeight="1" x14ac:dyDescent="0.25">
      <c r="A266" s="301">
        <v>298</v>
      </c>
      <c r="B266" s="291" t="s">
        <v>52</v>
      </c>
      <c r="C266" s="287">
        <v>7523.1074536724636</v>
      </c>
      <c r="D266" s="287">
        <v>0</v>
      </c>
      <c r="E266" s="287">
        <v>250.77024838332801</v>
      </c>
      <c r="F266" s="287">
        <f>SUM(D266:E266)</f>
        <v>250.77024838332801</v>
      </c>
      <c r="G266" s="287"/>
      <c r="H266" s="287">
        <v>0</v>
      </c>
      <c r="I266" s="287">
        <v>752.31074533103583</v>
      </c>
      <c r="J266" s="287">
        <f>H266+I266</f>
        <v>752.31074533103583</v>
      </c>
      <c r="K266" s="287"/>
      <c r="L266" s="287">
        <f>SUM(C266-F266-J266)</f>
        <v>6520.0264599580996</v>
      </c>
      <c r="M266" s="287">
        <f>SUM(J266+L266)</f>
        <v>7272.3372052891355</v>
      </c>
      <c r="N266" s="259"/>
      <c r="O266" s="53"/>
    </row>
    <row r="267" spans="1:15" s="55" customFormat="1" ht="17.649999999999999" customHeight="1" x14ac:dyDescent="0.25">
      <c r="A267" s="301">
        <v>310</v>
      </c>
      <c r="B267" s="292" t="s">
        <v>80</v>
      </c>
      <c r="C267" s="287">
        <v>624.05669366216034</v>
      </c>
      <c r="D267" s="287">
        <v>138.90316757306829</v>
      </c>
      <c r="E267" s="287">
        <v>3.9637361968791662</v>
      </c>
      <c r="F267" s="287">
        <f t="shared" si="17"/>
        <v>142.86690376994744</v>
      </c>
      <c r="G267" s="287"/>
      <c r="H267" s="287">
        <v>30.495069541074709</v>
      </c>
      <c r="I267" s="287">
        <v>38.43251716578601</v>
      </c>
      <c r="J267" s="287">
        <f t="shared" si="18"/>
        <v>68.927586706860723</v>
      </c>
      <c r="K267" s="287"/>
      <c r="L267" s="287">
        <f t="shared" si="19"/>
        <v>412.26220318535218</v>
      </c>
      <c r="M267" s="287">
        <f t="shared" si="20"/>
        <v>481.1897898922129</v>
      </c>
      <c r="N267" s="259"/>
      <c r="O267" s="53"/>
    </row>
    <row r="268" spans="1:15" s="55" customFormat="1" ht="17.649999999999999" customHeight="1" x14ac:dyDescent="0.25">
      <c r="A268" s="301">
        <v>311</v>
      </c>
      <c r="B268" s="292" t="s">
        <v>584</v>
      </c>
      <c r="C268" s="287">
        <v>5833.5384269946253</v>
      </c>
      <c r="D268" s="287">
        <v>942.92219291318452</v>
      </c>
      <c r="E268" s="287">
        <v>41.94231950241911</v>
      </c>
      <c r="F268" s="287">
        <f t="shared" si="17"/>
        <v>984.8645124156036</v>
      </c>
      <c r="G268" s="287"/>
      <c r="H268" s="287">
        <v>248.54286704453114</v>
      </c>
      <c r="I268" s="287">
        <v>290.48518654695022</v>
      </c>
      <c r="J268" s="287">
        <f t="shared" si="18"/>
        <v>539.02805359148135</v>
      </c>
      <c r="K268" s="287"/>
      <c r="L268" s="287">
        <f t="shared" si="19"/>
        <v>4309.6458609875399</v>
      </c>
      <c r="M268" s="287">
        <f t="shared" si="20"/>
        <v>4848.6739145790216</v>
      </c>
      <c r="N268" s="259"/>
      <c r="O268" s="53"/>
    </row>
    <row r="269" spans="1:15" s="55" customFormat="1" ht="17.649999999999999" customHeight="1" x14ac:dyDescent="0.25">
      <c r="A269" s="301">
        <v>313</v>
      </c>
      <c r="B269" s="295" t="s">
        <v>585</v>
      </c>
      <c r="C269" s="287">
        <v>7234.941647949734</v>
      </c>
      <c r="D269" s="287">
        <v>723.49416465013178</v>
      </c>
      <c r="E269" s="287">
        <v>0</v>
      </c>
      <c r="F269" s="287">
        <f t="shared" si="17"/>
        <v>723.49416465013178</v>
      </c>
      <c r="G269" s="287"/>
      <c r="H269" s="287">
        <v>241.16472155004394</v>
      </c>
      <c r="I269" s="287">
        <v>241.16472155004394</v>
      </c>
      <c r="J269" s="287">
        <f t="shared" si="18"/>
        <v>482.32944310008787</v>
      </c>
      <c r="K269" s="287"/>
      <c r="L269" s="287">
        <f t="shared" si="19"/>
        <v>6029.1180401995143</v>
      </c>
      <c r="M269" s="287">
        <f t="shared" si="20"/>
        <v>6511.447483299602</v>
      </c>
      <c r="N269" s="259"/>
    </row>
    <row r="270" spans="1:15" s="55" customFormat="1" ht="17.649999999999999" customHeight="1" x14ac:dyDescent="0.25">
      <c r="A270" s="301">
        <v>321</v>
      </c>
      <c r="B270" s="292" t="s">
        <v>586</v>
      </c>
      <c r="C270" s="287">
        <v>568.57332408715126</v>
      </c>
      <c r="D270" s="287">
        <v>154.1055211712154</v>
      </c>
      <c r="E270" s="287">
        <v>14.932053929520331</v>
      </c>
      <c r="F270" s="287">
        <f t="shared" si="17"/>
        <v>169.03757510073572</v>
      </c>
      <c r="G270" s="287"/>
      <c r="H270" s="287">
        <v>23.950156675718691</v>
      </c>
      <c r="I270" s="287">
        <v>40.04810506537909</v>
      </c>
      <c r="J270" s="287">
        <f t="shared" si="18"/>
        <v>63.998261741097778</v>
      </c>
      <c r="K270" s="287"/>
      <c r="L270" s="287">
        <f t="shared" si="19"/>
        <v>335.53748724531778</v>
      </c>
      <c r="M270" s="287">
        <f t="shared" si="20"/>
        <v>399.53574898641557</v>
      </c>
      <c r="N270" s="259"/>
    </row>
    <row r="271" spans="1:15" s="55" customFormat="1" ht="17.649999999999999" customHeight="1" x14ac:dyDescent="0.25">
      <c r="A271" s="301">
        <v>337</v>
      </c>
      <c r="B271" s="292" t="s">
        <v>587</v>
      </c>
      <c r="C271" s="287">
        <v>1366.0825103128539</v>
      </c>
      <c r="D271" s="287">
        <v>306.02348171681541</v>
      </c>
      <c r="E271" s="287">
        <v>50.195100573671709</v>
      </c>
      <c r="F271" s="287">
        <f t="shared" si="17"/>
        <v>356.21858229048712</v>
      </c>
      <c r="G271" s="287"/>
      <c r="H271" s="287">
        <v>42.407092271066269</v>
      </c>
      <c r="I271" s="287">
        <v>92.602192844737999</v>
      </c>
      <c r="J271" s="287">
        <f t="shared" si="18"/>
        <v>135.00928511580426</v>
      </c>
      <c r="K271" s="287"/>
      <c r="L271" s="287">
        <f t="shared" si="19"/>
        <v>874.8546429065625</v>
      </c>
      <c r="M271" s="287">
        <f t="shared" si="20"/>
        <v>1009.8639280223667</v>
      </c>
      <c r="N271" s="259"/>
    </row>
    <row r="272" spans="1:15" s="55" customFormat="1" ht="17.649999999999999" customHeight="1" x14ac:dyDescent="0.25">
      <c r="A272" s="301">
        <v>338</v>
      </c>
      <c r="B272" s="292" t="s">
        <v>2</v>
      </c>
      <c r="C272" s="287">
        <v>585.3247334940861</v>
      </c>
      <c r="D272" s="287">
        <v>105.77824304587958</v>
      </c>
      <c r="E272" s="287">
        <v>16.102117080111423</v>
      </c>
      <c r="F272" s="287">
        <f t="shared" si="17"/>
        <v>121.880360125991</v>
      </c>
      <c r="G272" s="287"/>
      <c r="H272" s="287">
        <v>13.781842639383422</v>
      </c>
      <c r="I272" s="287">
        <v>29.88395971949484</v>
      </c>
      <c r="J272" s="287">
        <f t="shared" si="18"/>
        <v>43.66580235887826</v>
      </c>
      <c r="K272" s="287"/>
      <c r="L272" s="287">
        <f t="shared" si="19"/>
        <v>419.77857100921688</v>
      </c>
      <c r="M272" s="287">
        <f t="shared" si="20"/>
        <v>463.44437336809511</v>
      </c>
      <c r="N272" s="259"/>
    </row>
    <row r="273" spans="1:25" s="50" customFormat="1" ht="17.649999999999999" customHeight="1" thickBot="1" x14ac:dyDescent="0.3">
      <c r="A273" s="305">
        <v>349</v>
      </c>
      <c r="B273" s="298" t="s">
        <v>3</v>
      </c>
      <c r="C273" s="253">
        <v>420.86650474280066</v>
      </c>
      <c r="D273" s="253">
        <v>15.251192724594594</v>
      </c>
      <c r="E273" s="253">
        <v>14.026721802036002</v>
      </c>
      <c r="F273" s="253">
        <f t="shared" si="17"/>
        <v>29.277914526630596</v>
      </c>
      <c r="G273" s="253"/>
      <c r="H273" s="253">
        <v>6.4848537557376709E-3</v>
      </c>
      <c r="I273" s="253">
        <v>34.070882377731742</v>
      </c>
      <c r="J273" s="253">
        <f>+H273+I273</f>
        <v>34.077367231487479</v>
      </c>
      <c r="K273" s="253"/>
      <c r="L273" s="253">
        <f>SUM(C273-F273-J273)</f>
        <v>357.5112229846826</v>
      </c>
      <c r="M273" s="253">
        <f t="shared" si="20"/>
        <v>391.58859021617008</v>
      </c>
      <c r="N273" s="259"/>
      <c r="O273" s="55"/>
    </row>
    <row r="274" spans="1:25" s="55" customFormat="1" ht="15" customHeight="1" x14ac:dyDescent="0.25">
      <c r="A274" s="269" t="s">
        <v>759</v>
      </c>
      <c r="B274" s="267"/>
      <c r="C274" s="258"/>
      <c r="D274" s="258"/>
      <c r="E274" s="258"/>
      <c r="F274" s="270"/>
      <c r="G274" s="258"/>
      <c r="H274" s="258"/>
      <c r="I274" s="258"/>
      <c r="J274" s="258"/>
      <c r="K274" s="258"/>
      <c r="L274" s="271"/>
      <c r="M274" s="271"/>
      <c r="N274" s="259"/>
    </row>
    <row r="275" spans="1:25" s="51" customFormat="1" ht="13.9" customHeight="1" x14ac:dyDescent="0.25">
      <c r="A275" s="272" t="s">
        <v>906</v>
      </c>
      <c r="B275" s="273"/>
      <c r="C275" s="259"/>
      <c r="D275" s="259"/>
      <c r="E275" s="259"/>
      <c r="F275" s="259"/>
      <c r="G275" s="258"/>
      <c r="H275" s="259"/>
      <c r="I275" s="259"/>
      <c r="J275" s="258"/>
      <c r="K275" s="259"/>
      <c r="L275" s="259"/>
      <c r="M275" s="259"/>
      <c r="N275" s="262"/>
      <c r="O275" s="50"/>
    </row>
    <row r="276" spans="1:25" s="51" customFormat="1" ht="13.9" customHeight="1" x14ac:dyDescent="0.25">
      <c r="A276" s="269" t="s">
        <v>907</v>
      </c>
      <c r="B276" s="269"/>
      <c r="C276" s="259"/>
      <c r="D276" s="259"/>
      <c r="E276" s="259"/>
      <c r="F276" s="259"/>
      <c r="G276" s="258"/>
      <c r="H276" s="259"/>
      <c r="I276" s="258"/>
      <c r="J276" s="258"/>
      <c r="K276" s="259"/>
      <c r="L276" s="259"/>
      <c r="M276" s="259"/>
      <c r="N276" s="262"/>
      <c r="O276" s="50"/>
      <c r="P276" s="50"/>
      <c r="Q276" s="50"/>
      <c r="R276" s="50"/>
      <c r="S276" s="50"/>
      <c r="T276" s="50"/>
      <c r="U276" s="50"/>
      <c r="V276" s="50"/>
      <c r="W276" s="50"/>
      <c r="X276" s="50"/>
      <c r="Y276" s="50"/>
    </row>
    <row r="277" spans="1:25" s="50" customFormat="1" ht="13.9" customHeight="1" x14ac:dyDescent="0.25">
      <c r="A277" s="138" t="s">
        <v>83</v>
      </c>
      <c r="B277" s="274"/>
      <c r="C277" s="275"/>
      <c r="D277" s="275"/>
      <c r="E277" s="275"/>
      <c r="F277" s="275"/>
      <c r="G277" s="258"/>
      <c r="H277" s="275"/>
      <c r="I277" s="275"/>
      <c r="J277" s="275"/>
      <c r="K277" s="275"/>
      <c r="L277" s="275"/>
      <c r="M277" s="275"/>
      <c r="N277" s="262"/>
      <c r="O277" s="51"/>
      <c r="P277" s="51"/>
      <c r="Q277" s="51"/>
      <c r="R277" s="51"/>
      <c r="S277" s="51"/>
      <c r="T277" s="51"/>
      <c r="U277" s="51"/>
      <c r="V277" s="51"/>
      <c r="W277" s="51"/>
      <c r="X277" s="51"/>
      <c r="Y277" s="51"/>
    </row>
    <row r="278" spans="1:25" s="50" customFormat="1" ht="13.9" customHeight="1" x14ac:dyDescent="0.25">
      <c r="A278" s="240"/>
      <c r="B278" s="240"/>
      <c r="C278" s="262"/>
      <c r="D278" s="262"/>
      <c r="E278" s="262"/>
      <c r="F278" s="262"/>
      <c r="G278" s="262"/>
      <c r="H278" s="262"/>
      <c r="I278" s="262"/>
      <c r="J278" s="262"/>
      <c r="K278" s="262"/>
      <c r="L278" s="262"/>
      <c r="M278" s="262"/>
      <c r="N278" s="266"/>
      <c r="O278" s="51"/>
    </row>
    <row r="279" spans="1:25" s="50" customFormat="1" ht="13.9" customHeight="1" x14ac:dyDescent="0.25">
      <c r="A279" s="262"/>
      <c r="B279" s="262"/>
      <c r="C279" s="266"/>
      <c r="D279" s="266"/>
      <c r="E279" s="266"/>
      <c r="F279" s="266"/>
      <c r="G279" s="266"/>
      <c r="H279" s="266"/>
      <c r="I279" s="266"/>
      <c r="J279" s="266"/>
      <c r="K279" s="266"/>
      <c r="L279" s="266"/>
      <c r="M279" s="266"/>
      <c r="N279" s="262"/>
    </row>
    <row r="280" spans="1:25" s="50" customFormat="1" ht="15" customHeight="1" x14ac:dyDescent="0.25">
      <c r="A280" s="262"/>
      <c r="B280" s="262"/>
      <c r="C280" s="276"/>
      <c r="D280" s="276"/>
      <c r="E280" s="276"/>
      <c r="F280" s="276"/>
      <c r="G280" s="276"/>
      <c r="H280" s="276"/>
      <c r="I280" s="276"/>
      <c r="J280" s="276"/>
      <c r="K280" s="276"/>
      <c r="L280" s="276"/>
      <c r="M280" s="276"/>
      <c r="N280" s="262"/>
    </row>
    <row r="281" spans="1:25" s="50" customFormat="1" ht="15" customHeight="1" x14ac:dyDescent="0.25">
      <c r="A281" s="262"/>
      <c r="B281" s="262"/>
      <c r="C281" s="262"/>
      <c r="D281" s="262"/>
      <c r="E281" s="262"/>
      <c r="F281" s="262"/>
      <c r="G281" s="262"/>
      <c r="H281" s="262"/>
      <c r="I281" s="262"/>
      <c r="J281" s="262"/>
      <c r="K281" s="262"/>
      <c r="L281" s="262"/>
      <c r="M281" s="262"/>
      <c r="N281" s="262"/>
    </row>
    <row r="282" spans="1:25" s="50" customFormat="1" ht="15" customHeight="1" x14ac:dyDescent="0.25">
      <c r="A282" s="262"/>
      <c r="B282" s="262"/>
      <c r="C282" s="266"/>
      <c r="D282" s="266"/>
      <c r="E282" s="266"/>
      <c r="F282" s="266"/>
      <c r="G282" s="266"/>
      <c r="H282" s="266"/>
      <c r="I282" s="266"/>
      <c r="J282" s="266"/>
      <c r="K282" s="266"/>
      <c r="L282" s="266"/>
      <c r="M282" s="266"/>
      <c r="N282" s="262"/>
    </row>
    <row r="283" spans="1:25" s="50" customFormat="1" ht="15" customHeight="1" x14ac:dyDescent="0.25">
      <c r="A283" s="262"/>
      <c r="B283" s="262"/>
      <c r="C283" s="266"/>
      <c r="D283" s="266"/>
      <c r="E283" s="266"/>
      <c r="F283" s="266"/>
      <c r="G283" s="266"/>
      <c r="H283" s="266"/>
      <c r="I283" s="266"/>
      <c r="J283" s="266"/>
      <c r="K283" s="266"/>
      <c r="L283" s="266"/>
      <c r="M283" s="266"/>
      <c r="N283" s="262"/>
    </row>
    <row r="284" spans="1:25" s="50" customFormat="1" ht="15" customHeight="1" x14ac:dyDescent="0.25">
      <c r="A284" s="262"/>
      <c r="B284" s="262"/>
      <c r="C284" s="277"/>
      <c r="D284" s="277"/>
      <c r="E284" s="277"/>
      <c r="F284" s="277"/>
      <c r="G284" s="277"/>
      <c r="H284" s="277"/>
      <c r="I284" s="277"/>
      <c r="J284" s="277"/>
      <c r="K284" s="277"/>
      <c r="L284" s="277"/>
      <c r="M284" s="277"/>
      <c r="N284" s="262"/>
    </row>
    <row r="285" spans="1:25" s="50" customFormat="1" ht="15" customHeight="1" x14ac:dyDescent="0.25">
      <c r="A285" s="262"/>
      <c r="B285" s="262"/>
      <c r="C285" s="262"/>
      <c r="D285" s="262"/>
      <c r="E285" s="262"/>
      <c r="F285" s="262"/>
      <c r="G285" s="262"/>
      <c r="H285" s="262"/>
      <c r="I285" s="262"/>
      <c r="J285" s="262"/>
      <c r="K285" s="262"/>
      <c r="L285" s="262"/>
      <c r="M285" s="262"/>
      <c r="N285" s="262"/>
    </row>
    <row r="286" spans="1:25" s="50" customFormat="1" ht="15" customHeight="1" x14ac:dyDescent="0.25">
      <c r="A286" s="262"/>
      <c r="B286" s="262"/>
      <c r="C286" s="262"/>
      <c r="D286" s="262"/>
      <c r="E286" s="262"/>
      <c r="F286" s="262"/>
      <c r="G286" s="262"/>
      <c r="H286" s="262"/>
      <c r="I286" s="262"/>
      <c r="J286" s="262"/>
      <c r="K286" s="262"/>
      <c r="L286" s="262"/>
      <c r="M286" s="262"/>
      <c r="N286" s="262"/>
    </row>
    <row r="287" spans="1:25" s="50" customFormat="1" ht="15" customHeight="1" x14ac:dyDescent="0.25">
      <c r="A287" s="266"/>
      <c r="B287" s="266"/>
      <c r="C287" s="266"/>
      <c r="D287" s="266"/>
      <c r="E287" s="266"/>
      <c r="F287" s="266"/>
      <c r="G287" s="266"/>
      <c r="H287" s="266"/>
      <c r="I287" s="266"/>
      <c r="J287" s="266"/>
      <c r="K287" s="266"/>
      <c r="L287" s="266"/>
      <c r="M287" s="266"/>
      <c r="N287" s="262"/>
    </row>
    <row r="288" spans="1:25" s="50" customFormat="1" ht="15" customHeight="1" x14ac:dyDescent="0.25">
      <c r="A288" s="266"/>
      <c r="B288" s="266"/>
      <c r="C288" s="266"/>
      <c r="D288" s="266"/>
      <c r="E288" s="266"/>
      <c r="F288" s="266"/>
      <c r="G288" s="266"/>
      <c r="H288" s="266"/>
      <c r="I288" s="266"/>
      <c r="J288" s="266"/>
      <c r="K288" s="266"/>
      <c r="L288" s="266"/>
      <c r="M288" s="266"/>
      <c r="N288" s="262"/>
    </row>
    <row r="289" spans="1:14" s="50" customFormat="1" ht="13.5" x14ac:dyDescent="0.25">
      <c r="A289" s="266"/>
      <c r="B289" s="266"/>
      <c r="C289" s="266"/>
      <c r="D289" s="266"/>
      <c r="E289" s="266"/>
      <c r="F289" s="266"/>
      <c r="G289" s="266"/>
      <c r="H289" s="266"/>
      <c r="I289" s="266"/>
      <c r="J289" s="266"/>
      <c r="K289" s="266"/>
      <c r="L289" s="266"/>
      <c r="M289" s="266"/>
      <c r="N289" s="262"/>
    </row>
    <row r="290" spans="1:14" s="50" customFormat="1" ht="13.5" x14ac:dyDescent="0.25">
      <c r="A290" s="262"/>
      <c r="B290" s="262"/>
      <c r="C290" s="262"/>
      <c r="D290" s="262"/>
      <c r="E290" s="262"/>
      <c r="F290" s="262"/>
      <c r="G290" s="262"/>
      <c r="H290" s="262"/>
      <c r="I290" s="262"/>
      <c r="J290" s="262"/>
      <c r="K290" s="262"/>
      <c r="L290" s="262"/>
      <c r="M290" s="262"/>
      <c r="N290" s="262"/>
    </row>
    <row r="291" spans="1:14" s="50" customFormat="1" ht="13.5" x14ac:dyDescent="0.25">
      <c r="A291" s="262"/>
      <c r="B291" s="262"/>
      <c r="C291" s="262"/>
      <c r="D291" s="262"/>
      <c r="E291" s="262"/>
      <c r="F291" s="262"/>
      <c r="G291" s="262"/>
      <c r="H291" s="262"/>
      <c r="I291" s="262"/>
      <c r="J291" s="262"/>
      <c r="K291" s="262"/>
      <c r="L291" s="262"/>
      <c r="M291" s="262"/>
      <c r="N291" s="262"/>
    </row>
    <row r="292" spans="1:14" s="50" customFormat="1" ht="13.5" x14ac:dyDescent="0.25">
      <c r="A292" s="262"/>
      <c r="B292" s="262"/>
      <c r="C292" s="262"/>
      <c r="D292" s="262"/>
      <c r="E292" s="262"/>
      <c r="F292" s="262"/>
      <c r="G292" s="262"/>
      <c r="H292" s="262"/>
      <c r="I292" s="262"/>
      <c r="J292" s="262"/>
      <c r="K292" s="262"/>
      <c r="L292" s="262"/>
      <c r="M292" s="262"/>
      <c r="N292" s="262"/>
    </row>
    <row r="293" spans="1:14" s="50" customFormat="1" ht="13.5" x14ac:dyDescent="0.25">
      <c r="A293" s="262"/>
      <c r="B293" s="262"/>
      <c r="C293" s="262"/>
      <c r="D293" s="262"/>
      <c r="E293" s="262"/>
      <c r="F293" s="262"/>
      <c r="G293" s="262"/>
      <c r="H293" s="262"/>
      <c r="I293" s="262"/>
      <c r="J293" s="262"/>
      <c r="K293" s="262"/>
      <c r="L293" s="262"/>
      <c r="M293" s="262"/>
      <c r="N293" s="262"/>
    </row>
    <row r="294" spans="1:14" s="50" customFormat="1" ht="13.5" x14ac:dyDescent="0.25">
      <c r="A294" s="262"/>
      <c r="B294" s="262"/>
      <c r="C294" s="262"/>
      <c r="D294" s="262"/>
      <c r="E294" s="262"/>
      <c r="F294" s="262"/>
      <c r="G294" s="262"/>
      <c r="H294" s="262"/>
      <c r="I294" s="262"/>
      <c r="J294" s="262"/>
      <c r="K294" s="262"/>
      <c r="L294" s="262"/>
      <c r="M294" s="262"/>
      <c r="N294" s="262"/>
    </row>
    <row r="295" spans="1:14" s="50" customFormat="1" ht="13.5" x14ac:dyDescent="0.25">
      <c r="A295" s="262"/>
      <c r="B295" s="262"/>
      <c r="C295" s="262"/>
      <c r="D295" s="262"/>
      <c r="E295" s="262"/>
      <c r="F295" s="262"/>
      <c r="G295" s="262"/>
      <c r="H295" s="262"/>
      <c r="I295" s="262"/>
      <c r="J295" s="262"/>
      <c r="K295" s="262"/>
      <c r="L295" s="262"/>
      <c r="M295" s="262"/>
      <c r="N295" s="262"/>
    </row>
    <row r="296" spans="1:14" s="50" customFormat="1" ht="13.5" x14ac:dyDescent="0.25">
      <c r="A296" s="262"/>
      <c r="B296" s="262"/>
      <c r="C296" s="262"/>
      <c r="D296" s="262"/>
      <c r="E296" s="262"/>
      <c r="F296" s="262"/>
      <c r="G296" s="262"/>
      <c r="H296" s="262"/>
      <c r="I296" s="262"/>
      <c r="J296" s="262"/>
      <c r="K296" s="262"/>
      <c r="L296" s="262"/>
      <c r="M296" s="262"/>
      <c r="N296" s="262"/>
    </row>
    <row r="297" spans="1:14" s="50" customFormat="1" ht="13.5" x14ac:dyDescent="0.25">
      <c r="A297" s="262"/>
      <c r="B297" s="262"/>
      <c r="C297" s="262"/>
      <c r="D297" s="262"/>
      <c r="E297" s="262"/>
      <c r="F297" s="262"/>
      <c r="G297" s="262"/>
      <c r="H297" s="262"/>
      <c r="I297" s="262"/>
      <c r="J297" s="262"/>
      <c r="K297" s="262"/>
      <c r="L297" s="262"/>
      <c r="M297" s="262"/>
      <c r="N297" s="262"/>
    </row>
    <row r="298" spans="1:14" s="50" customFormat="1" ht="13.5" x14ac:dyDescent="0.25">
      <c r="A298" s="262"/>
      <c r="B298" s="262"/>
      <c r="C298" s="262"/>
      <c r="D298" s="262"/>
      <c r="E298" s="262"/>
      <c r="F298" s="262"/>
      <c r="G298" s="262"/>
      <c r="H298" s="262"/>
      <c r="I298" s="262"/>
      <c r="J298" s="262"/>
      <c r="K298" s="262"/>
      <c r="L298" s="262"/>
      <c r="M298" s="262"/>
      <c r="N298" s="262"/>
    </row>
    <row r="299" spans="1:14" s="50" customFormat="1" ht="13.5" x14ac:dyDescent="0.25">
      <c r="A299" s="262"/>
      <c r="B299" s="262"/>
      <c r="C299" s="262"/>
      <c r="D299" s="262"/>
      <c r="E299" s="262"/>
      <c r="F299" s="262"/>
      <c r="G299" s="262"/>
      <c r="H299" s="262"/>
      <c r="I299" s="262"/>
      <c r="J299" s="262"/>
      <c r="K299" s="262"/>
      <c r="L299" s="262"/>
      <c r="M299" s="262"/>
      <c r="N299" s="262"/>
    </row>
    <row r="300" spans="1:14" s="50" customFormat="1" ht="13.5" x14ac:dyDescent="0.25">
      <c r="A300" s="262"/>
      <c r="B300" s="262"/>
      <c r="C300" s="262"/>
      <c r="D300" s="262"/>
      <c r="E300" s="262"/>
      <c r="F300" s="262"/>
      <c r="G300" s="262"/>
      <c r="H300" s="262"/>
      <c r="I300" s="262"/>
      <c r="J300" s="262"/>
      <c r="K300" s="262"/>
      <c r="L300" s="262"/>
      <c r="M300" s="262"/>
      <c r="N300" s="262"/>
    </row>
    <row r="301" spans="1:14" s="50" customFormat="1" ht="13.5" x14ac:dyDescent="0.25">
      <c r="A301" s="262"/>
      <c r="B301" s="262"/>
      <c r="C301" s="262"/>
      <c r="D301" s="262"/>
      <c r="E301" s="262"/>
      <c r="F301" s="262"/>
      <c r="G301" s="262"/>
      <c r="H301" s="262"/>
      <c r="I301" s="262"/>
      <c r="J301" s="262"/>
      <c r="K301" s="262"/>
      <c r="L301" s="262"/>
      <c r="M301" s="262"/>
      <c r="N301" s="262"/>
    </row>
    <row r="302" spans="1:14" s="50" customFormat="1" ht="13.5" x14ac:dyDescent="0.25">
      <c r="A302" s="262"/>
      <c r="B302" s="262"/>
      <c r="C302" s="262"/>
      <c r="D302" s="262"/>
      <c r="E302" s="262"/>
      <c r="F302" s="262"/>
      <c r="G302" s="262"/>
      <c r="H302" s="262"/>
      <c r="I302" s="262"/>
      <c r="J302" s="262"/>
      <c r="K302" s="262"/>
      <c r="L302" s="262"/>
      <c r="M302" s="262"/>
      <c r="N302" s="262"/>
    </row>
    <row r="303" spans="1:14" s="50" customFormat="1" ht="13.5" x14ac:dyDescent="0.25">
      <c r="A303" s="262"/>
      <c r="B303" s="262"/>
      <c r="C303" s="262"/>
      <c r="D303" s="262"/>
      <c r="E303" s="262"/>
      <c r="F303" s="262"/>
      <c r="G303" s="262"/>
      <c r="H303" s="262"/>
      <c r="I303" s="262"/>
      <c r="J303" s="262"/>
      <c r="K303" s="262"/>
      <c r="L303" s="262"/>
      <c r="M303" s="262"/>
      <c r="N303" s="262"/>
    </row>
    <row r="304" spans="1:14" s="50" customFormat="1" ht="13.5" x14ac:dyDescent="0.25">
      <c r="A304" s="262"/>
      <c r="B304" s="262"/>
      <c r="C304" s="262"/>
      <c r="D304" s="262"/>
      <c r="E304" s="262"/>
      <c r="F304" s="262"/>
      <c r="G304" s="262"/>
      <c r="H304" s="262"/>
      <c r="I304" s="262"/>
      <c r="J304" s="262"/>
      <c r="K304" s="262"/>
      <c r="L304" s="262"/>
      <c r="M304" s="262"/>
      <c r="N304" s="262"/>
    </row>
    <row r="305" spans="1:14" s="50" customFormat="1" ht="13.5" x14ac:dyDescent="0.25">
      <c r="A305" s="262"/>
      <c r="B305" s="262"/>
      <c r="C305" s="262"/>
      <c r="D305" s="262"/>
      <c r="E305" s="262"/>
      <c r="F305" s="262"/>
      <c r="G305" s="262"/>
      <c r="H305" s="262"/>
      <c r="I305" s="262"/>
      <c r="J305" s="262"/>
      <c r="K305" s="262"/>
      <c r="L305" s="262"/>
      <c r="M305" s="262"/>
      <c r="N305" s="262"/>
    </row>
    <row r="306" spans="1:14" s="50" customFormat="1" ht="13.5" x14ac:dyDescent="0.25">
      <c r="A306" s="262"/>
      <c r="B306" s="262"/>
      <c r="C306" s="262"/>
      <c r="D306" s="262"/>
      <c r="E306" s="262"/>
      <c r="F306" s="262"/>
      <c r="G306" s="262"/>
      <c r="H306" s="262"/>
      <c r="I306" s="262"/>
      <c r="J306" s="262"/>
      <c r="K306" s="262"/>
      <c r="L306" s="262"/>
      <c r="M306" s="262"/>
      <c r="N306" s="262"/>
    </row>
    <row r="307" spans="1:14" s="50" customFormat="1" ht="13.5" x14ac:dyDescent="0.25">
      <c r="A307" s="262"/>
      <c r="B307" s="262"/>
      <c r="C307" s="262"/>
      <c r="D307" s="262"/>
      <c r="E307" s="262"/>
      <c r="F307" s="262"/>
      <c r="G307" s="262"/>
      <c r="H307" s="262"/>
      <c r="I307" s="262"/>
      <c r="J307" s="262"/>
      <c r="K307" s="262"/>
      <c r="L307" s="262"/>
      <c r="M307" s="262"/>
      <c r="N307" s="262"/>
    </row>
    <row r="308" spans="1:14" s="50" customFormat="1" ht="13.5" x14ac:dyDescent="0.25">
      <c r="A308" s="262"/>
      <c r="B308" s="262"/>
      <c r="C308" s="262"/>
      <c r="D308" s="262"/>
      <c r="E308" s="262"/>
      <c r="F308" s="262"/>
      <c r="G308" s="262"/>
      <c r="H308" s="262"/>
      <c r="I308" s="262"/>
      <c r="J308" s="262"/>
      <c r="K308" s="262"/>
      <c r="L308" s="262"/>
      <c r="M308" s="262"/>
      <c r="N308" s="262"/>
    </row>
    <row r="309" spans="1:14" s="50" customFormat="1" ht="13.5" x14ac:dyDescent="0.25">
      <c r="A309" s="262"/>
      <c r="B309" s="262"/>
      <c r="C309" s="262"/>
      <c r="D309" s="262"/>
      <c r="E309" s="262"/>
      <c r="F309" s="262"/>
      <c r="G309" s="262"/>
      <c r="H309" s="262"/>
      <c r="I309" s="262"/>
      <c r="J309" s="262"/>
      <c r="K309" s="262"/>
      <c r="L309" s="262"/>
      <c r="M309" s="262"/>
      <c r="N309" s="262"/>
    </row>
    <row r="310" spans="1:14" s="50" customFormat="1" ht="13.5" x14ac:dyDescent="0.25">
      <c r="A310" s="262"/>
      <c r="B310" s="262"/>
      <c r="C310" s="262"/>
      <c r="D310" s="262"/>
      <c r="E310" s="262"/>
      <c r="F310" s="262"/>
      <c r="G310" s="262"/>
      <c r="H310" s="262"/>
      <c r="I310" s="262"/>
      <c r="J310" s="262"/>
      <c r="K310" s="262"/>
      <c r="L310" s="262"/>
      <c r="M310" s="262"/>
      <c r="N310" s="262"/>
    </row>
    <row r="311" spans="1:14" s="50" customFormat="1" ht="13.5" x14ac:dyDescent="0.25">
      <c r="A311" s="262"/>
      <c r="B311" s="262"/>
      <c r="C311" s="262"/>
      <c r="D311" s="262"/>
      <c r="E311" s="262"/>
      <c r="F311" s="262"/>
      <c r="G311" s="262"/>
      <c r="H311" s="262"/>
      <c r="I311" s="262"/>
      <c r="J311" s="262"/>
      <c r="K311" s="262"/>
      <c r="L311" s="262"/>
      <c r="M311" s="262"/>
      <c r="N311" s="262"/>
    </row>
    <row r="312" spans="1:14" s="50" customFormat="1" ht="13.5" x14ac:dyDescent="0.25">
      <c r="A312" s="262"/>
      <c r="B312" s="262"/>
      <c r="C312" s="262"/>
      <c r="D312" s="262"/>
      <c r="E312" s="262"/>
      <c r="F312" s="262"/>
      <c r="G312" s="262"/>
      <c r="H312" s="262"/>
      <c r="I312" s="262"/>
      <c r="J312" s="262"/>
      <c r="K312" s="262"/>
      <c r="L312" s="262"/>
      <c r="M312" s="262"/>
      <c r="N312" s="262"/>
    </row>
    <row r="313" spans="1:14" s="50" customFormat="1" ht="13.5" x14ac:dyDescent="0.25">
      <c r="A313" s="262"/>
      <c r="B313" s="262"/>
      <c r="C313" s="262"/>
      <c r="D313" s="262"/>
      <c r="E313" s="262"/>
      <c r="F313" s="262"/>
      <c r="G313" s="262"/>
      <c r="H313" s="262"/>
      <c r="I313" s="262"/>
      <c r="J313" s="262"/>
      <c r="K313" s="262"/>
      <c r="L313" s="262"/>
      <c r="M313" s="262"/>
      <c r="N313" s="262"/>
    </row>
    <row r="314" spans="1:14" s="50" customFormat="1" ht="13.5" x14ac:dyDescent="0.25">
      <c r="A314" s="262"/>
      <c r="B314" s="262"/>
      <c r="C314" s="262"/>
      <c r="D314" s="262"/>
      <c r="E314" s="262"/>
      <c r="F314" s="262"/>
      <c r="G314" s="262"/>
      <c r="H314" s="262"/>
      <c r="I314" s="262"/>
      <c r="J314" s="262"/>
      <c r="K314" s="262"/>
      <c r="L314" s="262"/>
      <c r="M314" s="262"/>
      <c r="N314" s="262"/>
    </row>
    <row r="315" spans="1:14" s="50" customFormat="1" x14ac:dyDescent="0.25"/>
    <row r="316" spans="1:14" s="50" customFormat="1" x14ac:dyDescent="0.25"/>
    <row r="317" spans="1:14" s="50" customFormat="1" x14ac:dyDescent="0.25"/>
    <row r="318" spans="1:14" s="50" customFormat="1" x14ac:dyDescent="0.25"/>
    <row r="319" spans="1:14" s="50" customFormat="1" x14ac:dyDescent="0.25"/>
    <row r="320" spans="1:14" s="50" customFormat="1" x14ac:dyDescent="0.25"/>
    <row r="321" s="50" customFormat="1" x14ac:dyDescent="0.25"/>
    <row r="322" s="50" customFormat="1" x14ac:dyDescent="0.25"/>
    <row r="323" s="50" customFormat="1" x14ac:dyDescent="0.25"/>
    <row r="324" s="50" customFormat="1" x14ac:dyDescent="0.25"/>
    <row r="325" s="50" customFormat="1" x14ac:dyDescent="0.25"/>
    <row r="326" s="50" customFormat="1" x14ac:dyDescent="0.25"/>
    <row r="327" s="50" customFormat="1" x14ac:dyDescent="0.25"/>
    <row r="328" s="50" customFormat="1" x14ac:dyDescent="0.25"/>
    <row r="329" s="50" customFormat="1" x14ac:dyDescent="0.25"/>
    <row r="330" s="50" customFormat="1" x14ac:dyDescent="0.25"/>
    <row r="331" s="50" customFormat="1" x14ac:dyDescent="0.25"/>
    <row r="332" s="50" customFormat="1" x14ac:dyDescent="0.25"/>
    <row r="333" s="50" customFormat="1" x14ac:dyDescent="0.25"/>
    <row r="334" s="50" customFormat="1" x14ac:dyDescent="0.25"/>
    <row r="335" s="50" customFormat="1" x14ac:dyDescent="0.25"/>
    <row r="336" s="50" customFormat="1" x14ac:dyDescent="0.25"/>
    <row r="337" spans="1:13" s="50" customFormat="1" x14ac:dyDescent="0.25"/>
    <row r="338" spans="1:13" s="50" customFormat="1" x14ac:dyDescent="0.25"/>
    <row r="339" spans="1:13" s="50" customFormat="1" x14ac:dyDescent="0.25"/>
    <row r="340" spans="1:13" s="50" customFormat="1" x14ac:dyDescent="0.25"/>
    <row r="341" spans="1:13" s="50" customFormat="1" x14ac:dyDescent="0.25"/>
    <row r="342" spans="1:13" s="50" customFormat="1" x14ac:dyDescent="0.25">
      <c r="A342" s="59"/>
      <c r="B342" s="59"/>
      <c r="C342" s="59"/>
      <c r="D342" s="59"/>
      <c r="E342" s="59"/>
      <c r="F342" s="59"/>
      <c r="G342" s="59"/>
      <c r="H342" s="59"/>
      <c r="I342" s="59"/>
      <c r="J342" s="59"/>
      <c r="K342" s="59"/>
      <c r="L342" s="59"/>
      <c r="M342" s="59"/>
    </row>
    <row r="343" spans="1:13" s="50" customFormat="1" x14ac:dyDescent="0.25">
      <c r="A343" s="59"/>
      <c r="B343" s="59"/>
      <c r="C343" s="59"/>
      <c r="D343" s="59"/>
      <c r="E343" s="59"/>
      <c r="F343" s="59"/>
      <c r="G343" s="59"/>
      <c r="H343" s="59"/>
      <c r="I343" s="59"/>
      <c r="J343" s="59"/>
      <c r="K343" s="59"/>
      <c r="L343" s="59"/>
      <c r="M343" s="59"/>
    </row>
    <row r="359" spans="1:1" x14ac:dyDescent="0.25">
      <c r="A359" s="60"/>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0" fitToHeight="4" orientation="landscape" r:id="rId1"/>
  <headerFooter>
    <oddHeader xml:space="preserve">&amp;L
</oddHeader>
  </headerFooter>
  <ignoredErrors>
    <ignoredError sqref="C11:L11" numberStoredAsText="1"/>
    <ignoredError sqref="F249:N249 G266:M266" formula="1"/>
    <ignoredError sqref="F266"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9"/>
  <sheetViews>
    <sheetView showGridLines="0" zoomScaleNormal="100" zoomScaleSheetLayoutView="70" workbookViewId="0">
      <selection sqref="A1:C1"/>
    </sheetView>
  </sheetViews>
  <sheetFormatPr baseColWidth="10" defaultColWidth="15.7109375" defaultRowHeight="11.25" x14ac:dyDescent="0.25"/>
  <cols>
    <col min="1" max="1" width="6.140625" style="44" customWidth="1"/>
    <col min="2" max="2" width="5.28515625" style="7" customWidth="1"/>
    <col min="3" max="3" width="67.7109375" style="73" customWidth="1"/>
    <col min="4" max="5" width="15.7109375" style="44" customWidth="1"/>
    <col min="6" max="6" width="12.85546875" style="44" bestFit="1" customWidth="1"/>
    <col min="7" max="8" width="15.7109375" style="44" customWidth="1"/>
    <col min="9" max="9" width="13.28515625" style="44" customWidth="1"/>
    <col min="10" max="10" width="0.85546875" style="44" customWidth="1"/>
    <col min="11" max="11" width="16.7109375" style="44" customWidth="1"/>
    <col min="12" max="12" width="18.28515625" style="44" customWidth="1"/>
    <col min="13" max="13" width="14.85546875" style="49" bestFit="1" customWidth="1"/>
    <col min="14" max="236" width="11.42578125" style="49" customWidth="1"/>
    <col min="237" max="237" width="4.28515625" style="49" customWidth="1"/>
    <col min="238" max="238" width="4.85546875" style="49" customWidth="1"/>
    <col min="239" max="239" width="46.42578125" style="49" customWidth="1"/>
    <col min="240" max="251" width="12.85546875" style="49" customWidth="1"/>
    <col min="252" max="252" width="6.140625" style="49" customWidth="1"/>
    <col min="253" max="253" width="5.28515625" style="49" customWidth="1"/>
    <col min="254" max="254" width="67.7109375" style="49" customWidth="1"/>
    <col min="255" max="256" width="15.7109375" style="49"/>
    <col min="257" max="257" width="6.140625" style="49" customWidth="1"/>
    <col min="258" max="258" width="5.28515625" style="49" customWidth="1"/>
    <col min="259" max="259" width="67.7109375" style="49" customWidth="1"/>
    <col min="260" max="261" width="15.7109375" style="49" customWidth="1"/>
    <col min="262" max="262" width="12.85546875" style="49" bestFit="1" customWidth="1"/>
    <col min="263" max="264" width="15.7109375" style="49" customWidth="1"/>
    <col min="265" max="265" width="13.28515625" style="49" customWidth="1"/>
    <col min="266" max="266" width="0.85546875" style="49" customWidth="1"/>
    <col min="267" max="267" width="16.7109375" style="49" customWidth="1"/>
    <col min="268" max="268" width="18.28515625" style="49" customWidth="1"/>
    <col min="269" max="269" width="14.85546875" style="49" bestFit="1" customWidth="1"/>
    <col min="270" max="492" width="11.42578125" style="49" customWidth="1"/>
    <col min="493" max="493" width="4.28515625" style="49" customWidth="1"/>
    <col min="494" max="494" width="4.85546875" style="49" customWidth="1"/>
    <col min="495" max="495" width="46.42578125" style="49" customWidth="1"/>
    <col min="496" max="507" width="12.85546875" style="49" customWidth="1"/>
    <col min="508" max="508" width="6.140625" style="49" customWidth="1"/>
    <col min="509" max="509" width="5.28515625" style="49" customWidth="1"/>
    <col min="510" max="510" width="67.7109375" style="49" customWidth="1"/>
    <col min="511" max="512" width="15.7109375" style="49"/>
    <col min="513" max="513" width="6.140625" style="49" customWidth="1"/>
    <col min="514" max="514" width="5.28515625" style="49" customWidth="1"/>
    <col min="515" max="515" width="67.7109375" style="49" customWidth="1"/>
    <col min="516" max="517" width="15.7109375" style="49" customWidth="1"/>
    <col min="518" max="518" width="12.85546875" style="49" bestFit="1" customWidth="1"/>
    <col min="519" max="520" width="15.7109375" style="49" customWidth="1"/>
    <col min="521" max="521" width="13.28515625" style="49" customWidth="1"/>
    <col min="522" max="522" width="0.85546875" style="49" customWidth="1"/>
    <col min="523" max="523" width="16.7109375" style="49" customWidth="1"/>
    <col min="524" max="524" width="18.28515625" style="49" customWidth="1"/>
    <col min="525" max="525" width="14.85546875" style="49" bestFit="1" customWidth="1"/>
    <col min="526" max="748" width="11.42578125" style="49" customWidth="1"/>
    <col min="749" max="749" width="4.28515625" style="49" customWidth="1"/>
    <col min="750" max="750" width="4.85546875" style="49" customWidth="1"/>
    <col min="751" max="751" width="46.42578125" style="49" customWidth="1"/>
    <col min="752" max="763" width="12.85546875" style="49" customWidth="1"/>
    <col min="764" max="764" width="6.140625" style="49" customWidth="1"/>
    <col min="765" max="765" width="5.28515625" style="49" customWidth="1"/>
    <col min="766" max="766" width="67.7109375" style="49" customWidth="1"/>
    <col min="767" max="768" width="15.7109375" style="49"/>
    <col min="769" max="769" width="6.140625" style="49" customWidth="1"/>
    <col min="770" max="770" width="5.28515625" style="49" customWidth="1"/>
    <col min="771" max="771" width="67.7109375" style="49" customWidth="1"/>
    <col min="772" max="773" width="15.7109375" style="49" customWidth="1"/>
    <col min="774" max="774" width="12.85546875" style="49" bestFit="1" customWidth="1"/>
    <col min="775" max="776" width="15.7109375" style="49" customWidth="1"/>
    <col min="777" max="777" width="13.28515625" style="49" customWidth="1"/>
    <col min="778" max="778" width="0.85546875" style="49" customWidth="1"/>
    <col min="779" max="779" width="16.7109375" style="49" customWidth="1"/>
    <col min="780" max="780" width="18.28515625" style="49" customWidth="1"/>
    <col min="781" max="781" width="14.85546875" style="49" bestFit="1" customWidth="1"/>
    <col min="782" max="1004" width="11.42578125" style="49" customWidth="1"/>
    <col min="1005" max="1005" width="4.28515625" style="49" customWidth="1"/>
    <col min="1006" max="1006" width="4.85546875" style="49" customWidth="1"/>
    <col min="1007" max="1007" width="46.42578125" style="49" customWidth="1"/>
    <col min="1008" max="1019" width="12.85546875" style="49" customWidth="1"/>
    <col min="1020" max="1020" width="6.140625" style="49" customWidth="1"/>
    <col min="1021" max="1021" width="5.28515625" style="49" customWidth="1"/>
    <col min="1022" max="1022" width="67.7109375" style="49" customWidth="1"/>
    <col min="1023" max="1024" width="15.7109375" style="49"/>
    <col min="1025" max="1025" width="6.140625" style="49" customWidth="1"/>
    <col min="1026" max="1026" width="5.28515625" style="49" customWidth="1"/>
    <col min="1027" max="1027" width="67.7109375" style="49" customWidth="1"/>
    <col min="1028" max="1029" width="15.7109375" style="49" customWidth="1"/>
    <col min="1030" max="1030" width="12.85546875" style="49" bestFit="1" customWidth="1"/>
    <col min="1031" max="1032" width="15.7109375" style="49" customWidth="1"/>
    <col min="1033" max="1033" width="13.28515625" style="49" customWidth="1"/>
    <col min="1034" max="1034" width="0.85546875" style="49" customWidth="1"/>
    <col min="1035" max="1035" width="16.7109375" style="49" customWidth="1"/>
    <col min="1036" max="1036" width="18.28515625" style="49" customWidth="1"/>
    <col min="1037" max="1037" width="14.85546875" style="49" bestFit="1" customWidth="1"/>
    <col min="1038" max="1260" width="11.42578125" style="49" customWidth="1"/>
    <col min="1261" max="1261" width="4.28515625" style="49" customWidth="1"/>
    <col min="1262" max="1262" width="4.85546875" style="49" customWidth="1"/>
    <col min="1263" max="1263" width="46.42578125" style="49" customWidth="1"/>
    <col min="1264" max="1275" width="12.85546875" style="49" customWidth="1"/>
    <col min="1276" max="1276" width="6.140625" style="49" customWidth="1"/>
    <col min="1277" max="1277" width="5.28515625" style="49" customWidth="1"/>
    <col min="1278" max="1278" width="67.7109375" style="49" customWidth="1"/>
    <col min="1279" max="1280" width="15.7109375" style="49"/>
    <col min="1281" max="1281" width="6.140625" style="49" customWidth="1"/>
    <col min="1282" max="1282" width="5.28515625" style="49" customWidth="1"/>
    <col min="1283" max="1283" width="67.7109375" style="49" customWidth="1"/>
    <col min="1284" max="1285" width="15.7109375" style="49" customWidth="1"/>
    <col min="1286" max="1286" width="12.85546875" style="49" bestFit="1" customWidth="1"/>
    <col min="1287" max="1288" width="15.7109375" style="49" customWidth="1"/>
    <col min="1289" max="1289" width="13.28515625" style="49" customWidth="1"/>
    <col min="1290" max="1290" width="0.85546875" style="49" customWidth="1"/>
    <col min="1291" max="1291" width="16.7109375" style="49" customWidth="1"/>
    <col min="1292" max="1292" width="18.28515625" style="49" customWidth="1"/>
    <col min="1293" max="1293" width="14.85546875" style="49" bestFit="1" customWidth="1"/>
    <col min="1294" max="1516" width="11.42578125" style="49" customWidth="1"/>
    <col min="1517" max="1517" width="4.28515625" style="49" customWidth="1"/>
    <col min="1518" max="1518" width="4.85546875" style="49" customWidth="1"/>
    <col min="1519" max="1519" width="46.42578125" style="49" customWidth="1"/>
    <col min="1520" max="1531" width="12.85546875" style="49" customWidth="1"/>
    <col min="1532" max="1532" width="6.140625" style="49" customWidth="1"/>
    <col min="1533" max="1533" width="5.28515625" style="49" customWidth="1"/>
    <col min="1534" max="1534" width="67.7109375" style="49" customWidth="1"/>
    <col min="1535" max="1536" width="15.7109375" style="49"/>
    <col min="1537" max="1537" width="6.140625" style="49" customWidth="1"/>
    <col min="1538" max="1538" width="5.28515625" style="49" customWidth="1"/>
    <col min="1539" max="1539" width="67.7109375" style="49" customWidth="1"/>
    <col min="1540" max="1541" width="15.7109375" style="49" customWidth="1"/>
    <col min="1542" max="1542" width="12.85546875" style="49" bestFit="1" customWidth="1"/>
    <col min="1543" max="1544" width="15.7109375" style="49" customWidth="1"/>
    <col min="1545" max="1545" width="13.28515625" style="49" customWidth="1"/>
    <col min="1546" max="1546" width="0.85546875" style="49" customWidth="1"/>
    <col min="1547" max="1547" width="16.7109375" style="49" customWidth="1"/>
    <col min="1548" max="1548" width="18.28515625" style="49" customWidth="1"/>
    <col min="1549" max="1549" width="14.85546875" style="49" bestFit="1" customWidth="1"/>
    <col min="1550" max="1772" width="11.42578125" style="49" customWidth="1"/>
    <col min="1773" max="1773" width="4.28515625" style="49" customWidth="1"/>
    <col min="1774" max="1774" width="4.85546875" style="49" customWidth="1"/>
    <col min="1775" max="1775" width="46.42578125" style="49" customWidth="1"/>
    <col min="1776" max="1787" width="12.85546875" style="49" customWidth="1"/>
    <col min="1788" max="1788" width="6.140625" style="49" customWidth="1"/>
    <col min="1789" max="1789" width="5.28515625" style="49" customWidth="1"/>
    <col min="1790" max="1790" width="67.7109375" style="49" customWidth="1"/>
    <col min="1791" max="1792" width="15.7109375" style="49"/>
    <col min="1793" max="1793" width="6.140625" style="49" customWidth="1"/>
    <col min="1794" max="1794" width="5.28515625" style="49" customWidth="1"/>
    <col min="1795" max="1795" width="67.7109375" style="49" customWidth="1"/>
    <col min="1796" max="1797" width="15.7109375" style="49" customWidth="1"/>
    <col min="1798" max="1798" width="12.85546875" style="49" bestFit="1" customWidth="1"/>
    <col min="1799" max="1800" width="15.7109375" style="49" customWidth="1"/>
    <col min="1801" max="1801" width="13.28515625" style="49" customWidth="1"/>
    <col min="1802" max="1802" width="0.85546875" style="49" customWidth="1"/>
    <col min="1803" max="1803" width="16.7109375" style="49" customWidth="1"/>
    <col min="1804" max="1804" width="18.28515625" style="49" customWidth="1"/>
    <col min="1805" max="1805" width="14.85546875" style="49" bestFit="1" customWidth="1"/>
    <col min="1806" max="2028" width="11.42578125" style="49" customWidth="1"/>
    <col min="2029" max="2029" width="4.28515625" style="49" customWidth="1"/>
    <col min="2030" max="2030" width="4.85546875" style="49" customWidth="1"/>
    <col min="2031" max="2031" width="46.42578125" style="49" customWidth="1"/>
    <col min="2032" max="2043" width="12.85546875" style="49" customWidth="1"/>
    <col min="2044" max="2044" width="6.140625" style="49" customWidth="1"/>
    <col min="2045" max="2045" width="5.28515625" style="49" customWidth="1"/>
    <col min="2046" max="2046" width="67.7109375" style="49" customWidth="1"/>
    <col min="2047" max="2048" width="15.7109375" style="49"/>
    <col min="2049" max="2049" width="6.140625" style="49" customWidth="1"/>
    <col min="2050" max="2050" width="5.28515625" style="49" customWidth="1"/>
    <col min="2051" max="2051" width="67.7109375" style="49" customWidth="1"/>
    <col min="2052" max="2053" width="15.7109375" style="49" customWidth="1"/>
    <col min="2054" max="2054" width="12.85546875" style="49" bestFit="1" customWidth="1"/>
    <col min="2055" max="2056" width="15.7109375" style="49" customWidth="1"/>
    <col min="2057" max="2057" width="13.28515625" style="49" customWidth="1"/>
    <col min="2058" max="2058" width="0.85546875" style="49" customWidth="1"/>
    <col min="2059" max="2059" width="16.7109375" style="49" customWidth="1"/>
    <col min="2060" max="2060" width="18.28515625" style="49" customWidth="1"/>
    <col min="2061" max="2061" width="14.85546875" style="49" bestFit="1" customWidth="1"/>
    <col min="2062" max="2284" width="11.42578125" style="49" customWidth="1"/>
    <col min="2285" max="2285" width="4.28515625" style="49" customWidth="1"/>
    <col min="2286" max="2286" width="4.85546875" style="49" customWidth="1"/>
    <col min="2287" max="2287" width="46.42578125" style="49" customWidth="1"/>
    <col min="2288" max="2299" width="12.85546875" style="49" customWidth="1"/>
    <col min="2300" max="2300" width="6.140625" style="49" customWidth="1"/>
    <col min="2301" max="2301" width="5.28515625" style="49" customWidth="1"/>
    <col min="2302" max="2302" width="67.7109375" style="49" customWidth="1"/>
    <col min="2303" max="2304" width="15.7109375" style="49"/>
    <col min="2305" max="2305" width="6.140625" style="49" customWidth="1"/>
    <col min="2306" max="2306" width="5.28515625" style="49" customWidth="1"/>
    <col min="2307" max="2307" width="67.7109375" style="49" customWidth="1"/>
    <col min="2308" max="2309" width="15.7109375" style="49" customWidth="1"/>
    <col min="2310" max="2310" width="12.85546875" style="49" bestFit="1" customWidth="1"/>
    <col min="2311" max="2312" width="15.7109375" style="49" customWidth="1"/>
    <col min="2313" max="2313" width="13.28515625" style="49" customWidth="1"/>
    <col min="2314" max="2314" width="0.85546875" style="49" customWidth="1"/>
    <col min="2315" max="2315" width="16.7109375" style="49" customWidth="1"/>
    <col min="2316" max="2316" width="18.28515625" style="49" customWidth="1"/>
    <col min="2317" max="2317" width="14.85546875" style="49" bestFit="1" customWidth="1"/>
    <col min="2318" max="2540" width="11.42578125" style="49" customWidth="1"/>
    <col min="2541" max="2541" width="4.28515625" style="49" customWidth="1"/>
    <col min="2542" max="2542" width="4.85546875" style="49" customWidth="1"/>
    <col min="2543" max="2543" width="46.42578125" style="49" customWidth="1"/>
    <col min="2544" max="2555" width="12.85546875" style="49" customWidth="1"/>
    <col min="2556" max="2556" width="6.140625" style="49" customWidth="1"/>
    <col min="2557" max="2557" width="5.28515625" style="49" customWidth="1"/>
    <col min="2558" max="2558" width="67.7109375" style="49" customWidth="1"/>
    <col min="2559" max="2560" width="15.7109375" style="49"/>
    <col min="2561" max="2561" width="6.140625" style="49" customWidth="1"/>
    <col min="2562" max="2562" width="5.28515625" style="49" customWidth="1"/>
    <col min="2563" max="2563" width="67.7109375" style="49" customWidth="1"/>
    <col min="2564" max="2565" width="15.7109375" style="49" customWidth="1"/>
    <col min="2566" max="2566" width="12.85546875" style="49" bestFit="1" customWidth="1"/>
    <col min="2567" max="2568" width="15.7109375" style="49" customWidth="1"/>
    <col min="2569" max="2569" width="13.28515625" style="49" customWidth="1"/>
    <col min="2570" max="2570" width="0.85546875" style="49" customWidth="1"/>
    <col min="2571" max="2571" width="16.7109375" style="49" customWidth="1"/>
    <col min="2572" max="2572" width="18.28515625" style="49" customWidth="1"/>
    <col min="2573" max="2573" width="14.85546875" style="49" bestFit="1" customWidth="1"/>
    <col min="2574" max="2796" width="11.42578125" style="49" customWidth="1"/>
    <col min="2797" max="2797" width="4.28515625" style="49" customWidth="1"/>
    <col min="2798" max="2798" width="4.85546875" style="49" customWidth="1"/>
    <col min="2799" max="2799" width="46.42578125" style="49" customWidth="1"/>
    <col min="2800" max="2811" width="12.85546875" style="49" customWidth="1"/>
    <col min="2812" max="2812" width="6.140625" style="49" customWidth="1"/>
    <col min="2813" max="2813" width="5.28515625" style="49" customWidth="1"/>
    <col min="2814" max="2814" width="67.7109375" style="49" customWidth="1"/>
    <col min="2815" max="2816" width="15.7109375" style="49"/>
    <col min="2817" max="2817" width="6.140625" style="49" customWidth="1"/>
    <col min="2818" max="2818" width="5.28515625" style="49" customWidth="1"/>
    <col min="2819" max="2819" width="67.7109375" style="49" customWidth="1"/>
    <col min="2820" max="2821" width="15.7109375" style="49" customWidth="1"/>
    <col min="2822" max="2822" width="12.85546875" style="49" bestFit="1" customWidth="1"/>
    <col min="2823" max="2824" width="15.7109375" style="49" customWidth="1"/>
    <col min="2825" max="2825" width="13.28515625" style="49" customWidth="1"/>
    <col min="2826" max="2826" width="0.85546875" style="49" customWidth="1"/>
    <col min="2827" max="2827" width="16.7109375" style="49" customWidth="1"/>
    <col min="2828" max="2828" width="18.28515625" style="49" customWidth="1"/>
    <col min="2829" max="2829" width="14.85546875" style="49" bestFit="1" customWidth="1"/>
    <col min="2830" max="3052" width="11.42578125" style="49" customWidth="1"/>
    <col min="3053" max="3053" width="4.28515625" style="49" customWidth="1"/>
    <col min="3054" max="3054" width="4.85546875" style="49" customWidth="1"/>
    <col min="3055" max="3055" width="46.42578125" style="49" customWidth="1"/>
    <col min="3056" max="3067" width="12.85546875" style="49" customWidth="1"/>
    <col min="3068" max="3068" width="6.140625" style="49" customWidth="1"/>
    <col min="3069" max="3069" width="5.28515625" style="49" customWidth="1"/>
    <col min="3070" max="3070" width="67.7109375" style="49" customWidth="1"/>
    <col min="3071" max="3072" width="15.7109375" style="49"/>
    <col min="3073" max="3073" width="6.140625" style="49" customWidth="1"/>
    <col min="3074" max="3074" width="5.28515625" style="49" customWidth="1"/>
    <col min="3075" max="3075" width="67.7109375" style="49" customWidth="1"/>
    <col min="3076" max="3077" width="15.7109375" style="49" customWidth="1"/>
    <col min="3078" max="3078" width="12.85546875" style="49" bestFit="1" customWidth="1"/>
    <col min="3079" max="3080" width="15.7109375" style="49" customWidth="1"/>
    <col min="3081" max="3081" width="13.28515625" style="49" customWidth="1"/>
    <col min="3082" max="3082" width="0.85546875" style="49" customWidth="1"/>
    <col min="3083" max="3083" width="16.7109375" style="49" customWidth="1"/>
    <col min="3084" max="3084" width="18.28515625" style="49" customWidth="1"/>
    <col min="3085" max="3085" width="14.85546875" style="49" bestFit="1" customWidth="1"/>
    <col min="3086" max="3308" width="11.42578125" style="49" customWidth="1"/>
    <col min="3309" max="3309" width="4.28515625" style="49" customWidth="1"/>
    <col min="3310" max="3310" width="4.85546875" style="49" customWidth="1"/>
    <col min="3311" max="3311" width="46.42578125" style="49" customWidth="1"/>
    <col min="3312" max="3323" width="12.85546875" style="49" customWidth="1"/>
    <col min="3324" max="3324" width="6.140625" style="49" customWidth="1"/>
    <col min="3325" max="3325" width="5.28515625" style="49" customWidth="1"/>
    <col min="3326" max="3326" width="67.7109375" style="49" customWidth="1"/>
    <col min="3327" max="3328" width="15.7109375" style="49"/>
    <col min="3329" max="3329" width="6.140625" style="49" customWidth="1"/>
    <col min="3330" max="3330" width="5.28515625" style="49" customWidth="1"/>
    <col min="3331" max="3331" width="67.7109375" style="49" customWidth="1"/>
    <col min="3332" max="3333" width="15.7109375" style="49" customWidth="1"/>
    <col min="3334" max="3334" width="12.85546875" style="49" bestFit="1" customWidth="1"/>
    <col min="3335" max="3336" width="15.7109375" style="49" customWidth="1"/>
    <col min="3337" max="3337" width="13.28515625" style="49" customWidth="1"/>
    <col min="3338" max="3338" width="0.85546875" style="49" customWidth="1"/>
    <col min="3339" max="3339" width="16.7109375" style="49" customWidth="1"/>
    <col min="3340" max="3340" width="18.28515625" style="49" customWidth="1"/>
    <col min="3341" max="3341" width="14.85546875" style="49" bestFit="1" customWidth="1"/>
    <col min="3342" max="3564" width="11.42578125" style="49" customWidth="1"/>
    <col min="3565" max="3565" width="4.28515625" style="49" customWidth="1"/>
    <col min="3566" max="3566" width="4.85546875" style="49" customWidth="1"/>
    <col min="3567" max="3567" width="46.42578125" style="49" customWidth="1"/>
    <col min="3568" max="3579" width="12.85546875" style="49" customWidth="1"/>
    <col min="3580" max="3580" width="6.140625" style="49" customWidth="1"/>
    <col min="3581" max="3581" width="5.28515625" style="49" customWidth="1"/>
    <col min="3582" max="3582" width="67.7109375" style="49" customWidth="1"/>
    <col min="3583" max="3584" width="15.7109375" style="49"/>
    <col min="3585" max="3585" width="6.140625" style="49" customWidth="1"/>
    <col min="3586" max="3586" width="5.28515625" style="49" customWidth="1"/>
    <col min="3587" max="3587" width="67.7109375" style="49" customWidth="1"/>
    <col min="3588" max="3589" width="15.7109375" style="49" customWidth="1"/>
    <col min="3590" max="3590" width="12.85546875" style="49" bestFit="1" customWidth="1"/>
    <col min="3591" max="3592" width="15.7109375" style="49" customWidth="1"/>
    <col min="3593" max="3593" width="13.28515625" style="49" customWidth="1"/>
    <col min="3594" max="3594" width="0.85546875" style="49" customWidth="1"/>
    <col min="3595" max="3595" width="16.7109375" style="49" customWidth="1"/>
    <col min="3596" max="3596" width="18.28515625" style="49" customWidth="1"/>
    <col min="3597" max="3597" width="14.85546875" style="49" bestFit="1" customWidth="1"/>
    <col min="3598" max="3820" width="11.42578125" style="49" customWidth="1"/>
    <col min="3821" max="3821" width="4.28515625" style="49" customWidth="1"/>
    <col min="3822" max="3822" width="4.85546875" style="49" customWidth="1"/>
    <col min="3823" max="3823" width="46.42578125" style="49" customWidth="1"/>
    <col min="3824" max="3835" width="12.85546875" style="49" customWidth="1"/>
    <col min="3836" max="3836" width="6.140625" style="49" customWidth="1"/>
    <col min="3837" max="3837" width="5.28515625" style="49" customWidth="1"/>
    <col min="3838" max="3838" width="67.7109375" style="49" customWidth="1"/>
    <col min="3839" max="3840" width="15.7109375" style="49"/>
    <col min="3841" max="3841" width="6.140625" style="49" customWidth="1"/>
    <col min="3842" max="3842" width="5.28515625" style="49" customWidth="1"/>
    <col min="3843" max="3843" width="67.7109375" style="49" customWidth="1"/>
    <col min="3844" max="3845" width="15.7109375" style="49" customWidth="1"/>
    <col min="3846" max="3846" width="12.85546875" style="49" bestFit="1" customWidth="1"/>
    <col min="3847" max="3848" width="15.7109375" style="49" customWidth="1"/>
    <col min="3849" max="3849" width="13.28515625" style="49" customWidth="1"/>
    <col min="3850" max="3850" width="0.85546875" style="49" customWidth="1"/>
    <col min="3851" max="3851" width="16.7109375" style="49" customWidth="1"/>
    <col min="3852" max="3852" width="18.28515625" style="49" customWidth="1"/>
    <col min="3853" max="3853" width="14.85546875" style="49" bestFit="1" customWidth="1"/>
    <col min="3854" max="4076" width="11.42578125" style="49" customWidth="1"/>
    <col min="4077" max="4077" width="4.28515625" style="49" customWidth="1"/>
    <col min="4078" max="4078" width="4.85546875" style="49" customWidth="1"/>
    <col min="4079" max="4079" width="46.42578125" style="49" customWidth="1"/>
    <col min="4080" max="4091" width="12.85546875" style="49" customWidth="1"/>
    <col min="4092" max="4092" width="6.140625" style="49" customWidth="1"/>
    <col min="4093" max="4093" width="5.28515625" style="49" customWidth="1"/>
    <col min="4094" max="4094" width="67.7109375" style="49" customWidth="1"/>
    <col min="4095" max="4096" width="15.7109375" style="49"/>
    <col min="4097" max="4097" width="6.140625" style="49" customWidth="1"/>
    <col min="4098" max="4098" width="5.28515625" style="49" customWidth="1"/>
    <col min="4099" max="4099" width="67.7109375" style="49" customWidth="1"/>
    <col min="4100" max="4101" width="15.7109375" style="49" customWidth="1"/>
    <col min="4102" max="4102" width="12.85546875" style="49" bestFit="1" customWidth="1"/>
    <col min="4103" max="4104" width="15.7109375" style="49" customWidth="1"/>
    <col min="4105" max="4105" width="13.28515625" style="49" customWidth="1"/>
    <col min="4106" max="4106" width="0.85546875" style="49" customWidth="1"/>
    <col min="4107" max="4107" width="16.7109375" style="49" customWidth="1"/>
    <col min="4108" max="4108" width="18.28515625" style="49" customWidth="1"/>
    <col min="4109" max="4109" width="14.85546875" style="49" bestFit="1" customWidth="1"/>
    <col min="4110" max="4332" width="11.42578125" style="49" customWidth="1"/>
    <col min="4333" max="4333" width="4.28515625" style="49" customWidth="1"/>
    <col min="4334" max="4334" width="4.85546875" style="49" customWidth="1"/>
    <col min="4335" max="4335" width="46.42578125" style="49" customWidth="1"/>
    <col min="4336" max="4347" width="12.85546875" style="49" customWidth="1"/>
    <col min="4348" max="4348" width="6.140625" style="49" customWidth="1"/>
    <col min="4349" max="4349" width="5.28515625" style="49" customWidth="1"/>
    <col min="4350" max="4350" width="67.7109375" style="49" customWidth="1"/>
    <col min="4351" max="4352" width="15.7109375" style="49"/>
    <col min="4353" max="4353" width="6.140625" style="49" customWidth="1"/>
    <col min="4354" max="4354" width="5.28515625" style="49" customWidth="1"/>
    <col min="4355" max="4355" width="67.7109375" style="49" customWidth="1"/>
    <col min="4356" max="4357" width="15.7109375" style="49" customWidth="1"/>
    <col min="4358" max="4358" width="12.85546875" style="49" bestFit="1" customWidth="1"/>
    <col min="4359" max="4360" width="15.7109375" style="49" customWidth="1"/>
    <col min="4361" max="4361" width="13.28515625" style="49" customWidth="1"/>
    <col min="4362" max="4362" width="0.85546875" style="49" customWidth="1"/>
    <col min="4363" max="4363" width="16.7109375" style="49" customWidth="1"/>
    <col min="4364" max="4364" width="18.28515625" style="49" customWidth="1"/>
    <col min="4365" max="4365" width="14.85546875" style="49" bestFit="1" customWidth="1"/>
    <col min="4366" max="4588" width="11.42578125" style="49" customWidth="1"/>
    <col min="4589" max="4589" width="4.28515625" style="49" customWidth="1"/>
    <col min="4590" max="4590" width="4.85546875" style="49" customWidth="1"/>
    <col min="4591" max="4591" width="46.42578125" style="49" customWidth="1"/>
    <col min="4592" max="4603" width="12.85546875" style="49" customWidth="1"/>
    <col min="4604" max="4604" width="6.140625" style="49" customWidth="1"/>
    <col min="4605" max="4605" width="5.28515625" style="49" customWidth="1"/>
    <col min="4606" max="4606" width="67.7109375" style="49" customWidth="1"/>
    <col min="4607" max="4608" width="15.7109375" style="49"/>
    <col min="4609" max="4609" width="6.140625" style="49" customWidth="1"/>
    <col min="4610" max="4610" width="5.28515625" style="49" customWidth="1"/>
    <col min="4611" max="4611" width="67.7109375" style="49" customWidth="1"/>
    <col min="4612" max="4613" width="15.7109375" style="49" customWidth="1"/>
    <col min="4614" max="4614" width="12.85546875" style="49" bestFit="1" customWidth="1"/>
    <col min="4615" max="4616" width="15.7109375" style="49" customWidth="1"/>
    <col min="4617" max="4617" width="13.28515625" style="49" customWidth="1"/>
    <col min="4618" max="4618" width="0.85546875" style="49" customWidth="1"/>
    <col min="4619" max="4619" width="16.7109375" style="49" customWidth="1"/>
    <col min="4620" max="4620" width="18.28515625" style="49" customWidth="1"/>
    <col min="4621" max="4621" width="14.85546875" style="49" bestFit="1" customWidth="1"/>
    <col min="4622" max="4844" width="11.42578125" style="49" customWidth="1"/>
    <col min="4845" max="4845" width="4.28515625" style="49" customWidth="1"/>
    <col min="4846" max="4846" width="4.85546875" style="49" customWidth="1"/>
    <col min="4847" max="4847" width="46.42578125" style="49" customWidth="1"/>
    <col min="4848" max="4859" width="12.85546875" style="49" customWidth="1"/>
    <col min="4860" max="4860" width="6.140625" style="49" customWidth="1"/>
    <col min="4861" max="4861" width="5.28515625" style="49" customWidth="1"/>
    <col min="4862" max="4862" width="67.7109375" style="49" customWidth="1"/>
    <col min="4863" max="4864" width="15.7109375" style="49"/>
    <col min="4865" max="4865" width="6.140625" style="49" customWidth="1"/>
    <col min="4866" max="4866" width="5.28515625" style="49" customWidth="1"/>
    <col min="4867" max="4867" width="67.7109375" style="49" customWidth="1"/>
    <col min="4868" max="4869" width="15.7109375" style="49" customWidth="1"/>
    <col min="4870" max="4870" width="12.85546875" style="49" bestFit="1" customWidth="1"/>
    <col min="4871" max="4872" width="15.7109375" style="49" customWidth="1"/>
    <col min="4873" max="4873" width="13.28515625" style="49" customWidth="1"/>
    <col min="4874" max="4874" width="0.85546875" style="49" customWidth="1"/>
    <col min="4875" max="4875" width="16.7109375" style="49" customWidth="1"/>
    <col min="4876" max="4876" width="18.28515625" style="49" customWidth="1"/>
    <col min="4877" max="4877" width="14.85546875" style="49" bestFit="1" customWidth="1"/>
    <col min="4878" max="5100" width="11.42578125" style="49" customWidth="1"/>
    <col min="5101" max="5101" width="4.28515625" style="49" customWidth="1"/>
    <col min="5102" max="5102" width="4.85546875" style="49" customWidth="1"/>
    <col min="5103" max="5103" width="46.42578125" style="49" customWidth="1"/>
    <col min="5104" max="5115" width="12.85546875" style="49" customWidth="1"/>
    <col min="5116" max="5116" width="6.140625" style="49" customWidth="1"/>
    <col min="5117" max="5117" width="5.28515625" style="49" customWidth="1"/>
    <col min="5118" max="5118" width="67.7109375" style="49" customWidth="1"/>
    <col min="5119" max="5120" width="15.7109375" style="49"/>
    <col min="5121" max="5121" width="6.140625" style="49" customWidth="1"/>
    <col min="5122" max="5122" width="5.28515625" style="49" customWidth="1"/>
    <col min="5123" max="5123" width="67.7109375" style="49" customWidth="1"/>
    <col min="5124" max="5125" width="15.7109375" style="49" customWidth="1"/>
    <col min="5126" max="5126" width="12.85546875" style="49" bestFit="1" customWidth="1"/>
    <col min="5127" max="5128" width="15.7109375" style="49" customWidth="1"/>
    <col min="5129" max="5129" width="13.28515625" style="49" customWidth="1"/>
    <col min="5130" max="5130" width="0.85546875" style="49" customWidth="1"/>
    <col min="5131" max="5131" width="16.7109375" style="49" customWidth="1"/>
    <col min="5132" max="5132" width="18.28515625" style="49" customWidth="1"/>
    <col min="5133" max="5133" width="14.85546875" style="49" bestFit="1" customWidth="1"/>
    <col min="5134" max="5356" width="11.42578125" style="49" customWidth="1"/>
    <col min="5357" max="5357" width="4.28515625" style="49" customWidth="1"/>
    <col min="5358" max="5358" width="4.85546875" style="49" customWidth="1"/>
    <col min="5359" max="5359" width="46.42578125" style="49" customWidth="1"/>
    <col min="5360" max="5371" width="12.85546875" style="49" customWidth="1"/>
    <col min="5372" max="5372" width="6.140625" style="49" customWidth="1"/>
    <col min="5373" max="5373" width="5.28515625" style="49" customWidth="1"/>
    <col min="5374" max="5374" width="67.7109375" style="49" customWidth="1"/>
    <col min="5375" max="5376" width="15.7109375" style="49"/>
    <col min="5377" max="5377" width="6.140625" style="49" customWidth="1"/>
    <col min="5378" max="5378" width="5.28515625" style="49" customWidth="1"/>
    <col min="5379" max="5379" width="67.7109375" style="49" customWidth="1"/>
    <col min="5380" max="5381" width="15.7109375" style="49" customWidth="1"/>
    <col min="5382" max="5382" width="12.85546875" style="49" bestFit="1" customWidth="1"/>
    <col min="5383" max="5384" width="15.7109375" style="49" customWidth="1"/>
    <col min="5385" max="5385" width="13.28515625" style="49" customWidth="1"/>
    <col min="5386" max="5386" width="0.85546875" style="49" customWidth="1"/>
    <col min="5387" max="5387" width="16.7109375" style="49" customWidth="1"/>
    <col min="5388" max="5388" width="18.28515625" style="49" customWidth="1"/>
    <col min="5389" max="5389" width="14.85546875" style="49" bestFit="1" customWidth="1"/>
    <col min="5390" max="5612" width="11.42578125" style="49" customWidth="1"/>
    <col min="5613" max="5613" width="4.28515625" style="49" customWidth="1"/>
    <col min="5614" max="5614" width="4.85546875" style="49" customWidth="1"/>
    <col min="5615" max="5615" width="46.42578125" style="49" customWidth="1"/>
    <col min="5616" max="5627" width="12.85546875" style="49" customWidth="1"/>
    <col min="5628" max="5628" width="6.140625" style="49" customWidth="1"/>
    <col min="5629" max="5629" width="5.28515625" style="49" customWidth="1"/>
    <col min="5630" max="5630" width="67.7109375" style="49" customWidth="1"/>
    <col min="5631" max="5632" width="15.7109375" style="49"/>
    <col min="5633" max="5633" width="6.140625" style="49" customWidth="1"/>
    <col min="5634" max="5634" width="5.28515625" style="49" customWidth="1"/>
    <col min="5635" max="5635" width="67.7109375" style="49" customWidth="1"/>
    <col min="5636" max="5637" width="15.7109375" style="49" customWidth="1"/>
    <col min="5638" max="5638" width="12.85546875" style="49" bestFit="1" customWidth="1"/>
    <col min="5639" max="5640" width="15.7109375" style="49" customWidth="1"/>
    <col min="5641" max="5641" width="13.28515625" style="49" customWidth="1"/>
    <col min="5642" max="5642" width="0.85546875" style="49" customWidth="1"/>
    <col min="5643" max="5643" width="16.7109375" style="49" customWidth="1"/>
    <col min="5644" max="5644" width="18.28515625" style="49" customWidth="1"/>
    <col min="5645" max="5645" width="14.85546875" style="49" bestFit="1" customWidth="1"/>
    <col min="5646" max="5868" width="11.42578125" style="49" customWidth="1"/>
    <col min="5869" max="5869" width="4.28515625" style="49" customWidth="1"/>
    <col min="5870" max="5870" width="4.85546875" style="49" customWidth="1"/>
    <col min="5871" max="5871" width="46.42578125" style="49" customWidth="1"/>
    <col min="5872" max="5883" width="12.85546875" style="49" customWidth="1"/>
    <col min="5884" max="5884" width="6.140625" style="49" customWidth="1"/>
    <col min="5885" max="5885" width="5.28515625" style="49" customWidth="1"/>
    <col min="5886" max="5886" width="67.7109375" style="49" customWidth="1"/>
    <col min="5887" max="5888" width="15.7109375" style="49"/>
    <col min="5889" max="5889" width="6.140625" style="49" customWidth="1"/>
    <col min="5890" max="5890" width="5.28515625" style="49" customWidth="1"/>
    <col min="5891" max="5891" width="67.7109375" style="49" customWidth="1"/>
    <col min="5892" max="5893" width="15.7109375" style="49" customWidth="1"/>
    <col min="5894" max="5894" width="12.85546875" style="49" bestFit="1" customWidth="1"/>
    <col min="5895" max="5896" width="15.7109375" style="49" customWidth="1"/>
    <col min="5897" max="5897" width="13.28515625" style="49" customWidth="1"/>
    <col min="5898" max="5898" width="0.85546875" style="49" customWidth="1"/>
    <col min="5899" max="5899" width="16.7109375" style="49" customWidth="1"/>
    <col min="5900" max="5900" width="18.28515625" style="49" customWidth="1"/>
    <col min="5901" max="5901" width="14.85546875" style="49" bestFit="1" customWidth="1"/>
    <col min="5902" max="6124" width="11.42578125" style="49" customWidth="1"/>
    <col min="6125" max="6125" width="4.28515625" style="49" customWidth="1"/>
    <col min="6126" max="6126" width="4.85546875" style="49" customWidth="1"/>
    <col min="6127" max="6127" width="46.42578125" style="49" customWidth="1"/>
    <col min="6128" max="6139" width="12.85546875" style="49" customWidth="1"/>
    <col min="6140" max="6140" width="6.140625" style="49" customWidth="1"/>
    <col min="6141" max="6141" width="5.28515625" style="49" customWidth="1"/>
    <col min="6142" max="6142" width="67.7109375" style="49" customWidth="1"/>
    <col min="6143" max="6144" width="15.7109375" style="49"/>
    <col min="6145" max="6145" width="6.140625" style="49" customWidth="1"/>
    <col min="6146" max="6146" width="5.28515625" style="49" customWidth="1"/>
    <col min="6147" max="6147" width="67.7109375" style="49" customWidth="1"/>
    <col min="6148" max="6149" width="15.7109375" style="49" customWidth="1"/>
    <col min="6150" max="6150" width="12.85546875" style="49" bestFit="1" customWidth="1"/>
    <col min="6151" max="6152" width="15.7109375" style="49" customWidth="1"/>
    <col min="6153" max="6153" width="13.28515625" style="49" customWidth="1"/>
    <col min="6154" max="6154" width="0.85546875" style="49" customWidth="1"/>
    <col min="6155" max="6155" width="16.7109375" style="49" customWidth="1"/>
    <col min="6156" max="6156" width="18.28515625" style="49" customWidth="1"/>
    <col min="6157" max="6157" width="14.85546875" style="49" bestFit="1" customWidth="1"/>
    <col min="6158" max="6380" width="11.42578125" style="49" customWidth="1"/>
    <col min="6381" max="6381" width="4.28515625" style="49" customWidth="1"/>
    <col min="6382" max="6382" width="4.85546875" style="49" customWidth="1"/>
    <col min="6383" max="6383" width="46.42578125" style="49" customWidth="1"/>
    <col min="6384" max="6395" width="12.85546875" style="49" customWidth="1"/>
    <col min="6396" max="6396" width="6.140625" style="49" customWidth="1"/>
    <col min="6397" max="6397" width="5.28515625" style="49" customWidth="1"/>
    <col min="6398" max="6398" width="67.7109375" style="49" customWidth="1"/>
    <col min="6399" max="6400" width="15.7109375" style="49"/>
    <col min="6401" max="6401" width="6.140625" style="49" customWidth="1"/>
    <col min="6402" max="6402" width="5.28515625" style="49" customWidth="1"/>
    <col min="6403" max="6403" width="67.7109375" style="49" customWidth="1"/>
    <col min="6404" max="6405" width="15.7109375" style="49" customWidth="1"/>
    <col min="6406" max="6406" width="12.85546875" style="49" bestFit="1" customWidth="1"/>
    <col min="6407" max="6408" width="15.7109375" style="49" customWidth="1"/>
    <col min="6409" max="6409" width="13.28515625" style="49" customWidth="1"/>
    <col min="6410" max="6410" width="0.85546875" style="49" customWidth="1"/>
    <col min="6411" max="6411" width="16.7109375" style="49" customWidth="1"/>
    <col min="6412" max="6412" width="18.28515625" style="49" customWidth="1"/>
    <col min="6413" max="6413" width="14.85546875" style="49" bestFit="1" customWidth="1"/>
    <col min="6414" max="6636" width="11.42578125" style="49" customWidth="1"/>
    <col min="6637" max="6637" width="4.28515625" style="49" customWidth="1"/>
    <col min="6638" max="6638" width="4.85546875" style="49" customWidth="1"/>
    <col min="6639" max="6639" width="46.42578125" style="49" customWidth="1"/>
    <col min="6640" max="6651" width="12.85546875" style="49" customWidth="1"/>
    <col min="6652" max="6652" width="6.140625" style="49" customWidth="1"/>
    <col min="6653" max="6653" width="5.28515625" style="49" customWidth="1"/>
    <col min="6654" max="6654" width="67.7109375" style="49" customWidth="1"/>
    <col min="6655" max="6656" width="15.7109375" style="49"/>
    <col min="6657" max="6657" width="6.140625" style="49" customWidth="1"/>
    <col min="6658" max="6658" width="5.28515625" style="49" customWidth="1"/>
    <col min="6659" max="6659" width="67.7109375" style="49" customWidth="1"/>
    <col min="6660" max="6661" width="15.7109375" style="49" customWidth="1"/>
    <col min="6662" max="6662" width="12.85546875" style="49" bestFit="1" customWidth="1"/>
    <col min="6663" max="6664" width="15.7109375" style="49" customWidth="1"/>
    <col min="6665" max="6665" width="13.28515625" style="49" customWidth="1"/>
    <col min="6666" max="6666" width="0.85546875" style="49" customWidth="1"/>
    <col min="6667" max="6667" width="16.7109375" style="49" customWidth="1"/>
    <col min="6668" max="6668" width="18.28515625" style="49" customWidth="1"/>
    <col min="6669" max="6669" width="14.85546875" style="49" bestFit="1" customWidth="1"/>
    <col min="6670" max="6892" width="11.42578125" style="49" customWidth="1"/>
    <col min="6893" max="6893" width="4.28515625" style="49" customWidth="1"/>
    <col min="6894" max="6894" width="4.85546875" style="49" customWidth="1"/>
    <col min="6895" max="6895" width="46.42578125" style="49" customWidth="1"/>
    <col min="6896" max="6907" width="12.85546875" style="49" customWidth="1"/>
    <col min="6908" max="6908" width="6.140625" style="49" customWidth="1"/>
    <col min="6909" max="6909" width="5.28515625" style="49" customWidth="1"/>
    <col min="6910" max="6910" width="67.7109375" style="49" customWidth="1"/>
    <col min="6911" max="6912" width="15.7109375" style="49"/>
    <col min="6913" max="6913" width="6.140625" style="49" customWidth="1"/>
    <col min="6914" max="6914" width="5.28515625" style="49" customWidth="1"/>
    <col min="6915" max="6915" width="67.7109375" style="49" customWidth="1"/>
    <col min="6916" max="6917" width="15.7109375" style="49" customWidth="1"/>
    <col min="6918" max="6918" width="12.85546875" style="49" bestFit="1" customWidth="1"/>
    <col min="6919" max="6920" width="15.7109375" style="49" customWidth="1"/>
    <col min="6921" max="6921" width="13.28515625" style="49" customWidth="1"/>
    <col min="6922" max="6922" width="0.85546875" style="49" customWidth="1"/>
    <col min="6923" max="6923" width="16.7109375" style="49" customWidth="1"/>
    <col min="6924" max="6924" width="18.28515625" style="49" customWidth="1"/>
    <col min="6925" max="6925" width="14.85546875" style="49" bestFit="1" customWidth="1"/>
    <col min="6926" max="7148" width="11.42578125" style="49" customWidth="1"/>
    <col min="7149" max="7149" width="4.28515625" style="49" customWidth="1"/>
    <col min="7150" max="7150" width="4.85546875" style="49" customWidth="1"/>
    <col min="7151" max="7151" width="46.42578125" style="49" customWidth="1"/>
    <col min="7152" max="7163" width="12.85546875" style="49" customWidth="1"/>
    <col min="7164" max="7164" width="6.140625" style="49" customWidth="1"/>
    <col min="7165" max="7165" width="5.28515625" style="49" customWidth="1"/>
    <col min="7166" max="7166" width="67.7109375" style="49" customWidth="1"/>
    <col min="7167" max="7168" width="15.7109375" style="49"/>
    <col min="7169" max="7169" width="6.140625" style="49" customWidth="1"/>
    <col min="7170" max="7170" width="5.28515625" style="49" customWidth="1"/>
    <col min="7171" max="7171" width="67.7109375" style="49" customWidth="1"/>
    <col min="7172" max="7173" width="15.7109375" style="49" customWidth="1"/>
    <col min="7174" max="7174" width="12.85546875" style="49" bestFit="1" customWidth="1"/>
    <col min="7175" max="7176" width="15.7109375" style="49" customWidth="1"/>
    <col min="7177" max="7177" width="13.28515625" style="49" customWidth="1"/>
    <col min="7178" max="7178" width="0.85546875" style="49" customWidth="1"/>
    <col min="7179" max="7179" width="16.7109375" style="49" customWidth="1"/>
    <col min="7180" max="7180" width="18.28515625" style="49" customWidth="1"/>
    <col min="7181" max="7181" width="14.85546875" style="49" bestFit="1" customWidth="1"/>
    <col min="7182" max="7404" width="11.42578125" style="49" customWidth="1"/>
    <col min="7405" max="7405" width="4.28515625" style="49" customWidth="1"/>
    <col min="7406" max="7406" width="4.85546875" style="49" customWidth="1"/>
    <col min="7407" max="7407" width="46.42578125" style="49" customWidth="1"/>
    <col min="7408" max="7419" width="12.85546875" style="49" customWidth="1"/>
    <col min="7420" max="7420" width="6.140625" style="49" customWidth="1"/>
    <col min="7421" max="7421" width="5.28515625" style="49" customWidth="1"/>
    <col min="7422" max="7422" width="67.7109375" style="49" customWidth="1"/>
    <col min="7423" max="7424" width="15.7109375" style="49"/>
    <col min="7425" max="7425" width="6.140625" style="49" customWidth="1"/>
    <col min="7426" max="7426" width="5.28515625" style="49" customWidth="1"/>
    <col min="7427" max="7427" width="67.7109375" style="49" customWidth="1"/>
    <col min="7428" max="7429" width="15.7109375" style="49" customWidth="1"/>
    <col min="7430" max="7430" width="12.85546875" style="49" bestFit="1" customWidth="1"/>
    <col min="7431" max="7432" width="15.7109375" style="49" customWidth="1"/>
    <col min="7433" max="7433" width="13.28515625" style="49" customWidth="1"/>
    <col min="7434" max="7434" width="0.85546875" style="49" customWidth="1"/>
    <col min="7435" max="7435" width="16.7109375" style="49" customWidth="1"/>
    <col min="7436" max="7436" width="18.28515625" style="49" customWidth="1"/>
    <col min="7437" max="7437" width="14.85546875" style="49" bestFit="1" customWidth="1"/>
    <col min="7438" max="7660" width="11.42578125" style="49" customWidth="1"/>
    <col min="7661" max="7661" width="4.28515625" style="49" customWidth="1"/>
    <col min="7662" max="7662" width="4.85546875" style="49" customWidth="1"/>
    <col min="7663" max="7663" width="46.42578125" style="49" customWidth="1"/>
    <col min="7664" max="7675" width="12.85546875" style="49" customWidth="1"/>
    <col min="7676" max="7676" width="6.140625" style="49" customWidth="1"/>
    <col min="7677" max="7677" width="5.28515625" style="49" customWidth="1"/>
    <col min="7678" max="7678" width="67.7109375" style="49" customWidth="1"/>
    <col min="7679" max="7680" width="15.7109375" style="49"/>
    <col min="7681" max="7681" width="6.140625" style="49" customWidth="1"/>
    <col min="7682" max="7682" width="5.28515625" style="49" customWidth="1"/>
    <col min="7683" max="7683" width="67.7109375" style="49" customWidth="1"/>
    <col min="7684" max="7685" width="15.7109375" style="49" customWidth="1"/>
    <col min="7686" max="7686" width="12.85546875" style="49" bestFit="1" customWidth="1"/>
    <col min="7687" max="7688" width="15.7109375" style="49" customWidth="1"/>
    <col min="7689" max="7689" width="13.28515625" style="49" customWidth="1"/>
    <col min="7690" max="7690" width="0.85546875" style="49" customWidth="1"/>
    <col min="7691" max="7691" width="16.7109375" style="49" customWidth="1"/>
    <col min="7692" max="7692" width="18.28515625" style="49" customWidth="1"/>
    <col min="7693" max="7693" width="14.85546875" style="49" bestFit="1" customWidth="1"/>
    <col min="7694" max="7916" width="11.42578125" style="49" customWidth="1"/>
    <col min="7917" max="7917" width="4.28515625" style="49" customWidth="1"/>
    <col min="7918" max="7918" width="4.85546875" style="49" customWidth="1"/>
    <col min="7919" max="7919" width="46.42578125" style="49" customWidth="1"/>
    <col min="7920" max="7931" width="12.85546875" style="49" customWidth="1"/>
    <col min="7932" max="7932" width="6.140625" style="49" customWidth="1"/>
    <col min="7933" max="7933" width="5.28515625" style="49" customWidth="1"/>
    <col min="7934" max="7934" width="67.7109375" style="49" customWidth="1"/>
    <col min="7935" max="7936" width="15.7109375" style="49"/>
    <col min="7937" max="7937" width="6.140625" style="49" customWidth="1"/>
    <col min="7938" max="7938" width="5.28515625" style="49" customWidth="1"/>
    <col min="7939" max="7939" width="67.7109375" style="49" customWidth="1"/>
    <col min="7940" max="7941" width="15.7109375" style="49" customWidth="1"/>
    <col min="7942" max="7942" width="12.85546875" style="49" bestFit="1" customWidth="1"/>
    <col min="7943" max="7944" width="15.7109375" style="49" customWidth="1"/>
    <col min="7945" max="7945" width="13.28515625" style="49" customWidth="1"/>
    <col min="7946" max="7946" width="0.85546875" style="49" customWidth="1"/>
    <col min="7947" max="7947" width="16.7109375" style="49" customWidth="1"/>
    <col min="7948" max="7948" width="18.28515625" style="49" customWidth="1"/>
    <col min="7949" max="7949" width="14.85546875" style="49" bestFit="1" customWidth="1"/>
    <col min="7950" max="8172" width="11.42578125" style="49" customWidth="1"/>
    <col min="8173" max="8173" width="4.28515625" style="49" customWidth="1"/>
    <col min="8174" max="8174" width="4.85546875" style="49" customWidth="1"/>
    <col min="8175" max="8175" width="46.42578125" style="49" customWidth="1"/>
    <col min="8176" max="8187" width="12.85546875" style="49" customWidth="1"/>
    <col min="8188" max="8188" width="6.140625" style="49" customWidth="1"/>
    <col min="8189" max="8189" width="5.28515625" style="49" customWidth="1"/>
    <col min="8190" max="8190" width="67.7109375" style="49" customWidth="1"/>
    <col min="8191" max="8192" width="15.7109375" style="49"/>
    <col min="8193" max="8193" width="6.140625" style="49" customWidth="1"/>
    <col min="8194" max="8194" width="5.28515625" style="49" customWidth="1"/>
    <col min="8195" max="8195" width="67.7109375" style="49" customWidth="1"/>
    <col min="8196" max="8197" width="15.7109375" style="49" customWidth="1"/>
    <col min="8198" max="8198" width="12.85546875" style="49" bestFit="1" customWidth="1"/>
    <col min="8199" max="8200" width="15.7109375" style="49" customWidth="1"/>
    <col min="8201" max="8201" width="13.28515625" style="49" customWidth="1"/>
    <col min="8202" max="8202" width="0.85546875" style="49" customWidth="1"/>
    <col min="8203" max="8203" width="16.7109375" style="49" customWidth="1"/>
    <col min="8204" max="8204" width="18.28515625" style="49" customWidth="1"/>
    <col min="8205" max="8205" width="14.85546875" style="49" bestFit="1" customWidth="1"/>
    <col min="8206" max="8428" width="11.42578125" style="49" customWidth="1"/>
    <col min="8429" max="8429" width="4.28515625" style="49" customWidth="1"/>
    <col min="8430" max="8430" width="4.85546875" style="49" customWidth="1"/>
    <col min="8431" max="8431" width="46.42578125" style="49" customWidth="1"/>
    <col min="8432" max="8443" width="12.85546875" style="49" customWidth="1"/>
    <col min="8444" max="8444" width="6.140625" style="49" customWidth="1"/>
    <col min="8445" max="8445" width="5.28515625" style="49" customWidth="1"/>
    <col min="8446" max="8446" width="67.7109375" style="49" customWidth="1"/>
    <col min="8447" max="8448" width="15.7109375" style="49"/>
    <col min="8449" max="8449" width="6.140625" style="49" customWidth="1"/>
    <col min="8450" max="8450" width="5.28515625" style="49" customWidth="1"/>
    <col min="8451" max="8451" width="67.7109375" style="49" customWidth="1"/>
    <col min="8452" max="8453" width="15.7109375" style="49" customWidth="1"/>
    <col min="8454" max="8454" width="12.85546875" style="49" bestFit="1" customWidth="1"/>
    <col min="8455" max="8456" width="15.7109375" style="49" customWidth="1"/>
    <col min="8457" max="8457" width="13.28515625" style="49" customWidth="1"/>
    <col min="8458" max="8458" width="0.85546875" style="49" customWidth="1"/>
    <col min="8459" max="8459" width="16.7109375" style="49" customWidth="1"/>
    <col min="8460" max="8460" width="18.28515625" style="49" customWidth="1"/>
    <col min="8461" max="8461" width="14.85546875" style="49" bestFit="1" customWidth="1"/>
    <col min="8462" max="8684" width="11.42578125" style="49" customWidth="1"/>
    <col min="8685" max="8685" width="4.28515625" style="49" customWidth="1"/>
    <col min="8686" max="8686" width="4.85546875" style="49" customWidth="1"/>
    <col min="8687" max="8687" width="46.42578125" style="49" customWidth="1"/>
    <col min="8688" max="8699" width="12.85546875" style="49" customWidth="1"/>
    <col min="8700" max="8700" width="6.140625" style="49" customWidth="1"/>
    <col min="8701" max="8701" width="5.28515625" style="49" customWidth="1"/>
    <col min="8702" max="8702" width="67.7109375" style="49" customWidth="1"/>
    <col min="8703" max="8704" width="15.7109375" style="49"/>
    <col min="8705" max="8705" width="6.140625" style="49" customWidth="1"/>
    <col min="8706" max="8706" width="5.28515625" style="49" customWidth="1"/>
    <col min="8707" max="8707" width="67.7109375" style="49" customWidth="1"/>
    <col min="8708" max="8709" width="15.7109375" style="49" customWidth="1"/>
    <col min="8710" max="8710" width="12.85546875" style="49" bestFit="1" customWidth="1"/>
    <col min="8711" max="8712" width="15.7109375" style="49" customWidth="1"/>
    <col min="8713" max="8713" width="13.28515625" style="49" customWidth="1"/>
    <col min="8714" max="8714" width="0.85546875" style="49" customWidth="1"/>
    <col min="8715" max="8715" width="16.7109375" style="49" customWidth="1"/>
    <col min="8716" max="8716" width="18.28515625" style="49" customWidth="1"/>
    <col min="8717" max="8717" width="14.85546875" style="49" bestFit="1" customWidth="1"/>
    <col min="8718" max="8940" width="11.42578125" style="49" customWidth="1"/>
    <col min="8941" max="8941" width="4.28515625" style="49" customWidth="1"/>
    <col min="8942" max="8942" width="4.85546875" style="49" customWidth="1"/>
    <col min="8943" max="8943" width="46.42578125" style="49" customWidth="1"/>
    <col min="8944" max="8955" width="12.85546875" style="49" customWidth="1"/>
    <col min="8956" max="8956" width="6.140625" style="49" customWidth="1"/>
    <col min="8957" max="8957" width="5.28515625" style="49" customWidth="1"/>
    <col min="8958" max="8958" width="67.7109375" style="49" customWidth="1"/>
    <col min="8959" max="8960" width="15.7109375" style="49"/>
    <col min="8961" max="8961" width="6.140625" style="49" customWidth="1"/>
    <col min="8962" max="8962" width="5.28515625" style="49" customWidth="1"/>
    <col min="8963" max="8963" width="67.7109375" style="49" customWidth="1"/>
    <col min="8964" max="8965" width="15.7109375" style="49" customWidth="1"/>
    <col min="8966" max="8966" width="12.85546875" style="49" bestFit="1" customWidth="1"/>
    <col min="8967" max="8968" width="15.7109375" style="49" customWidth="1"/>
    <col min="8969" max="8969" width="13.28515625" style="49" customWidth="1"/>
    <col min="8970" max="8970" width="0.85546875" style="49" customWidth="1"/>
    <col min="8971" max="8971" width="16.7109375" style="49" customWidth="1"/>
    <col min="8972" max="8972" width="18.28515625" style="49" customWidth="1"/>
    <col min="8973" max="8973" width="14.85546875" style="49" bestFit="1" customWidth="1"/>
    <col min="8974" max="9196" width="11.42578125" style="49" customWidth="1"/>
    <col min="9197" max="9197" width="4.28515625" style="49" customWidth="1"/>
    <col min="9198" max="9198" width="4.85546875" style="49" customWidth="1"/>
    <col min="9199" max="9199" width="46.42578125" style="49" customWidth="1"/>
    <col min="9200" max="9211" width="12.85546875" style="49" customWidth="1"/>
    <col min="9212" max="9212" width="6.140625" style="49" customWidth="1"/>
    <col min="9213" max="9213" width="5.28515625" style="49" customWidth="1"/>
    <col min="9214" max="9214" width="67.7109375" style="49" customWidth="1"/>
    <col min="9215" max="9216" width="15.7109375" style="49"/>
    <col min="9217" max="9217" width="6.140625" style="49" customWidth="1"/>
    <col min="9218" max="9218" width="5.28515625" style="49" customWidth="1"/>
    <col min="9219" max="9219" width="67.7109375" style="49" customWidth="1"/>
    <col min="9220" max="9221" width="15.7109375" style="49" customWidth="1"/>
    <col min="9222" max="9222" width="12.85546875" style="49" bestFit="1" customWidth="1"/>
    <col min="9223" max="9224" width="15.7109375" style="49" customWidth="1"/>
    <col min="9225" max="9225" width="13.28515625" style="49" customWidth="1"/>
    <col min="9226" max="9226" width="0.85546875" style="49" customWidth="1"/>
    <col min="9227" max="9227" width="16.7109375" style="49" customWidth="1"/>
    <col min="9228" max="9228" width="18.28515625" style="49" customWidth="1"/>
    <col min="9229" max="9229" width="14.85546875" style="49" bestFit="1" customWidth="1"/>
    <col min="9230" max="9452" width="11.42578125" style="49" customWidth="1"/>
    <col min="9453" max="9453" width="4.28515625" style="49" customWidth="1"/>
    <col min="9454" max="9454" width="4.85546875" style="49" customWidth="1"/>
    <col min="9455" max="9455" width="46.42578125" style="49" customWidth="1"/>
    <col min="9456" max="9467" width="12.85546875" style="49" customWidth="1"/>
    <col min="9468" max="9468" width="6.140625" style="49" customWidth="1"/>
    <col min="9469" max="9469" width="5.28515625" style="49" customWidth="1"/>
    <col min="9470" max="9470" width="67.7109375" style="49" customWidth="1"/>
    <col min="9471" max="9472" width="15.7109375" style="49"/>
    <col min="9473" max="9473" width="6.140625" style="49" customWidth="1"/>
    <col min="9474" max="9474" width="5.28515625" style="49" customWidth="1"/>
    <col min="9475" max="9475" width="67.7109375" style="49" customWidth="1"/>
    <col min="9476" max="9477" width="15.7109375" style="49" customWidth="1"/>
    <col min="9478" max="9478" width="12.85546875" style="49" bestFit="1" customWidth="1"/>
    <col min="9479" max="9480" width="15.7109375" style="49" customWidth="1"/>
    <col min="9481" max="9481" width="13.28515625" style="49" customWidth="1"/>
    <col min="9482" max="9482" width="0.85546875" style="49" customWidth="1"/>
    <col min="9483" max="9483" width="16.7109375" style="49" customWidth="1"/>
    <col min="9484" max="9484" width="18.28515625" style="49" customWidth="1"/>
    <col min="9485" max="9485" width="14.85546875" style="49" bestFit="1" customWidth="1"/>
    <col min="9486" max="9708" width="11.42578125" style="49" customWidth="1"/>
    <col min="9709" max="9709" width="4.28515625" style="49" customWidth="1"/>
    <col min="9710" max="9710" width="4.85546875" style="49" customWidth="1"/>
    <col min="9711" max="9711" width="46.42578125" style="49" customWidth="1"/>
    <col min="9712" max="9723" width="12.85546875" style="49" customWidth="1"/>
    <col min="9724" max="9724" width="6.140625" style="49" customWidth="1"/>
    <col min="9725" max="9725" width="5.28515625" style="49" customWidth="1"/>
    <col min="9726" max="9726" width="67.7109375" style="49" customWidth="1"/>
    <col min="9727" max="9728" width="15.7109375" style="49"/>
    <col min="9729" max="9729" width="6.140625" style="49" customWidth="1"/>
    <col min="9730" max="9730" width="5.28515625" style="49" customWidth="1"/>
    <col min="9731" max="9731" width="67.7109375" style="49" customWidth="1"/>
    <col min="9732" max="9733" width="15.7109375" style="49" customWidth="1"/>
    <col min="9734" max="9734" width="12.85546875" style="49" bestFit="1" customWidth="1"/>
    <col min="9735" max="9736" width="15.7109375" style="49" customWidth="1"/>
    <col min="9737" max="9737" width="13.28515625" style="49" customWidth="1"/>
    <col min="9738" max="9738" width="0.85546875" style="49" customWidth="1"/>
    <col min="9739" max="9739" width="16.7109375" style="49" customWidth="1"/>
    <col min="9740" max="9740" width="18.28515625" style="49" customWidth="1"/>
    <col min="9741" max="9741" width="14.85546875" style="49" bestFit="1" customWidth="1"/>
    <col min="9742" max="9964" width="11.42578125" style="49" customWidth="1"/>
    <col min="9965" max="9965" width="4.28515625" style="49" customWidth="1"/>
    <col min="9966" max="9966" width="4.85546875" style="49" customWidth="1"/>
    <col min="9967" max="9967" width="46.42578125" style="49" customWidth="1"/>
    <col min="9968" max="9979" width="12.85546875" style="49" customWidth="1"/>
    <col min="9980" max="9980" width="6.140625" style="49" customWidth="1"/>
    <col min="9981" max="9981" width="5.28515625" style="49" customWidth="1"/>
    <col min="9982" max="9982" width="67.7109375" style="49" customWidth="1"/>
    <col min="9983" max="9984" width="15.7109375" style="49"/>
    <col min="9985" max="9985" width="6.140625" style="49" customWidth="1"/>
    <col min="9986" max="9986" width="5.28515625" style="49" customWidth="1"/>
    <col min="9987" max="9987" width="67.7109375" style="49" customWidth="1"/>
    <col min="9988" max="9989" width="15.7109375" style="49" customWidth="1"/>
    <col min="9990" max="9990" width="12.85546875" style="49" bestFit="1" customWidth="1"/>
    <col min="9991" max="9992" width="15.7109375" style="49" customWidth="1"/>
    <col min="9993" max="9993" width="13.28515625" style="49" customWidth="1"/>
    <col min="9994" max="9994" width="0.85546875" style="49" customWidth="1"/>
    <col min="9995" max="9995" width="16.7109375" style="49" customWidth="1"/>
    <col min="9996" max="9996" width="18.28515625" style="49" customWidth="1"/>
    <col min="9997" max="9997" width="14.85546875" style="49" bestFit="1" customWidth="1"/>
    <col min="9998" max="10220" width="11.42578125" style="49" customWidth="1"/>
    <col min="10221" max="10221" width="4.28515625" style="49" customWidth="1"/>
    <col min="10222" max="10222" width="4.85546875" style="49" customWidth="1"/>
    <col min="10223" max="10223" width="46.42578125" style="49" customWidth="1"/>
    <col min="10224" max="10235" width="12.85546875" style="49" customWidth="1"/>
    <col min="10236" max="10236" width="6.140625" style="49" customWidth="1"/>
    <col min="10237" max="10237" width="5.28515625" style="49" customWidth="1"/>
    <col min="10238" max="10238" width="67.7109375" style="49" customWidth="1"/>
    <col min="10239" max="10240" width="15.7109375" style="49"/>
    <col min="10241" max="10241" width="6.140625" style="49" customWidth="1"/>
    <col min="10242" max="10242" width="5.28515625" style="49" customWidth="1"/>
    <col min="10243" max="10243" width="67.7109375" style="49" customWidth="1"/>
    <col min="10244" max="10245" width="15.7109375" style="49" customWidth="1"/>
    <col min="10246" max="10246" width="12.85546875" style="49" bestFit="1" customWidth="1"/>
    <col min="10247" max="10248" width="15.7109375" style="49" customWidth="1"/>
    <col min="10249" max="10249" width="13.28515625" style="49" customWidth="1"/>
    <col min="10250" max="10250" width="0.85546875" style="49" customWidth="1"/>
    <col min="10251" max="10251" width="16.7109375" style="49" customWidth="1"/>
    <col min="10252" max="10252" width="18.28515625" style="49" customWidth="1"/>
    <col min="10253" max="10253" width="14.85546875" style="49" bestFit="1" customWidth="1"/>
    <col min="10254" max="10476" width="11.42578125" style="49" customWidth="1"/>
    <col min="10477" max="10477" width="4.28515625" style="49" customWidth="1"/>
    <col min="10478" max="10478" width="4.85546875" style="49" customWidth="1"/>
    <col min="10479" max="10479" width="46.42578125" style="49" customWidth="1"/>
    <col min="10480" max="10491" width="12.85546875" style="49" customWidth="1"/>
    <col min="10492" max="10492" width="6.140625" style="49" customWidth="1"/>
    <col min="10493" max="10493" width="5.28515625" style="49" customWidth="1"/>
    <col min="10494" max="10494" width="67.7109375" style="49" customWidth="1"/>
    <col min="10495" max="10496" width="15.7109375" style="49"/>
    <col min="10497" max="10497" width="6.140625" style="49" customWidth="1"/>
    <col min="10498" max="10498" width="5.28515625" style="49" customWidth="1"/>
    <col min="10499" max="10499" width="67.7109375" style="49" customWidth="1"/>
    <col min="10500" max="10501" width="15.7109375" style="49" customWidth="1"/>
    <col min="10502" max="10502" width="12.85546875" style="49" bestFit="1" customWidth="1"/>
    <col min="10503" max="10504" width="15.7109375" style="49" customWidth="1"/>
    <col min="10505" max="10505" width="13.28515625" style="49" customWidth="1"/>
    <col min="10506" max="10506" width="0.85546875" style="49" customWidth="1"/>
    <col min="10507" max="10507" width="16.7109375" style="49" customWidth="1"/>
    <col min="10508" max="10508" width="18.28515625" style="49" customWidth="1"/>
    <col min="10509" max="10509" width="14.85546875" style="49" bestFit="1" customWidth="1"/>
    <col min="10510" max="10732" width="11.42578125" style="49" customWidth="1"/>
    <col min="10733" max="10733" width="4.28515625" style="49" customWidth="1"/>
    <col min="10734" max="10734" width="4.85546875" style="49" customWidth="1"/>
    <col min="10735" max="10735" width="46.42578125" style="49" customWidth="1"/>
    <col min="10736" max="10747" width="12.85546875" style="49" customWidth="1"/>
    <col min="10748" max="10748" width="6.140625" style="49" customWidth="1"/>
    <col min="10749" max="10749" width="5.28515625" style="49" customWidth="1"/>
    <col min="10750" max="10750" width="67.7109375" style="49" customWidth="1"/>
    <col min="10751" max="10752" width="15.7109375" style="49"/>
    <col min="10753" max="10753" width="6.140625" style="49" customWidth="1"/>
    <col min="10754" max="10754" width="5.28515625" style="49" customWidth="1"/>
    <col min="10755" max="10755" width="67.7109375" style="49" customWidth="1"/>
    <col min="10756" max="10757" width="15.7109375" style="49" customWidth="1"/>
    <col min="10758" max="10758" width="12.85546875" style="49" bestFit="1" customWidth="1"/>
    <col min="10759" max="10760" width="15.7109375" style="49" customWidth="1"/>
    <col min="10761" max="10761" width="13.28515625" style="49" customWidth="1"/>
    <col min="10762" max="10762" width="0.85546875" style="49" customWidth="1"/>
    <col min="10763" max="10763" width="16.7109375" style="49" customWidth="1"/>
    <col min="10764" max="10764" width="18.28515625" style="49" customWidth="1"/>
    <col min="10765" max="10765" width="14.85546875" style="49" bestFit="1" customWidth="1"/>
    <col min="10766" max="10988" width="11.42578125" style="49" customWidth="1"/>
    <col min="10989" max="10989" width="4.28515625" style="49" customWidth="1"/>
    <col min="10990" max="10990" width="4.85546875" style="49" customWidth="1"/>
    <col min="10991" max="10991" width="46.42578125" style="49" customWidth="1"/>
    <col min="10992" max="11003" width="12.85546875" style="49" customWidth="1"/>
    <col min="11004" max="11004" width="6.140625" style="49" customWidth="1"/>
    <col min="11005" max="11005" width="5.28515625" style="49" customWidth="1"/>
    <col min="11006" max="11006" width="67.7109375" style="49" customWidth="1"/>
    <col min="11007" max="11008" width="15.7109375" style="49"/>
    <col min="11009" max="11009" width="6.140625" style="49" customWidth="1"/>
    <col min="11010" max="11010" width="5.28515625" style="49" customWidth="1"/>
    <col min="11011" max="11011" width="67.7109375" style="49" customWidth="1"/>
    <col min="11012" max="11013" width="15.7109375" style="49" customWidth="1"/>
    <col min="11014" max="11014" width="12.85546875" style="49" bestFit="1" customWidth="1"/>
    <col min="11015" max="11016" width="15.7109375" style="49" customWidth="1"/>
    <col min="11017" max="11017" width="13.28515625" style="49" customWidth="1"/>
    <col min="11018" max="11018" width="0.85546875" style="49" customWidth="1"/>
    <col min="11019" max="11019" width="16.7109375" style="49" customWidth="1"/>
    <col min="11020" max="11020" width="18.28515625" style="49" customWidth="1"/>
    <col min="11021" max="11021" width="14.85546875" style="49" bestFit="1" customWidth="1"/>
    <col min="11022" max="11244" width="11.42578125" style="49" customWidth="1"/>
    <col min="11245" max="11245" width="4.28515625" style="49" customWidth="1"/>
    <col min="11246" max="11246" width="4.85546875" style="49" customWidth="1"/>
    <col min="11247" max="11247" width="46.42578125" style="49" customWidth="1"/>
    <col min="11248" max="11259" width="12.85546875" style="49" customWidth="1"/>
    <col min="11260" max="11260" width="6.140625" style="49" customWidth="1"/>
    <col min="11261" max="11261" width="5.28515625" style="49" customWidth="1"/>
    <col min="11262" max="11262" width="67.7109375" style="49" customWidth="1"/>
    <col min="11263" max="11264" width="15.7109375" style="49"/>
    <col min="11265" max="11265" width="6.140625" style="49" customWidth="1"/>
    <col min="11266" max="11266" width="5.28515625" style="49" customWidth="1"/>
    <col min="11267" max="11267" width="67.7109375" style="49" customWidth="1"/>
    <col min="11268" max="11269" width="15.7109375" style="49" customWidth="1"/>
    <col min="11270" max="11270" width="12.85546875" style="49" bestFit="1" customWidth="1"/>
    <col min="11271" max="11272" width="15.7109375" style="49" customWidth="1"/>
    <col min="11273" max="11273" width="13.28515625" style="49" customWidth="1"/>
    <col min="11274" max="11274" width="0.85546875" style="49" customWidth="1"/>
    <col min="11275" max="11275" width="16.7109375" style="49" customWidth="1"/>
    <col min="11276" max="11276" width="18.28515625" style="49" customWidth="1"/>
    <col min="11277" max="11277" width="14.85546875" style="49" bestFit="1" customWidth="1"/>
    <col min="11278" max="11500" width="11.42578125" style="49" customWidth="1"/>
    <col min="11501" max="11501" width="4.28515625" style="49" customWidth="1"/>
    <col min="11502" max="11502" width="4.85546875" style="49" customWidth="1"/>
    <col min="11503" max="11503" width="46.42578125" style="49" customWidth="1"/>
    <col min="11504" max="11515" width="12.85546875" style="49" customWidth="1"/>
    <col min="11516" max="11516" width="6.140625" style="49" customWidth="1"/>
    <col min="11517" max="11517" width="5.28515625" style="49" customWidth="1"/>
    <col min="11518" max="11518" width="67.7109375" style="49" customWidth="1"/>
    <col min="11519" max="11520" width="15.7109375" style="49"/>
    <col min="11521" max="11521" width="6.140625" style="49" customWidth="1"/>
    <col min="11522" max="11522" width="5.28515625" style="49" customWidth="1"/>
    <col min="11523" max="11523" width="67.7109375" style="49" customWidth="1"/>
    <col min="11524" max="11525" width="15.7109375" style="49" customWidth="1"/>
    <col min="11526" max="11526" width="12.85546875" style="49" bestFit="1" customWidth="1"/>
    <col min="11527" max="11528" width="15.7109375" style="49" customWidth="1"/>
    <col min="11529" max="11529" width="13.28515625" style="49" customWidth="1"/>
    <col min="11530" max="11530" width="0.85546875" style="49" customWidth="1"/>
    <col min="11531" max="11531" width="16.7109375" style="49" customWidth="1"/>
    <col min="11532" max="11532" width="18.28515625" style="49" customWidth="1"/>
    <col min="11533" max="11533" width="14.85546875" style="49" bestFit="1" customWidth="1"/>
    <col min="11534" max="11756" width="11.42578125" style="49" customWidth="1"/>
    <col min="11757" max="11757" width="4.28515625" style="49" customWidth="1"/>
    <col min="11758" max="11758" width="4.85546875" style="49" customWidth="1"/>
    <col min="11759" max="11759" width="46.42578125" style="49" customWidth="1"/>
    <col min="11760" max="11771" width="12.85546875" style="49" customWidth="1"/>
    <col min="11772" max="11772" width="6.140625" style="49" customWidth="1"/>
    <col min="11773" max="11773" width="5.28515625" style="49" customWidth="1"/>
    <col min="11774" max="11774" width="67.7109375" style="49" customWidth="1"/>
    <col min="11775" max="11776" width="15.7109375" style="49"/>
    <col min="11777" max="11777" width="6.140625" style="49" customWidth="1"/>
    <col min="11778" max="11778" width="5.28515625" style="49" customWidth="1"/>
    <col min="11779" max="11779" width="67.7109375" style="49" customWidth="1"/>
    <col min="11780" max="11781" width="15.7109375" style="49" customWidth="1"/>
    <col min="11782" max="11782" width="12.85546875" style="49" bestFit="1" customWidth="1"/>
    <col min="11783" max="11784" width="15.7109375" style="49" customWidth="1"/>
    <col min="11785" max="11785" width="13.28515625" style="49" customWidth="1"/>
    <col min="11786" max="11786" width="0.85546875" style="49" customWidth="1"/>
    <col min="11787" max="11787" width="16.7109375" style="49" customWidth="1"/>
    <col min="11788" max="11788" width="18.28515625" style="49" customWidth="1"/>
    <col min="11789" max="11789" width="14.85546875" style="49" bestFit="1" customWidth="1"/>
    <col min="11790" max="12012" width="11.42578125" style="49" customWidth="1"/>
    <col min="12013" max="12013" width="4.28515625" style="49" customWidth="1"/>
    <col min="12014" max="12014" width="4.85546875" style="49" customWidth="1"/>
    <col min="12015" max="12015" width="46.42578125" style="49" customWidth="1"/>
    <col min="12016" max="12027" width="12.85546875" style="49" customWidth="1"/>
    <col min="12028" max="12028" width="6.140625" style="49" customWidth="1"/>
    <col min="12029" max="12029" width="5.28515625" style="49" customWidth="1"/>
    <col min="12030" max="12030" width="67.7109375" style="49" customWidth="1"/>
    <col min="12031" max="12032" width="15.7109375" style="49"/>
    <col min="12033" max="12033" width="6.140625" style="49" customWidth="1"/>
    <col min="12034" max="12034" width="5.28515625" style="49" customWidth="1"/>
    <col min="12035" max="12035" width="67.7109375" style="49" customWidth="1"/>
    <col min="12036" max="12037" width="15.7109375" style="49" customWidth="1"/>
    <col min="12038" max="12038" width="12.85546875" style="49" bestFit="1" customWidth="1"/>
    <col min="12039" max="12040" width="15.7109375" style="49" customWidth="1"/>
    <col min="12041" max="12041" width="13.28515625" style="49" customWidth="1"/>
    <col min="12042" max="12042" width="0.85546875" style="49" customWidth="1"/>
    <col min="12043" max="12043" width="16.7109375" style="49" customWidth="1"/>
    <col min="12044" max="12044" width="18.28515625" style="49" customWidth="1"/>
    <col min="12045" max="12045" width="14.85546875" style="49" bestFit="1" customWidth="1"/>
    <col min="12046" max="12268" width="11.42578125" style="49" customWidth="1"/>
    <col min="12269" max="12269" width="4.28515625" style="49" customWidth="1"/>
    <col min="12270" max="12270" width="4.85546875" style="49" customWidth="1"/>
    <col min="12271" max="12271" width="46.42578125" style="49" customWidth="1"/>
    <col min="12272" max="12283" width="12.85546875" style="49" customWidth="1"/>
    <col min="12284" max="12284" width="6.140625" style="49" customWidth="1"/>
    <col min="12285" max="12285" width="5.28515625" style="49" customWidth="1"/>
    <col min="12286" max="12286" width="67.7109375" style="49" customWidth="1"/>
    <col min="12287" max="12288" width="15.7109375" style="49"/>
    <col min="12289" max="12289" width="6.140625" style="49" customWidth="1"/>
    <col min="12290" max="12290" width="5.28515625" style="49" customWidth="1"/>
    <col min="12291" max="12291" width="67.7109375" style="49" customWidth="1"/>
    <col min="12292" max="12293" width="15.7109375" style="49" customWidth="1"/>
    <col min="12294" max="12294" width="12.85546875" style="49" bestFit="1" customWidth="1"/>
    <col min="12295" max="12296" width="15.7109375" style="49" customWidth="1"/>
    <col min="12297" max="12297" width="13.28515625" style="49" customWidth="1"/>
    <col min="12298" max="12298" width="0.85546875" style="49" customWidth="1"/>
    <col min="12299" max="12299" width="16.7109375" style="49" customWidth="1"/>
    <col min="12300" max="12300" width="18.28515625" style="49" customWidth="1"/>
    <col min="12301" max="12301" width="14.85546875" style="49" bestFit="1" customWidth="1"/>
    <col min="12302" max="12524" width="11.42578125" style="49" customWidth="1"/>
    <col min="12525" max="12525" width="4.28515625" style="49" customWidth="1"/>
    <col min="12526" max="12526" width="4.85546875" style="49" customWidth="1"/>
    <col min="12527" max="12527" width="46.42578125" style="49" customWidth="1"/>
    <col min="12528" max="12539" width="12.85546875" style="49" customWidth="1"/>
    <col min="12540" max="12540" width="6.140625" style="49" customWidth="1"/>
    <col min="12541" max="12541" width="5.28515625" style="49" customWidth="1"/>
    <col min="12542" max="12542" width="67.7109375" style="49" customWidth="1"/>
    <col min="12543" max="12544" width="15.7109375" style="49"/>
    <col min="12545" max="12545" width="6.140625" style="49" customWidth="1"/>
    <col min="12546" max="12546" width="5.28515625" style="49" customWidth="1"/>
    <col min="12547" max="12547" width="67.7109375" style="49" customWidth="1"/>
    <col min="12548" max="12549" width="15.7109375" style="49" customWidth="1"/>
    <col min="12550" max="12550" width="12.85546875" style="49" bestFit="1" customWidth="1"/>
    <col min="12551" max="12552" width="15.7109375" style="49" customWidth="1"/>
    <col min="12553" max="12553" width="13.28515625" style="49" customWidth="1"/>
    <col min="12554" max="12554" width="0.85546875" style="49" customWidth="1"/>
    <col min="12555" max="12555" width="16.7109375" style="49" customWidth="1"/>
    <col min="12556" max="12556" width="18.28515625" style="49" customWidth="1"/>
    <col min="12557" max="12557" width="14.85546875" style="49" bestFit="1" customWidth="1"/>
    <col min="12558" max="12780" width="11.42578125" style="49" customWidth="1"/>
    <col min="12781" max="12781" width="4.28515625" style="49" customWidth="1"/>
    <col min="12782" max="12782" width="4.85546875" style="49" customWidth="1"/>
    <col min="12783" max="12783" width="46.42578125" style="49" customWidth="1"/>
    <col min="12784" max="12795" width="12.85546875" style="49" customWidth="1"/>
    <col min="12796" max="12796" width="6.140625" style="49" customWidth="1"/>
    <col min="12797" max="12797" width="5.28515625" style="49" customWidth="1"/>
    <col min="12798" max="12798" width="67.7109375" style="49" customWidth="1"/>
    <col min="12799" max="12800" width="15.7109375" style="49"/>
    <col min="12801" max="12801" width="6.140625" style="49" customWidth="1"/>
    <col min="12802" max="12802" width="5.28515625" style="49" customWidth="1"/>
    <col min="12803" max="12803" width="67.7109375" style="49" customWidth="1"/>
    <col min="12804" max="12805" width="15.7109375" style="49" customWidth="1"/>
    <col min="12806" max="12806" width="12.85546875" style="49" bestFit="1" customWidth="1"/>
    <col min="12807" max="12808" width="15.7109375" style="49" customWidth="1"/>
    <col min="12809" max="12809" width="13.28515625" style="49" customWidth="1"/>
    <col min="12810" max="12810" width="0.85546875" style="49" customWidth="1"/>
    <col min="12811" max="12811" width="16.7109375" style="49" customWidth="1"/>
    <col min="12812" max="12812" width="18.28515625" style="49" customWidth="1"/>
    <col min="12813" max="12813" width="14.85546875" style="49" bestFit="1" customWidth="1"/>
    <col min="12814" max="13036" width="11.42578125" style="49" customWidth="1"/>
    <col min="13037" max="13037" width="4.28515625" style="49" customWidth="1"/>
    <col min="13038" max="13038" width="4.85546875" style="49" customWidth="1"/>
    <col min="13039" max="13039" width="46.42578125" style="49" customWidth="1"/>
    <col min="13040" max="13051" width="12.85546875" style="49" customWidth="1"/>
    <col min="13052" max="13052" width="6.140625" style="49" customWidth="1"/>
    <col min="13053" max="13053" width="5.28515625" style="49" customWidth="1"/>
    <col min="13054" max="13054" width="67.7109375" style="49" customWidth="1"/>
    <col min="13055" max="13056" width="15.7109375" style="49"/>
    <col min="13057" max="13057" width="6.140625" style="49" customWidth="1"/>
    <col min="13058" max="13058" width="5.28515625" style="49" customWidth="1"/>
    <col min="13059" max="13059" width="67.7109375" style="49" customWidth="1"/>
    <col min="13060" max="13061" width="15.7109375" style="49" customWidth="1"/>
    <col min="13062" max="13062" width="12.85546875" style="49" bestFit="1" customWidth="1"/>
    <col min="13063" max="13064" width="15.7109375" style="49" customWidth="1"/>
    <col min="13065" max="13065" width="13.28515625" style="49" customWidth="1"/>
    <col min="13066" max="13066" width="0.85546875" style="49" customWidth="1"/>
    <col min="13067" max="13067" width="16.7109375" style="49" customWidth="1"/>
    <col min="13068" max="13068" width="18.28515625" style="49" customWidth="1"/>
    <col min="13069" max="13069" width="14.85546875" style="49" bestFit="1" customWidth="1"/>
    <col min="13070" max="13292" width="11.42578125" style="49" customWidth="1"/>
    <col min="13293" max="13293" width="4.28515625" style="49" customWidth="1"/>
    <col min="13294" max="13294" width="4.85546875" style="49" customWidth="1"/>
    <col min="13295" max="13295" width="46.42578125" style="49" customWidth="1"/>
    <col min="13296" max="13307" width="12.85546875" style="49" customWidth="1"/>
    <col min="13308" max="13308" width="6.140625" style="49" customWidth="1"/>
    <col min="13309" max="13309" width="5.28515625" style="49" customWidth="1"/>
    <col min="13310" max="13310" width="67.7109375" style="49" customWidth="1"/>
    <col min="13311" max="13312" width="15.7109375" style="49"/>
    <col min="13313" max="13313" width="6.140625" style="49" customWidth="1"/>
    <col min="13314" max="13314" width="5.28515625" style="49" customWidth="1"/>
    <col min="13315" max="13315" width="67.7109375" style="49" customWidth="1"/>
    <col min="13316" max="13317" width="15.7109375" style="49" customWidth="1"/>
    <col min="13318" max="13318" width="12.85546875" style="49" bestFit="1" customWidth="1"/>
    <col min="13319" max="13320" width="15.7109375" style="49" customWidth="1"/>
    <col min="13321" max="13321" width="13.28515625" style="49" customWidth="1"/>
    <col min="13322" max="13322" width="0.85546875" style="49" customWidth="1"/>
    <col min="13323" max="13323" width="16.7109375" style="49" customWidth="1"/>
    <col min="13324" max="13324" width="18.28515625" style="49" customWidth="1"/>
    <col min="13325" max="13325" width="14.85546875" style="49" bestFit="1" customWidth="1"/>
    <col min="13326" max="13548" width="11.42578125" style="49" customWidth="1"/>
    <col min="13549" max="13549" width="4.28515625" style="49" customWidth="1"/>
    <col min="13550" max="13550" width="4.85546875" style="49" customWidth="1"/>
    <col min="13551" max="13551" width="46.42578125" style="49" customWidth="1"/>
    <col min="13552" max="13563" width="12.85546875" style="49" customWidth="1"/>
    <col min="13564" max="13564" width="6.140625" style="49" customWidth="1"/>
    <col min="13565" max="13565" width="5.28515625" style="49" customWidth="1"/>
    <col min="13566" max="13566" width="67.7109375" style="49" customWidth="1"/>
    <col min="13567" max="13568" width="15.7109375" style="49"/>
    <col min="13569" max="13569" width="6.140625" style="49" customWidth="1"/>
    <col min="13570" max="13570" width="5.28515625" style="49" customWidth="1"/>
    <col min="13571" max="13571" width="67.7109375" style="49" customWidth="1"/>
    <col min="13572" max="13573" width="15.7109375" style="49" customWidth="1"/>
    <col min="13574" max="13574" width="12.85546875" style="49" bestFit="1" customWidth="1"/>
    <col min="13575" max="13576" width="15.7109375" style="49" customWidth="1"/>
    <col min="13577" max="13577" width="13.28515625" style="49" customWidth="1"/>
    <col min="13578" max="13578" width="0.85546875" style="49" customWidth="1"/>
    <col min="13579" max="13579" width="16.7109375" style="49" customWidth="1"/>
    <col min="13580" max="13580" width="18.28515625" style="49" customWidth="1"/>
    <col min="13581" max="13581" width="14.85546875" style="49" bestFit="1" customWidth="1"/>
    <col min="13582" max="13804" width="11.42578125" style="49" customWidth="1"/>
    <col min="13805" max="13805" width="4.28515625" style="49" customWidth="1"/>
    <col min="13806" max="13806" width="4.85546875" style="49" customWidth="1"/>
    <col min="13807" max="13807" width="46.42578125" style="49" customWidth="1"/>
    <col min="13808" max="13819" width="12.85546875" style="49" customWidth="1"/>
    <col min="13820" max="13820" width="6.140625" style="49" customWidth="1"/>
    <col min="13821" max="13821" width="5.28515625" style="49" customWidth="1"/>
    <col min="13822" max="13822" width="67.7109375" style="49" customWidth="1"/>
    <col min="13823" max="13824" width="15.7109375" style="49"/>
    <col min="13825" max="13825" width="6.140625" style="49" customWidth="1"/>
    <col min="13826" max="13826" width="5.28515625" style="49" customWidth="1"/>
    <col min="13827" max="13827" width="67.7109375" style="49" customWidth="1"/>
    <col min="13828" max="13829" width="15.7109375" style="49" customWidth="1"/>
    <col min="13830" max="13830" width="12.85546875" style="49" bestFit="1" customWidth="1"/>
    <col min="13831" max="13832" width="15.7109375" style="49" customWidth="1"/>
    <col min="13833" max="13833" width="13.28515625" style="49" customWidth="1"/>
    <col min="13834" max="13834" width="0.85546875" style="49" customWidth="1"/>
    <col min="13835" max="13835" width="16.7109375" style="49" customWidth="1"/>
    <col min="13836" max="13836" width="18.28515625" style="49" customWidth="1"/>
    <col min="13837" max="13837" width="14.85546875" style="49" bestFit="1" customWidth="1"/>
    <col min="13838" max="14060" width="11.42578125" style="49" customWidth="1"/>
    <col min="14061" max="14061" width="4.28515625" style="49" customWidth="1"/>
    <col min="14062" max="14062" width="4.85546875" style="49" customWidth="1"/>
    <col min="14063" max="14063" width="46.42578125" style="49" customWidth="1"/>
    <col min="14064" max="14075" width="12.85546875" style="49" customWidth="1"/>
    <col min="14076" max="14076" width="6.140625" style="49" customWidth="1"/>
    <col min="14077" max="14077" width="5.28515625" style="49" customWidth="1"/>
    <col min="14078" max="14078" width="67.7109375" style="49" customWidth="1"/>
    <col min="14079" max="14080" width="15.7109375" style="49"/>
    <col min="14081" max="14081" width="6.140625" style="49" customWidth="1"/>
    <col min="14082" max="14082" width="5.28515625" style="49" customWidth="1"/>
    <col min="14083" max="14083" width="67.7109375" style="49" customWidth="1"/>
    <col min="14084" max="14085" width="15.7109375" style="49" customWidth="1"/>
    <col min="14086" max="14086" width="12.85546875" style="49" bestFit="1" customWidth="1"/>
    <col min="14087" max="14088" width="15.7109375" style="49" customWidth="1"/>
    <col min="14089" max="14089" width="13.28515625" style="49" customWidth="1"/>
    <col min="14090" max="14090" width="0.85546875" style="49" customWidth="1"/>
    <col min="14091" max="14091" width="16.7109375" style="49" customWidth="1"/>
    <col min="14092" max="14092" width="18.28515625" style="49" customWidth="1"/>
    <col min="14093" max="14093" width="14.85546875" style="49" bestFit="1" customWidth="1"/>
    <col min="14094" max="14316" width="11.42578125" style="49" customWidth="1"/>
    <col min="14317" max="14317" width="4.28515625" style="49" customWidth="1"/>
    <col min="14318" max="14318" width="4.85546875" style="49" customWidth="1"/>
    <col min="14319" max="14319" width="46.42578125" style="49" customWidth="1"/>
    <col min="14320" max="14331" width="12.85546875" style="49" customWidth="1"/>
    <col min="14332" max="14332" width="6.140625" style="49" customWidth="1"/>
    <col min="14333" max="14333" width="5.28515625" style="49" customWidth="1"/>
    <col min="14334" max="14334" width="67.7109375" style="49" customWidth="1"/>
    <col min="14335" max="14336" width="15.7109375" style="49"/>
    <col min="14337" max="14337" width="6.140625" style="49" customWidth="1"/>
    <col min="14338" max="14338" width="5.28515625" style="49" customWidth="1"/>
    <col min="14339" max="14339" width="67.7109375" style="49" customWidth="1"/>
    <col min="14340" max="14341" width="15.7109375" style="49" customWidth="1"/>
    <col min="14342" max="14342" width="12.85546875" style="49" bestFit="1" customWidth="1"/>
    <col min="14343" max="14344" width="15.7109375" style="49" customWidth="1"/>
    <col min="14345" max="14345" width="13.28515625" style="49" customWidth="1"/>
    <col min="14346" max="14346" width="0.85546875" style="49" customWidth="1"/>
    <col min="14347" max="14347" width="16.7109375" style="49" customWidth="1"/>
    <col min="14348" max="14348" width="18.28515625" style="49" customWidth="1"/>
    <col min="14349" max="14349" width="14.85546875" style="49" bestFit="1" customWidth="1"/>
    <col min="14350" max="14572" width="11.42578125" style="49" customWidth="1"/>
    <col min="14573" max="14573" width="4.28515625" style="49" customWidth="1"/>
    <col min="14574" max="14574" width="4.85546875" style="49" customWidth="1"/>
    <col min="14575" max="14575" width="46.42578125" style="49" customWidth="1"/>
    <col min="14576" max="14587" width="12.85546875" style="49" customWidth="1"/>
    <col min="14588" max="14588" width="6.140625" style="49" customWidth="1"/>
    <col min="14589" max="14589" width="5.28515625" style="49" customWidth="1"/>
    <col min="14590" max="14590" width="67.7109375" style="49" customWidth="1"/>
    <col min="14591" max="14592" width="15.7109375" style="49"/>
    <col min="14593" max="14593" width="6.140625" style="49" customWidth="1"/>
    <col min="14594" max="14594" width="5.28515625" style="49" customWidth="1"/>
    <col min="14595" max="14595" width="67.7109375" style="49" customWidth="1"/>
    <col min="14596" max="14597" width="15.7109375" style="49" customWidth="1"/>
    <col min="14598" max="14598" width="12.85546875" style="49" bestFit="1" customWidth="1"/>
    <col min="14599" max="14600" width="15.7109375" style="49" customWidth="1"/>
    <col min="14601" max="14601" width="13.28515625" style="49" customWidth="1"/>
    <col min="14602" max="14602" width="0.85546875" style="49" customWidth="1"/>
    <col min="14603" max="14603" width="16.7109375" style="49" customWidth="1"/>
    <col min="14604" max="14604" width="18.28515625" style="49" customWidth="1"/>
    <col min="14605" max="14605" width="14.85546875" style="49" bestFit="1" customWidth="1"/>
    <col min="14606" max="14828" width="11.42578125" style="49" customWidth="1"/>
    <col min="14829" max="14829" width="4.28515625" style="49" customWidth="1"/>
    <col min="14830" max="14830" width="4.85546875" style="49" customWidth="1"/>
    <col min="14831" max="14831" width="46.42578125" style="49" customWidth="1"/>
    <col min="14832" max="14843" width="12.85546875" style="49" customWidth="1"/>
    <col min="14844" max="14844" width="6.140625" style="49" customWidth="1"/>
    <col min="14845" max="14845" width="5.28515625" style="49" customWidth="1"/>
    <col min="14846" max="14846" width="67.7109375" style="49" customWidth="1"/>
    <col min="14847" max="14848" width="15.7109375" style="49"/>
    <col min="14849" max="14849" width="6.140625" style="49" customWidth="1"/>
    <col min="14850" max="14850" width="5.28515625" style="49" customWidth="1"/>
    <col min="14851" max="14851" width="67.7109375" style="49" customWidth="1"/>
    <col min="14852" max="14853" width="15.7109375" style="49" customWidth="1"/>
    <col min="14854" max="14854" width="12.85546875" style="49" bestFit="1" customWidth="1"/>
    <col min="14855" max="14856" width="15.7109375" style="49" customWidth="1"/>
    <col min="14857" max="14857" width="13.28515625" style="49" customWidth="1"/>
    <col min="14858" max="14858" width="0.85546875" style="49" customWidth="1"/>
    <col min="14859" max="14859" width="16.7109375" style="49" customWidth="1"/>
    <col min="14860" max="14860" width="18.28515625" style="49" customWidth="1"/>
    <col min="14861" max="14861" width="14.85546875" style="49" bestFit="1" customWidth="1"/>
    <col min="14862" max="15084" width="11.42578125" style="49" customWidth="1"/>
    <col min="15085" max="15085" width="4.28515625" style="49" customWidth="1"/>
    <col min="15086" max="15086" width="4.85546875" style="49" customWidth="1"/>
    <col min="15087" max="15087" width="46.42578125" style="49" customWidth="1"/>
    <col min="15088" max="15099" width="12.85546875" style="49" customWidth="1"/>
    <col min="15100" max="15100" width="6.140625" style="49" customWidth="1"/>
    <col min="15101" max="15101" width="5.28515625" style="49" customWidth="1"/>
    <col min="15102" max="15102" width="67.7109375" style="49" customWidth="1"/>
    <col min="15103" max="15104" width="15.7109375" style="49"/>
    <col min="15105" max="15105" width="6.140625" style="49" customWidth="1"/>
    <col min="15106" max="15106" width="5.28515625" style="49" customWidth="1"/>
    <col min="15107" max="15107" width="67.7109375" style="49" customWidth="1"/>
    <col min="15108" max="15109" width="15.7109375" style="49" customWidth="1"/>
    <col min="15110" max="15110" width="12.85546875" style="49" bestFit="1" customWidth="1"/>
    <col min="15111" max="15112" width="15.7109375" style="49" customWidth="1"/>
    <col min="15113" max="15113" width="13.28515625" style="49" customWidth="1"/>
    <col min="15114" max="15114" width="0.85546875" style="49" customWidth="1"/>
    <col min="15115" max="15115" width="16.7109375" style="49" customWidth="1"/>
    <col min="15116" max="15116" width="18.28515625" style="49" customWidth="1"/>
    <col min="15117" max="15117" width="14.85546875" style="49" bestFit="1" customWidth="1"/>
    <col min="15118" max="15340" width="11.42578125" style="49" customWidth="1"/>
    <col min="15341" max="15341" width="4.28515625" style="49" customWidth="1"/>
    <col min="15342" max="15342" width="4.85546875" style="49" customWidth="1"/>
    <col min="15343" max="15343" width="46.42578125" style="49" customWidth="1"/>
    <col min="15344" max="15355" width="12.85546875" style="49" customWidth="1"/>
    <col min="15356" max="15356" width="6.140625" style="49" customWidth="1"/>
    <col min="15357" max="15357" width="5.28515625" style="49" customWidth="1"/>
    <col min="15358" max="15358" width="67.7109375" style="49" customWidth="1"/>
    <col min="15359" max="15360" width="15.7109375" style="49"/>
    <col min="15361" max="15361" width="6.140625" style="49" customWidth="1"/>
    <col min="15362" max="15362" width="5.28515625" style="49" customWidth="1"/>
    <col min="15363" max="15363" width="67.7109375" style="49" customWidth="1"/>
    <col min="15364" max="15365" width="15.7109375" style="49" customWidth="1"/>
    <col min="15366" max="15366" width="12.85546875" style="49" bestFit="1" customWidth="1"/>
    <col min="15367" max="15368" width="15.7109375" style="49" customWidth="1"/>
    <col min="15369" max="15369" width="13.28515625" style="49" customWidth="1"/>
    <col min="15370" max="15370" width="0.85546875" style="49" customWidth="1"/>
    <col min="15371" max="15371" width="16.7109375" style="49" customWidth="1"/>
    <col min="15372" max="15372" width="18.28515625" style="49" customWidth="1"/>
    <col min="15373" max="15373" width="14.85546875" style="49" bestFit="1" customWidth="1"/>
    <col min="15374" max="15596" width="11.42578125" style="49" customWidth="1"/>
    <col min="15597" max="15597" width="4.28515625" style="49" customWidth="1"/>
    <col min="15598" max="15598" width="4.85546875" style="49" customWidth="1"/>
    <col min="15599" max="15599" width="46.42578125" style="49" customWidth="1"/>
    <col min="15600" max="15611" width="12.85546875" style="49" customWidth="1"/>
    <col min="15612" max="15612" width="6.140625" style="49" customWidth="1"/>
    <col min="15613" max="15613" width="5.28515625" style="49" customWidth="1"/>
    <col min="15614" max="15614" width="67.7109375" style="49" customWidth="1"/>
    <col min="15615" max="15616" width="15.7109375" style="49"/>
    <col min="15617" max="15617" width="6.140625" style="49" customWidth="1"/>
    <col min="15618" max="15618" width="5.28515625" style="49" customWidth="1"/>
    <col min="15619" max="15619" width="67.7109375" style="49" customWidth="1"/>
    <col min="15620" max="15621" width="15.7109375" style="49" customWidth="1"/>
    <col min="15622" max="15622" width="12.85546875" style="49" bestFit="1" customWidth="1"/>
    <col min="15623" max="15624" width="15.7109375" style="49" customWidth="1"/>
    <col min="15625" max="15625" width="13.28515625" style="49" customWidth="1"/>
    <col min="15626" max="15626" width="0.85546875" style="49" customWidth="1"/>
    <col min="15627" max="15627" width="16.7109375" style="49" customWidth="1"/>
    <col min="15628" max="15628" width="18.28515625" style="49" customWidth="1"/>
    <col min="15629" max="15629" width="14.85546875" style="49" bestFit="1" customWidth="1"/>
    <col min="15630" max="15852" width="11.42578125" style="49" customWidth="1"/>
    <col min="15853" max="15853" width="4.28515625" style="49" customWidth="1"/>
    <col min="15854" max="15854" width="4.85546875" style="49" customWidth="1"/>
    <col min="15855" max="15855" width="46.42578125" style="49" customWidth="1"/>
    <col min="15856" max="15867" width="12.85546875" style="49" customWidth="1"/>
    <col min="15868" max="15868" width="6.140625" style="49" customWidth="1"/>
    <col min="15869" max="15869" width="5.28515625" style="49" customWidth="1"/>
    <col min="15870" max="15870" width="67.7109375" style="49" customWidth="1"/>
    <col min="15871" max="15872" width="15.7109375" style="49"/>
    <col min="15873" max="15873" width="6.140625" style="49" customWidth="1"/>
    <col min="15874" max="15874" width="5.28515625" style="49" customWidth="1"/>
    <col min="15875" max="15875" width="67.7109375" style="49" customWidth="1"/>
    <col min="15876" max="15877" width="15.7109375" style="49" customWidth="1"/>
    <col min="15878" max="15878" width="12.85546875" style="49" bestFit="1" customWidth="1"/>
    <col min="15879" max="15880" width="15.7109375" style="49" customWidth="1"/>
    <col min="15881" max="15881" width="13.28515625" style="49" customWidth="1"/>
    <col min="15882" max="15882" width="0.85546875" style="49" customWidth="1"/>
    <col min="15883" max="15883" width="16.7109375" style="49" customWidth="1"/>
    <col min="15884" max="15884" width="18.28515625" style="49" customWidth="1"/>
    <col min="15885" max="15885" width="14.85546875" style="49" bestFit="1" customWidth="1"/>
    <col min="15886" max="16108" width="11.42578125" style="49" customWidth="1"/>
    <col min="16109" max="16109" width="4.28515625" style="49" customWidth="1"/>
    <col min="16110" max="16110" width="4.85546875" style="49" customWidth="1"/>
    <col min="16111" max="16111" width="46.42578125" style="49" customWidth="1"/>
    <col min="16112" max="16123" width="12.85546875" style="49" customWidth="1"/>
    <col min="16124" max="16124" width="6.140625" style="49" customWidth="1"/>
    <col min="16125" max="16125" width="5.28515625" style="49" customWidth="1"/>
    <col min="16126" max="16126" width="67.7109375" style="49" customWidth="1"/>
    <col min="16127" max="16128" width="15.7109375" style="49"/>
    <col min="16129" max="16129" width="6.140625" style="49" customWidth="1"/>
    <col min="16130" max="16130" width="5.28515625" style="49" customWidth="1"/>
    <col min="16131" max="16131" width="67.7109375" style="49" customWidth="1"/>
    <col min="16132" max="16133" width="15.7109375" style="49" customWidth="1"/>
    <col min="16134" max="16134" width="12.85546875" style="49" bestFit="1" customWidth="1"/>
    <col min="16135" max="16136" width="15.7109375" style="49" customWidth="1"/>
    <col min="16137" max="16137" width="13.28515625" style="49" customWidth="1"/>
    <col min="16138" max="16138" width="0.85546875" style="49" customWidth="1"/>
    <col min="16139" max="16139" width="16.7109375" style="49" customWidth="1"/>
    <col min="16140" max="16140" width="18.28515625" style="49" customWidth="1"/>
    <col min="16141" max="16141" width="14.85546875" style="49" bestFit="1" customWidth="1"/>
    <col min="16142" max="16364" width="11.42578125" style="49" customWidth="1"/>
    <col min="16365" max="16365" width="4.28515625" style="49" customWidth="1"/>
    <col min="16366" max="16366" width="4.85546875" style="49" customWidth="1"/>
    <col min="16367" max="16367" width="46.42578125" style="49" customWidth="1"/>
    <col min="16368" max="16379" width="12.85546875" style="49" customWidth="1"/>
    <col min="16380" max="16380" width="6.140625" style="49" customWidth="1"/>
    <col min="16381" max="16381" width="5.28515625" style="49" customWidth="1"/>
    <col min="16382" max="16382" width="67.7109375" style="49" customWidth="1"/>
    <col min="16383" max="16384" width="15.7109375" style="49"/>
  </cols>
  <sheetData>
    <row r="1" spans="1:17" s="220" customFormat="1" ht="45" customHeight="1" x14ac:dyDescent="0.2">
      <c r="A1" s="409" t="s">
        <v>736</v>
      </c>
      <c r="B1" s="409"/>
      <c r="C1" s="409"/>
      <c r="D1" s="111" t="s">
        <v>738</v>
      </c>
      <c r="E1" s="111"/>
      <c r="F1" s="306"/>
      <c r="G1" s="306"/>
      <c r="H1" s="306"/>
      <c r="I1" s="306"/>
      <c r="J1" s="306"/>
      <c r="K1" s="306"/>
      <c r="L1" s="306"/>
      <c r="M1" s="306"/>
      <c r="N1" s="306"/>
    </row>
    <row r="2" spans="1:17" s="1" customFormat="1" ht="36" customHeight="1" thickBot="1" x14ac:dyDescent="0.45">
      <c r="A2" s="432" t="s">
        <v>737</v>
      </c>
      <c r="B2" s="432"/>
      <c r="C2" s="432"/>
      <c r="D2" s="432"/>
      <c r="E2" s="432"/>
      <c r="F2" s="432"/>
      <c r="G2" s="432"/>
      <c r="H2" s="432"/>
      <c r="I2" s="432"/>
      <c r="J2" s="432"/>
      <c r="K2" s="432"/>
      <c r="L2" s="432"/>
      <c r="M2" s="307"/>
      <c r="O2" s="308"/>
      <c r="P2" s="308"/>
    </row>
    <row r="3" spans="1:17" customFormat="1" ht="4.5" customHeight="1" x14ac:dyDescent="0.4">
      <c r="A3" s="411"/>
      <c r="B3" s="411"/>
      <c r="C3" s="411"/>
      <c r="D3" s="411"/>
      <c r="E3" s="411"/>
      <c r="F3" s="411"/>
      <c r="G3" s="411"/>
      <c r="H3" s="411"/>
      <c r="I3" s="411"/>
      <c r="J3" s="411"/>
      <c r="K3" s="411"/>
      <c r="L3" s="411"/>
      <c r="M3" s="412"/>
      <c r="N3" s="412"/>
      <c r="O3" s="412"/>
      <c r="P3" s="412"/>
    </row>
    <row r="4" spans="1:17" s="61" customFormat="1" ht="45.75" customHeight="1" x14ac:dyDescent="0.25">
      <c r="A4" s="447" t="s">
        <v>925</v>
      </c>
      <c r="B4" s="447"/>
      <c r="C4" s="447"/>
      <c r="D4" s="447"/>
      <c r="E4" s="447"/>
      <c r="F4" s="447"/>
      <c r="G4" s="447"/>
      <c r="H4" s="447"/>
      <c r="I4" s="447"/>
      <c r="J4" s="447"/>
      <c r="K4" s="447"/>
      <c r="L4" s="447"/>
    </row>
    <row r="5" spans="1:17" s="61" customFormat="1" ht="17.649999999999999" customHeight="1" x14ac:dyDescent="0.25">
      <c r="A5" s="309" t="s">
        <v>455</v>
      </c>
      <c r="B5" s="310"/>
      <c r="C5" s="311"/>
      <c r="D5" s="221"/>
      <c r="E5" s="221"/>
      <c r="F5" s="221"/>
      <c r="G5" s="221"/>
      <c r="H5" s="221"/>
      <c r="I5" s="221"/>
      <c r="J5" s="221"/>
      <c r="K5" s="221"/>
      <c r="L5" s="221"/>
    </row>
    <row r="6" spans="1:17" s="61" customFormat="1" ht="17.649999999999999" customHeight="1" x14ac:dyDescent="0.25">
      <c r="A6" s="309" t="s">
        <v>8</v>
      </c>
      <c r="B6" s="312"/>
      <c r="C6" s="313"/>
      <c r="D6" s="314"/>
      <c r="E6" s="314"/>
      <c r="F6" s="314"/>
      <c r="G6" s="314"/>
      <c r="H6" s="314"/>
      <c r="I6" s="314"/>
      <c r="J6" s="314"/>
      <c r="K6" s="314"/>
      <c r="L6" s="314"/>
    </row>
    <row r="7" spans="1:17" s="61" customFormat="1" ht="17.649999999999999" customHeight="1" x14ac:dyDescent="0.25">
      <c r="A7" s="309" t="s">
        <v>740</v>
      </c>
      <c r="B7" s="312"/>
      <c r="C7" s="313"/>
      <c r="D7" s="314"/>
      <c r="E7" s="314"/>
      <c r="F7" s="314"/>
      <c r="G7" s="314"/>
      <c r="H7" s="314"/>
      <c r="I7" s="314"/>
      <c r="J7" s="314"/>
      <c r="K7" s="314"/>
      <c r="L7" s="314"/>
    </row>
    <row r="8" spans="1:17" s="61" customFormat="1" ht="26.25" customHeight="1" x14ac:dyDescent="0.25">
      <c r="A8" s="315" t="s">
        <v>908</v>
      </c>
      <c r="B8" s="312"/>
      <c r="C8" s="313"/>
      <c r="D8" s="314"/>
      <c r="E8" s="314"/>
      <c r="F8" s="314"/>
      <c r="G8" s="314"/>
      <c r="H8" s="314"/>
      <c r="I8" s="314"/>
      <c r="J8" s="314"/>
      <c r="K8" s="314"/>
      <c r="L8" s="314"/>
    </row>
    <row r="9" spans="1:17" s="62" customFormat="1" ht="30" customHeight="1" x14ac:dyDescent="0.25">
      <c r="A9" s="438" t="s">
        <v>407</v>
      </c>
      <c r="B9" s="440" t="s">
        <v>458</v>
      </c>
      <c r="C9" s="440"/>
      <c r="D9" s="446" t="s">
        <v>588</v>
      </c>
      <c r="E9" s="446"/>
      <c r="F9" s="446"/>
      <c r="G9" s="441" t="s">
        <v>589</v>
      </c>
      <c r="H9" s="446" t="s">
        <v>590</v>
      </c>
      <c r="I9" s="446"/>
      <c r="J9" s="326"/>
      <c r="K9" s="446" t="s">
        <v>591</v>
      </c>
      <c r="L9" s="446"/>
      <c r="M9" s="47">
        <v>18.1052</v>
      </c>
    </row>
    <row r="10" spans="1:17" s="62" customFormat="1" ht="49.9" customHeight="1" x14ac:dyDescent="0.25">
      <c r="A10" s="438"/>
      <c r="B10" s="440"/>
      <c r="C10" s="440"/>
      <c r="D10" s="326" t="s">
        <v>592</v>
      </c>
      <c r="E10" s="326" t="s">
        <v>593</v>
      </c>
      <c r="F10" s="326" t="s">
        <v>99</v>
      </c>
      <c r="G10" s="441"/>
      <c r="H10" s="326" t="s">
        <v>594</v>
      </c>
      <c r="I10" s="326" t="s">
        <v>595</v>
      </c>
      <c r="J10" s="326"/>
      <c r="K10" s="326" t="s">
        <v>596</v>
      </c>
      <c r="L10" s="326" t="s">
        <v>597</v>
      </c>
    </row>
    <row r="11" spans="1:17" s="63" customFormat="1" ht="17.100000000000001" customHeight="1" thickBot="1" x14ac:dyDescent="0.3">
      <c r="A11" s="439"/>
      <c r="B11" s="437"/>
      <c r="C11" s="437"/>
      <c r="D11" s="323" t="s">
        <v>108</v>
      </c>
      <c r="E11" s="323" t="s">
        <v>109</v>
      </c>
      <c r="F11" s="324" t="s">
        <v>598</v>
      </c>
      <c r="G11" s="323" t="s">
        <v>111</v>
      </c>
      <c r="H11" s="324" t="s">
        <v>599</v>
      </c>
      <c r="I11" s="324" t="s">
        <v>600</v>
      </c>
      <c r="J11" s="325"/>
      <c r="K11" s="323" t="s">
        <v>114</v>
      </c>
      <c r="L11" s="323" t="s">
        <v>601</v>
      </c>
    </row>
    <row r="12" spans="1:17" s="104" customFormat="1" ht="5.25" customHeight="1" thickBot="1" x14ac:dyDescent="0.3">
      <c r="A12" s="279"/>
      <c r="B12" s="118"/>
      <c r="C12" s="118"/>
      <c r="D12" s="280"/>
      <c r="E12" s="280"/>
      <c r="F12" s="118"/>
      <c r="G12" s="280"/>
      <c r="H12" s="118"/>
      <c r="I12" s="118"/>
      <c r="J12" s="316"/>
      <c r="K12" s="280"/>
      <c r="L12" s="280"/>
      <c r="M12" s="317"/>
      <c r="N12" s="318"/>
      <c r="O12" s="319"/>
      <c r="P12" s="319"/>
      <c r="Q12" s="319"/>
    </row>
    <row r="13" spans="1:17" s="62" customFormat="1" ht="17.649999999999999" customHeight="1" x14ac:dyDescent="0.25">
      <c r="A13" s="442" t="s">
        <v>88</v>
      </c>
      <c r="B13" s="442"/>
      <c r="C13" s="442"/>
      <c r="D13" s="348">
        <f>+D14+D277</f>
        <v>727545.54819815024</v>
      </c>
      <c r="E13" s="348">
        <f>+E14+E277</f>
        <v>724263.62389669265</v>
      </c>
      <c r="F13" s="348">
        <f>E13/D13*100-100</f>
        <v>-0.45109537259703814</v>
      </c>
      <c r="G13" s="348">
        <f>+G14+G277</f>
        <v>632602.19932011177</v>
      </c>
      <c r="H13" s="348">
        <f>+H14+H277</f>
        <v>339982.2901273719</v>
      </c>
      <c r="I13" s="349">
        <f t="shared" ref="I13:I77" si="0">+H13/E13*100</f>
        <v>46.941787342320843</v>
      </c>
      <c r="J13" s="349"/>
      <c r="K13" s="348">
        <f>+K14+K277</f>
        <v>37471.854245457602</v>
      </c>
      <c r="L13" s="348">
        <f>+L14+L277</f>
        <v>302510.43588191434</v>
      </c>
    </row>
    <row r="14" spans="1:17" s="64" customFormat="1" ht="17.649999999999999" customHeight="1" x14ac:dyDescent="0.25">
      <c r="A14" s="443" t="s">
        <v>602</v>
      </c>
      <c r="B14" s="443"/>
      <c r="C14" s="443"/>
      <c r="D14" s="327">
        <f>SUM(D15:D276)</f>
        <v>483551.780227223</v>
      </c>
      <c r="E14" s="327">
        <f>SUM(E15:E276)</f>
        <v>480269.85592717194</v>
      </c>
      <c r="F14" s="327">
        <f>E14/D14*100-100</f>
        <v>-0.67871207060986194</v>
      </c>
      <c r="G14" s="327">
        <f>SUM(G15:G276)</f>
        <v>436255.88050238538</v>
      </c>
      <c r="H14" s="327">
        <f>SUM(H15:H276)</f>
        <v>143635.97131141185</v>
      </c>
      <c r="I14" s="328">
        <f t="shared" si="0"/>
        <v>29.907346784053168</v>
      </c>
      <c r="J14" s="328"/>
      <c r="K14" s="327">
        <f>SUM(K15:K276)</f>
        <v>30684.6307143224</v>
      </c>
      <c r="L14" s="327">
        <f>SUM(L15:L276)</f>
        <v>112951.34059708948</v>
      </c>
    </row>
    <row r="15" spans="1:17" s="64" customFormat="1" ht="17.649999999999999" customHeight="1" x14ac:dyDescent="0.25">
      <c r="A15" s="329">
        <v>1</v>
      </c>
      <c r="B15" s="303" t="s">
        <v>125</v>
      </c>
      <c r="C15" s="330" t="s">
        <v>126</v>
      </c>
      <c r="D15" s="331">
        <v>1870.9189472</v>
      </c>
      <c r="E15" s="331">
        <v>1870.9189472</v>
      </c>
      <c r="F15" s="332">
        <f>E15/D15*100-100</f>
        <v>0</v>
      </c>
      <c r="G15" s="331">
        <v>1870.9189472</v>
      </c>
      <c r="H15" s="287">
        <f>+K15+L15</f>
        <v>0</v>
      </c>
      <c r="I15" s="287">
        <f t="shared" si="0"/>
        <v>0</v>
      </c>
      <c r="J15" s="332"/>
      <c r="K15" s="331">
        <v>0</v>
      </c>
      <c r="L15" s="333">
        <v>0</v>
      </c>
    </row>
    <row r="16" spans="1:17" s="64" customFormat="1" ht="17.649999999999999" customHeight="1" x14ac:dyDescent="0.25">
      <c r="A16" s="329">
        <v>2</v>
      </c>
      <c r="B16" s="303" t="s">
        <v>127</v>
      </c>
      <c r="C16" s="330" t="s">
        <v>603</v>
      </c>
      <c r="D16" s="331">
        <v>5021.7662699595858</v>
      </c>
      <c r="E16" s="331">
        <v>5021.7662695180006</v>
      </c>
      <c r="F16" s="332">
        <f t="shared" ref="F16:F79" si="1">E16/D16*100-100</f>
        <v>-8.7934211023821263E-9</v>
      </c>
      <c r="G16" s="331">
        <v>5021.7663238335999</v>
      </c>
      <c r="H16" s="287">
        <f t="shared" ref="H16:H79" si="2">+K16+L16</f>
        <v>-2.0583229343174025E-12</v>
      </c>
      <c r="I16" s="287">
        <f t="shared" si="0"/>
        <v>-4.0988027396085173E-14</v>
      </c>
      <c r="J16" s="332"/>
      <c r="K16" s="331">
        <v>0</v>
      </c>
      <c r="L16" s="333">
        <v>-2.0583229343174025E-12</v>
      </c>
    </row>
    <row r="17" spans="1:12" s="64" customFormat="1" ht="17.649999999999999" customHeight="1" x14ac:dyDescent="0.25">
      <c r="A17" s="329">
        <v>3</v>
      </c>
      <c r="B17" s="303" t="s">
        <v>129</v>
      </c>
      <c r="C17" s="330" t="s">
        <v>130</v>
      </c>
      <c r="D17" s="331">
        <v>497.29308463958944</v>
      </c>
      <c r="E17" s="331">
        <v>497.29308419799997</v>
      </c>
      <c r="F17" s="332">
        <f t="shared" si="1"/>
        <v>-8.879862889443757E-8</v>
      </c>
      <c r="G17" s="331">
        <v>497.29308419799997</v>
      </c>
      <c r="H17" s="287">
        <f t="shared" si="2"/>
        <v>-1.2864518339483766E-13</v>
      </c>
      <c r="I17" s="287">
        <f t="shared" si="0"/>
        <v>-2.5869087562781566E-14</v>
      </c>
      <c r="J17" s="332"/>
      <c r="K17" s="331">
        <v>0</v>
      </c>
      <c r="L17" s="333">
        <v>-1.2864518339483766E-13</v>
      </c>
    </row>
    <row r="18" spans="1:12" s="64" customFormat="1" ht="17.649999999999999" customHeight="1" x14ac:dyDescent="0.25">
      <c r="A18" s="329">
        <v>4</v>
      </c>
      <c r="B18" s="303" t="s">
        <v>127</v>
      </c>
      <c r="C18" s="330" t="s">
        <v>131</v>
      </c>
      <c r="D18" s="331">
        <v>5994.3945604267856</v>
      </c>
      <c r="E18" s="331">
        <v>5994.3945603367483</v>
      </c>
      <c r="F18" s="332">
        <f t="shared" si="1"/>
        <v>-1.5020162891232758E-9</v>
      </c>
      <c r="G18" s="331">
        <v>5994.3945599852004</v>
      </c>
      <c r="H18" s="287">
        <f t="shared" si="2"/>
        <v>1.0291614671587013E-12</v>
      </c>
      <c r="I18" s="287">
        <f t="shared" si="0"/>
        <v>1.7168730833441933E-14</v>
      </c>
      <c r="J18" s="332"/>
      <c r="K18" s="331">
        <v>0</v>
      </c>
      <c r="L18" s="333">
        <v>1.0291614671587013E-12</v>
      </c>
    </row>
    <row r="19" spans="1:12" s="64" customFormat="1" ht="17.649999999999999" customHeight="1" x14ac:dyDescent="0.25">
      <c r="A19" s="329">
        <v>5</v>
      </c>
      <c r="B19" s="303" t="s">
        <v>132</v>
      </c>
      <c r="C19" s="330" t="s">
        <v>133</v>
      </c>
      <c r="D19" s="331">
        <v>1109.3355323371893</v>
      </c>
      <c r="E19" s="331">
        <v>1109.3355320713779</v>
      </c>
      <c r="F19" s="332">
        <f t="shared" si="1"/>
        <v>-2.3961320039234124E-8</v>
      </c>
      <c r="G19" s="331">
        <v>1109.3355318956001</v>
      </c>
      <c r="H19" s="287">
        <f t="shared" si="2"/>
        <v>1.2864518339483766E-13</v>
      </c>
      <c r="I19" s="287">
        <f t="shared" si="0"/>
        <v>1.1596598114425154E-14</v>
      </c>
      <c r="J19" s="332"/>
      <c r="K19" s="331">
        <v>0</v>
      </c>
      <c r="L19" s="333">
        <v>1.2864518339483766E-13</v>
      </c>
    </row>
    <row r="20" spans="1:12" s="64" customFormat="1" ht="17.649999999999999" customHeight="1" x14ac:dyDescent="0.25">
      <c r="A20" s="329">
        <v>6</v>
      </c>
      <c r="B20" s="303" t="s">
        <v>127</v>
      </c>
      <c r="C20" s="330" t="s">
        <v>134</v>
      </c>
      <c r="D20" s="331">
        <v>5573.7466534719997</v>
      </c>
      <c r="E20" s="331">
        <v>5573.7466534719997</v>
      </c>
      <c r="F20" s="332">
        <f t="shared" si="1"/>
        <v>0</v>
      </c>
      <c r="G20" s="331">
        <v>5573.7466534719997</v>
      </c>
      <c r="H20" s="287">
        <f t="shared" si="2"/>
        <v>0</v>
      </c>
      <c r="I20" s="287">
        <f t="shared" si="0"/>
        <v>0</v>
      </c>
      <c r="J20" s="332"/>
      <c r="K20" s="331">
        <v>0</v>
      </c>
      <c r="L20" s="333">
        <v>0</v>
      </c>
    </row>
    <row r="21" spans="1:12" s="64" customFormat="1" ht="17.649999999999999" customHeight="1" x14ac:dyDescent="0.25">
      <c r="A21" s="329">
        <v>7</v>
      </c>
      <c r="B21" s="303" t="s">
        <v>135</v>
      </c>
      <c r="C21" s="330" t="s">
        <v>136</v>
      </c>
      <c r="D21" s="331">
        <v>12695.725719187585</v>
      </c>
      <c r="E21" s="331">
        <v>12695.725718746002</v>
      </c>
      <c r="F21" s="332">
        <f t="shared" si="1"/>
        <v>-3.4782061675286968E-9</v>
      </c>
      <c r="G21" s="331">
        <v>12695.725718746002</v>
      </c>
      <c r="H21" s="287">
        <f t="shared" si="2"/>
        <v>0</v>
      </c>
      <c r="I21" s="287">
        <f t="shared" si="0"/>
        <v>0</v>
      </c>
      <c r="J21" s="332"/>
      <c r="K21" s="331">
        <v>0</v>
      </c>
      <c r="L21" s="333">
        <v>0</v>
      </c>
    </row>
    <row r="22" spans="1:12" s="64" customFormat="1" ht="17.649999999999999" customHeight="1" x14ac:dyDescent="0.25">
      <c r="A22" s="329">
        <v>9</v>
      </c>
      <c r="B22" s="303" t="s">
        <v>137</v>
      </c>
      <c r="C22" s="330" t="s">
        <v>138</v>
      </c>
      <c r="D22" s="331">
        <v>1810.8626051411857</v>
      </c>
      <c r="E22" s="331">
        <v>1810.8626048753654</v>
      </c>
      <c r="F22" s="332">
        <f t="shared" si="1"/>
        <v>-1.4679216064905631E-8</v>
      </c>
      <c r="G22" s="331">
        <v>1810.8626046996001</v>
      </c>
      <c r="H22" s="287">
        <f t="shared" si="2"/>
        <v>0</v>
      </c>
      <c r="I22" s="287">
        <f t="shared" si="0"/>
        <v>0</v>
      </c>
      <c r="J22" s="332"/>
      <c r="K22" s="331">
        <v>0</v>
      </c>
      <c r="L22" s="333">
        <v>0</v>
      </c>
    </row>
    <row r="23" spans="1:12" s="64" customFormat="1" ht="17.649999999999999" customHeight="1" x14ac:dyDescent="0.25">
      <c r="A23" s="329">
        <v>10</v>
      </c>
      <c r="B23" s="303" t="s">
        <v>137</v>
      </c>
      <c r="C23" s="330" t="s">
        <v>139</v>
      </c>
      <c r="D23" s="331">
        <v>2401.9783561343997</v>
      </c>
      <c r="E23" s="331">
        <v>2401.9783559586162</v>
      </c>
      <c r="F23" s="332">
        <f t="shared" si="1"/>
        <v>-7.3182775395252975E-9</v>
      </c>
      <c r="G23" s="331">
        <v>2401.9783561343997</v>
      </c>
      <c r="H23" s="287">
        <f t="shared" si="2"/>
        <v>0</v>
      </c>
      <c r="I23" s="287">
        <f t="shared" si="0"/>
        <v>0</v>
      </c>
      <c r="J23" s="332"/>
      <c r="K23" s="331">
        <v>0</v>
      </c>
      <c r="L23" s="333">
        <v>0</v>
      </c>
    </row>
    <row r="24" spans="1:12" s="64" customFormat="1" ht="17.649999999999999" customHeight="1" x14ac:dyDescent="0.25">
      <c r="A24" s="334">
        <v>11</v>
      </c>
      <c r="B24" s="303" t="s">
        <v>137</v>
      </c>
      <c r="C24" s="330" t="s">
        <v>140</v>
      </c>
      <c r="D24" s="331">
        <v>1926.5660945755858</v>
      </c>
      <c r="E24" s="331">
        <v>1926.566094134</v>
      </c>
      <c r="F24" s="332">
        <f t="shared" si="1"/>
        <v>-2.2920872311260609E-8</v>
      </c>
      <c r="G24" s="331">
        <v>1926.566094134</v>
      </c>
      <c r="H24" s="287">
        <f t="shared" si="2"/>
        <v>0</v>
      </c>
      <c r="I24" s="287">
        <f t="shared" si="0"/>
        <v>0</v>
      </c>
      <c r="J24" s="332"/>
      <c r="K24" s="331">
        <v>0</v>
      </c>
      <c r="L24" s="333">
        <v>0</v>
      </c>
    </row>
    <row r="25" spans="1:12" s="64" customFormat="1" ht="17.649999999999999" customHeight="1" x14ac:dyDescent="0.25">
      <c r="A25" s="334">
        <v>12</v>
      </c>
      <c r="B25" s="303" t="s">
        <v>141</v>
      </c>
      <c r="C25" s="330" t="s">
        <v>142</v>
      </c>
      <c r="D25" s="331">
        <v>3171.6337757015999</v>
      </c>
      <c r="E25" s="331">
        <v>3171.6337758773652</v>
      </c>
      <c r="F25" s="332">
        <f t="shared" si="1"/>
        <v>5.5417928024326102E-9</v>
      </c>
      <c r="G25" s="331">
        <v>3171.6337757015999</v>
      </c>
      <c r="H25" s="287">
        <f t="shared" si="2"/>
        <v>5.1458073357935063E-13</v>
      </c>
      <c r="I25" s="287">
        <f t="shared" si="0"/>
        <v>1.6224468836633031E-14</v>
      </c>
      <c r="J25" s="332"/>
      <c r="K25" s="331">
        <v>0</v>
      </c>
      <c r="L25" s="333">
        <v>5.1458073357935063E-13</v>
      </c>
    </row>
    <row r="26" spans="1:12" s="64" customFormat="1" ht="17.649999999999999" customHeight="1" x14ac:dyDescent="0.25">
      <c r="A26" s="334">
        <v>13</v>
      </c>
      <c r="B26" s="303" t="s">
        <v>141</v>
      </c>
      <c r="C26" s="330" t="s">
        <v>143</v>
      </c>
      <c r="D26" s="331">
        <v>917.15346926838936</v>
      </c>
      <c r="E26" s="331">
        <v>917.15346847524233</v>
      </c>
      <c r="F26" s="332">
        <f t="shared" si="1"/>
        <v>-8.6479204242095875E-8</v>
      </c>
      <c r="G26" s="331">
        <v>917.15346882680001</v>
      </c>
      <c r="H26" s="287">
        <f t="shared" si="2"/>
        <v>0</v>
      </c>
      <c r="I26" s="287">
        <f t="shared" si="0"/>
        <v>0</v>
      </c>
      <c r="J26" s="332"/>
      <c r="K26" s="331">
        <v>0</v>
      </c>
      <c r="L26" s="333">
        <v>0</v>
      </c>
    </row>
    <row r="27" spans="1:12" s="64" customFormat="1" ht="17.649999999999999" customHeight="1" x14ac:dyDescent="0.25">
      <c r="A27" s="334">
        <v>14</v>
      </c>
      <c r="B27" s="303" t="s">
        <v>141</v>
      </c>
      <c r="C27" s="330" t="s">
        <v>144</v>
      </c>
      <c r="D27" s="331">
        <v>611.23291033158944</v>
      </c>
      <c r="E27" s="331">
        <v>611.23290988999997</v>
      </c>
      <c r="F27" s="332">
        <f t="shared" si="1"/>
        <v>-7.2245697424477839E-8</v>
      </c>
      <c r="G27" s="331">
        <v>611.23290988999997</v>
      </c>
      <c r="H27" s="287">
        <f t="shared" si="2"/>
        <v>0</v>
      </c>
      <c r="I27" s="287">
        <f t="shared" si="0"/>
        <v>0</v>
      </c>
      <c r="J27" s="332"/>
      <c r="K27" s="331">
        <v>0</v>
      </c>
      <c r="L27" s="333">
        <v>0</v>
      </c>
    </row>
    <row r="28" spans="1:12" s="64" customFormat="1" ht="17.649999999999999" customHeight="1" x14ac:dyDescent="0.25">
      <c r="A28" s="334">
        <v>15</v>
      </c>
      <c r="B28" s="303" t="s">
        <v>141</v>
      </c>
      <c r="C28" s="330" t="s">
        <v>145</v>
      </c>
      <c r="D28" s="331">
        <v>1137.8854950391999</v>
      </c>
      <c r="E28" s="331">
        <v>1137.885495390756</v>
      </c>
      <c r="F28" s="332">
        <f t="shared" si="1"/>
        <v>3.0895549230081087E-8</v>
      </c>
      <c r="G28" s="331">
        <v>1137.8854950391999</v>
      </c>
      <c r="H28" s="287">
        <f t="shared" si="2"/>
        <v>0</v>
      </c>
      <c r="I28" s="287">
        <f t="shared" si="0"/>
        <v>0</v>
      </c>
      <c r="J28" s="332"/>
      <c r="K28" s="331">
        <v>0</v>
      </c>
      <c r="L28" s="333">
        <v>0</v>
      </c>
    </row>
    <row r="29" spans="1:12" s="64" customFormat="1" ht="17.649999999999999" customHeight="1" x14ac:dyDescent="0.25">
      <c r="A29" s="334">
        <v>16</v>
      </c>
      <c r="B29" s="303" t="s">
        <v>141</v>
      </c>
      <c r="C29" s="330" t="s">
        <v>146</v>
      </c>
      <c r="D29" s="331">
        <v>1312.8253429075894</v>
      </c>
      <c r="E29" s="331">
        <v>1312.8253424659999</v>
      </c>
      <c r="F29" s="332">
        <f t="shared" si="1"/>
        <v>-3.363656730925868E-8</v>
      </c>
      <c r="G29" s="331">
        <v>1312.8253424659999</v>
      </c>
      <c r="H29" s="287">
        <f t="shared" si="2"/>
        <v>2.5729036678967532E-13</v>
      </c>
      <c r="I29" s="287">
        <f t="shared" si="0"/>
        <v>1.959821755926674E-14</v>
      </c>
      <c r="J29" s="332"/>
      <c r="K29" s="331">
        <v>0</v>
      </c>
      <c r="L29" s="333">
        <v>2.5729036678967532E-13</v>
      </c>
    </row>
    <row r="30" spans="1:12" s="64" customFormat="1" ht="17.649999999999999" customHeight="1" x14ac:dyDescent="0.25">
      <c r="A30" s="334">
        <v>17</v>
      </c>
      <c r="B30" s="303" t="s">
        <v>137</v>
      </c>
      <c r="C30" s="330" t="s">
        <v>147</v>
      </c>
      <c r="D30" s="331">
        <v>806.47652650998941</v>
      </c>
      <c r="E30" s="331">
        <v>806.4765258926202</v>
      </c>
      <c r="F30" s="332">
        <f t="shared" si="1"/>
        <v>-7.6551415872927464E-8</v>
      </c>
      <c r="G30" s="331">
        <v>806.47652606840006</v>
      </c>
      <c r="H30" s="287">
        <f t="shared" si="2"/>
        <v>0</v>
      </c>
      <c r="I30" s="287">
        <f t="shared" si="0"/>
        <v>0</v>
      </c>
      <c r="J30" s="332"/>
      <c r="K30" s="331">
        <v>0</v>
      </c>
      <c r="L30" s="333">
        <v>0</v>
      </c>
    </row>
    <row r="31" spans="1:12" s="64" customFormat="1" ht="17.649999999999999" customHeight="1" x14ac:dyDescent="0.25">
      <c r="A31" s="334">
        <v>18</v>
      </c>
      <c r="B31" s="303" t="s">
        <v>137</v>
      </c>
      <c r="C31" s="330" t="s">
        <v>148</v>
      </c>
      <c r="D31" s="331">
        <v>745.14950675798946</v>
      </c>
      <c r="E31" s="331">
        <v>745.14950614062025</v>
      </c>
      <c r="F31" s="332">
        <f t="shared" si="1"/>
        <v>-8.2851727256638696E-8</v>
      </c>
      <c r="G31" s="331">
        <v>745.14950631639999</v>
      </c>
      <c r="H31" s="287">
        <f t="shared" si="2"/>
        <v>1.2864518339483766E-13</v>
      </c>
      <c r="I31" s="287">
        <f t="shared" si="0"/>
        <v>1.7264345253496082E-14</v>
      </c>
      <c r="J31" s="332"/>
      <c r="K31" s="331">
        <v>0</v>
      </c>
      <c r="L31" s="333">
        <v>1.2864518339483766E-13</v>
      </c>
    </row>
    <row r="32" spans="1:12" s="64" customFormat="1" ht="17.649999999999999" customHeight="1" x14ac:dyDescent="0.25">
      <c r="A32" s="334">
        <v>19</v>
      </c>
      <c r="B32" s="303" t="s">
        <v>137</v>
      </c>
      <c r="C32" s="330" t="s">
        <v>149</v>
      </c>
      <c r="D32" s="331">
        <v>501.14324550399999</v>
      </c>
      <c r="E32" s="331">
        <v>501.14324550399999</v>
      </c>
      <c r="F32" s="332">
        <f t="shared" si="1"/>
        <v>0</v>
      </c>
      <c r="G32" s="331">
        <v>501.14324550399999</v>
      </c>
      <c r="H32" s="287">
        <f t="shared" si="2"/>
        <v>0</v>
      </c>
      <c r="I32" s="287">
        <f t="shared" si="0"/>
        <v>0</v>
      </c>
      <c r="J32" s="332"/>
      <c r="K32" s="331">
        <v>0</v>
      </c>
      <c r="L32" s="333">
        <v>0</v>
      </c>
    </row>
    <row r="33" spans="1:12" s="64" customFormat="1" ht="17.649999999999999" customHeight="1" x14ac:dyDescent="0.25">
      <c r="A33" s="334">
        <v>20</v>
      </c>
      <c r="B33" s="303" t="s">
        <v>137</v>
      </c>
      <c r="C33" s="330" t="s">
        <v>150</v>
      </c>
      <c r="D33" s="331">
        <v>510.93616713200004</v>
      </c>
      <c r="E33" s="331">
        <v>510.93616713200004</v>
      </c>
      <c r="F33" s="332">
        <f t="shared" si="1"/>
        <v>0</v>
      </c>
      <c r="G33" s="331">
        <v>510.93616713200004</v>
      </c>
      <c r="H33" s="287">
        <f t="shared" si="2"/>
        <v>-6.4322591697418829E-14</v>
      </c>
      <c r="I33" s="287">
        <f t="shared" si="0"/>
        <v>-1.2589163937733366E-14</v>
      </c>
      <c r="J33" s="332"/>
      <c r="K33" s="331">
        <v>0</v>
      </c>
      <c r="L33" s="333">
        <v>-6.4322591697418829E-14</v>
      </c>
    </row>
    <row r="34" spans="1:12" s="64" customFormat="1" ht="17.649999999999999" customHeight="1" x14ac:dyDescent="0.25">
      <c r="A34" s="334">
        <v>21</v>
      </c>
      <c r="B34" s="303" t="s">
        <v>141</v>
      </c>
      <c r="C34" s="330" t="s">
        <v>151</v>
      </c>
      <c r="D34" s="331">
        <v>660.45305526438938</v>
      </c>
      <c r="E34" s="331">
        <v>660.45305447124224</v>
      </c>
      <c r="F34" s="332">
        <f t="shared" si="1"/>
        <v>-1.2009137151380855E-7</v>
      </c>
      <c r="G34" s="331">
        <v>660.45305482280003</v>
      </c>
      <c r="H34" s="287">
        <f t="shared" si="2"/>
        <v>1.2864518339483766E-13</v>
      </c>
      <c r="I34" s="287">
        <f t="shared" si="0"/>
        <v>1.9478323633135561E-14</v>
      </c>
      <c r="J34" s="332"/>
      <c r="K34" s="331">
        <v>0</v>
      </c>
      <c r="L34" s="333">
        <v>1.2864518339483766E-13</v>
      </c>
    </row>
    <row r="35" spans="1:12" s="64" customFormat="1" ht="17.649999999999999" customHeight="1" x14ac:dyDescent="0.25">
      <c r="A35" s="334">
        <v>22</v>
      </c>
      <c r="B35" s="303" t="s">
        <v>141</v>
      </c>
      <c r="C35" s="330" t="s">
        <v>152</v>
      </c>
      <c r="D35" s="331">
        <v>814.53484279999998</v>
      </c>
      <c r="E35" s="331">
        <v>814.53484279999998</v>
      </c>
      <c r="F35" s="332">
        <f t="shared" si="1"/>
        <v>0</v>
      </c>
      <c r="G35" s="331">
        <v>814.53484279999998</v>
      </c>
      <c r="H35" s="287">
        <f t="shared" si="2"/>
        <v>0</v>
      </c>
      <c r="I35" s="287">
        <f t="shared" si="0"/>
        <v>0</v>
      </c>
      <c r="J35" s="332"/>
      <c r="K35" s="331">
        <v>0</v>
      </c>
      <c r="L35" s="333">
        <v>0</v>
      </c>
    </row>
    <row r="36" spans="1:12" s="64" customFormat="1" ht="17.649999999999999" customHeight="1" x14ac:dyDescent="0.25">
      <c r="A36" s="334">
        <v>23</v>
      </c>
      <c r="B36" s="303" t="s">
        <v>141</v>
      </c>
      <c r="C36" s="330" t="s">
        <v>153</v>
      </c>
      <c r="D36" s="331">
        <v>440.667351204</v>
      </c>
      <c r="E36" s="331">
        <v>440.667351204</v>
      </c>
      <c r="F36" s="332">
        <f t="shared" si="1"/>
        <v>0</v>
      </c>
      <c r="G36" s="331">
        <v>440.667351204</v>
      </c>
      <c r="H36" s="287">
        <f t="shared" si="2"/>
        <v>6.4322591697418829E-14</v>
      </c>
      <c r="I36" s="287">
        <f t="shared" si="0"/>
        <v>1.4596632022244302E-14</v>
      </c>
      <c r="J36" s="332"/>
      <c r="K36" s="331">
        <v>0</v>
      </c>
      <c r="L36" s="333">
        <v>6.4322591697418829E-14</v>
      </c>
    </row>
    <row r="37" spans="1:12" s="64" customFormat="1" ht="17.649999999999999" customHeight="1" x14ac:dyDescent="0.25">
      <c r="A37" s="334">
        <v>24</v>
      </c>
      <c r="B37" s="303" t="s">
        <v>141</v>
      </c>
      <c r="C37" s="330" t="s">
        <v>154</v>
      </c>
      <c r="D37" s="331">
        <v>798.99281451078946</v>
      </c>
      <c r="E37" s="331">
        <v>798.99281442075585</v>
      </c>
      <c r="F37" s="332">
        <f t="shared" si="1"/>
        <v>-1.1268383559581707E-8</v>
      </c>
      <c r="G37" s="331">
        <v>798.99281406920011</v>
      </c>
      <c r="H37" s="287">
        <f t="shared" si="2"/>
        <v>0</v>
      </c>
      <c r="I37" s="287">
        <f t="shared" si="0"/>
        <v>0</v>
      </c>
      <c r="J37" s="332"/>
      <c r="K37" s="331">
        <v>0</v>
      </c>
      <c r="L37" s="333">
        <v>0</v>
      </c>
    </row>
    <row r="38" spans="1:12" s="64" customFormat="1" ht="17.649999999999999" customHeight="1" x14ac:dyDescent="0.25">
      <c r="A38" s="334">
        <v>25</v>
      </c>
      <c r="B38" s="303" t="s">
        <v>125</v>
      </c>
      <c r="C38" s="330" t="s">
        <v>155</v>
      </c>
      <c r="D38" s="331">
        <v>2379.4081426779858</v>
      </c>
      <c r="E38" s="331">
        <v>2379.4081420606167</v>
      </c>
      <c r="F38" s="332">
        <f t="shared" si="1"/>
        <v>-2.5946334858417686E-8</v>
      </c>
      <c r="G38" s="331">
        <v>2379.4081422363997</v>
      </c>
      <c r="H38" s="287">
        <f t="shared" si="2"/>
        <v>0</v>
      </c>
      <c r="I38" s="287">
        <f t="shared" si="0"/>
        <v>0</v>
      </c>
      <c r="J38" s="332"/>
      <c r="K38" s="331">
        <v>0</v>
      </c>
      <c r="L38" s="333">
        <v>0</v>
      </c>
    </row>
    <row r="39" spans="1:12" s="64" customFormat="1" ht="17.649999999999999" customHeight="1" x14ac:dyDescent="0.25">
      <c r="A39" s="334">
        <v>26</v>
      </c>
      <c r="B39" s="303" t="s">
        <v>156</v>
      </c>
      <c r="C39" s="330" t="s">
        <v>157</v>
      </c>
      <c r="D39" s="331">
        <v>2078.7629320755859</v>
      </c>
      <c r="E39" s="331">
        <v>2078.7629316339999</v>
      </c>
      <c r="F39" s="332">
        <f t="shared" si="1"/>
        <v>-2.124272668879712E-8</v>
      </c>
      <c r="G39" s="331">
        <v>2078.7629316339999</v>
      </c>
      <c r="H39" s="287">
        <f t="shared" si="2"/>
        <v>2.5729036678967532E-13</v>
      </c>
      <c r="I39" s="287">
        <f t="shared" si="0"/>
        <v>1.2377090377854374E-14</v>
      </c>
      <c r="J39" s="332"/>
      <c r="K39" s="331">
        <v>0</v>
      </c>
      <c r="L39" s="333">
        <v>2.5729036678967532E-13</v>
      </c>
    </row>
    <row r="40" spans="1:12" s="64" customFormat="1" ht="17.649999999999999" customHeight="1" x14ac:dyDescent="0.25">
      <c r="A40" s="334">
        <v>27</v>
      </c>
      <c r="B40" s="303" t="s">
        <v>137</v>
      </c>
      <c r="C40" s="330" t="s">
        <v>604</v>
      </c>
      <c r="D40" s="331">
        <v>2207.6876890527997</v>
      </c>
      <c r="E40" s="331">
        <v>2207.6876887012331</v>
      </c>
      <c r="F40" s="332">
        <f t="shared" si="1"/>
        <v>-1.5924655372145935E-8</v>
      </c>
      <c r="G40" s="331">
        <v>2207.6876890527997</v>
      </c>
      <c r="H40" s="287">
        <f t="shared" si="2"/>
        <v>2.5729036678967532E-13</v>
      </c>
      <c r="I40" s="287">
        <f t="shared" si="0"/>
        <v>1.1654291868658171E-14</v>
      </c>
      <c r="J40" s="332"/>
      <c r="K40" s="331">
        <v>0</v>
      </c>
      <c r="L40" s="333">
        <v>2.5729036678967532E-13</v>
      </c>
    </row>
    <row r="41" spans="1:12" s="64" customFormat="1" ht="17.649999999999999" customHeight="1" x14ac:dyDescent="0.25">
      <c r="A41" s="334">
        <v>28</v>
      </c>
      <c r="B41" s="303" t="s">
        <v>137</v>
      </c>
      <c r="C41" s="330" t="s">
        <v>159</v>
      </c>
      <c r="D41" s="331">
        <v>6042.8277809467854</v>
      </c>
      <c r="E41" s="331">
        <v>6042.8277808567482</v>
      </c>
      <c r="F41" s="332">
        <f t="shared" si="1"/>
        <v>-1.4899796951794997E-9</v>
      </c>
      <c r="G41" s="331">
        <v>6042.8277805052003</v>
      </c>
      <c r="H41" s="287">
        <f t="shared" si="2"/>
        <v>-1.0291614671587013E-12</v>
      </c>
      <c r="I41" s="287">
        <f t="shared" si="0"/>
        <v>-1.7031123581231491E-14</v>
      </c>
      <c r="J41" s="332"/>
      <c r="K41" s="331">
        <v>0</v>
      </c>
      <c r="L41" s="333">
        <v>-1.0291614671587013E-12</v>
      </c>
    </row>
    <row r="42" spans="1:12" s="64" customFormat="1" ht="17.649999999999999" customHeight="1" x14ac:dyDescent="0.25">
      <c r="A42" s="334">
        <v>29</v>
      </c>
      <c r="B42" s="303" t="s">
        <v>137</v>
      </c>
      <c r="C42" s="330" t="s">
        <v>160</v>
      </c>
      <c r="D42" s="331">
        <v>807.96665689078941</v>
      </c>
      <c r="E42" s="331">
        <v>807.96665680075591</v>
      </c>
      <c r="F42" s="332">
        <f t="shared" si="1"/>
        <v>-1.1143214351250208E-8</v>
      </c>
      <c r="G42" s="331">
        <v>807.96665644920006</v>
      </c>
      <c r="H42" s="287">
        <f t="shared" si="2"/>
        <v>-2.5729036678967532E-13</v>
      </c>
      <c r="I42" s="287">
        <f t="shared" si="0"/>
        <v>-3.1844181269614316E-14</v>
      </c>
      <c r="J42" s="332"/>
      <c r="K42" s="331">
        <v>0</v>
      </c>
      <c r="L42" s="333">
        <v>-2.5729036678967532E-13</v>
      </c>
    </row>
    <row r="43" spans="1:12" s="64" customFormat="1" ht="17.649999999999999" customHeight="1" x14ac:dyDescent="0.25">
      <c r="A43" s="334">
        <v>30</v>
      </c>
      <c r="B43" s="303" t="s">
        <v>137</v>
      </c>
      <c r="C43" s="330" t="s">
        <v>161</v>
      </c>
      <c r="D43" s="331">
        <v>2384.2881096547858</v>
      </c>
      <c r="E43" s="331">
        <v>2384.2881095647485</v>
      </c>
      <c r="F43" s="332">
        <f t="shared" si="1"/>
        <v>-3.7762788451800589E-9</v>
      </c>
      <c r="G43" s="331">
        <v>2384.2881092131997</v>
      </c>
      <c r="H43" s="287">
        <f t="shared" si="2"/>
        <v>0</v>
      </c>
      <c r="I43" s="287">
        <f t="shared" si="0"/>
        <v>0</v>
      </c>
      <c r="J43" s="332"/>
      <c r="K43" s="331">
        <v>0</v>
      </c>
      <c r="L43" s="333">
        <v>0</v>
      </c>
    </row>
    <row r="44" spans="1:12" s="64" customFormat="1" ht="17.649999999999999" customHeight="1" x14ac:dyDescent="0.25">
      <c r="A44" s="334">
        <v>31</v>
      </c>
      <c r="B44" s="303" t="s">
        <v>137</v>
      </c>
      <c r="C44" s="330" t="s">
        <v>162</v>
      </c>
      <c r="D44" s="331">
        <v>4988.5505786707854</v>
      </c>
      <c r="E44" s="331">
        <v>4988.5505785807491</v>
      </c>
      <c r="F44" s="332">
        <f t="shared" si="1"/>
        <v>-1.8048496031042305E-9</v>
      </c>
      <c r="G44" s="331">
        <v>4988.5505601239993</v>
      </c>
      <c r="H44" s="287">
        <f t="shared" si="2"/>
        <v>0</v>
      </c>
      <c r="I44" s="287">
        <f t="shared" si="0"/>
        <v>0</v>
      </c>
      <c r="J44" s="332"/>
      <c r="K44" s="331">
        <v>0</v>
      </c>
      <c r="L44" s="333">
        <v>0</v>
      </c>
    </row>
    <row r="45" spans="1:12" s="64" customFormat="1" ht="17.649999999999999" customHeight="1" x14ac:dyDescent="0.25">
      <c r="A45" s="334">
        <v>32</v>
      </c>
      <c r="B45" s="303" t="s">
        <v>141</v>
      </c>
      <c r="C45" s="330" t="s">
        <v>163</v>
      </c>
      <c r="D45" s="331">
        <v>1164.1633284451896</v>
      </c>
      <c r="E45" s="331">
        <v>1164.1633281793779</v>
      </c>
      <c r="F45" s="332">
        <f t="shared" si="1"/>
        <v>-2.2832850277154648E-8</v>
      </c>
      <c r="G45" s="331">
        <v>1164.1633642139998</v>
      </c>
      <c r="H45" s="287">
        <f t="shared" si="2"/>
        <v>0</v>
      </c>
      <c r="I45" s="287">
        <f t="shared" si="0"/>
        <v>0</v>
      </c>
      <c r="J45" s="332"/>
      <c r="K45" s="331">
        <v>0</v>
      </c>
      <c r="L45" s="333">
        <v>0</v>
      </c>
    </row>
    <row r="46" spans="1:12" s="64" customFormat="1" ht="17.649999999999999" customHeight="1" x14ac:dyDescent="0.25">
      <c r="A46" s="334">
        <v>33</v>
      </c>
      <c r="B46" s="303" t="s">
        <v>141</v>
      </c>
      <c r="C46" s="330" t="s">
        <v>164</v>
      </c>
      <c r="D46" s="331">
        <v>1404.8432475979894</v>
      </c>
      <c r="E46" s="331">
        <v>1404.8432469806203</v>
      </c>
      <c r="F46" s="332">
        <f t="shared" si="1"/>
        <v>-4.3945775018983113E-8</v>
      </c>
      <c r="G46" s="331">
        <v>1404.8432471563999</v>
      </c>
      <c r="H46" s="287">
        <f t="shared" si="2"/>
        <v>0</v>
      </c>
      <c r="I46" s="287">
        <f t="shared" si="0"/>
        <v>0</v>
      </c>
      <c r="J46" s="332"/>
      <c r="K46" s="331">
        <v>0</v>
      </c>
      <c r="L46" s="333">
        <v>0</v>
      </c>
    </row>
    <row r="47" spans="1:12" s="64" customFormat="1" ht="17.649999999999999" customHeight="1" x14ac:dyDescent="0.25">
      <c r="A47" s="334">
        <v>34</v>
      </c>
      <c r="B47" s="303" t="s">
        <v>141</v>
      </c>
      <c r="C47" s="330" t="s">
        <v>165</v>
      </c>
      <c r="D47" s="331">
        <v>1312.5348992891895</v>
      </c>
      <c r="E47" s="331">
        <v>1312.5348990233779</v>
      </c>
      <c r="F47" s="332">
        <f t="shared" si="1"/>
        <v>-2.0251775367796654E-8</v>
      </c>
      <c r="G47" s="331">
        <v>1312.5348807424</v>
      </c>
      <c r="H47" s="287">
        <f t="shared" si="2"/>
        <v>-2.5729036678967532E-13</v>
      </c>
      <c r="I47" s="287">
        <f t="shared" si="0"/>
        <v>-1.9602554338259363E-14</v>
      </c>
      <c r="J47" s="332"/>
      <c r="K47" s="331">
        <v>0</v>
      </c>
      <c r="L47" s="333">
        <v>-2.5729036678967532E-13</v>
      </c>
    </row>
    <row r="48" spans="1:12" s="64" customFormat="1" ht="17.649999999999999" customHeight="1" x14ac:dyDescent="0.25">
      <c r="A48" s="334">
        <v>35</v>
      </c>
      <c r="B48" s="303" t="s">
        <v>141</v>
      </c>
      <c r="C48" s="330" t="s">
        <v>166</v>
      </c>
      <c r="D48" s="331">
        <v>733.21468521279996</v>
      </c>
      <c r="E48" s="331">
        <v>733.21468486124218</v>
      </c>
      <c r="F48" s="332">
        <f t="shared" si="1"/>
        <v>-4.7947452230800991E-8</v>
      </c>
      <c r="G48" s="331">
        <v>733.21468521279996</v>
      </c>
      <c r="H48" s="287">
        <f t="shared" si="2"/>
        <v>0</v>
      </c>
      <c r="I48" s="287">
        <f t="shared" si="0"/>
        <v>0</v>
      </c>
      <c r="J48" s="332"/>
      <c r="K48" s="331">
        <v>0</v>
      </c>
      <c r="L48" s="333">
        <v>0</v>
      </c>
    </row>
    <row r="49" spans="1:12" s="64" customFormat="1" ht="17.649999999999999" customHeight="1" x14ac:dyDescent="0.25">
      <c r="A49" s="334">
        <v>36</v>
      </c>
      <c r="B49" s="303" t="s">
        <v>141</v>
      </c>
      <c r="C49" s="330" t="s">
        <v>167</v>
      </c>
      <c r="D49" s="331">
        <v>155.49326981079017</v>
      </c>
      <c r="E49" s="331">
        <v>155.49326972075718</v>
      </c>
      <c r="F49" s="332">
        <f t="shared" si="1"/>
        <v>-5.7901530681192526E-8</v>
      </c>
      <c r="G49" s="331">
        <v>155.49326936920002</v>
      </c>
      <c r="H49" s="287">
        <f t="shared" si="2"/>
        <v>3.2161295848709415E-14</v>
      </c>
      <c r="I49" s="287">
        <f t="shared" si="0"/>
        <v>2.0683400578344212E-14</v>
      </c>
      <c r="J49" s="332"/>
      <c r="K49" s="331">
        <v>0</v>
      </c>
      <c r="L49" s="333">
        <v>3.2161295848709415E-14</v>
      </c>
    </row>
    <row r="50" spans="1:12" s="64" customFormat="1" ht="17.649999999999999" customHeight="1" x14ac:dyDescent="0.25">
      <c r="A50" s="334">
        <v>37</v>
      </c>
      <c r="B50" s="303" t="s">
        <v>141</v>
      </c>
      <c r="C50" s="330" t="s">
        <v>168</v>
      </c>
      <c r="D50" s="331">
        <v>3135.3636470883857</v>
      </c>
      <c r="E50" s="331">
        <v>3135.3636462952331</v>
      </c>
      <c r="F50" s="332">
        <f t="shared" si="1"/>
        <v>-2.5296984063061245E-8</v>
      </c>
      <c r="G50" s="331">
        <v>3135.3636104364</v>
      </c>
      <c r="H50" s="287">
        <f t="shared" si="2"/>
        <v>0</v>
      </c>
      <c r="I50" s="287">
        <f t="shared" si="0"/>
        <v>0</v>
      </c>
      <c r="J50" s="332"/>
      <c r="K50" s="331">
        <v>0</v>
      </c>
      <c r="L50" s="333">
        <v>0</v>
      </c>
    </row>
    <row r="51" spans="1:12" s="64" customFormat="1" ht="17.649999999999999" customHeight="1" x14ac:dyDescent="0.25">
      <c r="A51" s="334">
        <v>38</v>
      </c>
      <c r="B51" s="303" t="s">
        <v>127</v>
      </c>
      <c r="C51" s="330" t="s">
        <v>169</v>
      </c>
      <c r="D51" s="331">
        <v>2060.705981992</v>
      </c>
      <c r="E51" s="331">
        <v>2060.705981992</v>
      </c>
      <c r="F51" s="332">
        <f t="shared" si="1"/>
        <v>0</v>
      </c>
      <c r="G51" s="331">
        <v>2060.705981992</v>
      </c>
      <c r="H51" s="287">
        <f t="shared" si="2"/>
        <v>2.5729036678967532E-13</v>
      </c>
      <c r="I51" s="287">
        <f t="shared" si="0"/>
        <v>1.2485544713223147E-14</v>
      </c>
      <c r="J51" s="332"/>
      <c r="K51" s="331">
        <v>0</v>
      </c>
      <c r="L51" s="333">
        <v>2.5729036678967532E-13</v>
      </c>
    </row>
    <row r="52" spans="1:12" s="64" customFormat="1" ht="17.649999999999999" customHeight="1" x14ac:dyDescent="0.25">
      <c r="A52" s="334">
        <v>39</v>
      </c>
      <c r="B52" s="303" t="s">
        <v>137</v>
      </c>
      <c r="C52" s="330" t="s">
        <v>170</v>
      </c>
      <c r="D52" s="331">
        <v>1189.014290156</v>
      </c>
      <c r="E52" s="331">
        <v>1189.014290156</v>
      </c>
      <c r="F52" s="332">
        <f t="shared" si="1"/>
        <v>0</v>
      </c>
      <c r="G52" s="331">
        <v>1189.014290156</v>
      </c>
      <c r="H52" s="287">
        <f t="shared" si="2"/>
        <v>0</v>
      </c>
      <c r="I52" s="287">
        <f t="shared" si="0"/>
        <v>0</v>
      </c>
      <c r="J52" s="332"/>
      <c r="K52" s="331">
        <v>0</v>
      </c>
      <c r="L52" s="333">
        <v>0</v>
      </c>
    </row>
    <row r="53" spans="1:12" s="64" customFormat="1" ht="17.649999999999999" customHeight="1" x14ac:dyDescent="0.25">
      <c r="A53" s="334">
        <v>40</v>
      </c>
      <c r="B53" s="303" t="s">
        <v>137</v>
      </c>
      <c r="C53" s="330" t="s">
        <v>605</v>
      </c>
      <c r="D53" s="331">
        <v>268.00421457199997</v>
      </c>
      <c r="E53" s="331">
        <v>268.00421457199997</v>
      </c>
      <c r="F53" s="332">
        <f t="shared" si="1"/>
        <v>0</v>
      </c>
      <c r="G53" s="331">
        <v>268.00421457199997</v>
      </c>
      <c r="H53" s="287">
        <f t="shared" si="2"/>
        <v>-3.2161295848709415E-14</v>
      </c>
      <c r="I53" s="287">
        <f t="shared" si="0"/>
        <v>-1.2000294808822571E-14</v>
      </c>
      <c r="J53" s="332"/>
      <c r="K53" s="331">
        <v>0</v>
      </c>
      <c r="L53" s="333">
        <v>-3.2161295848709415E-14</v>
      </c>
    </row>
    <row r="54" spans="1:12" s="64" customFormat="1" ht="17.649999999999999" customHeight="1" x14ac:dyDescent="0.25">
      <c r="A54" s="334">
        <v>41</v>
      </c>
      <c r="B54" s="303" t="s">
        <v>137</v>
      </c>
      <c r="C54" s="330" t="s">
        <v>606</v>
      </c>
      <c r="D54" s="331">
        <v>4477.4961660359995</v>
      </c>
      <c r="E54" s="331">
        <v>4477.4961660359995</v>
      </c>
      <c r="F54" s="332">
        <f t="shared" si="1"/>
        <v>0</v>
      </c>
      <c r="G54" s="331">
        <v>4477.4961660359995</v>
      </c>
      <c r="H54" s="287">
        <f t="shared" si="2"/>
        <v>5.1458073357935063E-13</v>
      </c>
      <c r="I54" s="287">
        <f t="shared" si="0"/>
        <v>1.149260020550542E-14</v>
      </c>
      <c r="J54" s="332"/>
      <c r="K54" s="331">
        <v>0</v>
      </c>
      <c r="L54" s="333">
        <v>5.1458073357935063E-13</v>
      </c>
    </row>
    <row r="55" spans="1:12" s="64" customFormat="1" ht="17.649999999999999" customHeight="1" x14ac:dyDescent="0.25">
      <c r="A55" s="334">
        <v>42</v>
      </c>
      <c r="B55" s="303" t="s">
        <v>137</v>
      </c>
      <c r="C55" s="330" t="s">
        <v>173</v>
      </c>
      <c r="D55" s="331">
        <v>1944.4541584704</v>
      </c>
      <c r="E55" s="331">
        <v>1944.4541582946165</v>
      </c>
      <c r="F55" s="332">
        <f t="shared" si="1"/>
        <v>-9.0402494379304699E-9</v>
      </c>
      <c r="G55" s="331">
        <v>1944.4541584704</v>
      </c>
      <c r="H55" s="287">
        <f t="shared" si="2"/>
        <v>5.1458073357935063E-13</v>
      </c>
      <c r="I55" s="287">
        <f t="shared" si="0"/>
        <v>2.646401980649745E-14</v>
      </c>
      <c r="J55" s="332"/>
      <c r="K55" s="331">
        <v>0</v>
      </c>
      <c r="L55" s="333">
        <v>5.1458073357935063E-13</v>
      </c>
    </row>
    <row r="56" spans="1:12" s="64" customFormat="1" ht="17.649999999999999" customHeight="1" x14ac:dyDescent="0.25">
      <c r="A56" s="334">
        <v>43</v>
      </c>
      <c r="B56" s="303" t="s">
        <v>137</v>
      </c>
      <c r="C56" s="330" t="s">
        <v>174</v>
      </c>
      <c r="D56" s="331">
        <v>792.09815475200003</v>
      </c>
      <c r="E56" s="331">
        <v>792.09815475200003</v>
      </c>
      <c r="F56" s="332">
        <f t="shared" si="1"/>
        <v>0</v>
      </c>
      <c r="G56" s="331">
        <v>792.09815475200003</v>
      </c>
      <c r="H56" s="287">
        <f t="shared" si="2"/>
        <v>-2.5729036678967532E-13</v>
      </c>
      <c r="I56" s="287">
        <f t="shared" si="0"/>
        <v>-3.2482131822442006E-14</v>
      </c>
      <c r="J56" s="332"/>
      <c r="K56" s="331">
        <v>0</v>
      </c>
      <c r="L56" s="333">
        <v>-2.5729036678967532E-13</v>
      </c>
    </row>
    <row r="57" spans="1:12" s="64" customFormat="1" ht="17.649999999999999" customHeight="1" x14ac:dyDescent="0.25">
      <c r="A57" s="334">
        <v>44</v>
      </c>
      <c r="B57" s="303" t="s">
        <v>141</v>
      </c>
      <c r="C57" s="330" t="s">
        <v>175</v>
      </c>
      <c r="D57" s="331">
        <v>398.26008439999998</v>
      </c>
      <c r="E57" s="331">
        <v>398.26008439999998</v>
      </c>
      <c r="F57" s="332">
        <f t="shared" si="1"/>
        <v>0</v>
      </c>
      <c r="G57" s="331">
        <v>398.26008439999998</v>
      </c>
      <c r="H57" s="287">
        <f t="shared" si="2"/>
        <v>0</v>
      </c>
      <c r="I57" s="287">
        <f t="shared" si="0"/>
        <v>0</v>
      </c>
      <c r="J57" s="332"/>
      <c r="K57" s="331">
        <v>0</v>
      </c>
      <c r="L57" s="333">
        <v>0</v>
      </c>
    </row>
    <row r="58" spans="1:12" s="64" customFormat="1" ht="17.649999999999999" customHeight="1" x14ac:dyDescent="0.25">
      <c r="A58" s="334">
        <v>45</v>
      </c>
      <c r="B58" s="303" t="s">
        <v>141</v>
      </c>
      <c r="C58" s="330" t="s">
        <v>176</v>
      </c>
      <c r="D58" s="331">
        <v>1037.311362512</v>
      </c>
      <c r="E58" s="331">
        <v>1037.311362512</v>
      </c>
      <c r="F58" s="332">
        <f t="shared" si="1"/>
        <v>0</v>
      </c>
      <c r="G58" s="331">
        <v>1037.311362512</v>
      </c>
      <c r="H58" s="287">
        <f t="shared" si="2"/>
        <v>1.2864518339483766E-13</v>
      </c>
      <c r="I58" s="287">
        <f t="shared" si="0"/>
        <v>1.240179063336438E-14</v>
      </c>
      <c r="J58" s="332"/>
      <c r="K58" s="331">
        <v>0</v>
      </c>
      <c r="L58" s="333">
        <v>1.2864518339483766E-13</v>
      </c>
    </row>
    <row r="59" spans="1:12" s="64" customFormat="1" ht="17.649999999999999" customHeight="1" x14ac:dyDescent="0.25">
      <c r="A59" s="334">
        <v>46</v>
      </c>
      <c r="B59" s="303" t="s">
        <v>141</v>
      </c>
      <c r="C59" s="330" t="s">
        <v>177</v>
      </c>
      <c r="D59" s="331">
        <v>387.48079147600004</v>
      </c>
      <c r="E59" s="331">
        <v>387.48079147600004</v>
      </c>
      <c r="F59" s="332">
        <f t="shared" si="1"/>
        <v>0</v>
      </c>
      <c r="G59" s="331">
        <v>387.48079147600004</v>
      </c>
      <c r="H59" s="287">
        <f t="shared" si="2"/>
        <v>0</v>
      </c>
      <c r="I59" s="287">
        <f t="shared" si="0"/>
        <v>0</v>
      </c>
      <c r="J59" s="332"/>
      <c r="K59" s="331">
        <v>0</v>
      </c>
      <c r="L59" s="333">
        <v>0</v>
      </c>
    </row>
    <row r="60" spans="1:12" s="64" customFormat="1" ht="17.649999999999999" customHeight="1" x14ac:dyDescent="0.25">
      <c r="A60" s="334">
        <v>47</v>
      </c>
      <c r="B60" s="303" t="s">
        <v>141</v>
      </c>
      <c r="C60" s="330" t="s">
        <v>178</v>
      </c>
      <c r="D60" s="331">
        <v>811.09706363439989</v>
      </c>
      <c r="E60" s="331">
        <v>811.09706345862014</v>
      </c>
      <c r="F60" s="332">
        <f t="shared" si="1"/>
        <v>-2.1671851868632075E-8</v>
      </c>
      <c r="G60" s="331">
        <v>811.09702742400009</v>
      </c>
      <c r="H60" s="287">
        <f t="shared" si="2"/>
        <v>2.5729036678967532E-13</v>
      </c>
      <c r="I60" s="287">
        <f t="shared" si="0"/>
        <v>3.1721279533741218E-14</v>
      </c>
      <c r="J60" s="332"/>
      <c r="K60" s="331">
        <v>0</v>
      </c>
      <c r="L60" s="333">
        <v>2.5729036678967532E-13</v>
      </c>
    </row>
    <row r="61" spans="1:12" s="64" customFormat="1" ht="17.649999999999999" customHeight="1" x14ac:dyDescent="0.25">
      <c r="A61" s="334">
        <v>48</v>
      </c>
      <c r="B61" s="303" t="s">
        <v>129</v>
      </c>
      <c r="C61" s="330" t="s">
        <v>179</v>
      </c>
      <c r="D61" s="331">
        <v>1013.9250205136</v>
      </c>
      <c r="E61" s="331">
        <v>1013.925020689378</v>
      </c>
      <c r="F61" s="332">
        <f t="shared" si="1"/>
        <v>1.7336404312118248E-8</v>
      </c>
      <c r="G61" s="331">
        <v>1013.9249480927999</v>
      </c>
      <c r="H61" s="287">
        <f t="shared" si="2"/>
        <v>-1.2864518339483766E-13</v>
      </c>
      <c r="I61" s="287">
        <f t="shared" si="0"/>
        <v>-1.2687839906285227E-14</v>
      </c>
      <c r="J61" s="332"/>
      <c r="K61" s="331">
        <v>0</v>
      </c>
      <c r="L61" s="333">
        <v>-1.2864518339483766E-13</v>
      </c>
    </row>
    <row r="62" spans="1:12" s="64" customFormat="1" ht="17.649999999999999" customHeight="1" x14ac:dyDescent="0.25">
      <c r="A62" s="334">
        <v>49</v>
      </c>
      <c r="B62" s="303" t="s">
        <v>137</v>
      </c>
      <c r="C62" s="330" t="s">
        <v>180</v>
      </c>
      <c r="D62" s="331">
        <v>2296.7528714323857</v>
      </c>
      <c r="E62" s="331">
        <v>2296.7528706392332</v>
      </c>
      <c r="F62" s="332">
        <f t="shared" si="1"/>
        <v>-3.4533655934865237E-8</v>
      </c>
      <c r="G62" s="331">
        <v>2296.7528709908001</v>
      </c>
      <c r="H62" s="287">
        <f t="shared" si="2"/>
        <v>0</v>
      </c>
      <c r="I62" s="287">
        <f t="shared" si="0"/>
        <v>0</v>
      </c>
      <c r="J62" s="332"/>
      <c r="K62" s="331">
        <v>0</v>
      </c>
      <c r="L62" s="333">
        <v>0</v>
      </c>
    </row>
    <row r="63" spans="1:12" s="64" customFormat="1" ht="17.649999999999999" customHeight="1" x14ac:dyDescent="0.25">
      <c r="A63" s="334">
        <v>50</v>
      </c>
      <c r="B63" s="303" t="s">
        <v>137</v>
      </c>
      <c r="C63" s="330" t="s">
        <v>181</v>
      </c>
      <c r="D63" s="331">
        <v>2760.5408889299861</v>
      </c>
      <c r="E63" s="331">
        <v>2760.5408883126165</v>
      </c>
      <c r="F63" s="332">
        <f t="shared" si="1"/>
        <v>-2.236407681266428E-8</v>
      </c>
      <c r="G63" s="331">
        <v>2760.5408884883996</v>
      </c>
      <c r="H63" s="287">
        <f t="shared" si="2"/>
        <v>0</v>
      </c>
      <c r="I63" s="287">
        <f t="shared" si="0"/>
        <v>0</v>
      </c>
      <c r="J63" s="332"/>
      <c r="K63" s="331">
        <v>0</v>
      </c>
      <c r="L63" s="333">
        <v>0</v>
      </c>
    </row>
    <row r="64" spans="1:12" s="64" customFormat="1" ht="17.649999999999999" customHeight="1" x14ac:dyDescent="0.25">
      <c r="A64" s="334">
        <v>51</v>
      </c>
      <c r="B64" s="303" t="s">
        <v>137</v>
      </c>
      <c r="C64" s="330" t="s">
        <v>182</v>
      </c>
      <c r="D64" s="331">
        <v>518.24907467439994</v>
      </c>
      <c r="E64" s="331">
        <v>518.24907449862019</v>
      </c>
      <c r="F64" s="332">
        <f t="shared" si="1"/>
        <v>-3.3917999076038541E-8</v>
      </c>
      <c r="G64" s="331">
        <v>518.24907467439994</v>
      </c>
      <c r="H64" s="287">
        <f t="shared" si="2"/>
        <v>6.4322591697418829E-14</v>
      </c>
      <c r="I64" s="287">
        <f t="shared" si="0"/>
        <v>1.2411520803900651E-14</v>
      </c>
      <c r="J64" s="332"/>
      <c r="K64" s="331">
        <v>0</v>
      </c>
      <c r="L64" s="333">
        <v>6.4322591697418829E-14</v>
      </c>
    </row>
    <row r="65" spans="1:12" s="64" customFormat="1" ht="17.649999999999999" customHeight="1" x14ac:dyDescent="0.25">
      <c r="A65" s="334">
        <v>52</v>
      </c>
      <c r="B65" s="303" t="s">
        <v>137</v>
      </c>
      <c r="C65" s="330" t="s">
        <v>183</v>
      </c>
      <c r="D65" s="331">
        <v>498.1849105811894</v>
      </c>
      <c r="E65" s="331">
        <v>498.18491031537798</v>
      </c>
      <c r="F65" s="332">
        <f t="shared" si="1"/>
        <v>-5.3355975637714437E-8</v>
      </c>
      <c r="G65" s="331">
        <v>498.18491013959999</v>
      </c>
      <c r="H65" s="287">
        <f t="shared" si="2"/>
        <v>0</v>
      </c>
      <c r="I65" s="287">
        <f t="shared" si="0"/>
        <v>0</v>
      </c>
      <c r="J65" s="332"/>
      <c r="K65" s="331">
        <v>0</v>
      </c>
      <c r="L65" s="333">
        <v>0</v>
      </c>
    </row>
    <row r="66" spans="1:12" s="64" customFormat="1" ht="17.649999999999999" customHeight="1" x14ac:dyDescent="0.25">
      <c r="A66" s="334">
        <v>53</v>
      </c>
      <c r="B66" s="303" t="s">
        <v>137</v>
      </c>
      <c r="C66" s="330" t="s">
        <v>184</v>
      </c>
      <c r="D66" s="331">
        <v>301.80197037718949</v>
      </c>
      <c r="E66" s="331">
        <v>301.80197011137795</v>
      </c>
      <c r="F66" s="332">
        <f t="shared" si="1"/>
        <v>-8.8074813220373471E-8</v>
      </c>
      <c r="G66" s="331">
        <v>301.80196993560003</v>
      </c>
      <c r="H66" s="287">
        <f t="shared" si="2"/>
        <v>-6.4322591697418829E-14</v>
      </c>
      <c r="I66" s="287">
        <f t="shared" si="0"/>
        <v>-2.1312846855731598E-14</v>
      </c>
      <c r="J66" s="332"/>
      <c r="K66" s="331">
        <v>0</v>
      </c>
      <c r="L66" s="333">
        <v>-6.4322591697418829E-14</v>
      </c>
    </row>
    <row r="67" spans="1:12" s="64" customFormat="1" ht="17.649999999999999" customHeight="1" x14ac:dyDescent="0.25">
      <c r="A67" s="334">
        <v>54</v>
      </c>
      <c r="B67" s="303" t="s">
        <v>137</v>
      </c>
      <c r="C67" s="330" t="s">
        <v>185</v>
      </c>
      <c r="D67" s="331">
        <v>470.52914516038948</v>
      </c>
      <c r="E67" s="331">
        <v>470.52914436724228</v>
      </c>
      <c r="F67" s="332">
        <f t="shared" si="1"/>
        <v>-1.6856493800787575E-7</v>
      </c>
      <c r="G67" s="331">
        <v>470.52914471880001</v>
      </c>
      <c r="H67" s="287">
        <f t="shared" si="2"/>
        <v>-1.2864518339483766E-13</v>
      </c>
      <c r="I67" s="287">
        <f t="shared" si="0"/>
        <v>-2.7340534573652603E-14</v>
      </c>
      <c r="J67" s="332"/>
      <c r="K67" s="331">
        <v>0</v>
      </c>
      <c r="L67" s="333">
        <v>-1.2864518339483766E-13</v>
      </c>
    </row>
    <row r="68" spans="1:12" s="64" customFormat="1" ht="17.649999999999999" customHeight="1" x14ac:dyDescent="0.25">
      <c r="A68" s="334">
        <v>55</v>
      </c>
      <c r="B68" s="303" t="s">
        <v>137</v>
      </c>
      <c r="C68" s="330" t="s">
        <v>186</v>
      </c>
      <c r="D68" s="331">
        <v>383.44688049519999</v>
      </c>
      <c r="E68" s="331">
        <v>383.4468808467559</v>
      </c>
      <c r="F68" s="332">
        <f t="shared" si="1"/>
        <v>9.1683077130255697E-8</v>
      </c>
      <c r="G68" s="331">
        <v>383.44688049519999</v>
      </c>
      <c r="H68" s="287">
        <f t="shared" si="2"/>
        <v>0</v>
      </c>
      <c r="I68" s="287">
        <f t="shared" si="0"/>
        <v>0</v>
      </c>
      <c r="J68" s="332"/>
      <c r="K68" s="331">
        <v>0</v>
      </c>
      <c r="L68" s="333">
        <v>0</v>
      </c>
    </row>
    <row r="69" spans="1:12" s="64" customFormat="1" ht="17.649999999999999" customHeight="1" x14ac:dyDescent="0.25">
      <c r="A69" s="334">
        <v>57</v>
      </c>
      <c r="B69" s="303" t="s">
        <v>137</v>
      </c>
      <c r="C69" s="330" t="s">
        <v>187</v>
      </c>
      <c r="D69" s="331">
        <v>249.10233189798944</v>
      </c>
      <c r="E69" s="331">
        <v>249.10233128062023</v>
      </c>
      <c r="F69" s="332">
        <f t="shared" si="1"/>
        <v>-2.4783759045021725E-7</v>
      </c>
      <c r="G69" s="331">
        <v>249.10233145639998</v>
      </c>
      <c r="H69" s="287">
        <f t="shared" si="2"/>
        <v>-6.4322591697418829E-14</v>
      </c>
      <c r="I69" s="287">
        <f t="shared" si="0"/>
        <v>-2.5821754203077994E-14</v>
      </c>
      <c r="J69" s="332"/>
      <c r="K69" s="331">
        <v>0</v>
      </c>
      <c r="L69" s="333">
        <v>-6.4322591697418829E-14</v>
      </c>
    </row>
    <row r="70" spans="1:12" s="64" customFormat="1" ht="17.649999999999999" customHeight="1" x14ac:dyDescent="0.25">
      <c r="A70" s="334">
        <v>58</v>
      </c>
      <c r="B70" s="303" t="s">
        <v>141</v>
      </c>
      <c r="C70" s="330" t="s">
        <v>188</v>
      </c>
      <c r="D70" s="331">
        <v>1411.8501410499896</v>
      </c>
      <c r="E70" s="331">
        <v>1411.85014043262</v>
      </c>
      <c r="F70" s="332">
        <f t="shared" si="1"/>
        <v>-4.3727695242523623E-8</v>
      </c>
      <c r="G70" s="331">
        <v>1411.8501406084001</v>
      </c>
      <c r="H70" s="287">
        <f t="shared" si="2"/>
        <v>0</v>
      </c>
      <c r="I70" s="287">
        <f t="shared" si="0"/>
        <v>0</v>
      </c>
      <c r="J70" s="332"/>
      <c r="K70" s="331">
        <v>0</v>
      </c>
      <c r="L70" s="333">
        <v>0</v>
      </c>
    </row>
    <row r="71" spans="1:12" s="64" customFormat="1" ht="17.649999999999999" customHeight="1" x14ac:dyDescent="0.25">
      <c r="A71" s="334">
        <v>59</v>
      </c>
      <c r="B71" s="303" t="s">
        <v>141</v>
      </c>
      <c r="C71" s="330" t="s">
        <v>189</v>
      </c>
      <c r="D71" s="331">
        <v>548.45399838118942</v>
      </c>
      <c r="E71" s="331">
        <v>548.45399811537789</v>
      </c>
      <c r="F71" s="332">
        <f t="shared" si="1"/>
        <v>-4.8465594204571971E-8</v>
      </c>
      <c r="G71" s="331">
        <v>548.45399793959996</v>
      </c>
      <c r="H71" s="287">
        <f t="shared" si="2"/>
        <v>1.2864518339483766E-13</v>
      </c>
      <c r="I71" s="287">
        <f t="shared" si="0"/>
        <v>2.3455966012991787E-14</v>
      </c>
      <c r="J71" s="332"/>
      <c r="K71" s="331">
        <v>0</v>
      </c>
      <c r="L71" s="333">
        <v>1.2864518339483766E-13</v>
      </c>
    </row>
    <row r="72" spans="1:12" s="64" customFormat="1" ht="17.649999999999999" customHeight="1" x14ac:dyDescent="0.25">
      <c r="A72" s="334">
        <v>60</v>
      </c>
      <c r="B72" s="303" t="s">
        <v>190</v>
      </c>
      <c r="C72" s="330" t="s">
        <v>191</v>
      </c>
      <c r="D72" s="331">
        <v>2052.4130037631999</v>
      </c>
      <c r="E72" s="331">
        <v>2052.4130041147487</v>
      </c>
      <c r="F72" s="332">
        <f t="shared" si="1"/>
        <v>1.7128570561908418E-8</v>
      </c>
      <c r="G72" s="331">
        <v>2050.8054068448</v>
      </c>
      <c r="H72" s="287">
        <f t="shared" si="2"/>
        <v>-5.1458073357935063E-13</v>
      </c>
      <c r="I72" s="287">
        <f t="shared" si="0"/>
        <v>-2.5071987584745436E-14</v>
      </c>
      <c r="J72" s="332"/>
      <c r="K72" s="331">
        <v>0</v>
      </c>
      <c r="L72" s="333">
        <v>-5.1458073357935063E-13</v>
      </c>
    </row>
    <row r="73" spans="1:12" s="64" customFormat="1" ht="17.649999999999999" customHeight="1" x14ac:dyDescent="0.25">
      <c r="A73" s="334">
        <v>61</v>
      </c>
      <c r="B73" s="303" t="s">
        <v>127</v>
      </c>
      <c r="C73" s="330" t="s">
        <v>192</v>
      </c>
      <c r="D73" s="331">
        <v>1393.8773262723896</v>
      </c>
      <c r="E73" s="331">
        <v>1393.8773254792422</v>
      </c>
      <c r="F73" s="332">
        <f t="shared" si="1"/>
        <v>-5.6902237588474236E-8</v>
      </c>
      <c r="G73" s="331">
        <v>1393.8773258307999</v>
      </c>
      <c r="H73" s="287">
        <f t="shared" si="2"/>
        <v>5.1458073357935063E-13</v>
      </c>
      <c r="I73" s="287">
        <f t="shared" si="0"/>
        <v>3.6917218192241399E-14</v>
      </c>
      <c r="J73" s="332"/>
      <c r="K73" s="331">
        <v>0</v>
      </c>
      <c r="L73" s="333">
        <v>5.1458073357935063E-13</v>
      </c>
    </row>
    <row r="74" spans="1:12" s="64" customFormat="1" ht="17.649999999999999" customHeight="1" x14ac:dyDescent="0.25">
      <c r="A74" s="334">
        <v>62</v>
      </c>
      <c r="B74" s="303" t="s">
        <v>193</v>
      </c>
      <c r="C74" s="330" t="s">
        <v>607</v>
      </c>
      <c r="D74" s="331">
        <v>11479.167698588386</v>
      </c>
      <c r="E74" s="331">
        <v>11479.167697795234</v>
      </c>
      <c r="F74" s="332">
        <f t="shared" si="1"/>
        <v>-6.9094880927877966E-9</v>
      </c>
      <c r="G74" s="331">
        <v>11479.167698146801</v>
      </c>
      <c r="H74" s="287">
        <f t="shared" si="2"/>
        <v>24.701413181885439</v>
      </c>
      <c r="I74" s="287">
        <f t="shared" si="0"/>
        <v>0.21518470530428577</v>
      </c>
      <c r="J74" s="332"/>
      <c r="K74" s="331">
        <v>0</v>
      </c>
      <c r="L74" s="333">
        <v>24.701413181885439</v>
      </c>
    </row>
    <row r="75" spans="1:12" s="64" customFormat="1" ht="17.649999999999999" customHeight="1" x14ac:dyDescent="0.25">
      <c r="A75" s="334">
        <v>63</v>
      </c>
      <c r="B75" s="303" t="s">
        <v>156</v>
      </c>
      <c r="C75" s="330" t="s">
        <v>608</v>
      </c>
      <c r="D75" s="331">
        <v>15090.400329010785</v>
      </c>
      <c r="E75" s="331">
        <v>15090.40032892075</v>
      </c>
      <c r="F75" s="332">
        <f t="shared" si="1"/>
        <v>-5.9662852436304092E-10</v>
      </c>
      <c r="G75" s="331">
        <v>15090.400093201601</v>
      </c>
      <c r="H75" s="287">
        <f t="shared" si="2"/>
        <v>7086.2292381874331</v>
      </c>
      <c r="I75" s="287">
        <f t="shared" si="0"/>
        <v>46.958523854444572</v>
      </c>
      <c r="J75" s="335"/>
      <c r="K75" s="331">
        <v>0</v>
      </c>
      <c r="L75" s="333">
        <v>7086.2292381874331</v>
      </c>
    </row>
    <row r="76" spans="1:12" s="64" customFormat="1" ht="17.649999999999999" customHeight="1" x14ac:dyDescent="0.25">
      <c r="A76" s="334">
        <v>64</v>
      </c>
      <c r="B76" s="303" t="s">
        <v>137</v>
      </c>
      <c r="C76" s="330" t="s">
        <v>197</v>
      </c>
      <c r="D76" s="331">
        <v>121.18581641519999</v>
      </c>
      <c r="E76" s="331">
        <v>121.18581676675717</v>
      </c>
      <c r="F76" s="332">
        <f t="shared" si="1"/>
        <v>2.9009763125031895E-7</v>
      </c>
      <c r="G76" s="331">
        <v>121.18581641519999</v>
      </c>
      <c r="H76" s="287">
        <f t="shared" si="2"/>
        <v>1.6080647924354707E-14</v>
      </c>
      <c r="I76" s="287">
        <f t="shared" si="0"/>
        <v>1.3269414155374853E-14</v>
      </c>
      <c r="J76" s="332"/>
      <c r="K76" s="331">
        <v>0</v>
      </c>
      <c r="L76" s="333">
        <v>1.6080647924354707E-14</v>
      </c>
    </row>
    <row r="77" spans="1:12" s="64" customFormat="1" ht="17.649999999999999" customHeight="1" x14ac:dyDescent="0.25">
      <c r="A77" s="334">
        <v>65</v>
      </c>
      <c r="B77" s="303" t="s">
        <v>137</v>
      </c>
      <c r="C77" s="330" t="s">
        <v>198</v>
      </c>
      <c r="D77" s="331">
        <v>1236.8661350403897</v>
      </c>
      <c r="E77" s="331">
        <v>1236.8661342472424</v>
      </c>
      <c r="F77" s="332">
        <f t="shared" si="1"/>
        <v>-6.4125558196792554E-8</v>
      </c>
      <c r="G77" s="331">
        <v>1236.8661345987998</v>
      </c>
      <c r="H77" s="287">
        <f t="shared" si="2"/>
        <v>-2.5729036678967532E-13</v>
      </c>
      <c r="I77" s="287">
        <f t="shared" si="0"/>
        <v>-2.0801795737277779E-14</v>
      </c>
      <c r="J77" s="332"/>
      <c r="K77" s="331">
        <v>0</v>
      </c>
      <c r="L77" s="333">
        <v>-2.5729036678967532E-13</v>
      </c>
    </row>
    <row r="78" spans="1:12" s="64" customFormat="1" ht="17.649999999999999" customHeight="1" x14ac:dyDescent="0.25">
      <c r="A78" s="334">
        <v>66</v>
      </c>
      <c r="B78" s="303" t="s">
        <v>137</v>
      </c>
      <c r="C78" s="330" t="s">
        <v>199</v>
      </c>
      <c r="D78" s="331">
        <v>1357.393736468</v>
      </c>
      <c r="E78" s="331">
        <v>1357.393736468</v>
      </c>
      <c r="F78" s="332">
        <f t="shared" si="1"/>
        <v>0</v>
      </c>
      <c r="G78" s="331">
        <v>1357.393736468</v>
      </c>
      <c r="H78" s="287">
        <f t="shared" si="2"/>
        <v>0</v>
      </c>
      <c r="I78" s="287">
        <f t="shared" ref="I78:I141" si="3">+H78/E78*100</f>
        <v>0</v>
      </c>
      <c r="J78" s="332"/>
      <c r="K78" s="331">
        <v>0</v>
      </c>
      <c r="L78" s="333">
        <v>0</v>
      </c>
    </row>
    <row r="79" spans="1:12" s="64" customFormat="1" ht="17.649999999999999" customHeight="1" x14ac:dyDescent="0.25">
      <c r="A79" s="334">
        <v>67</v>
      </c>
      <c r="B79" s="303" t="s">
        <v>137</v>
      </c>
      <c r="C79" s="330" t="s">
        <v>200</v>
      </c>
      <c r="D79" s="331">
        <v>370.29642194799999</v>
      </c>
      <c r="E79" s="331">
        <v>370.29642194799999</v>
      </c>
      <c r="F79" s="332">
        <f t="shared" si="1"/>
        <v>0</v>
      </c>
      <c r="G79" s="331">
        <v>370.29642194799999</v>
      </c>
      <c r="H79" s="287">
        <f t="shared" si="2"/>
        <v>-6.4322591697418829E-14</v>
      </c>
      <c r="I79" s="287">
        <f t="shared" si="3"/>
        <v>-1.7370567978766895E-14</v>
      </c>
      <c r="J79" s="332"/>
      <c r="K79" s="331">
        <v>0</v>
      </c>
      <c r="L79" s="333">
        <v>-6.4322591697418829E-14</v>
      </c>
    </row>
    <row r="80" spans="1:12" s="64" customFormat="1" ht="17.649999999999999" customHeight="1" x14ac:dyDescent="0.25">
      <c r="A80" s="334">
        <v>68</v>
      </c>
      <c r="B80" s="303" t="s">
        <v>137</v>
      </c>
      <c r="C80" s="330" t="s">
        <v>201</v>
      </c>
      <c r="D80" s="331">
        <v>1680.7946672891894</v>
      </c>
      <c r="E80" s="331">
        <v>1680.794667023378</v>
      </c>
      <c r="F80" s="332">
        <f t="shared" ref="F80:F143" si="4">E80/D80*100-100</f>
        <v>-1.5814620724086126E-8</v>
      </c>
      <c r="G80" s="331">
        <v>1680.7946668476</v>
      </c>
      <c r="H80" s="287">
        <f t="shared" ref="H80:H143" si="5">+K80+L80</f>
        <v>142.78391824076533</v>
      </c>
      <c r="I80" s="287">
        <f t="shared" si="3"/>
        <v>8.4950244692071806</v>
      </c>
      <c r="J80" s="332"/>
      <c r="K80" s="331">
        <v>0</v>
      </c>
      <c r="L80" s="333">
        <v>142.78391824076533</v>
      </c>
    </row>
    <row r="81" spans="1:12" s="64" customFormat="1" ht="17.649999999999999" customHeight="1" x14ac:dyDescent="0.25">
      <c r="A81" s="334">
        <v>69</v>
      </c>
      <c r="B81" s="303" t="s">
        <v>137</v>
      </c>
      <c r="C81" s="330" t="s">
        <v>202</v>
      </c>
      <c r="D81" s="331">
        <v>601.2835235651894</v>
      </c>
      <c r="E81" s="331">
        <v>601.28352329937798</v>
      </c>
      <c r="F81" s="332">
        <f t="shared" si="4"/>
        <v>-4.4207340010871121E-8</v>
      </c>
      <c r="G81" s="331">
        <v>601.28352312360005</v>
      </c>
      <c r="H81" s="287">
        <f t="shared" si="5"/>
        <v>0</v>
      </c>
      <c r="I81" s="287">
        <f t="shared" si="3"/>
        <v>0</v>
      </c>
      <c r="J81" s="332"/>
      <c r="K81" s="331">
        <v>0</v>
      </c>
      <c r="L81" s="333">
        <v>0</v>
      </c>
    </row>
    <row r="82" spans="1:12" s="64" customFormat="1" ht="17.649999999999999" customHeight="1" x14ac:dyDescent="0.25">
      <c r="A82" s="334">
        <v>70</v>
      </c>
      <c r="B82" s="303" t="s">
        <v>137</v>
      </c>
      <c r="C82" s="330" t="s">
        <v>203</v>
      </c>
      <c r="D82" s="331">
        <v>671.92078031318943</v>
      </c>
      <c r="E82" s="331">
        <v>671.920780047378</v>
      </c>
      <c r="F82" s="332">
        <f t="shared" si="4"/>
        <v>-3.955993577164918E-8</v>
      </c>
      <c r="G82" s="331">
        <v>671.92077987159996</v>
      </c>
      <c r="H82" s="287">
        <f t="shared" si="5"/>
        <v>1.2864518339483766E-13</v>
      </c>
      <c r="I82" s="287">
        <f t="shared" si="3"/>
        <v>1.9145885529208776E-14</v>
      </c>
      <c r="J82" s="332"/>
      <c r="K82" s="331">
        <v>0</v>
      </c>
      <c r="L82" s="333">
        <v>1.2864518339483766E-13</v>
      </c>
    </row>
    <row r="83" spans="1:12" s="64" customFormat="1" ht="17.649999999999999" customHeight="1" x14ac:dyDescent="0.25">
      <c r="A83" s="334">
        <v>71</v>
      </c>
      <c r="B83" s="303" t="s">
        <v>204</v>
      </c>
      <c r="C83" s="330" t="s">
        <v>205</v>
      </c>
      <c r="D83" s="331">
        <v>245.78357631718944</v>
      </c>
      <c r="E83" s="331">
        <v>245.78357605137799</v>
      </c>
      <c r="F83" s="332">
        <f t="shared" si="4"/>
        <v>-1.081485834220075E-7</v>
      </c>
      <c r="G83" s="331">
        <v>245.78357587560001</v>
      </c>
      <c r="H83" s="287">
        <f t="shared" si="5"/>
        <v>-6.4322591697418829E-14</v>
      </c>
      <c r="I83" s="287">
        <f t="shared" si="3"/>
        <v>-2.6170419004715351E-14</v>
      </c>
      <c r="J83" s="332"/>
      <c r="K83" s="331">
        <v>0</v>
      </c>
      <c r="L83" s="333">
        <v>-6.4322591697418829E-14</v>
      </c>
    </row>
    <row r="84" spans="1:12" s="64" customFormat="1" ht="17.649999999999999" customHeight="1" x14ac:dyDescent="0.25">
      <c r="A84" s="334">
        <v>72</v>
      </c>
      <c r="B84" s="303" t="s">
        <v>206</v>
      </c>
      <c r="C84" s="330" t="s">
        <v>207</v>
      </c>
      <c r="D84" s="331">
        <v>559.59992160518948</v>
      </c>
      <c r="E84" s="331">
        <v>559.59992133937794</v>
      </c>
      <c r="F84" s="332">
        <f t="shared" si="4"/>
        <v>-4.7500279265477729E-8</v>
      </c>
      <c r="G84" s="331">
        <v>559.59999358439995</v>
      </c>
      <c r="H84" s="287">
        <f t="shared" si="5"/>
        <v>0</v>
      </c>
      <c r="I84" s="287">
        <f t="shared" si="3"/>
        <v>0</v>
      </c>
      <c r="J84" s="332"/>
      <c r="K84" s="331">
        <v>0</v>
      </c>
      <c r="L84" s="333">
        <v>0</v>
      </c>
    </row>
    <row r="85" spans="1:12" s="64" customFormat="1" ht="17.649999999999999" customHeight="1" x14ac:dyDescent="0.25">
      <c r="A85" s="334">
        <v>73</v>
      </c>
      <c r="B85" s="303" t="s">
        <v>206</v>
      </c>
      <c r="C85" s="330" t="s">
        <v>208</v>
      </c>
      <c r="D85" s="331">
        <v>766.61304030598944</v>
      </c>
      <c r="E85" s="331">
        <v>766.61303968862023</v>
      </c>
      <c r="F85" s="332">
        <f t="shared" si="4"/>
        <v>-8.0532046808912128E-8</v>
      </c>
      <c r="G85" s="331">
        <v>766.61303986439998</v>
      </c>
      <c r="H85" s="287">
        <f t="shared" si="5"/>
        <v>1.2864518339483766E-13</v>
      </c>
      <c r="I85" s="287">
        <f t="shared" si="3"/>
        <v>1.6780980329670658E-14</v>
      </c>
      <c r="J85" s="332"/>
      <c r="K85" s="331">
        <v>0</v>
      </c>
      <c r="L85" s="333">
        <v>1.2864518339483766E-13</v>
      </c>
    </row>
    <row r="86" spans="1:12" s="64" customFormat="1" ht="17.649999999999999" customHeight="1" x14ac:dyDescent="0.25">
      <c r="A86" s="334">
        <v>74</v>
      </c>
      <c r="B86" s="303" t="s">
        <v>206</v>
      </c>
      <c r="C86" s="330" t="s">
        <v>209</v>
      </c>
      <c r="D86" s="331">
        <v>114.93242517680001</v>
      </c>
      <c r="E86" s="331">
        <v>114.93242482524265</v>
      </c>
      <c r="F86" s="332">
        <f t="shared" si="4"/>
        <v>-3.0588178390189569E-7</v>
      </c>
      <c r="G86" s="331">
        <v>114.93242517680001</v>
      </c>
      <c r="H86" s="287">
        <f t="shared" si="5"/>
        <v>1.6080647924354707E-14</v>
      </c>
      <c r="I86" s="287">
        <f t="shared" si="3"/>
        <v>1.3991393593936345E-14</v>
      </c>
      <c r="J86" s="332"/>
      <c r="K86" s="331">
        <v>0</v>
      </c>
      <c r="L86" s="333">
        <v>1.6080647924354707E-14</v>
      </c>
    </row>
    <row r="87" spans="1:12" s="64" customFormat="1" ht="17.649999999999999" customHeight="1" x14ac:dyDescent="0.25">
      <c r="A87" s="334">
        <v>75</v>
      </c>
      <c r="B87" s="303" t="s">
        <v>206</v>
      </c>
      <c r="C87" s="330" t="s">
        <v>210</v>
      </c>
      <c r="D87" s="331">
        <v>209.20692578479998</v>
      </c>
      <c r="E87" s="331">
        <v>209.2069254332423</v>
      </c>
      <c r="F87" s="332">
        <f t="shared" si="4"/>
        <v>-1.6804303015760524E-7</v>
      </c>
      <c r="G87" s="331">
        <v>209.20692578479998</v>
      </c>
      <c r="H87" s="287">
        <f t="shared" si="5"/>
        <v>0</v>
      </c>
      <c r="I87" s="287">
        <f t="shared" si="3"/>
        <v>0</v>
      </c>
      <c r="J87" s="332"/>
      <c r="K87" s="331">
        <v>0</v>
      </c>
      <c r="L87" s="333">
        <v>0</v>
      </c>
    </row>
    <row r="88" spans="1:12" s="64" customFormat="1" ht="17.649999999999999" customHeight="1" x14ac:dyDescent="0.25">
      <c r="A88" s="334">
        <v>76</v>
      </c>
      <c r="B88" s="303" t="s">
        <v>206</v>
      </c>
      <c r="C88" s="330" t="s">
        <v>211</v>
      </c>
      <c r="D88" s="331">
        <v>339.76220174678946</v>
      </c>
      <c r="E88" s="331">
        <v>339.76220165675596</v>
      </c>
      <c r="F88" s="332">
        <f t="shared" si="4"/>
        <v>-2.6498966576582461E-8</v>
      </c>
      <c r="G88" s="331">
        <v>339.76220130519999</v>
      </c>
      <c r="H88" s="287">
        <f t="shared" si="5"/>
        <v>0</v>
      </c>
      <c r="I88" s="287">
        <f t="shared" si="3"/>
        <v>0</v>
      </c>
      <c r="J88" s="332"/>
      <c r="K88" s="331">
        <v>0</v>
      </c>
      <c r="L88" s="333">
        <v>0</v>
      </c>
    </row>
    <row r="89" spans="1:12" s="64" customFormat="1" ht="17.649999999999999" customHeight="1" x14ac:dyDescent="0.25">
      <c r="A89" s="334">
        <v>77</v>
      </c>
      <c r="B89" s="303" t="s">
        <v>206</v>
      </c>
      <c r="C89" s="330" t="s">
        <v>212</v>
      </c>
      <c r="D89" s="331">
        <v>260.78049324480003</v>
      </c>
      <c r="E89" s="331">
        <v>260.7804928932423</v>
      </c>
      <c r="F89" s="332">
        <f t="shared" si="4"/>
        <v>-1.3480982374858286E-7</v>
      </c>
      <c r="G89" s="331">
        <v>260.78049324480003</v>
      </c>
      <c r="H89" s="287">
        <f t="shared" si="5"/>
        <v>0</v>
      </c>
      <c r="I89" s="287">
        <f t="shared" si="3"/>
        <v>0</v>
      </c>
      <c r="J89" s="332"/>
      <c r="K89" s="331">
        <v>0</v>
      </c>
      <c r="L89" s="333">
        <v>0</v>
      </c>
    </row>
    <row r="90" spans="1:12" s="64" customFormat="1" ht="17.649999999999999" customHeight="1" x14ac:dyDescent="0.25">
      <c r="A90" s="334">
        <v>78</v>
      </c>
      <c r="B90" s="303" t="s">
        <v>206</v>
      </c>
      <c r="C90" s="330" t="s">
        <v>213</v>
      </c>
      <c r="D90" s="331">
        <v>4.4655389487999999</v>
      </c>
      <c r="E90" s="331">
        <v>4.4655385972427135</v>
      </c>
      <c r="F90" s="332">
        <f t="shared" si="4"/>
        <v>-7.872673151609888E-6</v>
      </c>
      <c r="G90" s="331">
        <v>4.4655389487999999</v>
      </c>
      <c r="H90" s="287">
        <f t="shared" si="5"/>
        <v>0</v>
      </c>
      <c r="I90" s="287">
        <f t="shared" si="3"/>
        <v>0</v>
      </c>
      <c r="J90" s="332"/>
      <c r="K90" s="331">
        <v>0</v>
      </c>
      <c r="L90" s="333">
        <v>0</v>
      </c>
    </row>
    <row r="91" spans="1:12" s="64" customFormat="1" ht="17.649999999999999" customHeight="1" x14ac:dyDescent="0.25">
      <c r="A91" s="334">
        <v>79</v>
      </c>
      <c r="B91" s="303" t="s">
        <v>206</v>
      </c>
      <c r="C91" s="330" t="s">
        <v>215</v>
      </c>
      <c r="D91" s="331">
        <v>2306.3779755200003</v>
      </c>
      <c r="E91" s="331">
        <v>2306.3779755200003</v>
      </c>
      <c r="F91" s="332">
        <f t="shared" si="4"/>
        <v>0</v>
      </c>
      <c r="G91" s="331">
        <v>2306.3779755200003</v>
      </c>
      <c r="H91" s="287">
        <f t="shared" si="5"/>
        <v>2.5729036678967532E-13</v>
      </c>
      <c r="I91" s="287">
        <f t="shared" si="3"/>
        <v>1.115560283355837E-14</v>
      </c>
      <c r="J91" s="332"/>
      <c r="K91" s="331">
        <v>0</v>
      </c>
      <c r="L91" s="333">
        <v>2.5729036678967532E-13</v>
      </c>
    </row>
    <row r="92" spans="1:12" s="64" customFormat="1" ht="17.649999999999999" customHeight="1" x14ac:dyDescent="0.25">
      <c r="A92" s="334">
        <v>80</v>
      </c>
      <c r="B92" s="303" t="s">
        <v>206</v>
      </c>
      <c r="C92" s="330" t="s">
        <v>216</v>
      </c>
      <c r="D92" s="331">
        <v>533.92234799999994</v>
      </c>
      <c r="E92" s="331">
        <v>533.92234799999994</v>
      </c>
      <c r="F92" s="332">
        <f t="shared" si="4"/>
        <v>0</v>
      </c>
      <c r="G92" s="331">
        <v>533.92234799999994</v>
      </c>
      <c r="H92" s="287">
        <f t="shared" si="5"/>
        <v>-6.4322591697418829E-14</v>
      </c>
      <c r="I92" s="287">
        <f t="shared" si="3"/>
        <v>-1.2047181006444564E-14</v>
      </c>
      <c r="J92" s="332"/>
      <c r="K92" s="331">
        <v>0</v>
      </c>
      <c r="L92" s="333">
        <v>-6.4322591697418829E-14</v>
      </c>
    </row>
    <row r="93" spans="1:12" s="64" customFormat="1" ht="17.649999999999999" customHeight="1" x14ac:dyDescent="0.25">
      <c r="A93" s="334">
        <v>82</v>
      </c>
      <c r="B93" s="303" t="s">
        <v>206</v>
      </c>
      <c r="C93" s="330" t="s">
        <v>217</v>
      </c>
      <c r="D93" s="331">
        <v>10.863083789600001</v>
      </c>
      <c r="E93" s="331">
        <v>10.863083965378626</v>
      </c>
      <c r="F93" s="332">
        <f t="shared" si="4"/>
        <v>1.6181282376237505E-6</v>
      </c>
      <c r="G93" s="331">
        <v>10.863083789600001</v>
      </c>
      <c r="H93" s="287">
        <f t="shared" si="5"/>
        <v>2.0100809905443384E-15</v>
      </c>
      <c r="I93" s="287">
        <f t="shared" si="3"/>
        <v>1.8503778456933598E-14</v>
      </c>
      <c r="J93" s="332"/>
      <c r="K93" s="331">
        <v>0</v>
      </c>
      <c r="L93" s="333">
        <v>2.0100809905443384E-15</v>
      </c>
    </row>
    <row r="94" spans="1:12" s="64" customFormat="1" ht="17.649999999999999" customHeight="1" x14ac:dyDescent="0.25">
      <c r="A94" s="336">
        <v>83</v>
      </c>
      <c r="B94" s="337" t="s">
        <v>206</v>
      </c>
      <c r="C94" s="330" t="s">
        <v>218</v>
      </c>
      <c r="D94" s="331">
        <v>16.5715809288</v>
      </c>
      <c r="E94" s="331">
        <v>16.571580577242713</v>
      </c>
      <c r="F94" s="332">
        <f t="shared" si="4"/>
        <v>-2.1214468688413035E-6</v>
      </c>
      <c r="G94" s="331">
        <v>16.5715809288</v>
      </c>
      <c r="H94" s="287">
        <f t="shared" si="5"/>
        <v>4.0201619810886768E-15</v>
      </c>
      <c r="I94" s="287">
        <f t="shared" si="3"/>
        <v>2.4259375636198834E-14</v>
      </c>
      <c r="J94" s="332"/>
      <c r="K94" s="331">
        <v>0</v>
      </c>
      <c r="L94" s="333">
        <v>4.0201619810886768E-15</v>
      </c>
    </row>
    <row r="95" spans="1:12" s="64" customFormat="1" ht="17.649999999999999" customHeight="1" x14ac:dyDescent="0.25">
      <c r="A95" s="336">
        <v>84</v>
      </c>
      <c r="B95" s="337" t="s">
        <v>206</v>
      </c>
      <c r="C95" s="330" t="s">
        <v>219</v>
      </c>
      <c r="D95" s="331">
        <v>244.58314680000001</v>
      </c>
      <c r="E95" s="331">
        <v>244.58314680000001</v>
      </c>
      <c r="F95" s="332">
        <f t="shared" si="4"/>
        <v>0</v>
      </c>
      <c r="G95" s="331">
        <v>244.58314680000001</v>
      </c>
      <c r="H95" s="287">
        <f t="shared" si="5"/>
        <v>0</v>
      </c>
      <c r="I95" s="287">
        <f t="shared" si="3"/>
        <v>0</v>
      </c>
      <c r="J95" s="332"/>
      <c r="K95" s="331">
        <v>0</v>
      </c>
      <c r="L95" s="333">
        <v>0</v>
      </c>
    </row>
    <row r="96" spans="1:12" s="64" customFormat="1" ht="17.649999999999999" customHeight="1" x14ac:dyDescent="0.25">
      <c r="A96" s="336">
        <v>87</v>
      </c>
      <c r="B96" s="337" t="s">
        <v>206</v>
      </c>
      <c r="C96" s="330" t="s">
        <v>220</v>
      </c>
      <c r="D96" s="331">
        <v>890.77638315599995</v>
      </c>
      <c r="E96" s="331">
        <v>890.77638315599995</v>
      </c>
      <c r="F96" s="332">
        <f t="shared" si="4"/>
        <v>0</v>
      </c>
      <c r="G96" s="331">
        <v>890.77638315599995</v>
      </c>
      <c r="H96" s="287">
        <f t="shared" si="5"/>
        <v>-2.5729036678967532E-13</v>
      </c>
      <c r="I96" s="287">
        <f t="shared" si="3"/>
        <v>-2.8883833435064984E-14</v>
      </c>
      <c r="J96" s="332"/>
      <c r="K96" s="331">
        <v>0</v>
      </c>
      <c r="L96" s="333">
        <v>-2.5729036678967532E-13</v>
      </c>
    </row>
    <row r="97" spans="1:12" s="64" customFormat="1" ht="17.649999999999999" customHeight="1" x14ac:dyDescent="0.25">
      <c r="A97" s="336">
        <v>90</v>
      </c>
      <c r="B97" s="337" t="s">
        <v>206</v>
      </c>
      <c r="C97" s="330" t="s">
        <v>221</v>
      </c>
      <c r="D97" s="331">
        <v>243.333888</v>
      </c>
      <c r="E97" s="331">
        <v>243.333888</v>
      </c>
      <c r="F97" s="332">
        <f t="shared" si="4"/>
        <v>0</v>
      </c>
      <c r="G97" s="331">
        <v>243.333888</v>
      </c>
      <c r="H97" s="287">
        <f t="shared" si="5"/>
        <v>-3.2161295848709415E-14</v>
      </c>
      <c r="I97" s="287">
        <f t="shared" si="3"/>
        <v>-1.3216940769347102E-14</v>
      </c>
      <c r="J97" s="332"/>
      <c r="K97" s="331">
        <v>0</v>
      </c>
      <c r="L97" s="333">
        <v>-3.2161295848709415E-14</v>
      </c>
    </row>
    <row r="98" spans="1:12" s="64" customFormat="1" ht="17.649999999999999" customHeight="1" x14ac:dyDescent="0.25">
      <c r="A98" s="303">
        <v>91</v>
      </c>
      <c r="B98" s="303" t="s">
        <v>206</v>
      </c>
      <c r="C98" s="330" t="s">
        <v>222</v>
      </c>
      <c r="D98" s="331">
        <v>208.49113714438946</v>
      </c>
      <c r="E98" s="331">
        <v>208.49113635124229</v>
      </c>
      <c r="F98" s="332">
        <f t="shared" si="4"/>
        <v>-3.8042247751945979E-7</v>
      </c>
      <c r="G98" s="331">
        <v>208.49113670280002</v>
      </c>
      <c r="H98" s="287">
        <f t="shared" si="5"/>
        <v>-3.2161295848709415E-14</v>
      </c>
      <c r="I98" s="287">
        <f t="shared" si="3"/>
        <v>-1.5425737713150407E-14</v>
      </c>
      <c r="J98" s="338"/>
      <c r="K98" s="331">
        <v>0</v>
      </c>
      <c r="L98" s="333">
        <v>-3.2161295848709415E-14</v>
      </c>
    </row>
    <row r="99" spans="1:12" s="64" customFormat="1" ht="17.649999999999999" customHeight="1" x14ac:dyDescent="0.25">
      <c r="A99" s="336">
        <v>92</v>
      </c>
      <c r="B99" s="337" t="s">
        <v>206</v>
      </c>
      <c r="C99" s="330" t="s">
        <v>223</v>
      </c>
      <c r="D99" s="331">
        <v>585.71212775840002</v>
      </c>
      <c r="E99" s="331">
        <v>585.71212758262027</v>
      </c>
      <c r="F99" s="332">
        <f t="shared" si="4"/>
        <v>-3.0011278795427643E-8</v>
      </c>
      <c r="G99" s="331">
        <v>585.71212775840002</v>
      </c>
      <c r="H99" s="287">
        <f t="shared" si="5"/>
        <v>1.2864518339483766E-13</v>
      </c>
      <c r="I99" s="287">
        <f t="shared" si="3"/>
        <v>2.1963892727608076E-14</v>
      </c>
      <c r="J99" s="332"/>
      <c r="K99" s="331">
        <v>0</v>
      </c>
      <c r="L99" s="333">
        <v>1.2864518339483766E-13</v>
      </c>
    </row>
    <row r="100" spans="1:12" s="64" customFormat="1" ht="17.649999999999999" customHeight="1" x14ac:dyDescent="0.25">
      <c r="A100" s="336">
        <v>93</v>
      </c>
      <c r="B100" s="337" t="s">
        <v>206</v>
      </c>
      <c r="C100" s="330" t="s">
        <v>224</v>
      </c>
      <c r="D100" s="331">
        <v>314.46699230198942</v>
      </c>
      <c r="E100" s="331">
        <v>314.46699168462027</v>
      </c>
      <c r="F100" s="332">
        <f t="shared" si="4"/>
        <v>-1.9632240366718179E-7</v>
      </c>
      <c r="G100" s="331">
        <v>314.46699186040001</v>
      </c>
      <c r="H100" s="287">
        <f t="shared" si="5"/>
        <v>0</v>
      </c>
      <c r="I100" s="287">
        <f t="shared" si="3"/>
        <v>0</v>
      </c>
      <c r="J100" s="332"/>
      <c r="K100" s="331">
        <v>0</v>
      </c>
      <c r="L100" s="333">
        <v>0</v>
      </c>
    </row>
    <row r="101" spans="1:12" s="64" customFormat="1" ht="17.649999999999999" customHeight="1" x14ac:dyDescent="0.25">
      <c r="A101" s="336">
        <v>94</v>
      </c>
      <c r="B101" s="337" t="s">
        <v>206</v>
      </c>
      <c r="C101" s="330" t="s">
        <v>225</v>
      </c>
      <c r="D101" s="331">
        <v>104.82910800000001</v>
      </c>
      <c r="E101" s="331">
        <v>104.82910800000001</v>
      </c>
      <c r="F101" s="332">
        <f t="shared" si="4"/>
        <v>0</v>
      </c>
      <c r="G101" s="331">
        <v>104.82910800000001</v>
      </c>
      <c r="H101" s="287">
        <f t="shared" si="5"/>
        <v>0</v>
      </c>
      <c r="I101" s="287">
        <f t="shared" si="3"/>
        <v>0</v>
      </c>
      <c r="J101" s="332"/>
      <c r="K101" s="331">
        <v>0</v>
      </c>
      <c r="L101" s="333">
        <v>0</v>
      </c>
    </row>
    <row r="102" spans="1:12" s="64" customFormat="1" ht="17.649999999999999" customHeight="1" x14ac:dyDescent="0.25">
      <c r="A102" s="336">
        <v>95</v>
      </c>
      <c r="B102" s="337" t="s">
        <v>141</v>
      </c>
      <c r="C102" s="330" t="s">
        <v>226</v>
      </c>
      <c r="D102" s="331">
        <v>139.480469228</v>
      </c>
      <c r="E102" s="331">
        <v>139.480469228</v>
      </c>
      <c r="F102" s="332">
        <f t="shared" si="4"/>
        <v>0</v>
      </c>
      <c r="G102" s="331">
        <v>139.480469228</v>
      </c>
      <c r="H102" s="287">
        <f t="shared" si="5"/>
        <v>3.2161295848709415E-14</v>
      </c>
      <c r="I102" s="287">
        <f t="shared" si="3"/>
        <v>2.3057920601154098E-14</v>
      </c>
      <c r="J102" s="332"/>
      <c r="K102" s="331">
        <v>0</v>
      </c>
      <c r="L102" s="333">
        <v>3.2161295848709415E-14</v>
      </c>
    </row>
    <row r="103" spans="1:12" s="64" customFormat="1" ht="17.649999999999999" customHeight="1" x14ac:dyDescent="0.25">
      <c r="A103" s="336">
        <v>98</v>
      </c>
      <c r="B103" s="337" t="s">
        <v>141</v>
      </c>
      <c r="C103" s="330" t="s">
        <v>227</v>
      </c>
      <c r="D103" s="331">
        <v>62.994943196800001</v>
      </c>
      <c r="E103" s="331">
        <v>62.99494284524264</v>
      </c>
      <c r="F103" s="332">
        <f t="shared" si="4"/>
        <v>-5.5807235810334532E-7</v>
      </c>
      <c r="G103" s="331">
        <v>62.994943196800001</v>
      </c>
      <c r="H103" s="287">
        <f t="shared" si="5"/>
        <v>0</v>
      </c>
      <c r="I103" s="287">
        <f t="shared" si="3"/>
        <v>0</v>
      </c>
      <c r="J103" s="332"/>
      <c r="K103" s="331">
        <v>0</v>
      </c>
      <c r="L103" s="333">
        <v>0</v>
      </c>
    </row>
    <row r="104" spans="1:12" s="64" customFormat="1" ht="17.649999999999999" customHeight="1" x14ac:dyDescent="0.25">
      <c r="A104" s="336">
        <v>99</v>
      </c>
      <c r="B104" s="337" t="s">
        <v>141</v>
      </c>
      <c r="C104" s="330" t="s">
        <v>228</v>
      </c>
      <c r="D104" s="331">
        <v>811.38423065318943</v>
      </c>
      <c r="E104" s="331">
        <v>811.38423038737801</v>
      </c>
      <c r="F104" s="332">
        <f t="shared" si="4"/>
        <v>-3.2760240742391034E-8</v>
      </c>
      <c r="G104" s="331">
        <v>811.38423021159997</v>
      </c>
      <c r="H104" s="287">
        <f t="shared" si="5"/>
        <v>-1.2864518339483766E-13</v>
      </c>
      <c r="I104" s="287">
        <f t="shared" si="3"/>
        <v>-1.5855026333629725E-14</v>
      </c>
      <c r="J104" s="332"/>
      <c r="K104" s="331">
        <v>0</v>
      </c>
      <c r="L104" s="333">
        <v>-1.2864518339483766E-13</v>
      </c>
    </row>
    <row r="105" spans="1:12" s="64" customFormat="1" ht="17.649999999999999" customHeight="1" x14ac:dyDescent="0.25">
      <c r="A105" s="336">
        <v>100</v>
      </c>
      <c r="B105" s="337" t="s">
        <v>229</v>
      </c>
      <c r="C105" s="330" t="s">
        <v>230</v>
      </c>
      <c r="D105" s="331">
        <v>1441.5196392355895</v>
      </c>
      <c r="E105" s="331">
        <v>1441.519638794</v>
      </c>
      <c r="F105" s="332">
        <f t="shared" si="4"/>
        <v>-3.0633600545115769E-8</v>
      </c>
      <c r="G105" s="331">
        <v>1441.519638794</v>
      </c>
      <c r="H105" s="287">
        <f t="shared" si="5"/>
        <v>0</v>
      </c>
      <c r="I105" s="287">
        <f t="shared" si="3"/>
        <v>0</v>
      </c>
      <c r="J105" s="332"/>
      <c r="K105" s="331">
        <v>0</v>
      </c>
      <c r="L105" s="333">
        <v>0</v>
      </c>
    </row>
    <row r="106" spans="1:12" s="64" customFormat="1" ht="17.649999999999999" customHeight="1" x14ac:dyDescent="0.25">
      <c r="A106" s="336">
        <v>101</v>
      </c>
      <c r="B106" s="337" t="s">
        <v>229</v>
      </c>
      <c r="C106" s="330" t="s">
        <v>231</v>
      </c>
      <c r="D106" s="331">
        <v>504.83933199958938</v>
      </c>
      <c r="E106" s="331">
        <v>504.83933155800003</v>
      </c>
      <c r="F106" s="332">
        <f t="shared" si="4"/>
        <v>-8.7471264009764127E-8</v>
      </c>
      <c r="G106" s="331">
        <v>504.83933155800003</v>
      </c>
      <c r="H106" s="287">
        <f t="shared" si="5"/>
        <v>-1.929677750922565E-13</v>
      </c>
      <c r="I106" s="287">
        <f t="shared" si="3"/>
        <v>-3.8223601654952829E-14</v>
      </c>
      <c r="J106" s="332"/>
      <c r="K106" s="331">
        <v>0</v>
      </c>
      <c r="L106" s="333">
        <v>-1.929677750922565E-13</v>
      </c>
    </row>
    <row r="107" spans="1:12" s="64" customFormat="1" ht="17.649999999999999" customHeight="1" x14ac:dyDescent="0.25">
      <c r="A107" s="336">
        <v>102</v>
      </c>
      <c r="B107" s="337" t="s">
        <v>229</v>
      </c>
      <c r="C107" s="330" t="s">
        <v>232</v>
      </c>
      <c r="D107" s="331">
        <v>349.2397484544</v>
      </c>
      <c r="E107" s="331">
        <v>349.23974827862025</v>
      </c>
      <c r="F107" s="332">
        <f t="shared" si="4"/>
        <v>-5.0332118917140178E-8</v>
      </c>
      <c r="G107" s="331">
        <v>349.2397484544</v>
      </c>
      <c r="H107" s="287">
        <f t="shared" si="5"/>
        <v>0</v>
      </c>
      <c r="I107" s="287">
        <f t="shared" si="3"/>
        <v>0</v>
      </c>
      <c r="J107" s="332"/>
      <c r="K107" s="331">
        <v>0</v>
      </c>
      <c r="L107" s="333">
        <v>0</v>
      </c>
    </row>
    <row r="108" spans="1:12" s="64" customFormat="1" ht="17.649999999999999" customHeight="1" x14ac:dyDescent="0.25">
      <c r="A108" s="336">
        <v>103</v>
      </c>
      <c r="B108" s="337" t="s">
        <v>251</v>
      </c>
      <c r="C108" s="330" t="s">
        <v>233</v>
      </c>
      <c r="D108" s="331">
        <v>121.1446451904</v>
      </c>
      <c r="E108" s="331">
        <v>121.14464501462132</v>
      </c>
      <c r="F108" s="332">
        <f t="shared" si="4"/>
        <v>-1.4509818413444009E-7</v>
      </c>
      <c r="G108" s="331">
        <v>121.1446451904</v>
      </c>
      <c r="H108" s="287">
        <f t="shared" si="5"/>
        <v>3.2161295848709415E-14</v>
      </c>
      <c r="I108" s="287">
        <f t="shared" si="3"/>
        <v>2.654784769465276E-14</v>
      </c>
      <c r="J108" s="332"/>
      <c r="K108" s="331">
        <v>0</v>
      </c>
      <c r="L108" s="333">
        <v>3.2161295848709415E-14</v>
      </c>
    </row>
    <row r="109" spans="1:12" s="64" customFormat="1" ht="17.649999999999999" customHeight="1" x14ac:dyDescent="0.25">
      <c r="A109" s="336">
        <v>104</v>
      </c>
      <c r="B109" s="337" t="s">
        <v>229</v>
      </c>
      <c r="C109" s="330" t="s">
        <v>234</v>
      </c>
      <c r="D109" s="331">
        <v>3372.7037538711998</v>
      </c>
      <c r="E109" s="331">
        <v>3372.7037542227486</v>
      </c>
      <c r="F109" s="332">
        <f t="shared" si="4"/>
        <v>1.0423349294796935E-8</v>
      </c>
      <c r="G109" s="331">
        <v>3372.7037538711998</v>
      </c>
      <c r="H109" s="287">
        <f t="shared" si="5"/>
        <v>159.86296768991707</v>
      </c>
      <c r="I109" s="287">
        <f t="shared" si="3"/>
        <v>4.7399054094141171</v>
      </c>
      <c r="J109" s="332"/>
      <c r="K109" s="331">
        <v>0</v>
      </c>
      <c r="L109" s="333">
        <v>159.86296768991707</v>
      </c>
    </row>
    <row r="110" spans="1:12" s="64" customFormat="1" ht="17.649999999999999" customHeight="1" x14ac:dyDescent="0.25">
      <c r="A110" s="336">
        <v>105</v>
      </c>
      <c r="B110" s="337" t="s">
        <v>229</v>
      </c>
      <c r="C110" s="330" t="s">
        <v>609</v>
      </c>
      <c r="D110" s="331">
        <v>1836.9462236251859</v>
      </c>
      <c r="E110" s="331">
        <v>1836.9462233593654</v>
      </c>
      <c r="F110" s="332">
        <f t="shared" si="4"/>
        <v>-1.4470785458797764E-8</v>
      </c>
      <c r="G110" s="331">
        <v>1836.9462231836001</v>
      </c>
      <c r="H110" s="287">
        <f t="shared" si="5"/>
        <v>0</v>
      </c>
      <c r="I110" s="287">
        <f t="shared" si="3"/>
        <v>0</v>
      </c>
      <c r="J110" s="332"/>
      <c r="K110" s="331">
        <v>0</v>
      </c>
      <c r="L110" s="333">
        <v>0</v>
      </c>
    </row>
    <row r="111" spans="1:12" s="64" customFormat="1" ht="17.649999999999999" customHeight="1" x14ac:dyDescent="0.25">
      <c r="A111" s="336">
        <v>106</v>
      </c>
      <c r="B111" s="337" t="s">
        <v>127</v>
      </c>
      <c r="C111" s="330" t="s">
        <v>236</v>
      </c>
      <c r="D111" s="331">
        <v>1348.7696865520002</v>
      </c>
      <c r="E111" s="331">
        <v>1348.7696865520002</v>
      </c>
      <c r="F111" s="332">
        <f t="shared" si="4"/>
        <v>0</v>
      </c>
      <c r="G111" s="331">
        <v>1348.7696865520002</v>
      </c>
      <c r="H111" s="287">
        <f t="shared" si="5"/>
        <v>0</v>
      </c>
      <c r="I111" s="287">
        <f t="shared" si="3"/>
        <v>0</v>
      </c>
      <c r="J111" s="332"/>
      <c r="K111" s="331">
        <v>0</v>
      </c>
      <c r="L111" s="333">
        <v>0</v>
      </c>
    </row>
    <row r="112" spans="1:12" s="64" customFormat="1" ht="17.649999999999999" customHeight="1" x14ac:dyDescent="0.25">
      <c r="A112" s="336">
        <v>107</v>
      </c>
      <c r="B112" s="337" t="s">
        <v>129</v>
      </c>
      <c r="C112" s="330" t="s">
        <v>237</v>
      </c>
      <c r="D112" s="331">
        <v>1095.1967109219893</v>
      </c>
      <c r="E112" s="331">
        <v>1095.1967103046202</v>
      </c>
      <c r="F112" s="332">
        <f t="shared" si="4"/>
        <v>-5.6370609513578529E-8</v>
      </c>
      <c r="G112" s="331">
        <v>1095.1967104804</v>
      </c>
      <c r="H112" s="287">
        <f t="shared" si="5"/>
        <v>0</v>
      </c>
      <c r="I112" s="287">
        <f t="shared" si="3"/>
        <v>0</v>
      </c>
      <c r="J112" s="332"/>
      <c r="K112" s="331">
        <v>0</v>
      </c>
      <c r="L112" s="333">
        <v>0</v>
      </c>
    </row>
    <row r="113" spans="1:12" s="64" customFormat="1" ht="17.649999999999999" customHeight="1" x14ac:dyDescent="0.25">
      <c r="A113" s="336">
        <v>108</v>
      </c>
      <c r="B113" s="337" t="s">
        <v>610</v>
      </c>
      <c r="C113" s="330" t="s">
        <v>238</v>
      </c>
      <c r="D113" s="331">
        <v>620.31235990159996</v>
      </c>
      <c r="E113" s="331">
        <v>620.312360077378</v>
      </c>
      <c r="F113" s="332">
        <f t="shared" si="4"/>
        <v>2.8337026947156119E-8</v>
      </c>
      <c r="G113" s="331">
        <v>620.31235990159996</v>
      </c>
      <c r="H113" s="287">
        <f t="shared" si="5"/>
        <v>0</v>
      </c>
      <c r="I113" s="287">
        <f t="shared" si="3"/>
        <v>0</v>
      </c>
      <c r="J113" s="332"/>
      <c r="K113" s="331">
        <v>0</v>
      </c>
      <c r="L113" s="333">
        <v>0</v>
      </c>
    </row>
    <row r="114" spans="1:12" s="64" customFormat="1" ht="17.649999999999999" customHeight="1" x14ac:dyDescent="0.25">
      <c r="A114" s="336">
        <v>110</v>
      </c>
      <c r="B114" s="337" t="s">
        <v>206</v>
      </c>
      <c r="C114" s="330" t="s">
        <v>239</v>
      </c>
      <c r="D114" s="331">
        <v>95.07261403439999</v>
      </c>
      <c r="E114" s="331">
        <v>95.072613858621324</v>
      </c>
      <c r="F114" s="332">
        <f t="shared" si="4"/>
        <v>-1.8488884734324529E-7</v>
      </c>
      <c r="G114" s="331">
        <v>95.07261403439999</v>
      </c>
      <c r="H114" s="287">
        <f t="shared" si="5"/>
        <v>1.6080647924354707E-14</v>
      </c>
      <c r="I114" s="287">
        <f t="shared" si="3"/>
        <v>1.6914069437774791E-14</v>
      </c>
      <c r="J114" s="332"/>
      <c r="K114" s="331">
        <v>0</v>
      </c>
      <c r="L114" s="333">
        <v>1.6080647924354707E-14</v>
      </c>
    </row>
    <row r="115" spans="1:12" s="64" customFormat="1" ht="17.649999999999999" customHeight="1" x14ac:dyDescent="0.25">
      <c r="A115" s="336">
        <v>111</v>
      </c>
      <c r="B115" s="337" t="s">
        <v>214</v>
      </c>
      <c r="C115" s="330" t="s">
        <v>240</v>
      </c>
      <c r="D115" s="331">
        <v>569.83558779398948</v>
      </c>
      <c r="E115" s="331">
        <v>569.83558717662027</v>
      </c>
      <c r="F115" s="332">
        <f t="shared" si="4"/>
        <v>-1.0834163788331352E-7</v>
      </c>
      <c r="G115" s="331">
        <v>569.83558735240001</v>
      </c>
      <c r="H115" s="287">
        <f t="shared" si="5"/>
        <v>-1.2864518339483766E-13</v>
      </c>
      <c r="I115" s="287">
        <f t="shared" si="3"/>
        <v>-2.257584227623259E-14</v>
      </c>
      <c r="J115" s="332"/>
      <c r="K115" s="331">
        <v>0</v>
      </c>
      <c r="L115" s="333">
        <v>-1.2864518339483766E-13</v>
      </c>
    </row>
    <row r="116" spans="1:12" s="64" customFormat="1" ht="17.649999999999999" customHeight="1" x14ac:dyDescent="0.25">
      <c r="A116" s="336">
        <v>112</v>
      </c>
      <c r="B116" s="337" t="s">
        <v>214</v>
      </c>
      <c r="C116" s="330" t="s">
        <v>241</v>
      </c>
      <c r="D116" s="331">
        <v>247.85593371958944</v>
      </c>
      <c r="E116" s="331">
        <v>247.85593327799998</v>
      </c>
      <c r="F116" s="332">
        <f t="shared" si="4"/>
        <v>-1.7816375930124195E-7</v>
      </c>
      <c r="G116" s="331">
        <v>247.85593327799998</v>
      </c>
      <c r="H116" s="287">
        <f t="shared" si="5"/>
        <v>0</v>
      </c>
      <c r="I116" s="287">
        <f t="shared" si="3"/>
        <v>0</v>
      </c>
      <c r="J116" s="332"/>
      <c r="K116" s="331">
        <v>0</v>
      </c>
      <c r="L116" s="333">
        <v>0</v>
      </c>
    </row>
    <row r="117" spans="1:12" s="64" customFormat="1" ht="17.649999999999999" customHeight="1" x14ac:dyDescent="0.25">
      <c r="A117" s="336">
        <v>113</v>
      </c>
      <c r="B117" s="337" t="s">
        <v>214</v>
      </c>
      <c r="C117" s="330" t="s">
        <v>242</v>
      </c>
      <c r="D117" s="331">
        <v>649.05001965359997</v>
      </c>
      <c r="E117" s="331">
        <v>649.05001982937802</v>
      </c>
      <c r="F117" s="332">
        <f t="shared" si="4"/>
        <v>2.7082364795205649E-8</v>
      </c>
      <c r="G117" s="331">
        <v>649.05001965359997</v>
      </c>
      <c r="H117" s="287">
        <f t="shared" si="5"/>
        <v>0</v>
      </c>
      <c r="I117" s="287">
        <f t="shared" si="3"/>
        <v>0</v>
      </c>
      <c r="J117" s="332"/>
      <c r="K117" s="331">
        <v>0</v>
      </c>
      <c r="L117" s="333">
        <v>0</v>
      </c>
    </row>
    <row r="118" spans="1:12" s="64" customFormat="1" ht="17.649999999999999" customHeight="1" x14ac:dyDescent="0.25">
      <c r="A118" s="336">
        <v>114</v>
      </c>
      <c r="B118" s="337" t="s">
        <v>206</v>
      </c>
      <c r="C118" s="330" t="s">
        <v>243</v>
      </c>
      <c r="D118" s="331">
        <v>553.11386000000005</v>
      </c>
      <c r="E118" s="331">
        <v>553.11386000000005</v>
      </c>
      <c r="F118" s="332">
        <f t="shared" si="4"/>
        <v>0</v>
      </c>
      <c r="G118" s="331">
        <v>553.11386000000005</v>
      </c>
      <c r="H118" s="287">
        <f t="shared" si="5"/>
        <v>0</v>
      </c>
      <c r="I118" s="287">
        <f t="shared" si="3"/>
        <v>0</v>
      </c>
      <c r="J118" s="332"/>
      <c r="K118" s="331">
        <v>0</v>
      </c>
      <c r="L118" s="333">
        <v>0</v>
      </c>
    </row>
    <row r="119" spans="1:12" s="64" customFormat="1" ht="17.649999999999999" customHeight="1" x14ac:dyDescent="0.25">
      <c r="A119" s="336">
        <v>117</v>
      </c>
      <c r="B119" s="337" t="s">
        <v>206</v>
      </c>
      <c r="C119" s="330" t="s">
        <v>244</v>
      </c>
      <c r="D119" s="331">
        <v>800.24984000000006</v>
      </c>
      <c r="E119" s="331">
        <v>800.24984000000006</v>
      </c>
      <c r="F119" s="332">
        <f t="shared" si="4"/>
        <v>0</v>
      </c>
      <c r="G119" s="331">
        <v>800.24984000000006</v>
      </c>
      <c r="H119" s="287">
        <f t="shared" si="5"/>
        <v>1.2864518339483766E-13</v>
      </c>
      <c r="I119" s="287">
        <f t="shared" si="3"/>
        <v>1.6075627505884619E-14</v>
      </c>
      <c r="J119" s="332"/>
      <c r="K119" s="331">
        <v>0</v>
      </c>
      <c r="L119" s="333">
        <v>1.2864518339483766E-13</v>
      </c>
    </row>
    <row r="120" spans="1:12" s="64" customFormat="1" ht="17.649999999999999" customHeight="1" x14ac:dyDescent="0.25">
      <c r="A120" s="336">
        <v>118</v>
      </c>
      <c r="B120" s="337" t="s">
        <v>206</v>
      </c>
      <c r="C120" s="330" t="s">
        <v>245</v>
      </c>
      <c r="D120" s="331">
        <v>373.40046840358946</v>
      </c>
      <c r="E120" s="331">
        <v>373.40046796199999</v>
      </c>
      <c r="F120" s="332">
        <f t="shared" si="4"/>
        <v>-1.1826162449324329E-7</v>
      </c>
      <c r="G120" s="331">
        <v>373.40046796199999</v>
      </c>
      <c r="H120" s="287">
        <f t="shared" si="5"/>
        <v>-6.4322591697418829E-14</v>
      </c>
      <c r="I120" s="287">
        <f t="shared" si="3"/>
        <v>-1.722616793934087E-14</v>
      </c>
      <c r="J120" s="332"/>
      <c r="K120" s="331">
        <v>0</v>
      </c>
      <c r="L120" s="333">
        <v>-6.4322591697418829E-14</v>
      </c>
    </row>
    <row r="121" spans="1:12" s="64" customFormat="1" ht="17.649999999999999" customHeight="1" x14ac:dyDescent="0.25">
      <c r="A121" s="336">
        <v>122</v>
      </c>
      <c r="B121" s="337" t="s">
        <v>141</v>
      </c>
      <c r="C121" s="330" t="s">
        <v>246</v>
      </c>
      <c r="D121" s="331">
        <v>195.62072983078946</v>
      </c>
      <c r="E121" s="331">
        <v>195.62072974075591</v>
      </c>
      <c r="F121" s="332">
        <f t="shared" si="4"/>
        <v>-4.6024553057577577E-8</v>
      </c>
      <c r="G121" s="331">
        <v>195.62072938920002</v>
      </c>
      <c r="H121" s="287">
        <f t="shared" si="5"/>
        <v>-6.4322591697418829E-14</v>
      </c>
      <c r="I121" s="287">
        <f t="shared" si="3"/>
        <v>-3.2881275815023078E-14</v>
      </c>
      <c r="J121" s="332"/>
      <c r="K121" s="331">
        <v>0</v>
      </c>
      <c r="L121" s="333">
        <v>-6.4322591697418829E-14</v>
      </c>
    </row>
    <row r="122" spans="1:12" s="64" customFormat="1" ht="17.649999999999999" customHeight="1" x14ac:dyDescent="0.25">
      <c r="A122" s="336">
        <v>123</v>
      </c>
      <c r="B122" s="337" t="s">
        <v>247</v>
      </c>
      <c r="C122" s="330" t="s">
        <v>248</v>
      </c>
      <c r="D122" s="331">
        <v>95.924572325599996</v>
      </c>
      <c r="E122" s="331">
        <v>95.924572501378492</v>
      </c>
      <c r="F122" s="332">
        <f t="shared" si="4"/>
        <v>1.8324656991808297E-7</v>
      </c>
      <c r="G122" s="331">
        <v>95.924572325599996</v>
      </c>
      <c r="H122" s="287">
        <f t="shared" si="5"/>
        <v>-1.6080647924354707E-14</v>
      </c>
      <c r="I122" s="287">
        <f t="shared" si="3"/>
        <v>-1.6763846327408566E-14</v>
      </c>
      <c r="J122" s="332"/>
      <c r="K122" s="331">
        <v>0</v>
      </c>
      <c r="L122" s="333">
        <v>-1.6080647924354707E-14</v>
      </c>
    </row>
    <row r="123" spans="1:12" s="64" customFormat="1" ht="17.649999999999999" customHeight="1" x14ac:dyDescent="0.25">
      <c r="A123" s="336">
        <v>124</v>
      </c>
      <c r="B123" s="337" t="s">
        <v>247</v>
      </c>
      <c r="C123" s="330" t="s">
        <v>249</v>
      </c>
      <c r="D123" s="331">
        <v>974.10739522278948</v>
      </c>
      <c r="E123" s="331">
        <v>974.10739513275587</v>
      </c>
      <c r="F123" s="332">
        <f t="shared" si="4"/>
        <v>-9.2426688524938072E-9</v>
      </c>
      <c r="G123" s="331">
        <v>974.10739478120001</v>
      </c>
      <c r="H123" s="287">
        <f t="shared" si="5"/>
        <v>-2.5729036678967532E-13</v>
      </c>
      <c r="I123" s="287">
        <f t="shared" si="3"/>
        <v>-2.6412936404677493E-14</v>
      </c>
      <c r="J123" s="332"/>
      <c r="K123" s="331">
        <v>0</v>
      </c>
      <c r="L123" s="333">
        <v>-2.5729036678967532E-13</v>
      </c>
    </row>
    <row r="124" spans="1:12" s="64" customFormat="1" ht="17.649999999999999" customHeight="1" x14ac:dyDescent="0.25">
      <c r="A124" s="336">
        <v>126</v>
      </c>
      <c r="B124" s="337" t="s">
        <v>229</v>
      </c>
      <c r="C124" s="330" t="s">
        <v>250</v>
      </c>
      <c r="D124" s="331">
        <v>1529.6115213904</v>
      </c>
      <c r="E124" s="331">
        <v>1529.6115212146201</v>
      </c>
      <c r="F124" s="332">
        <f t="shared" si="4"/>
        <v>-1.1491792406559398E-8</v>
      </c>
      <c r="G124" s="331">
        <v>1529.6115213904</v>
      </c>
      <c r="H124" s="287">
        <f t="shared" si="5"/>
        <v>-2.5729036678967532E-13</v>
      </c>
      <c r="I124" s="287">
        <f t="shared" si="3"/>
        <v>-1.6820634731187727E-14</v>
      </c>
      <c r="J124" s="332"/>
      <c r="K124" s="331">
        <v>0</v>
      </c>
      <c r="L124" s="333">
        <v>-2.5729036678967532E-13</v>
      </c>
    </row>
    <row r="125" spans="1:12" s="64" customFormat="1" ht="17.649999999999999" customHeight="1" x14ac:dyDescent="0.25">
      <c r="A125" s="336">
        <v>127</v>
      </c>
      <c r="B125" s="337" t="s">
        <v>251</v>
      </c>
      <c r="C125" s="330" t="s">
        <v>252</v>
      </c>
      <c r="D125" s="331">
        <v>1290.1054533211895</v>
      </c>
      <c r="E125" s="331">
        <v>1290.1054530553779</v>
      </c>
      <c r="F125" s="332">
        <f t="shared" si="4"/>
        <v>-2.0603877715075214E-8</v>
      </c>
      <c r="G125" s="331">
        <v>1290.1054528796001</v>
      </c>
      <c r="H125" s="287">
        <f t="shared" si="5"/>
        <v>-5.1458073357935063E-13</v>
      </c>
      <c r="I125" s="287">
        <f t="shared" si="3"/>
        <v>-3.9886718745406482E-14</v>
      </c>
      <c r="J125" s="332"/>
      <c r="K125" s="331">
        <v>0</v>
      </c>
      <c r="L125" s="333">
        <v>-5.1458073357935063E-13</v>
      </c>
    </row>
    <row r="126" spans="1:12" s="64" customFormat="1" ht="17.649999999999999" customHeight="1" x14ac:dyDescent="0.25">
      <c r="A126" s="336">
        <v>128</v>
      </c>
      <c r="B126" s="337" t="s">
        <v>229</v>
      </c>
      <c r="C126" s="330" t="s">
        <v>253</v>
      </c>
      <c r="D126" s="331">
        <v>1203.1121938192</v>
      </c>
      <c r="E126" s="331">
        <v>1203.1121941707559</v>
      </c>
      <c r="F126" s="332">
        <f t="shared" si="4"/>
        <v>2.9220529995654942E-8</v>
      </c>
      <c r="G126" s="331">
        <v>1203.1121938192</v>
      </c>
      <c r="H126" s="287">
        <f t="shared" si="5"/>
        <v>-2.5729036678967532E-13</v>
      </c>
      <c r="I126" s="287">
        <f t="shared" si="3"/>
        <v>-2.1385400965619213E-14</v>
      </c>
      <c r="J126" s="332"/>
      <c r="K126" s="331">
        <v>0</v>
      </c>
      <c r="L126" s="333">
        <v>-2.5729036678967532E-13</v>
      </c>
    </row>
    <row r="127" spans="1:12" s="64" customFormat="1" ht="17.649999999999999" customHeight="1" x14ac:dyDescent="0.25">
      <c r="A127" s="336">
        <v>130</v>
      </c>
      <c r="B127" s="337" t="s">
        <v>229</v>
      </c>
      <c r="C127" s="330" t="s">
        <v>254</v>
      </c>
      <c r="D127" s="331">
        <v>1661.045641424</v>
      </c>
      <c r="E127" s="331">
        <v>1661.045641424</v>
      </c>
      <c r="F127" s="332">
        <f t="shared" si="4"/>
        <v>0</v>
      </c>
      <c r="G127" s="331">
        <v>1661.045641424</v>
      </c>
      <c r="H127" s="287">
        <f t="shared" si="5"/>
        <v>39.944815905400787</v>
      </c>
      <c r="I127" s="287">
        <f t="shared" si="3"/>
        <v>2.4047994172608314</v>
      </c>
      <c r="J127" s="339"/>
      <c r="K127" s="331">
        <v>0</v>
      </c>
      <c r="L127" s="333">
        <v>39.944815905400787</v>
      </c>
    </row>
    <row r="128" spans="1:12" s="64" customFormat="1" ht="17.649999999999999" customHeight="1" x14ac:dyDescent="0.25">
      <c r="A128" s="336">
        <v>132</v>
      </c>
      <c r="B128" s="337" t="s">
        <v>255</v>
      </c>
      <c r="C128" s="330" t="s">
        <v>256</v>
      </c>
      <c r="D128" s="331">
        <v>1976.5084736000001</v>
      </c>
      <c r="E128" s="331">
        <v>1976.5084736000001</v>
      </c>
      <c r="F128" s="332">
        <f t="shared" si="4"/>
        <v>0</v>
      </c>
      <c r="G128" s="331">
        <v>1976.5084736000001</v>
      </c>
      <c r="H128" s="287">
        <f t="shared" si="5"/>
        <v>1.543742200738052E-12</v>
      </c>
      <c r="I128" s="287">
        <f t="shared" si="3"/>
        <v>7.8104507081939783E-14</v>
      </c>
      <c r="J128" s="339"/>
      <c r="K128" s="331">
        <v>0</v>
      </c>
      <c r="L128" s="333">
        <v>1.543742200738052E-12</v>
      </c>
    </row>
    <row r="129" spans="1:12" s="64" customFormat="1" ht="17.649999999999999" customHeight="1" x14ac:dyDescent="0.25">
      <c r="A129" s="336">
        <v>136</v>
      </c>
      <c r="B129" s="337" t="s">
        <v>610</v>
      </c>
      <c r="C129" s="330" t="s">
        <v>257</v>
      </c>
      <c r="D129" s="331">
        <v>123.14635610240001</v>
      </c>
      <c r="E129" s="331">
        <v>123.14635592662133</v>
      </c>
      <c r="F129" s="332">
        <f t="shared" si="4"/>
        <v>-1.4273965120992216E-7</v>
      </c>
      <c r="G129" s="331">
        <v>123.14635610240001</v>
      </c>
      <c r="H129" s="287">
        <f t="shared" si="5"/>
        <v>-3.2161295848709415E-14</v>
      </c>
      <c r="I129" s="287">
        <f t="shared" si="3"/>
        <v>-2.6116319566835764E-14</v>
      </c>
      <c r="J129" s="339"/>
      <c r="K129" s="331">
        <v>0</v>
      </c>
      <c r="L129" s="333">
        <v>-3.2161295848709415E-14</v>
      </c>
    </row>
    <row r="130" spans="1:12" s="64" customFormat="1" ht="17.649999999999999" customHeight="1" x14ac:dyDescent="0.25">
      <c r="A130" s="336">
        <v>138</v>
      </c>
      <c r="B130" s="337" t="s">
        <v>141</v>
      </c>
      <c r="C130" s="330" t="s">
        <v>258</v>
      </c>
      <c r="D130" s="331">
        <v>162.18004477999997</v>
      </c>
      <c r="E130" s="331">
        <v>162.18004477999997</v>
      </c>
      <c r="F130" s="332">
        <f t="shared" si="4"/>
        <v>0</v>
      </c>
      <c r="G130" s="331">
        <v>162.18004477999997</v>
      </c>
      <c r="H130" s="287">
        <f t="shared" si="5"/>
        <v>-6.4322591697418829E-14</v>
      </c>
      <c r="I130" s="287">
        <f t="shared" si="3"/>
        <v>-3.9661224526527621E-14</v>
      </c>
      <c r="J130" s="339"/>
      <c r="K130" s="331">
        <v>0</v>
      </c>
      <c r="L130" s="333">
        <v>-6.4322591697418829E-14</v>
      </c>
    </row>
    <row r="131" spans="1:12" s="64" customFormat="1" ht="17.649999999999999" customHeight="1" x14ac:dyDescent="0.25">
      <c r="A131" s="336">
        <v>139</v>
      </c>
      <c r="B131" s="337" t="s">
        <v>141</v>
      </c>
      <c r="C131" s="330" t="s">
        <v>259</v>
      </c>
      <c r="D131" s="331">
        <v>216.74149573238944</v>
      </c>
      <c r="E131" s="331">
        <v>216.7414949392423</v>
      </c>
      <c r="F131" s="332">
        <f t="shared" si="4"/>
        <v>-3.6594151708868594E-7</v>
      </c>
      <c r="G131" s="331">
        <v>216.74149529079997</v>
      </c>
      <c r="H131" s="287">
        <f t="shared" si="5"/>
        <v>3.2161295848709415E-14</v>
      </c>
      <c r="I131" s="287">
        <f t="shared" si="3"/>
        <v>1.4838550346681411E-14</v>
      </c>
      <c r="J131" s="339"/>
      <c r="K131" s="331">
        <v>0</v>
      </c>
      <c r="L131" s="333">
        <v>3.2161295848709415E-14</v>
      </c>
    </row>
    <row r="132" spans="1:12" s="64" customFormat="1" ht="17.649999999999999" customHeight="1" x14ac:dyDescent="0.25">
      <c r="A132" s="303">
        <v>140</v>
      </c>
      <c r="B132" s="303" t="s">
        <v>141</v>
      </c>
      <c r="C132" s="330" t="s">
        <v>260</v>
      </c>
      <c r="D132" s="331">
        <v>236.76331220438948</v>
      </c>
      <c r="E132" s="331">
        <v>236.76331141124228</v>
      </c>
      <c r="F132" s="332">
        <f t="shared" si="4"/>
        <v>-3.3499581775231491E-7</v>
      </c>
      <c r="G132" s="331">
        <v>236.76331176280002</v>
      </c>
      <c r="H132" s="287">
        <f t="shared" si="5"/>
        <v>21.854810502639435</v>
      </c>
      <c r="I132" s="287">
        <f t="shared" si="3"/>
        <v>9.2306575593881046</v>
      </c>
      <c r="J132" s="339"/>
      <c r="K132" s="331">
        <v>0</v>
      </c>
      <c r="L132" s="333">
        <v>21.854810502639435</v>
      </c>
    </row>
    <row r="133" spans="1:12" s="64" customFormat="1" ht="17.649999999999999" customHeight="1" x14ac:dyDescent="0.25">
      <c r="A133" s="336">
        <v>141</v>
      </c>
      <c r="B133" s="337" t="s">
        <v>141</v>
      </c>
      <c r="C133" s="330" t="s">
        <v>261</v>
      </c>
      <c r="D133" s="331">
        <v>210.46532815238947</v>
      </c>
      <c r="E133" s="331">
        <v>210.46532735924228</v>
      </c>
      <c r="F133" s="332">
        <f t="shared" si="4"/>
        <v>-3.7685408926790842E-7</v>
      </c>
      <c r="G133" s="331">
        <v>210.46532771080001</v>
      </c>
      <c r="H133" s="287">
        <f t="shared" si="5"/>
        <v>0</v>
      </c>
      <c r="I133" s="287">
        <f t="shared" si="3"/>
        <v>0</v>
      </c>
      <c r="J133" s="339"/>
      <c r="K133" s="331">
        <v>0</v>
      </c>
      <c r="L133" s="333">
        <v>0</v>
      </c>
    </row>
    <row r="134" spans="1:12" s="64" customFormat="1" ht="17.649999999999999" customHeight="1" x14ac:dyDescent="0.25">
      <c r="A134" s="336">
        <v>142</v>
      </c>
      <c r="B134" s="337" t="s">
        <v>229</v>
      </c>
      <c r="C134" s="330" t="s">
        <v>262</v>
      </c>
      <c r="D134" s="331">
        <v>754.69239557398942</v>
      </c>
      <c r="E134" s="331">
        <v>754.69239495662021</v>
      </c>
      <c r="F134" s="332">
        <f t="shared" si="4"/>
        <v>-8.180408883617929E-8</v>
      </c>
      <c r="G134" s="331">
        <v>754.69239513240007</v>
      </c>
      <c r="H134" s="287">
        <f t="shared" si="5"/>
        <v>-2.5729036678967532E-13</v>
      </c>
      <c r="I134" s="287">
        <f t="shared" si="3"/>
        <v>-3.40920842066342E-14</v>
      </c>
      <c r="J134" s="339"/>
      <c r="K134" s="331">
        <v>0</v>
      </c>
      <c r="L134" s="333">
        <v>-2.5729036678967532E-13</v>
      </c>
    </row>
    <row r="135" spans="1:12" s="64" customFormat="1" ht="17.649999999999999" customHeight="1" x14ac:dyDescent="0.25">
      <c r="A135" s="336">
        <v>143</v>
      </c>
      <c r="B135" s="337" t="s">
        <v>229</v>
      </c>
      <c r="C135" s="330" t="s">
        <v>263</v>
      </c>
      <c r="D135" s="331">
        <v>1458.1660308507896</v>
      </c>
      <c r="E135" s="331">
        <v>1458.166030760756</v>
      </c>
      <c r="F135" s="332">
        <f t="shared" si="4"/>
        <v>-6.1744458434986882E-9</v>
      </c>
      <c r="G135" s="331">
        <v>1458.1660304091999</v>
      </c>
      <c r="H135" s="287">
        <f t="shared" si="5"/>
        <v>-5.1458073357935063E-13</v>
      </c>
      <c r="I135" s="287">
        <f t="shared" si="3"/>
        <v>-3.5289584500256326E-14</v>
      </c>
      <c r="J135" s="339"/>
      <c r="K135" s="331">
        <v>0</v>
      </c>
      <c r="L135" s="333">
        <v>-5.1458073357935063E-13</v>
      </c>
    </row>
    <row r="136" spans="1:12" s="64" customFormat="1" ht="17.649999999999999" customHeight="1" x14ac:dyDescent="0.25">
      <c r="A136" s="336">
        <v>144</v>
      </c>
      <c r="B136" s="337" t="s">
        <v>229</v>
      </c>
      <c r="C136" s="330" t="s">
        <v>264</v>
      </c>
      <c r="D136" s="331">
        <v>1001.3603199435894</v>
      </c>
      <c r="E136" s="331">
        <v>1001.3603195019999</v>
      </c>
      <c r="F136" s="332">
        <f t="shared" si="4"/>
        <v>-4.4098953821958276E-8</v>
      </c>
      <c r="G136" s="331">
        <v>1001.3603195019999</v>
      </c>
      <c r="H136" s="287">
        <f t="shared" si="5"/>
        <v>-1.2864518339483766E-13</v>
      </c>
      <c r="I136" s="287">
        <f t="shared" si="3"/>
        <v>-1.2847042257358065E-14</v>
      </c>
      <c r="J136" s="339"/>
      <c r="K136" s="331">
        <v>0</v>
      </c>
      <c r="L136" s="333">
        <v>-1.2864518339483766E-13</v>
      </c>
    </row>
    <row r="137" spans="1:12" s="64" customFormat="1" ht="17.649999999999999" customHeight="1" x14ac:dyDescent="0.25">
      <c r="A137" s="336">
        <v>146</v>
      </c>
      <c r="B137" s="337" t="s">
        <v>156</v>
      </c>
      <c r="C137" s="330" t="s">
        <v>265</v>
      </c>
      <c r="D137" s="331">
        <v>22631.5</v>
      </c>
      <c r="E137" s="331">
        <v>22631.5</v>
      </c>
      <c r="F137" s="332">
        <f t="shared" si="4"/>
        <v>0</v>
      </c>
      <c r="G137" s="331">
        <v>22631.499945684398</v>
      </c>
      <c r="H137" s="287">
        <f t="shared" si="5"/>
        <v>12928.787996300365</v>
      </c>
      <c r="I137" s="287">
        <f t="shared" si="3"/>
        <v>57.127402055985534</v>
      </c>
      <c r="J137" s="339"/>
      <c r="K137" s="331">
        <v>0</v>
      </c>
      <c r="L137" s="333">
        <v>12928.787996300365</v>
      </c>
    </row>
    <row r="138" spans="1:12" s="64" customFormat="1" ht="17.649999999999999" customHeight="1" x14ac:dyDescent="0.25">
      <c r="A138" s="336">
        <v>147</v>
      </c>
      <c r="B138" s="337" t="s">
        <v>193</v>
      </c>
      <c r="C138" s="330" t="s">
        <v>266</v>
      </c>
      <c r="D138" s="331">
        <v>3155.7363600000003</v>
      </c>
      <c r="E138" s="331">
        <v>3155.7363600000003</v>
      </c>
      <c r="F138" s="332">
        <f t="shared" si="4"/>
        <v>0</v>
      </c>
      <c r="G138" s="331">
        <v>3155.7363600000003</v>
      </c>
      <c r="H138" s="287">
        <f t="shared" si="5"/>
        <v>1.0291614671587013E-12</v>
      </c>
      <c r="I138" s="287">
        <f t="shared" si="3"/>
        <v>3.2612403247738387E-14</v>
      </c>
      <c r="J138" s="339"/>
      <c r="K138" s="331">
        <v>0</v>
      </c>
      <c r="L138" s="333">
        <v>1.0291614671587013E-12</v>
      </c>
    </row>
    <row r="139" spans="1:12" s="64" customFormat="1" ht="17.649999999999999" customHeight="1" x14ac:dyDescent="0.25">
      <c r="A139" s="336">
        <v>148</v>
      </c>
      <c r="B139" s="337" t="s">
        <v>267</v>
      </c>
      <c r="C139" s="330" t="s">
        <v>268</v>
      </c>
      <c r="D139" s="331">
        <v>500.12432105840003</v>
      </c>
      <c r="E139" s="331">
        <v>500.12432088262028</v>
      </c>
      <c r="F139" s="332">
        <f t="shared" si="4"/>
        <v>-3.5147209587194084E-8</v>
      </c>
      <c r="G139" s="331">
        <v>500.12432105840003</v>
      </c>
      <c r="H139" s="287">
        <f t="shared" si="5"/>
        <v>6.4322591697418829E-14</v>
      </c>
      <c r="I139" s="287">
        <f t="shared" si="3"/>
        <v>1.2861320478056776E-14</v>
      </c>
      <c r="J139" s="339"/>
      <c r="K139" s="331">
        <v>0</v>
      </c>
      <c r="L139" s="333">
        <v>6.4322591697418829E-14</v>
      </c>
    </row>
    <row r="140" spans="1:12" s="64" customFormat="1" ht="17.649999999999999" customHeight="1" x14ac:dyDescent="0.25">
      <c r="A140" s="336">
        <v>149</v>
      </c>
      <c r="B140" s="337" t="s">
        <v>267</v>
      </c>
      <c r="C140" s="330" t="s">
        <v>269</v>
      </c>
      <c r="D140" s="331">
        <v>810.61086659359989</v>
      </c>
      <c r="E140" s="331">
        <v>810.61086676937805</v>
      </c>
      <c r="F140" s="332">
        <f t="shared" si="4"/>
        <v>2.1684655848730472E-8</v>
      </c>
      <c r="G140" s="331">
        <v>810.61086659359989</v>
      </c>
      <c r="H140" s="287">
        <f t="shared" si="5"/>
        <v>0</v>
      </c>
      <c r="I140" s="287">
        <f t="shared" si="3"/>
        <v>0</v>
      </c>
      <c r="J140" s="339"/>
      <c r="K140" s="331">
        <v>0</v>
      </c>
      <c r="L140" s="333">
        <v>0</v>
      </c>
    </row>
    <row r="141" spans="1:12" s="64" customFormat="1" ht="17.649999999999999" customHeight="1" x14ac:dyDescent="0.25">
      <c r="A141" s="336">
        <v>150</v>
      </c>
      <c r="B141" s="337" t="s">
        <v>267</v>
      </c>
      <c r="C141" s="330" t="s">
        <v>270</v>
      </c>
      <c r="D141" s="331">
        <v>858.31933595760006</v>
      </c>
      <c r="E141" s="331">
        <v>858.31933613337799</v>
      </c>
      <c r="F141" s="332">
        <f t="shared" si="4"/>
        <v>2.0479305362641753E-8</v>
      </c>
      <c r="G141" s="331">
        <v>858.31933595760006</v>
      </c>
      <c r="H141" s="287">
        <f t="shared" si="5"/>
        <v>3.5415203143421659</v>
      </c>
      <c r="I141" s="287">
        <f t="shared" si="3"/>
        <v>0.41261103708746388</v>
      </c>
      <c r="J141" s="339"/>
      <c r="K141" s="331">
        <v>0</v>
      </c>
      <c r="L141" s="333">
        <v>3.5415203143421659</v>
      </c>
    </row>
    <row r="142" spans="1:12" s="64" customFormat="1" ht="17.649999999999999" customHeight="1" x14ac:dyDescent="0.25">
      <c r="A142" s="336">
        <v>151</v>
      </c>
      <c r="B142" s="337" t="s">
        <v>141</v>
      </c>
      <c r="C142" s="330" t="s">
        <v>271</v>
      </c>
      <c r="D142" s="331">
        <v>280.72657610678942</v>
      </c>
      <c r="E142" s="331">
        <v>280.72657601675593</v>
      </c>
      <c r="F142" s="332">
        <f t="shared" si="4"/>
        <v>-3.207159693374706E-8</v>
      </c>
      <c r="G142" s="331">
        <v>280.72657566519996</v>
      </c>
      <c r="H142" s="287">
        <f t="shared" si="5"/>
        <v>11.245526518967614</v>
      </c>
      <c r="I142" s="287">
        <f t="shared" ref="I142:I205" si="6">+H142/E142*100</f>
        <v>4.0058645955544998</v>
      </c>
      <c r="J142" s="339"/>
      <c r="K142" s="331">
        <v>0</v>
      </c>
      <c r="L142" s="333">
        <v>11.245526518967614</v>
      </c>
    </row>
    <row r="143" spans="1:12" s="64" customFormat="1" ht="17.649999999999999" customHeight="1" x14ac:dyDescent="0.25">
      <c r="A143" s="336">
        <v>152</v>
      </c>
      <c r="B143" s="337" t="s">
        <v>141</v>
      </c>
      <c r="C143" s="330" t="s">
        <v>272</v>
      </c>
      <c r="D143" s="331">
        <v>1098.8217879399999</v>
      </c>
      <c r="E143" s="331">
        <v>1098.8217879399999</v>
      </c>
      <c r="F143" s="332">
        <f t="shared" si="4"/>
        <v>0</v>
      </c>
      <c r="G143" s="331">
        <v>1098.8217879399999</v>
      </c>
      <c r="H143" s="287">
        <f t="shared" si="5"/>
        <v>44.701183832834317</v>
      </c>
      <c r="I143" s="287">
        <f t="shared" si="6"/>
        <v>4.0681013357622993</v>
      </c>
      <c r="J143" s="339"/>
      <c r="K143" s="331">
        <v>0</v>
      </c>
      <c r="L143" s="333">
        <v>44.701183832834317</v>
      </c>
    </row>
    <row r="144" spans="1:12" s="64" customFormat="1" ht="17.649999999999999" customHeight="1" x14ac:dyDescent="0.25">
      <c r="A144" s="336">
        <v>156</v>
      </c>
      <c r="B144" s="337" t="s">
        <v>206</v>
      </c>
      <c r="C144" s="330" t="s">
        <v>273</v>
      </c>
      <c r="D144" s="331">
        <v>305.96026408198941</v>
      </c>
      <c r="E144" s="331">
        <v>305.96026346462025</v>
      </c>
      <c r="F144" s="332">
        <f t="shared" ref="F144:F207" si="7">E144/D144*100-100</f>
        <v>-2.0178082138500031E-7</v>
      </c>
      <c r="G144" s="331">
        <v>305.9602636404</v>
      </c>
      <c r="H144" s="287">
        <f t="shared" ref="H144:H207" si="8">+K144+L144</f>
        <v>2.941952637750902</v>
      </c>
      <c r="I144" s="287">
        <f t="shared" si="6"/>
        <v>0.96154729520655391</v>
      </c>
      <c r="J144" s="339"/>
      <c r="K144" s="331">
        <v>0</v>
      </c>
      <c r="L144" s="333">
        <v>2.941952637750902</v>
      </c>
    </row>
    <row r="145" spans="1:12" s="64" customFormat="1" ht="17.649999999999999" customHeight="1" x14ac:dyDescent="0.25">
      <c r="A145" s="336">
        <v>157</v>
      </c>
      <c r="B145" s="337" t="s">
        <v>206</v>
      </c>
      <c r="C145" s="330" t="s">
        <v>274</v>
      </c>
      <c r="D145" s="331">
        <v>2754.965609852386</v>
      </c>
      <c r="E145" s="331">
        <v>2754.965609059233</v>
      </c>
      <c r="F145" s="332">
        <f t="shared" si="7"/>
        <v>-2.8789941097784322E-8</v>
      </c>
      <c r="G145" s="331">
        <v>2754.9656094108</v>
      </c>
      <c r="H145" s="287">
        <f t="shared" si="8"/>
        <v>54.148293734368877</v>
      </c>
      <c r="I145" s="287">
        <f t="shared" si="6"/>
        <v>1.9654798432441944</v>
      </c>
      <c r="J145" s="339"/>
      <c r="K145" s="331">
        <v>0</v>
      </c>
      <c r="L145" s="333">
        <v>54.148293734368877</v>
      </c>
    </row>
    <row r="146" spans="1:12" s="64" customFormat="1" ht="17.649999999999999" customHeight="1" x14ac:dyDescent="0.25">
      <c r="A146" s="336">
        <v>158</v>
      </c>
      <c r="B146" s="337" t="s">
        <v>206</v>
      </c>
      <c r="C146" s="330" t="s">
        <v>275</v>
      </c>
      <c r="D146" s="331">
        <v>238.717062</v>
      </c>
      <c r="E146" s="331">
        <v>238.717062</v>
      </c>
      <c r="F146" s="332">
        <f t="shared" si="7"/>
        <v>0</v>
      </c>
      <c r="G146" s="331">
        <v>238.717062</v>
      </c>
      <c r="H146" s="287">
        <f t="shared" si="8"/>
        <v>6.4322591697418829E-14</v>
      </c>
      <c r="I146" s="287">
        <f t="shared" si="6"/>
        <v>2.6945117017827083E-14</v>
      </c>
      <c r="J146" s="339"/>
      <c r="K146" s="331">
        <v>0</v>
      </c>
      <c r="L146" s="333">
        <v>6.4322591697418829E-14</v>
      </c>
    </row>
    <row r="147" spans="1:12" s="64" customFormat="1" ht="17.649999999999999" customHeight="1" x14ac:dyDescent="0.25">
      <c r="A147" s="336">
        <v>159</v>
      </c>
      <c r="B147" s="337" t="s">
        <v>206</v>
      </c>
      <c r="C147" s="330" t="s">
        <v>276</v>
      </c>
      <c r="D147" s="331">
        <v>81.405524046790177</v>
      </c>
      <c r="E147" s="331">
        <v>81.405523956757179</v>
      </c>
      <c r="F147" s="332">
        <f t="shared" si="7"/>
        <v>-1.105981368709763E-7</v>
      </c>
      <c r="G147" s="331">
        <v>81.405523605200003</v>
      </c>
      <c r="H147" s="287">
        <f t="shared" si="8"/>
        <v>0</v>
      </c>
      <c r="I147" s="287">
        <f t="shared" si="6"/>
        <v>0</v>
      </c>
      <c r="J147" s="339"/>
      <c r="K147" s="331">
        <v>0</v>
      </c>
      <c r="L147" s="333">
        <v>0</v>
      </c>
    </row>
    <row r="148" spans="1:12" s="64" customFormat="1" ht="17.649999999999999" customHeight="1" x14ac:dyDescent="0.25">
      <c r="A148" s="336">
        <v>160</v>
      </c>
      <c r="B148" s="337" t="s">
        <v>206</v>
      </c>
      <c r="C148" s="330" t="s">
        <v>277</v>
      </c>
      <c r="D148" s="331">
        <v>19.644141999999999</v>
      </c>
      <c r="E148" s="331">
        <v>19.644141999999999</v>
      </c>
      <c r="F148" s="332">
        <f t="shared" si="7"/>
        <v>0</v>
      </c>
      <c r="G148" s="331">
        <v>19.644141999999999</v>
      </c>
      <c r="H148" s="287">
        <f t="shared" si="8"/>
        <v>0</v>
      </c>
      <c r="I148" s="287">
        <f t="shared" si="6"/>
        <v>0</v>
      </c>
      <c r="J148" s="339"/>
      <c r="K148" s="331">
        <v>0</v>
      </c>
      <c r="L148" s="333">
        <v>0</v>
      </c>
    </row>
    <row r="149" spans="1:12" s="64" customFormat="1" ht="17.649999999999999" customHeight="1" x14ac:dyDescent="0.25">
      <c r="A149" s="336">
        <v>161</v>
      </c>
      <c r="B149" s="337" t="s">
        <v>214</v>
      </c>
      <c r="C149" s="330" t="s">
        <v>278</v>
      </c>
      <c r="D149" s="331">
        <v>76.494469999999993</v>
      </c>
      <c r="E149" s="331">
        <v>76.494469999999993</v>
      </c>
      <c r="F149" s="332">
        <f t="shared" si="7"/>
        <v>0</v>
      </c>
      <c r="G149" s="331">
        <v>76.494469999999993</v>
      </c>
      <c r="H149" s="287">
        <f t="shared" si="8"/>
        <v>-1.6080647924354707E-14</v>
      </c>
      <c r="I149" s="287">
        <f t="shared" si="6"/>
        <v>-2.1021974430772195E-14</v>
      </c>
      <c r="J149" s="339"/>
      <c r="K149" s="331">
        <v>0</v>
      </c>
      <c r="L149" s="333">
        <v>-1.6080647924354707E-14</v>
      </c>
    </row>
    <row r="150" spans="1:12" s="64" customFormat="1" ht="17.649999999999999" customHeight="1" x14ac:dyDescent="0.25">
      <c r="A150" s="336">
        <v>162</v>
      </c>
      <c r="B150" s="337" t="s">
        <v>206</v>
      </c>
      <c r="C150" s="330" t="s">
        <v>279</v>
      </c>
      <c r="D150" s="331">
        <v>34.309353999999999</v>
      </c>
      <c r="E150" s="331">
        <v>34.309353999999999</v>
      </c>
      <c r="F150" s="332">
        <f t="shared" si="7"/>
        <v>0</v>
      </c>
      <c r="G150" s="331">
        <v>34.309353999999999</v>
      </c>
      <c r="H150" s="287">
        <f t="shared" si="8"/>
        <v>0</v>
      </c>
      <c r="I150" s="287">
        <f t="shared" si="6"/>
        <v>0</v>
      </c>
      <c r="J150" s="339"/>
      <c r="K150" s="331">
        <v>0</v>
      </c>
      <c r="L150" s="333">
        <v>0</v>
      </c>
    </row>
    <row r="151" spans="1:12" s="64" customFormat="1" ht="17.649999999999999" customHeight="1" x14ac:dyDescent="0.25">
      <c r="A151" s="336">
        <v>163</v>
      </c>
      <c r="B151" s="337" t="s">
        <v>141</v>
      </c>
      <c r="C151" s="330" t="s">
        <v>280</v>
      </c>
      <c r="D151" s="331">
        <v>283.2211644368</v>
      </c>
      <c r="E151" s="331">
        <v>283.22116408524226</v>
      </c>
      <c r="F151" s="332">
        <f t="shared" si="7"/>
        <v>-1.2412833427788428E-7</v>
      </c>
      <c r="G151" s="331">
        <v>283.2211644368</v>
      </c>
      <c r="H151" s="287">
        <f t="shared" si="8"/>
        <v>0</v>
      </c>
      <c r="I151" s="287">
        <f t="shared" si="6"/>
        <v>0</v>
      </c>
      <c r="J151" s="339"/>
      <c r="K151" s="331">
        <v>0</v>
      </c>
      <c r="L151" s="333">
        <v>0</v>
      </c>
    </row>
    <row r="152" spans="1:12" s="64" customFormat="1" ht="17.649999999999999" customHeight="1" x14ac:dyDescent="0.25">
      <c r="A152" s="336">
        <v>164</v>
      </c>
      <c r="B152" s="337" t="s">
        <v>141</v>
      </c>
      <c r="C152" s="330" t="s">
        <v>281</v>
      </c>
      <c r="D152" s="331">
        <v>706.83613302079993</v>
      </c>
      <c r="E152" s="331">
        <v>706.83613266924226</v>
      </c>
      <c r="F152" s="332">
        <f t="shared" si="7"/>
        <v>-4.9736797791410936E-8</v>
      </c>
      <c r="G152" s="331">
        <v>706.83613302079993</v>
      </c>
      <c r="H152" s="287">
        <f t="shared" si="8"/>
        <v>12.871035456539037</v>
      </c>
      <c r="I152" s="287">
        <f t="shared" si="6"/>
        <v>1.8209362625441681</v>
      </c>
      <c r="J152" s="339"/>
      <c r="K152" s="331">
        <v>0</v>
      </c>
      <c r="L152" s="333">
        <v>12.871035456539037</v>
      </c>
    </row>
    <row r="153" spans="1:12" s="64" customFormat="1" ht="17.649999999999999" customHeight="1" x14ac:dyDescent="0.25">
      <c r="A153" s="336">
        <v>165</v>
      </c>
      <c r="B153" s="337" t="s">
        <v>610</v>
      </c>
      <c r="C153" s="330" t="s">
        <v>282</v>
      </c>
      <c r="D153" s="331">
        <v>105.54147519920001</v>
      </c>
      <c r="E153" s="331">
        <v>105.54147555075718</v>
      </c>
      <c r="F153" s="332">
        <f t="shared" si="7"/>
        <v>3.3309859759356186E-7</v>
      </c>
      <c r="G153" s="331">
        <v>105.54147519920001</v>
      </c>
      <c r="H153" s="287">
        <f t="shared" si="8"/>
        <v>-3.2161295848709415E-14</v>
      </c>
      <c r="I153" s="287">
        <f t="shared" si="6"/>
        <v>-3.0472660800769596E-14</v>
      </c>
      <c r="J153" s="339"/>
      <c r="K153" s="331">
        <v>0</v>
      </c>
      <c r="L153" s="333">
        <v>-3.2161295848709415E-14</v>
      </c>
    </row>
    <row r="154" spans="1:12" s="64" customFormat="1" ht="17.649999999999999" customHeight="1" x14ac:dyDescent="0.25">
      <c r="A154" s="336">
        <v>166</v>
      </c>
      <c r="B154" s="337" t="s">
        <v>229</v>
      </c>
      <c r="C154" s="330" t="s">
        <v>283</v>
      </c>
      <c r="D154" s="331">
        <v>1098.3399546939895</v>
      </c>
      <c r="E154" s="331">
        <v>1098.3399540766202</v>
      </c>
      <c r="F154" s="332">
        <f t="shared" si="7"/>
        <v>-5.6209316312560986E-8</v>
      </c>
      <c r="G154" s="331">
        <v>1098.3399542524</v>
      </c>
      <c r="H154" s="287">
        <f t="shared" si="8"/>
        <v>15.660147804207289</v>
      </c>
      <c r="I154" s="287">
        <f t="shared" si="6"/>
        <v>1.4258015240256696</v>
      </c>
      <c r="J154" s="339"/>
      <c r="K154" s="331">
        <v>0</v>
      </c>
      <c r="L154" s="333">
        <v>15.660147804207289</v>
      </c>
    </row>
    <row r="155" spans="1:12" s="64" customFormat="1" ht="17.649999999999999" customHeight="1" x14ac:dyDescent="0.25">
      <c r="A155" s="336">
        <v>167</v>
      </c>
      <c r="B155" s="337" t="s">
        <v>127</v>
      </c>
      <c r="C155" s="330" t="s">
        <v>284</v>
      </c>
      <c r="D155" s="331">
        <v>2609.8644899155861</v>
      </c>
      <c r="E155" s="331">
        <v>2609.864489474</v>
      </c>
      <c r="F155" s="332">
        <f t="shared" si="7"/>
        <v>-1.6919884160415677E-8</v>
      </c>
      <c r="G155" s="331">
        <v>2609.864489474</v>
      </c>
      <c r="H155" s="287">
        <f t="shared" si="8"/>
        <v>260.98644861338812</v>
      </c>
      <c r="I155" s="287">
        <f t="shared" si="6"/>
        <v>9.9999999872019441</v>
      </c>
      <c r="J155" s="339"/>
      <c r="K155" s="331">
        <v>0</v>
      </c>
      <c r="L155" s="333">
        <v>260.98644861338812</v>
      </c>
    </row>
    <row r="156" spans="1:12" s="64" customFormat="1" ht="17.649999999999999" customHeight="1" x14ac:dyDescent="0.25">
      <c r="A156" s="336">
        <v>168</v>
      </c>
      <c r="B156" s="337" t="s">
        <v>229</v>
      </c>
      <c r="C156" s="330" t="s">
        <v>285</v>
      </c>
      <c r="D156" s="331">
        <v>593.1670524896</v>
      </c>
      <c r="E156" s="331">
        <v>593.16705266537792</v>
      </c>
      <c r="F156" s="332">
        <f t="shared" si="7"/>
        <v>2.9633810072482447E-8</v>
      </c>
      <c r="G156" s="331">
        <v>593.1670524896</v>
      </c>
      <c r="H156" s="287">
        <f t="shared" si="8"/>
        <v>-2.5729036678967532E-13</v>
      </c>
      <c r="I156" s="287">
        <f t="shared" si="6"/>
        <v>-4.3375700931727236E-14</v>
      </c>
      <c r="J156" s="339"/>
      <c r="K156" s="331">
        <v>0</v>
      </c>
      <c r="L156" s="333">
        <v>-2.5729036678967532E-13</v>
      </c>
    </row>
    <row r="157" spans="1:12" s="64" customFormat="1" ht="17.649999999999999" customHeight="1" x14ac:dyDescent="0.25">
      <c r="A157" s="336">
        <v>170</v>
      </c>
      <c r="B157" s="337" t="s">
        <v>137</v>
      </c>
      <c r="C157" s="330" t="s">
        <v>286</v>
      </c>
      <c r="D157" s="331">
        <v>1446.0677741067896</v>
      </c>
      <c r="E157" s="331">
        <v>1446.0677740167562</v>
      </c>
      <c r="F157" s="332">
        <f t="shared" si="7"/>
        <v>-6.2260880895337323E-9</v>
      </c>
      <c r="G157" s="331">
        <v>1446.0677736651999</v>
      </c>
      <c r="H157" s="287">
        <f t="shared" si="8"/>
        <v>251.25480547185524</v>
      </c>
      <c r="I157" s="287">
        <f t="shared" si="6"/>
        <v>17.375036632891856</v>
      </c>
      <c r="J157" s="339"/>
      <c r="K157" s="331">
        <v>0</v>
      </c>
      <c r="L157" s="333">
        <v>251.25480547185524</v>
      </c>
    </row>
    <row r="158" spans="1:12" s="64" customFormat="1" ht="17.649999999999999" customHeight="1" x14ac:dyDescent="0.25">
      <c r="A158" s="336">
        <v>171</v>
      </c>
      <c r="B158" s="337" t="s">
        <v>127</v>
      </c>
      <c r="C158" s="330" t="s">
        <v>287</v>
      </c>
      <c r="D158" s="331">
        <v>10338.089260561601</v>
      </c>
      <c r="E158" s="331">
        <v>10338.089260737364</v>
      </c>
      <c r="F158" s="332">
        <f t="shared" si="7"/>
        <v>1.7001582364173373E-9</v>
      </c>
      <c r="G158" s="331">
        <v>8503.6219470464002</v>
      </c>
      <c r="H158" s="287">
        <f t="shared" si="8"/>
        <v>5223.8135684081317</v>
      </c>
      <c r="I158" s="287">
        <f t="shared" si="6"/>
        <v>50.529778150082862</v>
      </c>
      <c r="J158" s="339"/>
      <c r="K158" s="331">
        <v>1.8105200000000001E-5</v>
      </c>
      <c r="L158" s="333">
        <v>5223.8135503029316</v>
      </c>
    </row>
    <row r="159" spans="1:12" s="64" customFormat="1" ht="17.649999999999999" customHeight="1" x14ac:dyDescent="0.25">
      <c r="A159" s="336">
        <v>176</v>
      </c>
      <c r="B159" s="337" t="s">
        <v>137</v>
      </c>
      <c r="C159" s="330" t="s">
        <v>288</v>
      </c>
      <c r="D159" s="331">
        <v>651.53537521478938</v>
      </c>
      <c r="E159" s="331">
        <v>651.53537512475589</v>
      </c>
      <c r="F159" s="332">
        <f t="shared" si="7"/>
        <v>-1.3818663546771859E-8</v>
      </c>
      <c r="G159" s="331">
        <v>651.53537477320003</v>
      </c>
      <c r="H159" s="287">
        <f t="shared" si="8"/>
        <v>33.406804722389168</v>
      </c>
      <c r="I159" s="287">
        <f t="shared" si="6"/>
        <v>5.1273969147097258</v>
      </c>
      <c r="J159" s="339"/>
      <c r="K159" s="331">
        <v>0</v>
      </c>
      <c r="L159" s="333">
        <v>33.406804722389168</v>
      </c>
    </row>
    <row r="160" spans="1:12" s="64" customFormat="1" ht="17.649999999999999" customHeight="1" x14ac:dyDescent="0.25">
      <c r="A160" s="336">
        <v>177</v>
      </c>
      <c r="B160" s="337" t="s">
        <v>137</v>
      </c>
      <c r="C160" s="330" t="s">
        <v>289</v>
      </c>
      <c r="D160" s="331">
        <v>22.365516948390173</v>
      </c>
      <c r="E160" s="331">
        <v>22.365516155242641</v>
      </c>
      <c r="F160" s="332">
        <f t="shared" si="7"/>
        <v>-3.546296440504193E-6</v>
      </c>
      <c r="G160" s="331">
        <v>22.365516506799999</v>
      </c>
      <c r="H160" s="287">
        <f t="shared" si="8"/>
        <v>0.89685717454021674</v>
      </c>
      <c r="I160" s="287">
        <f t="shared" si="6"/>
        <v>4.0099998958887735</v>
      </c>
      <c r="J160" s="339"/>
      <c r="K160" s="331">
        <v>0</v>
      </c>
      <c r="L160" s="333">
        <v>0.89685717454021674</v>
      </c>
    </row>
    <row r="161" spans="1:12" s="64" customFormat="1" ht="17.649999999999999" customHeight="1" x14ac:dyDescent="0.25">
      <c r="A161" s="336">
        <v>181</v>
      </c>
      <c r="B161" s="337" t="s">
        <v>206</v>
      </c>
      <c r="C161" s="330" t="s">
        <v>290</v>
      </c>
      <c r="D161" s="331">
        <v>11669.8425576312</v>
      </c>
      <c r="E161" s="331">
        <v>11669.842557982749</v>
      </c>
      <c r="F161" s="332">
        <f t="shared" si="7"/>
        <v>3.0124596150926664E-9</v>
      </c>
      <c r="G161" s="331">
        <v>11669.8425576312</v>
      </c>
      <c r="H161" s="287">
        <f t="shared" si="8"/>
        <v>3081.9916990855022</v>
      </c>
      <c r="I161" s="287">
        <f t="shared" si="6"/>
        <v>26.409882427910457</v>
      </c>
      <c r="J161" s="339"/>
      <c r="K161" s="331">
        <v>0</v>
      </c>
      <c r="L161" s="333">
        <v>3081.9916990855022</v>
      </c>
    </row>
    <row r="162" spans="1:12" s="64" customFormat="1" ht="17.649999999999999" customHeight="1" x14ac:dyDescent="0.25">
      <c r="A162" s="336">
        <v>182</v>
      </c>
      <c r="B162" s="337" t="s">
        <v>206</v>
      </c>
      <c r="C162" s="330" t="s">
        <v>291</v>
      </c>
      <c r="D162" s="331">
        <v>578.46114</v>
      </c>
      <c r="E162" s="331">
        <v>578.46114</v>
      </c>
      <c r="F162" s="332">
        <f t="shared" si="7"/>
        <v>0</v>
      </c>
      <c r="G162" s="331">
        <v>578.46114</v>
      </c>
      <c r="H162" s="287">
        <f t="shared" si="8"/>
        <v>-1.929677750922565E-13</v>
      </c>
      <c r="I162" s="287">
        <f t="shared" si="6"/>
        <v>-3.3358813885450715E-14</v>
      </c>
      <c r="J162" s="339"/>
      <c r="K162" s="331">
        <v>0</v>
      </c>
      <c r="L162" s="333">
        <v>-1.929677750922565E-13</v>
      </c>
    </row>
    <row r="163" spans="1:12" s="64" customFormat="1" ht="17.649999999999999" customHeight="1" x14ac:dyDescent="0.25">
      <c r="A163" s="336">
        <v>183</v>
      </c>
      <c r="B163" s="337" t="s">
        <v>206</v>
      </c>
      <c r="C163" s="330" t="s">
        <v>292</v>
      </c>
      <c r="D163" s="331">
        <v>104.195426</v>
      </c>
      <c r="E163" s="331">
        <v>104.195426</v>
      </c>
      <c r="F163" s="332">
        <f t="shared" si="7"/>
        <v>0</v>
      </c>
      <c r="G163" s="331">
        <v>104.195426</v>
      </c>
      <c r="H163" s="287">
        <f t="shared" si="8"/>
        <v>0</v>
      </c>
      <c r="I163" s="287">
        <f t="shared" si="6"/>
        <v>0</v>
      </c>
      <c r="J163" s="339"/>
      <c r="K163" s="331">
        <v>0</v>
      </c>
      <c r="L163" s="333">
        <v>0</v>
      </c>
    </row>
    <row r="164" spans="1:12" s="64" customFormat="1" ht="17.649999999999999" customHeight="1" x14ac:dyDescent="0.25">
      <c r="A164" s="336">
        <v>185</v>
      </c>
      <c r="B164" s="337" t="s">
        <v>141</v>
      </c>
      <c r="C164" s="330" t="s">
        <v>293</v>
      </c>
      <c r="D164" s="331">
        <v>420.0512496472</v>
      </c>
      <c r="E164" s="331">
        <v>420.05124999875591</v>
      </c>
      <c r="F164" s="332">
        <f t="shared" si="7"/>
        <v>8.3693578289967263E-8</v>
      </c>
      <c r="G164" s="331">
        <v>420.0512496472</v>
      </c>
      <c r="H164" s="287">
        <f t="shared" si="8"/>
        <v>18.549949434934419</v>
      </c>
      <c r="I164" s="287">
        <f t="shared" si="6"/>
        <v>4.4161157561105595</v>
      </c>
      <c r="J164" s="339"/>
      <c r="K164" s="331">
        <v>0</v>
      </c>
      <c r="L164" s="333">
        <v>18.549949434934419</v>
      </c>
    </row>
    <row r="165" spans="1:12" s="64" customFormat="1" ht="17.649999999999999" customHeight="1" x14ac:dyDescent="0.25">
      <c r="A165" s="336">
        <v>188</v>
      </c>
      <c r="B165" s="337" t="s">
        <v>141</v>
      </c>
      <c r="C165" s="330" t="s">
        <v>294</v>
      </c>
      <c r="D165" s="331">
        <v>4423.7906750656002</v>
      </c>
      <c r="E165" s="331">
        <v>4423.7906752413646</v>
      </c>
      <c r="F165" s="332">
        <f t="shared" si="7"/>
        <v>3.9731560264044674E-9</v>
      </c>
      <c r="G165" s="331">
        <v>3670.7164683935998</v>
      </c>
      <c r="H165" s="287">
        <f t="shared" si="8"/>
        <v>790.07732132677529</v>
      </c>
      <c r="I165" s="287">
        <f t="shared" si="6"/>
        <v>17.859735673041722</v>
      </c>
      <c r="J165" s="339"/>
      <c r="K165" s="331">
        <v>630.95528445920002</v>
      </c>
      <c r="L165" s="333">
        <v>159.1220368675753</v>
      </c>
    </row>
    <row r="166" spans="1:12" s="64" customFormat="1" ht="17.649999999999999" customHeight="1" x14ac:dyDescent="0.25">
      <c r="A166" s="336">
        <v>189</v>
      </c>
      <c r="B166" s="337" t="s">
        <v>141</v>
      </c>
      <c r="C166" s="330" t="s">
        <v>295</v>
      </c>
      <c r="D166" s="331">
        <v>290.49780770518947</v>
      </c>
      <c r="E166" s="331">
        <v>290.49780743937799</v>
      </c>
      <c r="F166" s="332">
        <f t="shared" si="7"/>
        <v>-9.1502059262893454E-8</v>
      </c>
      <c r="G166" s="331">
        <v>290.49780726360001</v>
      </c>
      <c r="H166" s="287">
        <f t="shared" si="8"/>
        <v>47.115107164711539</v>
      </c>
      <c r="I166" s="287">
        <f t="shared" si="6"/>
        <v>16.218747941684093</v>
      </c>
      <c r="J166" s="339"/>
      <c r="K166" s="331">
        <v>0</v>
      </c>
      <c r="L166" s="333">
        <v>47.115107164711539</v>
      </c>
    </row>
    <row r="167" spans="1:12" s="64" customFormat="1" ht="17.649999999999999" customHeight="1" x14ac:dyDescent="0.25">
      <c r="A167" s="336">
        <v>190</v>
      </c>
      <c r="B167" s="337" t="s">
        <v>247</v>
      </c>
      <c r="C167" s="330" t="s">
        <v>296</v>
      </c>
      <c r="D167" s="331">
        <v>892.25583146880001</v>
      </c>
      <c r="E167" s="331">
        <v>892.25583111724222</v>
      </c>
      <c r="F167" s="332">
        <f t="shared" si="7"/>
        <v>-3.940100157251436E-8</v>
      </c>
      <c r="G167" s="331">
        <v>892.25583146880001</v>
      </c>
      <c r="H167" s="287">
        <f t="shared" si="8"/>
        <v>139.79063350210183</v>
      </c>
      <c r="I167" s="287">
        <f t="shared" si="6"/>
        <v>15.667102262258387</v>
      </c>
      <c r="J167" s="339"/>
      <c r="K167" s="331">
        <v>0</v>
      </c>
      <c r="L167" s="333">
        <v>139.79063350210183</v>
      </c>
    </row>
    <row r="168" spans="1:12" s="64" customFormat="1" ht="17.649999999999999" customHeight="1" x14ac:dyDescent="0.25">
      <c r="A168" s="336">
        <v>191</v>
      </c>
      <c r="B168" s="337" t="s">
        <v>141</v>
      </c>
      <c r="C168" s="330" t="s">
        <v>297</v>
      </c>
      <c r="D168" s="331">
        <v>99.107828589600004</v>
      </c>
      <c r="E168" s="331">
        <v>99.1078287653785</v>
      </c>
      <c r="F168" s="332">
        <f t="shared" si="7"/>
        <v>1.7736086022068775E-7</v>
      </c>
      <c r="G168" s="331">
        <v>99.107828589600004</v>
      </c>
      <c r="H168" s="287">
        <f t="shared" si="8"/>
        <v>5.3935416955774995</v>
      </c>
      <c r="I168" s="287">
        <f t="shared" si="6"/>
        <v>5.4420944972428194</v>
      </c>
      <c r="J168" s="339"/>
      <c r="K168" s="331">
        <v>0</v>
      </c>
      <c r="L168" s="333">
        <v>5.3935416955774995</v>
      </c>
    </row>
    <row r="169" spans="1:12" s="64" customFormat="1" ht="17.649999999999999" customHeight="1" x14ac:dyDescent="0.25">
      <c r="A169" s="336">
        <v>192</v>
      </c>
      <c r="B169" s="337" t="s">
        <v>247</v>
      </c>
      <c r="C169" s="330" t="s">
        <v>298</v>
      </c>
      <c r="D169" s="331">
        <v>699.89773198198941</v>
      </c>
      <c r="E169" s="331">
        <v>699.89773136462031</v>
      </c>
      <c r="F169" s="332">
        <f t="shared" si="7"/>
        <v>-8.8208480519824661E-8</v>
      </c>
      <c r="G169" s="331">
        <v>699.89773154040006</v>
      </c>
      <c r="H169" s="287">
        <f t="shared" si="8"/>
        <v>38.492577027279196</v>
      </c>
      <c r="I169" s="287">
        <f t="shared" si="6"/>
        <v>5.4997430770676434</v>
      </c>
      <c r="J169" s="339"/>
      <c r="K169" s="331">
        <v>0</v>
      </c>
      <c r="L169" s="333">
        <v>38.492577027279196</v>
      </c>
    </row>
    <row r="170" spans="1:12" s="64" customFormat="1" ht="17.649999999999999" customHeight="1" x14ac:dyDescent="0.25">
      <c r="A170" s="336">
        <v>193</v>
      </c>
      <c r="B170" s="337" t="s">
        <v>247</v>
      </c>
      <c r="C170" s="330" t="s">
        <v>299</v>
      </c>
      <c r="D170" s="331">
        <v>68.919471582399993</v>
      </c>
      <c r="E170" s="331">
        <v>68.919471406621327</v>
      </c>
      <c r="F170" s="332">
        <f t="shared" si="7"/>
        <v>-2.5504934342279739E-7</v>
      </c>
      <c r="G170" s="331">
        <v>68.919471582399993</v>
      </c>
      <c r="H170" s="287">
        <f t="shared" si="8"/>
        <v>0</v>
      </c>
      <c r="I170" s="287">
        <f t="shared" si="6"/>
        <v>0</v>
      </c>
      <c r="J170" s="339"/>
      <c r="K170" s="331">
        <v>0</v>
      </c>
      <c r="L170" s="333">
        <v>0</v>
      </c>
    </row>
    <row r="171" spans="1:12" s="64" customFormat="1" ht="17.649999999999999" customHeight="1" x14ac:dyDescent="0.25">
      <c r="A171" s="336">
        <v>194</v>
      </c>
      <c r="B171" s="337" t="s">
        <v>247</v>
      </c>
      <c r="C171" s="330" t="s">
        <v>300</v>
      </c>
      <c r="D171" s="331">
        <v>709.97523114358944</v>
      </c>
      <c r="E171" s="331">
        <v>709.97523070199998</v>
      </c>
      <c r="F171" s="332">
        <f t="shared" si="7"/>
        <v>-6.2197869965530117E-8</v>
      </c>
      <c r="G171" s="331">
        <v>709.97523070199998</v>
      </c>
      <c r="H171" s="287">
        <f t="shared" si="8"/>
        <v>26.123285640426428</v>
      </c>
      <c r="I171" s="287">
        <f t="shared" si="6"/>
        <v>3.6794643687212281</v>
      </c>
      <c r="J171" s="339"/>
      <c r="K171" s="331">
        <v>0</v>
      </c>
      <c r="L171" s="333">
        <v>26.123285640426428</v>
      </c>
    </row>
    <row r="172" spans="1:12" s="64" customFormat="1" ht="17.649999999999999" customHeight="1" x14ac:dyDescent="0.25">
      <c r="A172" s="336">
        <v>195</v>
      </c>
      <c r="B172" s="337" t="s">
        <v>141</v>
      </c>
      <c r="C172" s="330" t="s">
        <v>301</v>
      </c>
      <c r="D172" s="331">
        <v>1751.7054936091895</v>
      </c>
      <c r="E172" s="331">
        <v>1751.7054933433781</v>
      </c>
      <c r="F172" s="332">
        <f t="shared" si="7"/>
        <v>-1.5174435930020991E-8</v>
      </c>
      <c r="G172" s="331">
        <v>1751.7054931676</v>
      </c>
      <c r="H172" s="287">
        <f t="shared" si="8"/>
        <v>121.68053538747363</v>
      </c>
      <c r="I172" s="287">
        <f t="shared" si="6"/>
        <v>6.9464037105477754</v>
      </c>
      <c r="J172" s="339"/>
      <c r="K172" s="331">
        <v>0</v>
      </c>
      <c r="L172" s="333">
        <v>121.68053538747363</v>
      </c>
    </row>
    <row r="173" spans="1:12" s="64" customFormat="1" ht="17.649999999999999" customHeight="1" x14ac:dyDescent="0.25">
      <c r="A173" s="336">
        <v>197</v>
      </c>
      <c r="B173" s="337" t="s">
        <v>247</v>
      </c>
      <c r="C173" s="330" t="s">
        <v>302</v>
      </c>
      <c r="D173" s="331">
        <v>288.15320196880003</v>
      </c>
      <c r="E173" s="331">
        <v>288.1532016172423</v>
      </c>
      <c r="F173" s="332">
        <f t="shared" si="7"/>
        <v>-1.2200375465454272E-7</v>
      </c>
      <c r="G173" s="331">
        <v>288.15320196880003</v>
      </c>
      <c r="H173" s="287">
        <f t="shared" si="8"/>
        <v>25.833604533383795</v>
      </c>
      <c r="I173" s="287">
        <f t="shared" si="6"/>
        <v>8.965232518116844</v>
      </c>
      <c r="J173" s="339"/>
      <c r="K173" s="331">
        <v>0</v>
      </c>
      <c r="L173" s="333">
        <v>25.833604533383795</v>
      </c>
    </row>
    <row r="174" spans="1:12" s="64" customFormat="1" ht="17.649999999999999" customHeight="1" x14ac:dyDescent="0.25">
      <c r="A174" s="336">
        <v>198</v>
      </c>
      <c r="B174" s="337" t="s">
        <v>141</v>
      </c>
      <c r="C174" s="330" t="s">
        <v>303</v>
      </c>
      <c r="D174" s="331">
        <v>363.51410539680001</v>
      </c>
      <c r="E174" s="331">
        <v>363.51410504524233</v>
      </c>
      <c r="F174" s="332">
        <f t="shared" si="7"/>
        <v>-9.6710877528494166E-8</v>
      </c>
      <c r="G174" s="331">
        <v>363.51410539680001</v>
      </c>
      <c r="H174" s="287">
        <f t="shared" si="8"/>
        <v>37.208642397842226</v>
      </c>
      <c r="I174" s="287">
        <f t="shared" si="6"/>
        <v>10.235818055316258</v>
      </c>
      <c r="J174" s="339"/>
      <c r="K174" s="331">
        <v>0</v>
      </c>
      <c r="L174" s="333">
        <v>37.208642397842226</v>
      </c>
    </row>
    <row r="175" spans="1:12" s="64" customFormat="1" ht="17.649999999999999" customHeight="1" x14ac:dyDescent="0.25">
      <c r="A175" s="336">
        <v>199</v>
      </c>
      <c r="B175" s="337" t="s">
        <v>141</v>
      </c>
      <c r="C175" s="330" t="s">
        <v>304</v>
      </c>
      <c r="D175" s="331">
        <v>280.59621866678947</v>
      </c>
      <c r="E175" s="331">
        <v>280.59621857675592</v>
      </c>
      <c r="F175" s="332">
        <f t="shared" si="7"/>
        <v>-3.2086518331198022E-8</v>
      </c>
      <c r="G175" s="331">
        <v>280.59623633039996</v>
      </c>
      <c r="H175" s="287">
        <f t="shared" si="8"/>
        <v>18.377802515362141</v>
      </c>
      <c r="I175" s="287">
        <f t="shared" si="6"/>
        <v>6.5495545907846831</v>
      </c>
      <c r="J175" s="339"/>
      <c r="K175" s="331">
        <v>0</v>
      </c>
      <c r="L175" s="333">
        <v>18.377802515362141</v>
      </c>
    </row>
    <row r="176" spans="1:12" s="64" customFormat="1" ht="17.649999999999999" customHeight="1" x14ac:dyDescent="0.25">
      <c r="A176" s="336">
        <v>200</v>
      </c>
      <c r="B176" s="337" t="s">
        <v>229</v>
      </c>
      <c r="C176" s="330" t="s">
        <v>305</v>
      </c>
      <c r="D176" s="331">
        <v>1263.6162059363896</v>
      </c>
      <c r="E176" s="331">
        <v>1263.6162051432425</v>
      </c>
      <c r="F176" s="332">
        <f t="shared" si="7"/>
        <v>-6.2768052089268167E-8</v>
      </c>
      <c r="G176" s="331">
        <v>1263.6162054947999</v>
      </c>
      <c r="H176" s="287">
        <f t="shared" si="8"/>
        <v>119.83191795015628</v>
      </c>
      <c r="I176" s="287">
        <f t="shared" si="6"/>
        <v>9.4832527046115427</v>
      </c>
      <c r="J176" s="339"/>
      <c r="K176" s="331">
        <v>0</v>
      </c>
      <c r="L176" s="333">
        <v>119.83191795015628</v>
      </c>
    </row>
    <row r="177" spans="1:12" s="64" customFormat="1" ht="17.649999999999999" customHeight="1" x14ac:dyDescent="0.25">
      <c r="A177" s="336">
        <v>201</v>
      </c>
      <c r="B177" s="337" t="s">
        <v>229</v>
      </c>
      <c r="C177" s="330" t="s">
        <v>306</v>
      </c>
      <c r="D177" s="331">
        <v>1601.1136458787896</v>
      </c>
      <c r="E177" s="331">
        <v>1601.113645788756</v>
      </c>
      <c r="F177" s="332">
        <f t="shared" si="7"/>
        <v>-5.6231925782412873E-9</v>
      </c>
      <c r="G177" s="331">
        <v>1601.1136454371999</v>
      </c>
      <c r="H177" s="287">
        <f t="shared" si="8"/>
        <v>388.67984450280119</v>
      </c>
      <c r="I177" s="287">
        <f t="shared" si="6"/>
        <v>24.275593773440484</v>
      </c>
      <c r="J177" s="339"/>
      <c r="K177" s="331">
        <v>0</v>
      </c>
      <c r="L177" s="333">
        <v>388.67984450280119</v>
      </c>
    </row>
    <row r="178" spans="1:12" s="64" customFormat="1" ht="17.649999999999999" customHeight="1" x14ac:dyDescent="0.25">
      <c r="A178" s="336">
        <v>202</v>
      </c>
      <c r="B178" s="337" t="s">
        <v>229</v>
      </c>
      <c r="C178" s="330" t="s">
        <v>307</v>
      </c>
      <c r="D178" s="331">
        <v>2372.9971637787858</v>
      </c>
      <c r="E178" s="331">
        <v>2372.9971636887485</v>
      </c>
      <c r="F178" s="332">
        <f t="shared" si="7"/>
        <v>-3.7942413655400742E-9</v>
      </c>
      <c r="G178" s="331">
        <v>2372.9971633372002</v>
      </c>
      <c r="H178" s="287">
        <f t="shared" si="8"/>
        <v>239.86319328909352</v>
      </c>
      <c r="I178" s="287">
        <f t="shared" si="6"/>
        <v>10.108026969414233</v>
      </c>
      <c r="J178" s="339"/>
      <c r="K178" s="331">
        <v>0</v>
      </c>
      <c r="L178" s="333">
        <v>239.86319328909352</v>
      </c>
    </row>
    <row r="179" spans="1:12" s="64" customFormat="1" ht="17.649999999999999" customHeight="1" x14ac:dyDescent="0.25">
      <c r="A179" s="336">
        <v>203</v>
      </c>
      <c r="B179" s="337" t="s">
        <v>229</v>
      </c>
      <c r="C179" s="330" t="s">
        <v>308</v>
      </c>
      <c r="D179" s="331">
        <v>667.53723937359996</v>
      </c>
      <c r="E179" s="331">
        <v>667.537239549378</v>
      </c>
      <c r="F179" s="332">
        <f t="shared" si="7"/>
        <v>2.6332315883337287E-8</v>
      </c>
      <c r="G179" s="331">
        <v>667.53723937359996</v>
      </c>
      <c r="H179" s="287">
        <f t="shared" si="8"/>
        <v>24.611677225418003</v>
      </c>
      <c r="I179" s="287">
        <f t="shared" si="6"/>
        <v>3.6869369628025774</v>
      </c>
      <c r="J179" s="339"/>
      <c r="K179" s="331">
        <v>0</v>
      </c>
      <c r="L179" s="333">
        <v>24.611677225418003</v>
      </c>
    </row>
    <row r="180" spans="1:12" s="64" customFormat="1" ht="17.649999999999999" customHeight="1" x14ac:dyDescent="0.25">
      <c r="A180" s="336">
        <v>204</v>
      </c>
      <c r="B180" s="337" t="s">
        <v>229</v>
      </c>
      <c r="C180" s="330" t="s">
        <v>309</v>
      </c>
      <c r="D180" s="331">
        <v>1927.8139049595857</v>
      </c>
      <c r="E180" s="331">
        <v>1927.8139045180001</v>
      </c>
      <c r="F180" s="332">
        <f t="shared" si="7"/>
        <v>-2.2906036178937939E-8</v>
      </c>
      <c r="G180" s="331">
        <v>1927.8139045180001</v>
      </c>
      <c r="H180" s="287">
        <f t="shared" si="8"/>
        <v>31.476109692384494</v>
      </c>
      <c r="I180" s="287">
        <f t="shared" si="6"/>
        <v>1.6327358993841408</v>
      </c>
      <c r="J180" s="339"/>
      <c r="K180" s="331">
        <v>0</v>
      </c>
      <c r="L180" s="333">
        <v>31.476109692384494</v>
      </c>
    </row>
    <row r="181" spans="1:12" s="64" customFormat="1" ht="17.649999999999999" customHeight="1" x14ac:dyDescent="0.25">
      <c r="A181" s="336">
        <v>205</v>
      </c>
      <c r="B181" s="337" t="s">
        <v>190</v>
      </c>
      <c r="C181" s="330" t="s">
        <v>310</v>
      </c>
      <c r="D181" s="331">
        <v>2109.3288725871998</v>
      </c>
      <c r="E181" s="331">
        <v>2109.3288729387486</v>
      </c>
      <c r="F181" s="332">
        <f t="shared" si="7"/>
        <v>1.6666376723151188E-8</v>
      </c>
      <c r="G181" s="331">
        <v>2109.3288725871998</v>
      </c>
      <c r="H181" s="287">
        <f t="shared" si="8"/>
        <v>52.80401720324533</v>
      </c>
      <c r="I181" s="287">
        <f t="shared" si="6"/>
        <v>2.5033562988059788</v>
      </c>
      <c r="J181" s="339"/>
      <c r="K181" s="331">
        <v>0</v>
      </c>
      <c r="L181" s="333">
        <v>52.80401720324533</v>
      </c>
    </row>
    <row r="182" spans="1:12" s="64" customFormat="1" ht="17.649999999999999" customHeight="1" x14ac:dyDescent="0.25">
      <c r="A182" s="336">
        <v>206</v>
      </c>
      <c r="B182" s="337" t="s">
        <v>141</v>
      </c>
      <c r="C182" s="330" t="s">
        <v>311</v>
      </c>
      <c r="D182" s="331">
        <v>762.91635678038938</v>
      </c>
      <c r="E182" s="331">
        <v>762.91635598724224</v>
      </c>
      <c r="F182" s="332">
        <f t="shared" si="7"/>
        <v>-1.0396252037025988E-7</v>
      </c>
      <c r="G182" s="331">
        <v>762.91635633879991</v>
      </c>
      <c r="H182" s="287">
        <f t="shared" si="8"/>
        <v>-1.2864518339483766E-13</v>
      </c>
      <c r="I182" s="287">
        <f t="shared" si="6"/>
        <v>-1.6862291964938409E-14</v>
      </c>
      <c r="J182" s="339"/>
      <c r="K182" s="331">
        <v>0</v>
      </c>
      <c r="L182" s="333">
        <v>-1.2864518339483766E-13</v>
      </c>
    </row>
    <row r="183" spans="1:12" s="64" customFormat="1" ht="17.649999999999999" customHeight="1" x14ac:dyDescent="0.25">
      <c r="A183" s="336">
        <v>207</v>
      </c>
      <c r="B183" s="337" t="s">
        <v>141</v>
      </c>
      <c r="C183" s="330" t="s">
        <v>312</v>
      </c>
      <c r="D183" s="331">
        <v>867.91357112080004</v>
      </c>
      <c r="E183" s="331">
        <v>867.91357076924226</v>
      </c>
      <c r="F183" s="332">
        <f t="shared" si="7"/>
        <v>-4.0506080267732614E-8</v>
      </c>
      <c r="G183" s="331">
        <v>867.91357112080004</v>
      </c>
      <c r="H183" s="287">
        <f t="shared" si="8"/>
        <v>26.463444349467693</v>
      </c>
      <c r="I183" s="287">
        <f t="shared" si="6"/>
        <v>3.0490875175523322</v>
      </c>
      <c r="J183" s="339"/>
      <c r="K183" s="331">
        <v>0</v>
      </c>
      <c r="L183" s="333">
        <v>26.463444349467693</v>
      </c>
    </row>
    <row r="184" spans="1:12" s="64" customFormat="1" ht="17.649999999999999" customHeight="1" x14ac:dyDescent="0.25">
      <c r="A184" s="336">
        <v>208</v>
      </c>
      <c r="B184" s="337" t="s">
        <v>141</v>
      </c>
      <c r="C184" s="330" t="s">
        <v>313</v>
      </c>
      <c r="D184" s="331">
        <v>170.02204102359013</v>
      </c>
      <c r="E184" s="331">
        <v>170.02204058199999</v>
      </c>
      <c r="F184" s="332">
        <f t="shared" si="7"/>
        <v>-2.597252262148686E-7</v>
      </c>
      <c r="G184" s="331">
        <v>170.02204058199999</v>
      </c>
      <c r="H184" s="287">
        <f t="shared" si="8"/>
        <v>17.002202322451886</v>
      </c>
      <c r="I184" s="287">
        <f t="shared" si="6"/>
        <v>9.999998979104058</v>
      </c>
      <c r="J184" s="339"/>
      <c r="K184" s="331">
        <v>0</v>
      </c>
      <c r="L184" s="333">
        <v>17.002202322451886</v>
      </c>
    </row>
    <row r="185" spans="1:12" s="64" customFormat="1" ht="17.649999999999999" customHeight="1" x14ac:dyDescent="0.25">
      <c r="A185" s="336">
        <v>209</v>
      </c>
      <c r="B185" s="337" t="s">
        <v>247</v>
      </c>
      <c r="C185" s="330" t="s">
        <v>909</v>
      </c>
      <c r="D185" s="331">
        <v>2407.8286532000002</v>
      </c>
      <c r="E185" s="331">
        <v>2407.8286532000002</v>
      </c>
      <c r="F185" s="332">
        <f t="shared" si="7"/>
        <v>0</v>
      </c>
      <c r="G185" s="331">
        <v>1136.1011624187756</v>
      </c>
      <c r="H185" s="287">
        <f t="shared" si="8"/>
        <v>1136.1011624187756</v>
      </c>
      <c r="I185" s="287">
        <f t="shared" si="6"/>
        <v>47.183638292072786</v>
      </c>
      <c r="J185" s="339"/>
      <c r="K185" s="331">
        <v>957.17066817879993</v>
      </c>
      <c r="L185" s="333">
        <v>178.93049423997579</v>
      </c>
    </row>
    <row r="186" spans="1:12" s="64" customFormat="1" ht="17.649999999999999" customHeight="1" x14ac:dyDescent="0.25">
      <c r="A186" s="336">
        <v>210</v>
      </c>
      <c r="B186" s="337" t="s">
        <v>229</v>
      </c>
      <c r="C186" s="330" t="s">
        <v>315</v>
      </c>
      <c r="D186" s="331">
        <v>2502.346542453186</v>
      </c>
      <c r="E186" s="331">
        <v>2502.3465421873652</v>
      </c>
      <c r="F186" s="332">
        <f t="shared" si="7"/>
        <v>-1.0622855484143656E-8</v>
      </c>
      <c r="G186" s="331">
        <v>2502.3465420115999</v>
      </c>
      <c r="H186" s="287">
        <f t="shared" si="8"/>
        <v>81.077324423407418</v>
      </c>
      <c r="I186" s="287">
        <f t="shared" si="6"/>
        <v>3.2400518096320767</v>
      </c>
      <c r="J186" s="339"/>
      <c r="K186" s="331">
        <v>0</v>
      </c>
      <c r="L186" s="333">
        <v>81.077324423407418</v>
      </c>
    </row>
    <row r="187" spans="1:12" s="64" customFormat="1" ht="17.649999999999999" customHeight="1" x14ac:dyDescent="0.25">
      <c r="A187" s="336">
        <v>211</v>
      </c>
      <c r="B187" s="337" t="s">
        <v>251</v>
      </c>
      <c r="C187" s="330" t="s">
        <v>316</v>
      </c>
      <c r="D187" s="331">
        <v>3302.0570462088003</v>
      </c>
      <c r="E187" s="331">
        <v>3302.0570458572329</v>
      </c>
      <c r="F187" s="332">
        <f t="shared" si="7"/>
        <v>-1.0646928672031208E-8</v>
      </c>
      <c r="G187" s="331">
        <v>3302.0570462088003</v>
      </c>
      <c r="H187" s="287">
        <f t="shared" si="8"/>
        <v>165.87075116389101</v>
      </c>
      <c r="I187" s="287">
        <f t="shared" si="6"/>
        <v>5.0232551667147236</v>
      </c>
      <c r="J187" s="340"/>
      <c r="K187" s="331">
        <v>0</v>
      </c>
      <c r="L187" s="333">
        <v>165.87075116389101</v>
      </c>
    </row>
    <row r="188" spans="1:12" s="64" customFormat="1" ht="17.649999999999999" customHeight="1" x14ac:dyDescent="0.25">
      <c r="A188" s="336">
        <v>212</v>
      </c>
      <c r="B188" s="337" t="s">
        <v>141</v>
      </c>
      <c r="C188" s="330" t="s">
        <v>317</v>
      </c>
      <c r="D188" s="331">
        <v>620.77299240000002</v>
      </c>
      <c r="E188" s="331">
        <v>664.37994579062024</v>
      </c>
      <c r="F188" s="332">
        <f t="shared" si="7"/>
        <v>7.0246215483745971</v>
      </c>
      <c r="G188" s="331">
        <v>664.37994596639999</v>
      </c>
      <c r="H188" s="287">
        <f t="shared" si="8"/>
        <v>-1.2864518339483766E-13</v>
      </c>
      <c r="I188" s="287">
        <f t="shared" si="6"/>
        <v>-1.9363194842034E-14</v>
      </c>
      <c r="J188" s="339"/>
      <c r="K188" s="331">
        <v>0</v>
      </c>
      <c r="L188" s="333">
        <v>-1.2864518339483766E-13</v>
      </c>
    </row>
    <row r="189" spans="1:12" s="64" customFormat="1" ht="17.649999999999999" customHeight="1" x14ac:dyDescent="0.25">
      <c r="A189" s="336">
        <v>213</v>
      </c>
      <c r="B189" s="337" t="s">
        <v>141</v>
      </c>
      <c r="C189" s="330" t="s">
        <v>318</v>
      </c>
      <c r="D189" s="331">
        <v>1099.8070005032</v>
      </c>
      <c r="E189" s="331">
        <v>1099.8070008547559</v>
      </c>
      <c r="F189" s="332">
        <f t="shared" si="7"/>
        <v>3.1965228686203773E-8</v>
      </c>
      <c r="G189" s="331">
        <v>1099.8070005032</v>
      </c>
      <c r="H189" s="287">
        <f t="shared" si="8"/>
        <v>389.50534819830358</v>
      </c>
      <c r="I189" s="287">
        <f t="shared" si="6"/>
        <v>35.415790942918626</v>
      </c>
      <c r="J189" s="339"/>
      <c r="K189" s="331">
        <v>0</v>
      </c>
      <c r="L189" s="333">
        <v>389.50534819830358</v>
      </c>
    </row>
    <row r="190" spans="1:12" s="64" customFormat="1" ht="17.649999999999999" customHeight="1" x14ac:dyDescent="0.25">
      <c r="A190" s="336">
        <v>214</v>
      </c>
      <c r="B190" s="337" t="s">
        <v>247</v>
      </c>
      <c r="C190" s="330" t="s">
        <v>910</v>
      </c>
      <c r="D190" s="331">
        <v>4364.6386691999996</v>
      </c>
      <c r="E190" s="331">
        <v>4364.6386691999996</v>
      </c>
      <c r="F190" s="332">
        <f t="shared" si="7"/>
        <v>0</v>
      </c>
      <c r="G190" s="331">
        <v>2340.7819104002383</v>
      </c>
      <c r="H190" s="287">
        <f t="shared" si="8"/>
        <v>2340.7819104002383</v>
      </c>
      <c r="I190" s="287">
        <f t="shared" si="6"/>
        <v>53.630600097975204</v>
      </c>
      <c r="J190" s="339"/>
      <c r="K190" s="331">
        <v>2003.3211341724</v>
      </c>
      <c r="L190" s="333">
        <v>337.46077622783827</v>
      </c>
    </row>
    <row r="191" spans="1:12" s="64" customFormat="1" ht="17.649999999999999" customHeight="1" x14ac:dyDescent="0.25">
      <c r="A191" s="336">
        <v>215</v>
      </c>
      <c r="B191" s="337" t="s">
        <v>251</v>
      </c>
      <c r="C191" s="330" t="s">
        <v>320</v>
      </c>
      <c r="D191" s="331">
        <v>1124.5167787475893</v>
      </c>
      <c r="E191" s="331">
        <v>1124.5167783059999</v>
      </c>
      <c r="F191" s="332">
        <f t="shared" si="7"/>
        <v>-3.9269266949304438E-8</v>
      </c>
      <c r="G191" s="331">
        <v>1124.5167783059999</v>
      </c>
      <c r="H191" s="287">
        <f t="shared" si="8"/>
        <v>234.74823695219817</v>
      </c>
      <c r="I191" s="287">
        <f t="shared" si="6"/>
        <v>20.87547660301065</v>
      </c>
      <c r="J191" s="339"/>
      <c r="K191" s="331">
        <v>0</v>
      </c>
      <c r="L191" s="333">
        <v>234.74823695219817</v>
      </c>
    </row>
    <row r="192" spans="1:12" s="64" customFormat="1" ht="17.649999999999999" customHeight="1" x14ac:dyDescent="0.25">
      <c r="A192" s="336">
        <v>216</v>
      </c>
      <c r="B192" s="337" t="s">
        <v>214</v>
      </c>
      <c r="C192" s="330" t="s">
        <v>321</v>
      </c>
      <c r="D192" s="331">
        <v>2725.9166307447999</v>
      </c>
      <c r="E192" s="331">
        <v>2725.9166303932334</v>
      </c>
      <c r="F192" s="332">
        <f t="shared" si="7"/>
        <v>-1.2897189094474015E-8</v>
      </c>
      <c r="G192" s="331">
        <v>2725.9166307447999</v>
      </c>
      <c r="H192" s="287">
        <f t="shared" si="8"/>
        <v>882.23320957449187</v>
      </c>
      <c r="I192" s="287">
        <f t="shared" si="6"/>
        <v>32.364643868335151</v>
      </c>
      <c r="J192" s="339"/>
      <c r="K192" s="331">
        <v>0</v>
      </c>
      <c r="L192" s="333">
        <v>882.23320957449187</v>
      </c>
    </row>
    <row r="193" spans="1:12" s="64" customFormat="1" ht="17.649999999999999" customHeight="1" x14ac:dyDescent="0.25">
      <c r="A193" s="336">
        <v>217</v>
      </c>
      <c r="B193" s="337" t="s">
        <v>206</v>
      </c>
      <c r="C193" s="330" t="s">
        <v>322</v>
      </c>
      <c r="D193" s="331">
        <v>2872.294366880386</v>
      </c>
      <c r="E193" s="331">
        <v>2872.2943660872329</v>
      </c>
      <c r="F193" s="332">
        <f t="shared" si="7"/>
        <v>-2.761392181582778E-8</v>
      </c>
      <c r="G193" s="331">
        <v>2872.2943664388004</v>
      </c>
      <c r="H193" s="287">
        <f t="shared" si="8"/>
        <v>1074.6372923926824</v>
      </c>
      <c r="I193" s="287">
        <f t="shared" si="6"/>
        <v>37.413898278699101</v>
      </c>
      <c r="J193" s="339"/>
      <c r="K193" s="331">
        <v>0</v>
      </c>
      <c r="L193" s="333">
        <v>1074.6372923926824</v>
      </c>
    </row>
    <row r="194" spans="1:12" s="64" customFormat="1" ht="17.649999999999999" customHeight="1" x14ac:dyDescent="0.25">
      <c r="A194" s="336">
        <v>218</v>
      </c>
      <c r="B194" s="337" t="s">
        <v>137</v>
      </c>
      <c r="C194" s="330" t="s">
        <v>323</v>
      </c>
      <c r="D194" s="331">
        <v>709.12870441238942</v>
      </c>
      <c r="E194" s="331">
        <v>709.12870361924217</v>
      </c>
      <c r="F194" s="332">
        <f t="shared" si="7"/>
        <v>-1.1184813786258019E-7</v>
      </c>
      <c r="G194" s="331">
        <v>709.12870397080007</v>
      </c>
      <c r="H194" s="287">
        <f t="shared" si="8"/>
        <v>6.9842332329012313</v>
      </c>
      <c r="I194" s="287">
        <f t="shared" si="6"/>
        <v>0.98490347341112972</v>
      </c>
      <c r="J194" s="339"/>
      <c r="K194" s="331">
        <v>0</v>
      </c>
      <c r="L194" s="333">
        <v>6.9842332329012313</v>
      </c>
    </row>
    <row r="195" spans="1:12" s="64" customFormat="1" ht="17.649999999999999" customHeight="1" x14ac:dyDescent="0.25">
      <c r="A195" s="336">
        <v>219</v>
      </c>
      <c r="B195" s="337" t="s">
        <v>251</v>
      </c>
      <c r="C195" s="330" t="s">
        <v>324</v>
      </c>
      <c r="D195" s="331">
        <v>770.22868495638932</v>
      </c>
      <c r="E195" s="331">
        <v>770.22868416324229</v>
      </c>
      <c r="F195" s="332">
        <f t="shared" si="7"/>
        <v>-1.0297553387772496E-7</v>
      </c>
      <c r="G195" s="331">
        <v>770.22868451479997</v>
      </c>
      <c r="H195" s="287">
        <f t="shared" si="8"/>
        <v>154.43085058325724</v>
      </c>
      <c r="I195" s="287">
        <f t="shared" si="6"/>
        <v>20.049999923208155</v>
      </c>
      <c r="J195" s="339"/>
      <c r="K195" s="331">
        <v>0</v>
      </c>
      <c r="L195" s="333">
        <v>154.43085058325724</v>
      </c>
    </row>
    <row r="196" spans="1:12" s="64" customFormat="1" ht="17.649999999999999" customHeight="1" x14ac:dyDescent="0.25">
      <c r="A196" s="336">
        <v>222</v>
      </c>
      <c r="B196" s="337" t="s">
        <v>611</v>
      </c>
      <c r="C196" s="330" t="s">
        <v>325</v>
      </c>
      <c r="D196" s="331">
        <v>18997.206396569985</v>
      </c>
      <c r="E196" s="331">
        <v>18997.206395952599</v>
      </c>
      <c r="F196" s="332">
        <f t="shared" si="7"/>
        <v>-3.2498803648195462E-9</v>
      </c>
      <c r="G196" s="331">
        <v>18997.2063961284</v>
      </c>
      <c r="H196" s="287">
        <f t="shared" si="8"/>
        <v>4075.6224618689739</v>
      </c>
      <c r="I196" s="287">
        <f t="shared" si="6"/>
        <v>21.45379892665321</v>
      </c>
      <c r="J196" s="339"/>
      <c r="K196" s="331">
        <v>0</v>
      </c>
      <c r="L196" s="333">
        <v>4075.6224618689739</v>
      </c>
    </row>
    <row r="197" spans="1:12" s="64" customFormat="1" ht="17.649999999999999" customHeight="1" x14ac:dyDescent="0.25">
      <c r="A197" s="336">
        <v>223</v>
      </c>
      <c r="B197" s="337" t="s">
        <v>137</v>
      </c>
      <c r="C197" s="330" t="s">
        <v>326</v>
      </c>
      <c r="D197" s="331">
        <v>78.412843117990164</v>
      </c>
      <c r="E197" s="331">
        <v>78.412842500621323</v>
      </c>
      <c r="F197" s="332">
        <f t="shared" si="7"/>
        <v>-7.8733127395480551E-7</v>
      </c>
      <c r="G197" s="331">
        <v>78.41284267639999</v>
      </c>
      <c r="H197" s="287">
        <f t="shared" si="8"/>
        <v>-1.6080647924354707E-14</v>
      </c>
      <c r="I197" s="287">
        <f t="shared" si="6"/>
        <v>-2.0507671207337355E-14</v>
      </c>
      <c r="J197" s="339"/>
      <c r="K197" s="331">
        <v>0</v>
      </c>
      <c r="L197" s="333">
        <v>-1.6080647924354707E-14</v>
      </c>
    </row>
    <row r="198" spans="1:12" s="64" customFormat="1" ht="17.649999999999999" customHeight="1" x14ac:dyDescent="0.25">
      <c r="A198" s="336">
        <v>225</v>
      </c>
      <c r="B198" s="337" t="s">
        <v>137</v>
      </c>
      <c r="C198" s="330" t="s">
        <v>612</v>
      </c>
      <c r="D198" s="331">
        <v>22.431637138790173</v>
      </c>
      <c r="E198" s="331">
        <v>22.431637048757178</v>
      </c>
      <c r="F198" s="332">
        <f t="shared" si="7"/>
        <v>-4.0136612255992077E-7</v>
      </c>
      <c r="G198" s="331">
        <v>22.431636697199998</v>
      </c>
      <c r="H198" s="287">
        <f t="shared" si="8"/>
        <v>-4.0201619810886768E-15</v>
      </c>
      <c r="I198" s="287">
        <f t="shared" si="6"/>
        <v>-1.7921839464282048E-14</v>
      </c>
      <c r="J198" s="339"/>
      <c r="K198" s="331">
        <v>0</v>
      </c>
      <c r="L198" s="333">
        <v>-4.0201619810886768E-15</v>
      </c>
    </row>
    <row r="199" spans="1:12" s="64" customFormat="1" ht="17.649999999999999" customHeight="1" x14ac:dyDescent="0.25">
      <c r="A199" s="336">
        <v>226</v>
      </c>
      <c r="B199" s="337" t="s">
        <v>129</v>
      </c>
      <c r="C199" s="330" t="s">
        <v>328</v>
      </c>
      <c r="D199" s="331">
        <v>457.88050799999996</v>
      </c>
      <c r="E199" s="331">
        <v>457.88050799999996</v>
      </c>
      <c r="F199" s="332">
        <f t="shared" si="7"/>
        <v>0</v>
      </c>
      <c r="G199" s="331">
        <v>457.88050799999996</v>
      </c>
      <c r="H199" s="287">
        <f t="shared" si="8"/>
        <v>160.25817779999997</v>
      </c>
      <c r="I199" s="287">
        <f t="shared" si="6"/>
        <v>35</v>
      </c>
      <c r="J199" s="339"/>
      <c r="K199" s="331">
        <v>0</v>
      </c>
      <c r="L199" s="333">
        <v>160.25817779999997</v>
      </c>
    </row>
    <row r="200" spans="1:12" s="64" customFormat="1" ht="17.649999999999999" customHeight="1" x14ac:dyDescent="0.25">
      <c r="A200" s="336">
        <v>227</v>
      </c>
      <c r="B200" s="337" t="s">
        <v>125</v>
      </c>
      <c r="C200" s="330" t="s">
        <v>329</v>
      </c>
      <c r="D200" s="331">
        <v>1920.2482664887998</v>
      </c>
      <c r="E200" s="331">
        <v>1920.2482661372333</v>
      </c>
      <c r="F200" s="332">
        <f t="shared" si="7"/>
        <v>-1.8308384142073919E-8</v>
      </c>
      <c r="G200" s="331">
        <v>1920.2482664887998</v>
      </c>
      <c r="H200" s="287">
        <f t="shared" si="8"/>
        <v>113.31813397200709</v>
      </c>
      <c r="I200" s="287">
        <f t="shared" si="6"/>
        <v>5.9012230850731386</v>
      </c>
      <c r="J200" s="339"/>
      <c r="K200" s="331">
        <v>0</v>
      </c>
      <c r="L200" s="333">
        <v>113.31813397200709</v>
      </c>
    </row>
    <row r="201" spans="1:12" s="64" customFormat="1" ht="17.649999999999999" customHeight="1" x14ac:dyDescent="0.25">
      <c r="A201" s="336">
        <v>228</v>
      </c>
      <c r="B201" s="341" t="s">
        <v>137</v>
      </c>
      <c r="C201" s="330" t="s">
        <v>330</v>
      </c>
      <c r="D201" s="331">
        <v>353.13669403878941</v>
      </c>
      <c r="E201" s="331">
        <v>353.13669394875598</v>
      </c>
      <c r="F201" s="332">
        <f t="shared" si="7"/>
        <v>-2.549535338403075E-8</v>
      </c>
      <c r="G201" s="331">
        <v>353.13669359720001</v>
      </c>
      <c r="H201" s="287">
        <f t="shared" si="8"/>
        <v>22.217256101691341</v>
      </c>
      <c r="I201" s="287">
        <f t="shared" si="6"/>
        <v>6.2914040037185455</v>
      </c>
      <c r="J201" s="339"/>
      <c r="K201" s="331">
        <v>0</v>
      </c>
      <c r="L201" s="333">
        <v>22.217256101691341</v>
      </c>
    </row>
    <row r="202" spans="1:12" s="64" customFormat="1" ht="17.649999999999999" customHeight="1" x14ac:dyDescent="0.25">
      <c r="A202" s="336">
        <v>229</v>
      </c>
      <c r="B202" s="341" t="s">
        <v>613</v>
      </c>
      <c r="C202" s="330" t="s">
        <v>331</v>
      </c>
      <c r="D202" s="331">
        <v>1880.5116438627856</v>
      </c>
      <c r="E202" s="331">
        <v>1880.5116437727486</v>
      </c>
      <c r="F202" s="332">
        <f t="shared" si="7"/>
        <v>-4.7879069597911439E-9</v>
      </c>
      <c r="G202" s="331">
        <v>1880.5116434212</v>
      </c>
      <c r="H202" s="287">
        <f t="shared" si="8"/>
        <v>394.91996505419888</v>
      </c>
      <c r="I202" s="287">
        <f t="shared" si="6"/>
        <v>21.00066576891258</v>
      </c>
      <c r="J202" s="339"/>
      <c r="K202" s="331">
        <v>0</v>
      </c>
      <c r="L202" s="333">
        <v>394.91996505419888</v>
      </c>
    </row>
    <row r="203" spans="1:12" s="64" customFormat="1" ht="17.649999999999999" customHeight="1" x14ac:dyDescent="0.25">
      <c r="A203" s="336">
        <v>231</v>
      </c>
      <c r="B203" s="337" t="s">
        <v>229</v>
      </c>
      <c r="C203" s="330" t="s">
        <v>332</v>
      </c>
      <c r="D203" s="331">
        <v>116.2169529064</v>
      </c>
      <c r="E203" s="331">
        <v>116.21695273062133</v>
      </c>
      <c r="F203" s="332">
        <f t="shared" si="7"/>
        <v>-1.5125046104458306E-7</v>
      </c>
      <c r="G203" s="331">
        <v>116.2169529064</v>
      </c>
      <c r="H203" s="287">
        <f t="shared" si="8"/>
        <v>9.3205997371273082</v>
      </c>
      <c r="I203" s="287">
        <f t="shared" si="6"/>
        <v>8.0200001102519671</v>
      </c>
      <c r="J203" s="339"/>
      <c r="K203" s="331">
        <v>0</v>
      </c>
      <c r="L203" s="333">
        <v>9.3205997371273082</v>
      </c>
    </row>
    <row r="204" spans="1:12" s="64" customFormat="1" ht="17.649999999999999" customHeight="1" x14ac:dyDescent="0.25">
      <c r="A204" s="336">
        <v>233</v>
      </c>
      <c r="B204" s="337" t="s">
        <v>229</v>
      </c>
      <c r="C204" s="330" t="s">
        <v>333</v>
      </c>
      <c r="D204" s="331">
        <v>155.27874085440001</v>
      </c>
      <c r="E204" s="331">
        <v>155.27874067862132</v>
      </c>
      <c r="F204" s="332">
        <f t="shared" si="7"/>
        <v>-1.1320203441300691E-7</v>
      </c>
      <c r="G204" s="331">
        <v>155.27874085440001</v>
      </c>
      <c r="H204" s="287">
        <f t="shared" si="8"/>
        <v>12.453354850644732</v>
      </c>
      <c r="I204" s="287">
        <f t="shared" si="6"/>
        <v>8.0199999022527511</v>
      </c>
      <c r="J204" s="339"/>
      <c r="K204" s="331">
        <v>0</v>
      </c>
      <c r="L204" s="333">
        <v>12.453354850644732</v>
      </c>
    </row>
    <row r="205" spans="1:12" s="64" customFormat="1" ht="17.649999999999999" customHeight="1" x14ac:dyDescent="0.25">
      <c r="A205" s="336">
        <v>234</v>
      </c>
      <c r="B205" s="337" t="s">
        <v>229</v>
      </c>
      <c r="C205" s="330" t="s">
        <v>334</v>
      </c>
      <c r="D205" s="331">
        <v>648.26843671638937</v>
      </c>
      <c r="E205" s="331">
        <v>648.26843592324224</v>
      </c>
      <c r="F205" s="332">
        <f t="shared" si="7"/>
        <v>-1.2234856683335238E-7</v>
      </c>
      <c r="G205" s="331">
        <v>648.26843627480002</v>
      </c>
      <c r="H205" s="287">
        <f t="shared" si="8"/>
        <v>519.24012910271006</v>
      </c>
      <c r="I205" s="287">
        <f t="shared" si="6"/>
        <v>80.09646935273436</v>
      </c>
      <c r="J205" s="339"/>
      <c r="K205" s="331">
        <v>0</v>
      </c>
      <c r="L205" s="333">
        <v>519.24012910271006</v>
      </c>
    </row>
    <row r="206" spans="1:12" s="64" customFormat="1" ht="17.649999999999999" customHeight="1" x14ac:dyDescent="0.25">
      <c r="A206" s="336">
        <v>235</v>
      </c>
      <c r="B206" s="337" t="s">
        <v>129</v>
      </c>
      <c r="C206" s="330" t="s">
        <v>335</v>
      </c>
      <c r="D206" s="331">
        <v>1771.7731886579895</v>
      </c>
      <c r="E206" s="331">
        <v>1771.7731880406202</v>
      </c>
      <c r="F206" s="332">
        <f t="shared" si="7"/>
        <v>-3.4844717333726294E-8</v>
      </c>
      <c r="G206" s="331">
        <v>1771.7731882164001</v>
      </c>
      <c r="H206" s="287">
        <f t="shared" si="8"/>
        <v>713.03794900567141</v>
      </c>
      <c r="I206" s="287">
        <f t="shared" ref="I206:I269" si="9">+H206/E206*100</f>
        <v>40.244313088077057</v>
      </c>
      <c r="J206" s="339"/>
      <c r="K206" s="331">
        <v>0</v>
      </c>
      <c r="L206" s="333">
        <v>713.03794900567141</v>
      </c>
    </row>
    <row r="207" spans="1:12" s="64" customFormat="1" ht="17.649999999999999" customHeight="1" x14ac:dyDescent="0.25">
      <c r="A207" s="336">
        <v>236</v>
      </c>
      <c r="B207" s="337" t="s">
        <v>129</v>
      </c>
      <c r="C207" s="330" t="s">
        <v>336</v>
      </c>
      <c r="D207" s="331">
        <v>1663.8582665803895</v>
      </c>
      <c r="E207" s="331">
        <v>1663.8582657872425</v>
      </c>
      <c r="F207" s="332">
        <f t="shared" si="7"/>
        <v>-4.766913264120376E-8</v>
      </c>
      <c r="G207" s="331">
        <v>1663.8582661388</v>
      </c>
      <c r="H207" s="287">
        <f t="shared" si="8"/>
        <v>84.805909551564525</v>
      </c>
      <c r="I207" s="287">
        <f t="shared" si="9"/>
        <v>5.0969431288331055</v>
      </c>
      <c r="J207" s="339"/>
      <c r="K207" s="331">
        <v>0</v>
      </c>
      <c r="L207" s="333">
        <v>84.805909551564525</v>
      </c>
    </row>
    <row r="208" spans="1:12" s="64" customFormat="1" ht="17.649999999999999" customHeight="1" x14ac:dyDescent="0.25">
      <c r="A208" s="336">
        <v>237</v>
      </c>
      <c r="B208" s="337" t="s">
        <v>137</v>
      </c>
      <c r="C208" s="330" t="s">
        <v>337</v>
      </c>
      <c r="D208" s="331">
        <v>208.78520180278946</v>
      </c>
      <c r="E208" s="331">
        <v>208.78520171275591</v>
      </c>
      <c r="F208" s="332">
        <f t="shared" ref="F208:F271" si="10">E208/D208*100-100</f>
        <v>-4.3122568627040891E-8</v>
      </c>
      <c r="G208" s="331">
        <v>208.78518325599998</v>
      </c>
      <c r="H208" s="287">
        <f t="shared" ref="H208:H271" si="11">+K208+L208</f>
        <v>68.825240934089067</v>
      </c>
      <c r="I208" s="287">
        <f t="shared" si="9"/>
        <v>32.964616442873179</v>
      </c>
      <c r="J208" s="339"/>
      <c r="K208" s="331">
        <v>0</v>
      </c>
      <c r="L208" s="333">
        <v>68.825240934089067</v>
      </c>
    </row>
    <row r="209" spans="1:12" s="64" customFormat="1" ht="17.649999999999999" customHeight="1" x14ac:dyDescent="0.25">
      <c r="A209" s="336">
        <v>242</v>
      </c>
      <c r="B209" s="337" t="s">
        <v>141</v>
      </c>
      <c r="C209" s="330" t="s">
        <v>338</v>
      </c>
      <c r="D209" s="331">
        <v>439.15839141519996</v>
      </c>
      <c r="E209" s="331">
        <v>439.15839176675593</v>
      </c>
      <c r="F209" s="332">
        <f t="shared" si="10"/>
        <v>8.0052203088598617E-8</v>
      </c>
      <c r="G209" s="331">
        <v>439.15839141519996</v>
      </c>
      <c r="H209" s="287">
        <f t="shared" si="11"/>
        <v>148.093222413999</v>
      </c>
      <c r="I209" s="287">
        <f t="shared" si="9"/>
        <v>33.722052268707117</v>
      </c>
      <c r="J209" s="339"/>
      <c r="K209" s="331">
        <v>0</v>
      </c>
      <c r="L209" s="333">
        <v>148.093222413999</v>
      </c>
    </row>
    <row r="210" spans="1:12" s="64" customFormat="1" ht="17.649999999999999" customHeight="1" x14ac:dyDescent="0.25">
      <c r="A210" s="336">
        <v>243</v>
      </c>
      <c r="B210" s="337" t="s">
        <v>141</v>
      </c>
      <c r="C210" s="330" t="s">
        <v>339</v>
      </c>
      <c r="D210" s="331">
        <v>1540.8115252883897</v>
      </c>
      <c r="E210" s="331">
        <v>1540.8115244952423</v>
      </c>
      <c r="F210" s="332">
        <f t="shared" si="10"/>
        <v>-5.1475950613166788E-8</v>
      </c>
      <c r="G210" s="331">
        <v>1540.8115248467998</v>
      </c>
      <c r="H210" s="287">
        <f t="shared" si="11"/>
        <v>395.31205465654892</v>
      </c>
      <c r="I210" s="287">
        <f t="shared" si="9"/>
        <v>25.656094101843507</v>
      </c>
      <c r="J210" s="339"/>
      <c r="K210" s="331">
        <v>0</v>
      </c>
      <c r="L210" s="333">
        <v>395.31205465654892</v>
      </c>
    </row>
    <row r="211" spans="1:12" s="64" customFormat="1" ht="17.649999999999999" customHeight="1" x14ac:dyDescent="0.25">
      <c r="A211" s="336">
        <v>244</v>
      </c>
      <c r="B211" s="337" t="s">
        <v>141</v>
      </c>
      <c r="C211" s="330" t="s">
        <v>340</v>
      </c>
      <c r="D211" s="331">
        <v>1237.5389057256</v>
      </c>
      <c r="E211" s="331">
        <v>1237.5389059013778</v>
      </c>
      <c r="F211" s="332">
        <f t="shared" si="10"/>
        <v>1.4203820342117979E-8</v>
      </c>
      <c r="G211" s="331">
        <v>1237.5389057256</v>
      </c>
      <c r="H211" s="287">
        <f t="shared" si="11"/>
        <v>245.95882513530037</v>
      </c>
      <c r="I211" s="287">
        <f t="shared" si="9"/>
        <v>19.874835769801759</v>
      </c>
      <c r="J211" s="339"/>
      <c r="K211" s="331">
        <v>0</v>
      </c>
      <c r="L211" s="333">
        <v>245.95882513530037</v>
      </c>
    </row>
    <row r="212" spans="1:12" s="64" customFormat="1" ht="17.649999999999999" customHeight="1" x14ac:dyDescent="0.25">
      <c r="A212" s="336">
        <v>245</v>
      </c>
      <c r="B212" s="337" t="s">
        <v>141</v>
      </c>
      <c r="C212" s="330" t="s">
        <v>911</v>
      </c>
      <c r="D212" s="331">
        <v>1690.6699852407999</v>
      </c>
      <c r="E212" s="331">
        <v>1690.6699848892424</v>
      </c>
      <c r="F212" s="332">
        <f t="shared" si="10"/>
        <v>-2.0793976318600471E-8</v>
      </c>
      <c r="G212" s="331">
        <v>841.32889110391716</v>
      </c>
      <c r="H212" s="287">
        <f t="shared" si="11"/>
        <v>841.32889110391716</v>
      </c>
      <c r="I212" s="287">
        <f t="shared" si="9"/>
        <v>49.763046521408114</v>
      </c>
      <c r="J212" s="339"/>
      <c r="K212" s="331">
        <v>724.99805661239998</v>
      </c>
      <c r="L212" s="333">
        <v>116.33083449151721</v>
      </c>
    </row>
    <row r="213" spans="1:12" s="64" customFormat="1" ht="17.649999999999999" customHeight="1" x14ac:dyDescent="0.25">
      <c r="A213" s="336">
        <v>247</v>
      </c>
      <c r="B213" s="337" t="s">
        <v>229</v>
      </c>
      <c r="C213" s="330" t="s">
        <v>614</v>
      </c>
      <c r="D213" s="331">
        <v>343.00819208719997</v>
      </c>
      <c r="E213" s="331">
        <v>343.00819243875594</v>
      </c>
      <c r="F213" s="332">
        <f t="shared" si="10"/>
        <v>1.0249199533518549E-7</v>
      </c>
      <c r="G213" s="331">
        <v>343.00811966639998</v>
      </c>
      <c r="H213" s="287">
        <f t="shared" si="11"/>
        <v>55.644725710504353</v>
      </c>
      <c r="I213" s="287">
        <f t="shared" si="9"/>
        <v>16.222564631729522</v>
      </c>
      <c r="J213" s="339"/>
      <c r="K213" s="331">
        <v>0</v>
      </c>
      <c r="L213" s="333">
        <v>55.644725710504353</v>
      </c>
    </row>
    <row r="214" spans="1:12" s="64" customFormat="1" ht="17.649999999999999" customHeight="1" x14ac:dyDescent="0.25">
      <c r="A214" s="336">
        <v>248</v>
      </c>
      <c r="B214" s="337" t="s">
        <v>229</v>
      </c>
      <c r="C214" s="330" t="s">
        <v>343</v>
      </c>
      <c r="D214" s="331">
        <v>1124.6417408379893</v>
      </c>
      <c r="E214" s="331">
        <v>1124.6417402206202</v>
      </c>
      <c r="F214" s="332">
        <f t="shared" si="10"/>
        <v>-5.489472698627651E-8</v>
      </c>
      <c r="G214" s="331">
        <v>1124.6417403964001</v>
      </c>
      <c r="H214" s="287">
        <f t="shared" si="11"/>
        <v>113.43418299521471</v>
      </c>
      <c r="I214" s="287">
        <f t="shared" si="9"/>
        <v>10.08625048657383</v>
      </c>
      <c r="J214" s="339"/>
      <c r="K214" s="331">
        <v>0</v>
      </c>
      <c r="L214" s="333">
        <v>113.43418299521471</v>
      </c>
    </row>
    <row r="215" spans="1:12" s="64" customFormat="1" ht="17.649999999999999" customHeight="1" x14ac:dyDescent="0.25">
      <c r="A215" s="336">
        <v>249</v>
      </c>
      <c r="B215" s="337" t="s">
        <v>229</v>
      </c>
      <c r="C215" s="330" t="s">
        <v>344</v>
      </c>
      <c r="D215" s="331">
        <v>1039.0422019683895</v>
      </c>
      <c r="E215" s="331">
        <v>1039.0422011752423</v>
      </c>
      <c r="F215" s="332">
        <f t="shared" si="10"/>
        <v>-7.633444454313576E-8</v>
      </c>
      <c r="G215" s="331">
        <v>571.19476282159997</v>
      </c>
      <c r="H215" s="287">
        <f t="shared" si="11"/>
        <v>253.26118260947101</v>
      </c>
      <c r="I215" s="287">
        <f t="shared" si="9"/>
        <v>24.374484724779393</v>
      </c>
      <c r="J215" s="339"/>
      <c r="K215" s="331">
        <v>1.8105200000000001E-5</v>
      </c>
      <c r="L215" s="333">
        <v>253.26116450427099</v>
      </c>
    </row>
    <row r="216" spans="1:12" s="64" customFormat="1" ht="17.649999999999999" customHeight="1" x14ac:dyDescent="0.25">
      <c r="A216" s="336">
        <v>250</v>
      </c>
      <c r="B216" s="337" t="s">
        <v>229</v>
      </c>
      <c r="C216" s="330" t="s">
        <v>345</v>
      </c>
      <c r="D216" s="331">
        <v>811.32024687638943</v>
      </c>
      <c r="E216" s="331">
        <v>811.32024608324218</v>
      </c>
      <c r="F216" s="332">
        <f t="shared" si="10"/>
        <v>-9.776006493211753E-8</v>
      </c>
      <c r="G216" s="331">
        <v>811.32024643480008</v>
      </c>
      <c r="H216" s="287">
        <f t="shared" si="11"/>
        <v>49.977038188569928</v>
      </c>
      <c r="I216" s="287">
        <f t="shared" si="9"/>
        <v>6.159964382725664</v>
      </c>
      <c r="J216" s="339"/>
      <c r="K216" s="331">
        <v>0</v>
      </c>
      <c r="L216" s="333">
        <v>49.977038188569928</v>
      </c>
    </row>
    <row r="217" spans="1:12" s="64" customFormat="1" ht="17.649999999999999" customHeight="1" x14ac:dyDescent="0.25">
      <c r="A217" s="336">
        <v>251</v>
      </c>
      <c r="B217" s="337" t="s">
        <v>247</v>
      </c>
      <c r="C217" s="330" t="s">
        <v>346</v>
      </c>
      <c r="D217" s="331">
        <v>464.50494720719996</v>
      </c>
      <c r="E217" s="331">
        <v>464.50494755875593</v>
      </c>
      <c r="F217" s="332">
        <f t="shared" si="10"/>
        <v>7.5684013722820964E-8</v>
      </c>
      <c r="G217" s="331">
        <v>464.50492910200001</v>
      </c>
      <c r="H217" s="287">
        <f t="shared" si="11"/>
        <v>154.55313534711595</v>
      </c>
      <c r="I217" s="287">
        <f t="shared" si="9"/>
        <v>33.27265643980386</v>
      </c>
      <c r="J217" s="339"/>
      <c r="K217" s="331">
        <v>0</v>
      </c>
      <c r="L217" s="333">
        <v>154.55313534711595</v>
      </c>
    </row>
    <row r="218" spans="1:12" s="64" customFormat="1" ht="17.649999999999999" customHeight="1" x14ac:dyDescent="0.25">
      <c r="A218" s="336">
        <v>252</v>
      </c>
      <c r="B218" s="337" t="s">
        <v>141</v>
      </c>
      <c r="C218" s="330" t="s">
        <v>347</v>
      </c>
      <c r="D218" s="331">
        <v>143.35000353959018</v>
      </c>
      <c r="E218" s="331">
        <v>143.350003098</v>
      </c>
      <c r="F218" s="332">
        <f t="shared" si="10"/>
        <v>-3.080503461205808E-7</v>
      </c>
      <c r="G218" s="331">
        <v>143.350003098</v>
      </c>
      <c r="H218" s="287">
        <f t="shared" si="11"/>
        <v>-3.2161295848709415E-14</v>
      </c>
      <c r="I218" s="287">
        <f t="shared" si="9"/>
        <v>-2.2435504118351936E-14</v>
      </c>
      <c r="J218" s="339"/>
      <c r="K218" s="331">
        <v>0</v>
      </c>
      <c r="L218" s="333">
        <v>-3.2161295848709415E-14</v>
      </c>
    </row>
    <row r="219" spans="1:12" s="64" customFormat="1" ht="17.649999999999999" customHeight="1" x14ac:dyDescent="0.25">
      <c r="A219" s="336">
        <v>253</v>
      </c>
      <c r="B219" s="337" t="s">
        <v>141</v>
      </c>
      <c r="C219" s="330" t="s">
        <v>348</v>
      </c>
      <c r="D219" s="331">
        <v>597.33457984640006</v>
      </c>
      <c r="E219" s="331">
        <v>597.33457967062031</v>
      </c>
      <c r="F219" s="332">
        <f t="shared" si="10"/>
        <v>-2.9427354775179992E-8</v>
      </c>
      <c r="G219" s="331">
        <v>597.33457984640006</v>
      </c>
      <c r="H219" s="287">
        <f t="shared" si="11"/>
        <v>218.23088141538608</v>
      </c>
      <c r="I219" s="287">
        <f t="shared" si="9"/>
        <v>36.534111508448419</v>
      </c>
      <c r="J219" s="339"/>
      <c r="K219" s="331">
        <v>0</v>
      </c>
      <c r="L219" s="333">
        <v>218.23088141538608</v>
      </c>
    </row>
    <row r="220" spans="1:12" s="64" customFormat="1" ht="17.649999999999999" customHeight="1" x14ac:dyDescent="0.25">
      <c r="A220" s="336">
        <v>258</v>
      </c>
      <c r="B220" s="337" t="s">
        <v>214</v>
      </c>
      <c r="C220" s="330" t="s">
        <v>912</v>
      </c>
      <c r="D220" s="331">
        <v>7797.1130112000001</v>
      </c>
      <c r="E220" s="331">
        <v>7797.1130112000001</v>
      </c>
      <c r="F220" s="332">
        <f t="shared" si="10"/>
        <v>0</v>
      </c>
      <c r="G220" s="331">
        <v>6879.9461083148008</v>
      </c>
      <c r="H220" s="287">
        <f t="shared" si="11"/>
        <v>6879.9461083148008</v>
      </c>
      <c r="I220" s="287">
        <f t="shared" si="9"/>
        <v>88.23709619742904</v>
      </c>
      <c r="J220" s="339"/>
      <c r="K220" s="331">
        <v>6879.9461083148008</v>
      </c>
      <c r="L220" s="333">
        <v>0</v>
      </c>
    </row>
    <row r="221" spans="1:12" s="64" customFormat="1" ht="17.649999999999999" customHeight="1" x14ac:dyDescent="0.25">
      <c r="A221" s="336">
        <v>259</v>
      </c>
      <c r="B221" s="337" t="s">
        <v>247</v>
      </c>
      <c r="C221" s="330" t="s">
        <v>615</v>
      </c>
      <c r="D221" s="331">
        <v>606.40874358118936</v>
      </c>
      <c r="E221" s="331">
        <v>606.40874331537793</v>
      </c>
      <c r="F221" s="332">
        <f t="shared" si="10"/>
        <v>-4.383370821869903E-8</v>
      </c>
      <c r="G221" s="331">
        <v>606.40874313960001</v>
      </c>
      <c r="H221" s="287">
        <f t="shared" si="11"/>
        <v>313.30837997508155</v>
      </c>
      <c r="I221" s="287">
        <f t="shared" si="9"/>
        <v>51.666204260537477</v>
      </c>
      <c r="J221" s="339"/>
      <c r="K221" s="331">
        <v>0</v>
      </c>
      <c r="L221" s="333">
        <v>313.30837997508155</v>
      </c>
    </row>
    <row r="222" spans="1:12" s="64" customFormat="1" ht="17.649999999999999" customHeight="1" x14ac:dyDescent="0.25">
      <c r="A222" s="336">
        <v>260</v>
      </c>
      <c r="B222" s="337" t="s">
        <v>141</v>
      </c>
      <c r="C222" s="330" t="s">
        <v>616</v>
      </c>
      <c r="D222" s="331">
        <v>189.96973480678946</v>
      </c>
      <c r="E222" s="331">
        <v>189.96973471675591</v>
      </c>
      <c r="F222" s="332">
        <f t="shared" si="10"/>
        <v>-4.7393626800840138E-8</v>
      </c>
      <c r="G222" s="331">
        <v>189.9697343652</v>
      </c>
      <c r="H222" s="287">
        <f t="shared" si="11"/>
        <v>149.71240372383139</v>
      </c>
      <c r="I222" s="287">
        <f t="shared" si="9"/>
        <v>78.808555450715318</v>
      </c>
      <c r="J222" s="339"/>
      <c r="K222" s="331">
        <v>0</v>
      </c>
      <c r="L222" s="333">
        <v>149.71240372383139</v>
      </c>
    </row>
    <row r="223" spans="1:12" s="64" customFormat="1" ht="17.649999999999999" customHeight="1" x14ac:dyDescent="0.25">
      <c r="A223" s="336">
        <v>261</v>
      </c>
      <c r="B223" s="337" t="s">
        <v>193</v>
      </c>
      <c r="C223" s="330" t="s">
        <v>352</v>
      </c>
      <c r="D223" s="331">
        <v>9147.8349452576003</v>
      </c>
      <c r="E223" s="331">
        <v>7127.7054684559998</v>
      </c>
      <c r="F223" s="332">
        <f t="shared" si="10"/>
        <v>-22.083143048496652</v>
      </c>
      <c r="G223" s="331">
        <v>5792.7324693547998</v>
      </c>
      <c r="H223" s="287">
        <f t="shared" si="11"/>
        <v>2382.5578091042148</v>
      </c>
      <c r="I223" s="287">
        <f t="shared" si="9"/>
        <v>33.426715226216039</v>
      </c>
      <c r="J223" s="339"/>
      <c r="K223" s="331">
        <v>1.8105200000000001E-5</v>
      </c>
      <c r="L223" s="333">
        <v>2382.5577909990147</v>
      </c>
    </row>
    <row r="224" spans="1:12" s="64" customFormat="1" ht="17.649999999999999" customHeight="1" x14ac:dyDescent="0.25">
      <c r="A224" s="336">
        <v>262</v>
      </c>
      <c r="B224" s="337" t="s">
        <v>229</v>
      </c>
      <c r="C224" s="330" t="s">
        <v>353</v>
      </c>
      <c r="D224" s="331">
        <v>681.36228000918936</v>
      </c>
      <c r="E224" s="331">
        <v>681.36227974337794</v>
      </c>
      <c r="F224" s="332">
        <f t="shared" si="10"/>
        <v>-3.9011766261864977E-8</v>
      </c>
      <c r="G224" s="331">
        <v>681.36227956760001</v>
      </c>
      <c r="H224" s="287">
        <f t="shared" si="11"/>
        <v>140.564761133156</v>
      </c>
      <c r="I224" s="287">
        <f t="shared" si="9"/>
        <v>20.629959320039998</v>
      </c>
      <c r="J224" s="339"/>
      <c r="K224" s="331">
        <v>0</v>
      </c>
      <c r="L224" s="333">
        <v>140.564761133156</v>
      </c>
    </row>
    <row r="225" spans="1:12" s="64" customFormat="1" ht="17.649999999999999" customHeight="1" x14ac:dyDescent="0.25">
      <c r="A225" s="336">
        <v>264</v>
      </c>
      <c r="B225" s="337" t="s">
        <v>611</v>
      </c>
      <c r="C225" s="330" t="s">
        <v>354</v>
      </c>
      <c r="D225" s="331">
        <v>13213.267006836799</v>
      </c>
      <c r="E225" s="331">
        <v>13213.267006485234</v>
      </c>
      <c r="F225" s="332">
        <f t="shared" si="10"/>
        <v>-2.6606983283272712E-9</v>
      </c>
      <c r="G225" s="331">
        <v>7962.3281211820004</v>
      </c>
      <c r="H225" s="287">
        <f t="shared" si="11"/>
        <v>6455.5074924079918</v>
      </c>
      <c r="I225" s="287">
        <f t="shared" si="9"/>
        <v>48.85625552892823</v>
      </c>
      <c r="J225" s="339"/>
      <c r="K225" s="331">
        <v>1.8105200000000001E-5</v>
      </c>
      <c r="L225" s="333">
        <v>6455.5074743027917</v>
      </c>
    </row>
    <row r="226" spans="1:12" s="64" customFormat="1" ht="17.649999999999999" customHeight="1" x14ac:dyDescent="0.25">
      <c r="A226" s="336">
        <v>266</v>
      </c>
      <c r="B226" s="337" t="s">
        <v>229</v>
      </c>
      <c r="C226" s="330" t="s">
        <v>355</v>
      </c>
      <c r="D226" s="331">
        <v>3218.6700352000003</v>
      </c>
      <c r="E226" s="331">
        <v>3218.6700352000003</v>
      </c>
      <c r="F226" s="332">
        <f t="shared" si="10"/>
        <v>0</v>
      </c>
      <c r="G226" s="331">
        <v>1651.1581382312002</v>
      </c>
      <c r="H226" s="287">
        <f t="shared" si="11"/>
        <v>1600.9456162212052</v>
      </c>
      <c r="I226" s="287">
        <f t="shared" si="9"/>
        <v>49.739351928372685</v>
      </c>
      <c r="J226" s="339"/>
      <c r="K226" s="331">
        <v>1231.1174982312</v>
      </c>
      <c r="L226" s="333">
        <v>369.8281179900053</v>
      </c>
    </row>
    <row r="227" spans="1:12" s="64" customFormat="1" ht="17.649999999999999" customHeight="1" x14ac:dyDescent="0.25">
      <c r="A227" s="336">
        <v>267</v>
      </c>
      <c r="B227" s="337" t="s">
        <v>229</v>
      </c>
      <c r="C227" s="330" t="s">
        <v>356</v>
      </c>
      <c r="D227" s="331">
        <v>431.79821163718941</v>
      </c>
      <c r="E227" s="331">
        <v>431.79821137137793</v>
      </c>
      <c r="F227" s="332">
        <f t="shared" si="10"/>
        <v>-6.1559191522064793E-8</v>
      </c>
      <c r="G227" s="331">
        <v>431.7982111956</v>
      </c>
      <c r="H227" s="287">
        <f t="shared" si="11"/>
        <v>93.662479788178061</v>
      </c>
      <c r="I227" s="287">
        <f t="shared" si="9"/>
        <v>21.691261640642022</v>
      </c>
      <c r="J227" s="339"/>
      <c r="K227" s="331">
        <v>0</v>
      </c>
      <c r="L227" s="333">
        <v>93.662479788178061</v>
      </c>
    </row>
    <row r="228" spans="1:12" s="64" customFormat="1" ht="17.649999999999999" customHeight="1" x14ac:dyDescent="0.25">
      <c r="A228" s="336">
        <v>268</v>
      </c>
      <c r="B228" s="337" t="s">
        <v>617</v>
      </c>
      <c r="C228" s="330" t="s">
        <v>357</v>
      </c>
      <c r="D228" s="331">
        <v>373.58704204799994</v>
      </c>
      <c r="E228" s="331">
        <v>373.58704204799994</v>
      </c>
      <c r="F228" s="332">
        <f t="shared" si="10"/>
        <v>0</v>
      </c>
      <c r="G228" s="331">
        <v>373.52865277800004</v>
      </c>
      <c r="H228" s="287">
        <f t="shared" si="11"/>
        <v>373.52865277800004</v>
      </c>
      <c r="I228" s="287">
        <f t="shared" si="9"/>
        <v>99.984370638317699</v>
      </c>
      <c r="J228" s="339"/>
      <c r="K228" s="331">
        <v>373.52865277800004</v>
      </c>
      <c r="L228" s="333">
        <v>0</v>
      </c>
    </row>
    <row r="229" spans="1:12" s="64" customFormat="1" ht="17.649999999999999" customHeight="1" x14ac:dyDescent="0.25">
      <c r="A229" s="336">
        <v>269</v>
      </c>
      <c r="B229" s="337" t="s">
        <v>137</v>
      </c>
      <c r="C229" s="330" t="s">
        <v>358</v>
      </c>
      <c r="D229" s="331">
        <v>52.1958069736</v>
      </c>
      <c r="E229" s="331">
        <v>52.195807149378496</v>
      </c>
      <c r="F229" s="332">
        <f t="shared" si="10"/>
        <v>3.3676745658794971E-7</v>
      </c>
      <c r="G229" s="331">
        <v>52.1958069736</v>
      </c>
      <c r="H229" s="287">
        <f t="shared" si="11"/>
        <v>11.334309413404762</v>
      </c>
      <c r="I229" s="287">
        <f t="shared" si="9"/>
        <v>21.714980632385377</v>
      </c>
      <c r="J229" s="339"/>
      <c r="K229" s="331">
        <v>0</v>
      </c>
      <c r="L229" s="333">
        <v>11.334309413404762</v>
      </c>
    </row>
    <row r="230" spans="1:12" s="64" customFormat="1" ht="17.649999999999999" customHeight="1" x14ac:dyDescent="0.25">
      <c r="A230" s="336">
        <v>273</v>
      </c>
      <c r="B230" s="337" t="s">
        <v>141</v>
      </c>
      <c r="C230" s="330" t="s">
        <v>359</v>
      </c>
      <c r="D230" s="331">
        <v>815.70693723760007</v>
      </c>
      <c r="E230" s="331">
        <v>815.706937413378</v>
      </c>
      <c r="F230" s="332">
        <f t="shared" si="10"/>
        <v>2.1549169559875736E-8</v>
      </c>
      <c r="G230" s="331">
        <v>815.70693723760007</v>
      </c>
      <c r="H230" s="287">
        <f t="shared" si="11"/>
        <v>475.16404299350364</v>
      </c>
      <c r="I230" s="287">
        <f t="shared" si="9"/>
        <v>58.251808486545144</v>
      </c>
      <c r="J230" s="339"/>
      <c r="K230" s="331">
        <v>0</v>
      </c>
      <c r="L230" s="333">
        <v>475.16404299350364</v>
      </c>
    </row>
    <row r="231" spans="1:12" s="64" customFormat="1" ht="17.649999999999999" customHeight="1" x14ac:dyDescent="0.25">
      <c r="A231" s="336">
        <v>274</v>
      </c>
      <c r="B231" s="337" t="s">
        <v>141</v>
      </c>
      <c r="C231" s="330" t="s">
        <v>913</v>
      </c>
      <c r="D231" s="331">
        <v>3902.2747705239999</v>
      </c>
      <c r="E231" s="331">
        <v>3902.2747705239999</v>
      </c>
      <c r="F231" s="332">
        <f t="shared" si="10"/>
        <v>0</v>
      </c>
      <c r="G231" s="331">
        <v>2543.6993425055261</v>
      </c>
      <c r="H231" s="287">
        <f t="shared" si="11"/>
        <v>2543.6993425055261</v>
      </c>
      <c r="I231" s="287">
        <f t="shared" si="9"/>
        <v>65.185039293477445</v>
      </c>
      <c r="J231" s="339"/>
      <c r="K231" s="331">
        <v>1817.5814444196001</v>
      </c>
      <c r="L231" s="333">
        <v>726.11789808592584</v>
      </c>
    </row>
    <row r="232" spans="1:12" s="64" customFormat="1" ht="17.649999999999999" customHeight="1" x14ac:dyDescent="0.25">
      <c r="A232" s="336">
        <v>275</v>
      </c>
      <c r="B232" s="337" t="s">
        <v>125</v>
      </c>
      <c r="C232" s="330" t="s">
        <v>361</v>
      </c>
      <c r="D232" s="331">
        <v>1263.74296</v>
      </c>
      <c r="E232" s="331">
        <v>1263.74296</v>
      </c>
      <c r="F232" s="332">
        <f t="shared" si="10"/>
        <v>0</v>
      </c>
      <c r="G232" s="331">
        <v>1263.74296</v>
      </c>
      <c r="H232" s="287">
        <f t="shared" si="11"/>
        <v>276.48322862405371</v>
      </c>
      <c r="I232" s="287">
        <f t="shared" si="9"/>
        <v>21.878122163707538</v>
      </c>
      <c r="J232" s="339"/>
      <c r="K232" s="331">
        <v>0</v>
      </c>
      <c r="L232" s="333">
        <v>276.48322862405371</v>
      </c>
    </row>
    <row r="233" spans="1:12" s="64" customFormat="1" ht="17.649999999999999" customHeight="1" x14ac:dyDescent="0.25">
      <c r="A233" s="336">
        <v>278</v>
      </c>
      <c r="B233" s="337" t="s">
        <v>206</v>
      </c>
      <c r="C233" s="330" t="s">
        <v>914</v>
      </c>
      <c r="D233" s="331">
        <v>4390.2937376</v>
      </c>
      <c r="E233" s="331">
        <v>3874.5128</v>
      </c>
      <c r="F233" s="332">
        <f t="shared" si="10"/>
        <v>-11.748210220711954</v>
      </c>
      <c r="G233" s="331">
        <v>4195.8801009052604</v>
      </c>
      <c r="H233" s="287">
        <f t="shared" si="11"/>
        <v>4195.8801009052604</v>
      </c>
      <c r="I233" s="287">
        <f t="shared" si="9"/>
        <v>108.29439254672899</v>
      </c>
      <c r="J233" s="339"/>
      <c r="K233" s="331">
        <v>1193.1326800000002</v>
      </c>
      <c r="L233" s="333">
        <v>3002.7474209052602</v>
      </c>
    </row>
    <row r="234" spans="1:12" s="64" customFormat="1" ht="17.649999999999999" customHeight="1" x14ac:dyDescent="0.25">
      <c r="A234" s="336">
        <v>280</v>
      </c>
      <c r="B234" s="337" t="s">
        <v>229</v>
      </c>
      <c r="C234" s="330" t="s">
        <v>915</v>
      </c>
      <c r="D234" s="331">
        <v>1839.9590552000002</v>
      </c>
      <c r="E234" s="331">
        <v>1839.9590552000002</v>
      </c>
      <c r="F234" s="332">
        <f t="shared" si="10"/>
        <v>0</v>
      </c>
      <c r="G234" s="331">
        <v>694.40723868919952</v>
      </c>
      <c r="H234" s="287">
        <f t="shared" si="11"/>
        <v>694.40723868919952</v>
      </c>
      <c r="I234" s="287">
        <f t="shared" si="9"/>
        <v>37.740363663348944</v>
      </c>
      <c r="J234" s="339"/>
      <c r="K234" s="331">
        <v>426.00675603000002</v>
      </c>
      <c r="L234" s="333">
        <v>268.4004826591995</v>
      </c>
    </row>
    <row r="235" spans="1:12" s="64" customFormat="1" ht="17.649999999999999" customHeight="1" x14ac:dyDescent="0.25">
      <c r="A235" s="336">
        <v>281</v>
      </c>
      <c r="B235" s="337" t="s">
        <v>137</v>
      </c>
      <c r="C235" s="330" t="s">
        <v>916</v>
      </c>
      <c r="D235" s="331">
        <v>1702.7676811651895</v>
      </c>
      <c r="E235" s="331">
        <v>1702.7676808993781</v>
      </c>
      <c r="F235" s="332">
        <f t="shared" si="10"/>
        <v>-1.5610552850375825E-8</v>
      </c>
      <c r="G235" s="331">
        <v>1217.028115178869</v>
      </c>
      <c r="H235" s="287">
        <f t="shared" si="11"/>
        <v>1217.028115178869</v>
      </c>
      <c r="I235" s="287">
        <f t="shared" si="9"/>
        <v>71.473526825224425</v>
      </c>
      <c r="J235" s="339"/>
      <c r="K235" s="331">
        <v>163.51099424239999</v>
      </c>
      <c r="L235" s="333">
        <v>1053.5171209364692</v>
      </c>
    </row>
    <row r="236" spans="1:12" s="64" customFormat="1" ht="17.649999999999999" customHeight="1" x14ac:dyDescent="0.25">
      <c r="A236" s="336">
        <v>282</v>
      </c>
      <c r="B236" s="337" t="s">
        <v>229</v>
      </c>
      <c r="C236" s="330" t="s">
        <v>917</v>
      </c>
      <c r="D236" s="331">
        <v>1086.3119999999999</v>
      </c>
      <c r="E236" s="331">
        <v>1086.3119999999999</v>
      </c>
      <c r="F236" s="332">
        <f t="shared" si="10"/>
        <v>0</v>
      </c>
      <c r="G236" s="331">
        <v>513.21800441502353</v>
      </c>
      <c r="H236" s="287">
        <f t="shared" si="11"/>
        <v>513.21800441502342</v>
      </c>
      <c r="I236" s="287">
        <f t="shared" si="9"/>
        <v>47.244070250077648</v>
      </c>
      <c r="J236" s="339"/>
      <c r="K236" s="331">
        <v>289.10884874039999</v>
      </c>
      <c r="L236" s="333">
        <v>224.10915567462348</v>
      </c>
    </row>
    <row r="237" spans="1:12" s="64" customFormat="1" ht="17.649999999999999" customHeight="1" x14ac:dyDescent="0.25">
      <c r="A237" s="336">
        <v>283</v>
      </c>
      <c r="B237" s="337" t="s">
        <v>137</v>
      </c>
      <c r="C237" s="330" t="s">
        <v>366</v>
      </c>
      <c r="D237" s="331">
        <v>376.33689603439996</v>
      </c>
      <c r="E237" s="331">
        <v>376.33689585862021</v>
      </c>
      <c r="F237" s="332">
        <f t="shared" si="10"/>
        <v>-4.6708080958524079E-8</v>
      </c>
      <c r="G237" s="331">
        <v>376.33689603439996</v>
      </c>
      <c r="H237" s="287">
        <f t="shared" si="11"/>
        <v>225.80214189265803</v>
      </c>
      <c r="I237" s="287">
        <f t="shared" si="9"/>
        <v>60.000001163182759</v>
      </c>
      <c r="J237" s="339"/>
      <c r="K237" s="331">
        <v>0</v>
      </c>
      <c r="L237" s="333">
        <v>225.80214189265803</v>
      </c>
    </row>
    <row r="238" spans="1:12" s="64" customFormat="1" ht="17.649999999999999" customHeight="1" x14ac:dyDescent="0.25">
      <c r="A238" s="336">
        <v>284</v>
      </c>
      <c r="B238" s="337" t="s">
        <v>125</v>
      </c>
      <c r="C238" s="330" t="s">
        <v>367</v>
      </c>
      <c r="D238" s="331">
        <v>2352.1354285319999</v>
      </c>
      <c r="E238" s="331">
        <v>2352.1354285319999</v>
      </c>
      <c r="F238" s="332">
        <f t="shared" si="10"/>
        <v>0</v>
      </c>
      <c r="G238" s="331">
        <v>778.34254800000008</v>
      </c>
      <c r="H238" s="287">
        <f t="shared" si="11"/>
        <v>327.72319618187606</v>
      </c>
      <c r="I238" s="287">
        <f t="shared" si="9"/>
        <v>13.933007096722003</v>
      </c>
      <c r="J238" s="339"/>
      <c r="K238" s="331">
        <v>1.8105200000000001E-5</v>
      </c>
      <c r="L238" s="333">
        <v>327.72317807667605</v>
      </c>
    </row>
    <row r="239" spans="1:12" s="64" customFormat="1" ht="17.649999999999999" customHeight="1" x14ac:dyDescent="0.25">
      <c r="A239" s="336">
        <v>286</v>
      </c>
      <c r="B239" s="337" t="s">
        <v>129</v>
      </c>
      <c r="C239" s="330" t="s">
        <v>368</v>
      </c>
      <c r="D239" s="331">
        <v>1935.4707927551999</v>
      </c>
      <c r="E239" s="331">
        <v>1935.4707931067487</v>
      </c>
      <c r="F239" s="332">
        <f t="shared" si="10"/>
        <v>1.8163476056543004E-8</v>
      </c>
      <c r="G239" s="331">
        <v>1935.4707927551999</v>
      </c>
      <c r="H239" s="287">
        <f t="shared" si="11"/>
        <v>677.41477748133525</v>
      </c>
      <c r="I239" s="287">
        <f t="shared" si="9"/>
        <v>34.999999994521914</v>
      </c>
      <c r="J239" s="339"/>
      <c r="K239" s="331">
        <v>0</v>
      </c>
      <c r="L239" s="333">
        <v>677.41477748133525</v>
      </c>
    </row>
    <row r="240" spans="1:12" s="64" customFormat="1" ht="17.649999999999999" customHeight="1" x14ac:dyDescent="0.25">
      <c r="A240" s="336">
        <v>288</v>
      </c>
      <c r="B240" s="337" t="s">
        <v>229</v>
      </c>
      <c r="C240" s="330" t="s">
        <v>369</v>
      </c>
      <c r="D240" s="331">
        <v>455.73958664678941</v>
      </c>
      <c r="E240" s="331">
        <v>455.73958655675591</v>
      </c>
      <c r="F240" s="332">
        <f t="shared" si="10"/>
        <v>-1.9755475477722939E-8</v>
      </c>
      <c r="G240" s="331">
        <v>455.7395862052</v>
      </c>
      <c r="H240" s="287">
        <f t="shared" si="11"/>
        <v>257.44228514329183</v>
      </c>
      <c r="I240" s="287">
        <f t="shared" si="9"/>
        <v>56.488901279860848</v>
      </c>
      <c r="J240" s="339"/>
      <c r="K240" s="331">
        <v>0</v>
      </c>
      <c r="L240" s="333">
        <v>257.44228514329183</v>
      </c>
    </row>
    <row r="241" spans="1:12" s="64" customFormat="1" ht="17.649999999999999" customHeight="1" x14ac:dyDescent="0.25">
      <c r="A241" s="336">
        <v>289</v>
      </c>
      <c r="B241" s="337" t="s">
        <v>156</v>
      </c>
      <c r="C241" s="330" t="s">
        <v>618</v>
      </c>
      <c r="D241" s="331">
        <v>7496.1776828727998</v>
      </c>
      <c r="E241" s="331">
        <v>7496.1776825212337</v>
      </c>
      <c r="F241" s="332">
        <f t="shared" si="10"/>
        <v>-4.6899373273845413E-9</v>
      </c>
      <c r="G241" s="331">
        <v>6996.2237136412004</v>
      </c>
      <c r="H241" s="287">
        <f t="shared" si="11"/>
        <v>6996.2237136412004</v>
      </c>
      <c r="I241" s="287">
        <f t="shared" si="9"/>
        <v>93.330548046562839</v>
      </c>
      <c r="J241" s="339"/>
      <c r="K241" s="331">
        <v>6996.2237136412004</v>
      </c>
      <c r="L241" s="333">
        <v>0</v>
      </c>
    </row>
    <row r="242" spans="1:12" s="64" customFormat="1" ht="17.649999999999999" customHeight="1" x14ac:dyDescent="0.25">
      <c r="A242" s="336">
        <v>292</v>
      </c>
      <c r="B242" s="337" t="s">
        <v>141</v>
      </c>
      <c r="C242" s="330" t="s">
        <v>370</v>
      </c>
      <c r="D242" s="331">
        <v>1110.2841176392001</v>
      </c>
      <c r="E242" s="331">
        <v>1110.2841179907557</v>
      </c>
      <c r="F242" s="332">
        <f t="shared" si="10"/>
        <v>3.1663589084018895E-8</v>
      </c>
      <c r="G242" s="331">
        <v>1110.2841176392001</v>
      </c>
      <c r="H242" s="287">
        <f t="shared" si="11"/>
        <v>652.45875084829959</v>
      </c>
      <c r="I242" s="287">
        <f t="shared" si="9"/>
        <v>58.76502602136042</v>
      </c>
      <c r="J242" s="339"/>
      <c r="K242" s="331">
        <v>0</v>
      </c>
      <c r="L242" s="333">
        <v>652.45875084829959</v>
      </c>
    </row>
    <row r="243" spans="1:12" s="64" customFormat="1" ht="17.649999999999999" customHeight="1" x14ac:dyDescent="0.25">
      <c r="A243" s="336">
        <v>293</v>
      </c>
      <c r="B243" s="337" t="s">
        <v>229</v>
      </c>
      <c r="C243" s="330" t="s">
        <v>371</v>
      </c>
      <c r="D243" s="331">
        <v>1270.1831969023999</v>
      </c>
      <c r="E243" s="331">
        <v>1270.1831967266201</v>
      </c>
      <c r="F243" s="332">
        <f t="shared" si="10"/>
        <v>-1.3838942436450452E-8</v>
      </c>
      <c r="G243" s="331">
        <v>1270.1831969023999</v>
      </c>
      <c r="H243" s="287">
        <f t="shared" si="11"/>
        <v>272.4372964488781</v>
      </c>
      <c r="I243" s="287">
        <f t="shared" si="9"/>
        <v>21.448661669511477</v>
      </c>
      <c r="J243" s="339"/>
      <c r="K243" s="331">
        <v>0</v>
      </c>
      <c r="L243" s="333">
        <v>272.4372964488781</v>
      </c>
    </row>
    <row r="244" spans="1:12" s="64" customFormat="1" ht="17.649999999999999" customHeight="1" x14ac:dyDescent="0.25">
      <c r="A244" s="336">
        <v>294</v>
      </c>
      <c r="B244" s="337" t="s">
        <v>251</v>
      </c>
      <c r="C244" s="330" t="s">
        <v>372</v>
      </c>
      <c r="D244" s="331">
        <v>946.33838133440008</v>
      </c>
      <c r="E244" s="331">
        <v>946.33838115862034</v>
      </c>
      <c r="F244" s="332">
        <f t="shared" si="10"/>
        <v>-1.8574723981146235E-8</v>
      </c>
      <c r="G244" s="331">
        <v>946.33838133440008</v>
      </c>
      <c r="H244" s="287">
        <f t="shared" si="11"/>
        <v>195.74308299056426</v>
      </c>
      <c r="I244" s="287">
        <f t="shared" si="9"/>
        <v>20.684259128422145</v>
      </c>
      <c r="J244" s="339"/>
      <c r="K244" s="331">
        <v>0</v>
      </c>
      <c r="L244" s="333">
        <v>195.74308299056426</v>
      </c>
    </row>
    <row r="245" spans="1:12" s="64" customFormat="1" ht="17.649999999999999" customHeight="1" x14ac:dyDescent="0.25">
      <c r="A245" s="336">
        <v>295</v>
      </c>
      <c r="B245" s="337" t="s">
        <v>229</v>
      </c>
      <c r="C245" s="330" t="s">
        <v>373</v>
      </c>
      <c r="D245" s="331">
        <v>363.16042075638944</v>
      </c>
      <c r="E245" s="331">
        <v>363.1604199632423</v>
      </c>
      <c r="F245" s="332">
        <f t="shared" si="10"/>
        <v>-2.1840132546913082E-7</v>
      </c>
      <c r="G245" s="331">
        <v>363.16042031479998</v>
      </c>
      <c r="H245" s="287">
        <f t="shared" si="11"/>
        <v>87.018207976109693</v>
      </c>
      <c r="I245" s="287">
        <f t="shared" si="9"/>
        <v>23.961368913748181</v>
      </c>
      <c r="J245" s="339"/>
      <c r="K245" s="331">
        <v>0</v>
      </c>
      <c r="L245" s="333">
        <v>87.018207976109693</v>
      </c>
    </row>
    <row r="246" spans="1:12" s="64" customFormat="1" ht="17.649999999999999" customHeight="1" x14ac:dyDescent="0.25">
      <c r="A246" s="336">
        <v>296</v>
      </c>
      <c r="B246" s="337" t="s">
        <v>127</v>
      </c>
      <c r="C246" s="330" t="s">
        <v>374</v>
      </c>
      <c r="D246" s="331">
        <v>13085.9678248</v>
      </c>
      <c r="E246" s="331">
        <v>13085.9678248</v>
      </c>
      <c r="F246" s="332">
        <f t="shared" si="10"/>
        <v>0</v>
      </c>
      <c r="G246" s="331">
        <v>8633.3626696188003</v>
      </c>
      <c r="H246" s="287">
        <f t="shared" si="11"/>
        <v>6151.856203467034</v>
      </c>
      <c r="I246" s="287">
        <f t="shared" si="9"/>
        <v>47.011090702884687</v>
      </c>
      <c r="J246" s="339"/>
      <c r="K246" s="331">
        <v>1.8105200000000001E-5</v>
      </c>
      <c r="L246" s="333">
        <v>6151.8561853618339</v>
      </c>
    </row>
    <row r="247" spans="1:12" s="64" customFormat="1" ht="17.649999999999999" customHeight="1" x14ac:dyDescent="0.25">
      <c r="A247" s="336">
        <v>297</v>
      </c>
      <c r="B247" s="337" t="s">
        <v>137</v>
      </c>
      <c r="C247" s="330" t="s">
        <v>375</v>
      </c>
      <c r="D247" s="331">
        <v>2604.7823602755857</v>
      </c>
      <c r="E247" s="331">
        <v>2604.7823598340001</v>
      </c>
      <c r="F247" s="332">
        <f t="shared" si="10"/>
        <v>-1.6952881765064376E-8</v>
      </c>
      <c r="G247" s="331">
        <v>1569.4040352104</v>
      </c>
      <c r="H247" s="287">
        <f t="shared" si="11"/>
        <v>1361.7003982330036</v>
      </c>
      <c r="I247" s="287">
        <f t="shared" si="9"/>
        <v>52.276935656143777</v>
      </c>
      <c r="J247" s="339"/>
      <c r="K247" s="331">
        <v>1.8105200000000001E-5</v>
      </c>
      <c r="L247" s="333">
        <v>1361.7003801278036</v>
      </c>
    </row>
    <row r="248" spans="1:12" s="64" customFormat="1" ht="17.649999999999999" customHeight="1" x14ac:dyDescent="0.25">
      <c r="A248" s="336">
        <v>298</v>
      </c>
      <c r="B248" s="337" t="s">
        <v>127</v>
      </c>
      <c r="C248" s="330" t="s">
        <v>376</v>
      </c>
      <c r="D248" s="331">
        <v>12651.090154452</v>
      </c>
      <c r="E248" s="331">
        <v>12651.090154452</v>
      </c>
      <c r="F248" s="332">
        <f t="shared" si="10"/>
        <v>0</v>
      </c>
      <c r="G248" s="331">
        <v>7700.3640366976006</v>
      </c>
      <c r="H248" s="287">
        <f t="shared" si="11"/>
        <v>7435.2840052891361</v>
      </c>
      <c r="I248" s="287">
        <f t="shared" si="9"/>
        <v>58.771883802224046</v>
      </c>
      <c r="J248" s="339"/>
      <c r="K248" s="331">
        <v>162.9468</v>
      </c>
      <c r="L248" s="333">
        <v>7272.3372052891364</v>
      </c>
    </row>
    <row r="249" spans="1:12" s="64" customFormat="1" ht="17.649999999999999" customHeight="1" x14ac:dyDescent="0.25">
      <c r="A249" s="336">
        <v>300</v>
      </c>
      <c r="B249" s="337" t="s">
        <v>137</v>
      </c>
      <c r="C249" s="330" t="s">
        <v>377</v>
      </c>
      <c r="D249" s="331">
        <v>465.56603910518942</v>
      </c>
      <c r="E249" s="331">
        <v>465.56603883937794</v>
      </c>
      <c r="F249" s="332">
        <f t="shared" si="10"/>
        <v>-5.7094268868240761E-8</v>
      </c>
      <c r="G249" s="331">
        <v>465.56603866360001</v>
      </c>
      <c r="H249" s="287">
        <f t="shared" si="11"/>
        <v>279.33962297874598</v>
      </c>
      <c r="I249" s="287">
        <f t="shared" si="9"/>
        <v>59.99999993021811</v>
      </c>
      <c r="J249" s="339"/>
      <c r="K249" s="331">
        <v>0</v>
      </c>
      <c r="L249" s="333">
        <v>279.33962297874598</v>
      </c>
    </row>
    <row r="250" spans="1:12" s="64" customFormat="1" ht="17.649999999999999" customHeight="1" x14ac:dyDescent="0.25">
      <c r="A250" s="336">
        <v>304</v>
      </c>
      <c r="B250" s="337" t="s">
        <v>137</v>
      </c>
      <c r="C250" s="330" t="s">
        <v>619</v>
      </c>
      <c r="D250" s="331">
        <v>3072.4524399999996</v>
      </c>
      <c r="E250" s="331">
        <v>3612.5503267026165</v>
      </c>
      <c r="F250" s="332">
        <f t="shared" si="10"/>
        <v>17.578722445663544</v>
      </c>
      <c r="G250" s="331">
        <v>2296.2777543324</v>
      </c>
      <c r="H250" s="287">
        <f t="shared" si="11"/>
        <v>2296.2777543324</v>
      </c>
      <c r="I250" s="287">
        <f t="shared" si="9"/>
        <v>63.563896601223149</v>
      </c>
      <c r="J250" s="339"/>
      <c r="K250" s="331">
        <v>2296.2777543324</v>
      </c>
      <c r="L250" s="333">
        <v>0</v>
      </c>
    </row>
    <row r="251" spans="1:12" s="64" customFormat="1" ht="17.649999999999999" customHeight="1" x14ac:dyDescent="0.25">
      <c r="A251" s="336">
        <v>305</v>
      </c>
      <c r="B251" s="337" t="s">
        <v>247</v>
      </c>
      <c r="C251" s="330" t="s">
        <v>378</v>
      </c>
      <c r="D251" s="331">
        <v>146.05888501679999</v>
      </c>
      <c r="E251" s="331">
        <v>146.05888466524263</v>
      </c>
      <c r="F251" s="332">
        <f t="shared" si="10"/>
        <v>-2.4069562698514346E-7</v>
      </c>
      <c r="G251" s="331">
        <v>146.058903122</v>
      </c>
      <c r="H251" s="287">
        <f t="shared" si="11"/>
        <v>31.526042506732505</v>
      </c>
      <c r="I251" s="287">
        <f t="shared" si="9"/>
        <v>21.584474357029443</v>
      </c>
      <c r="J251" s="339"/>
      <c r="K251" s="331">
        <v>0</v>
      </c>
      <c r="L251" s="333">
        <v>31.526042506732505</v>
      </c>
    </row>
    <row r="252" spans="1:12" s="64" customFormat="1" ht="17.649999999999999" customHeight="1" x14ac:dyDescent="0.25">
      <c r="A252" s="336">
        <v>306</v>
      </c>
      <c r="B252" s="337" t="s">
        <v>247</v>
      </c>
      <c r="C252" s="330" t="s">
        <v>379</v>
      </c>
      <c r="D252" s="331">
        <v>1281.6116884243895</v>
      </c>
      <c r="E252" s="331">
        <v>1281.6116876312424</v>
      </c>
      <c r="F252" s="332">
        <f t="shared" si="10"/>
        <v>-6.1886694879831339E-8</v>
      </c>
      <c r="G252" s="331">
        <v>1281.6116879828</v>
      </c>
      <c r="H252" s="287">
        <f t="shared" si="11"/>
        <v>683.8211104242273</v>
      </c>
      <c r="I252" s="287">
        <f t="shared" si="9"/>
        <v>53.356341630132107</v>
      </c>
      <c r="J252" s="339"/>
      <c r="K252" s="331">
        <v>0</v>
      </c>
      <c r="L252" s="333">
        <v>683.8211104242273</v>
      </c>
    </row>
    <row r="253" spans="1:12" s="64" customFormat="1" ht="17.649999999999999" customHeight="1" x14ac:dyDescent="0.25">
      <c r="A253" s="336">
        <v>307</v>
      </c>
      <c r="B253" s="337" t="s">
        <v>229</v>
      </c>
      <c r="C253" s="330" t="s">
        <v>380</v>
      </c>
      <c r="D253" s="331">
        <v>1435.5867100371895</v>
      </c>
      <c r="E253" s="331">
        <v>1435.5867097713781</v>
      </c>
      <c r="F253" s="332">
        <f t="shared" si="10"/>
        <v>-1.8515876831770584E-8</v>
      </c>
      <c r="G253" s="331">
        <v>1435.5867095956</v>
      </c>
      <c r="H253" s="287">
        <f t="shared" si="11"/>
        <v>862.37413095164948</v>
      </c>
      <c r="I253" s="287">
        <f t="shared" si="9"/>
        <v>60.071197725770631</v>
      </c>
      <c r="J253" s="339"/>
      <c r="K253" s="331">
        <v>0</v>
      </c>
      <c r="L253" s="333">
        <v>862.37413095164948</v>
      </c>
    </row>
    <row r="254" spans="1:12" s="64" customFormat="1" ht="17.649999999999999" customHeight="1" x14ac:dyDescent="0.25">
      <c r="A254" s="336">
        <v>308</v>
      </c>
      <c r="B254" s="337" t="s">
        <v>229</v>
      </c>
      <c r="C254" s="330" t="s">
        <v>381</v>
      </c>
      <c r="D254" s="331">
        <v>938.79972049478943</v>
      </c>
      <c r="E254" s="331">
        <v>938.79972040475593</v>
      </c>
      <c r="F254" s="332">
        <f t="shared" si="10"/>
        <v>-9.5902663588276482E-9</v>
      </c>
      <c r="G254" s="331">
        <v>938.79972005319996</v>
      </c>
      <c r="H254" s="287">
        <f t="shared" si="11"/>
        <v>308.14835903073083</v>
      </c>
      <c r="I254" s="287">
        <f t="shared" si="9"/>
        <v>32.823652620803415</v>
      </c>
      <c r="J254" s="339"/>
      <c r="K254" s="331">
        <v>0</v>
      </c>
      <c r="L254" s="333">
        <v>308.14835903073083</v>
      </c>
    </row>
    <row r="255" spans="1:12" s="64" customFormat="1" ht="17.649999999999999" customHeight="1" x14ac:dyDescent="0.25">
      <c r="A255" s="336">
        <v>309</v>
      </c>
      <c r="B255" s="337" t="s">
        <v>229</v>
      </c>
      <c r="C255" s="330" t="s">
        <v>382</v>
      </c>
      <c r="D255" s="331">
        <v>878.3968802352</v>
      </c>
      <c r="E255" s="331">
        <v>878.39688058675586</v>
      </c>
      <c r="F255" s="332">
        <f t="shared" si="10"/>
        <v>4.0022428038355429E-8</v>
      </c>
      <c r="G255" s="331">
        <v>878.3968802352</v>
      </c>
      <c r="H255" s="287">
        <f t="shared" si="11"/>
        <v>675.54080878833429</v>
      </c>
      <c r="I255" s="287">
        <f t="shared" si="9"/>
        <v>76.906102892474209</v>
      </c>
      <c r="J255" s="339"/>
      <c r="K255" s="331">
        <v>0</v>
      </c>
      <c r="L255" s="333">
        <v>675.54080878833429</v>
      </c>
    </row>
    <row r="256" spans="1:12" s="64" customFormat="1" ht="17.649999999999999" customHeight="1" x14ac:dyDescent="0.25">
      <c r="A256" s="336">
        <v>310</v>
      </c>
      <c r="B256" s="337" t="s">
        <v>229</v>
      </c>
      <c r="C256" s="330" t="s">
        <v>918</v>
      </c>
      <c r="D256" s="331">
        <v>2118.7429247999999</v>
      </c>
      <c r="E256" s="331">
        <v>2118.7429247999999</v>
      </c>
      <c r="F256" s="332">
        <f t="shared" si="10"/>
        <v>0</v>
      </c>
      <c r="G256" s="331">
        <v>1105.2464862058127</v>
      </c>
      <c r="H256" s="287">
        <f t="shared" si="11"/>
        <v>1105.2464862058127</v>
      </c>
      <c r="I256" s="287">
        <f t="shared" si="9"/>
        <v>52.165200094303245</v>
      </c>
      <c r="J256" s="339"/>
      <c r="K256" s="331">
        <v>624.05669631360001</v>
      </c>
      <c r="L256" s="333">
        <v>481.18978989221284</v>
      </c>
    </row>
    <row r="257" spans="1:12" s="64" customFormat="1" ht="17.649999999999999" customHeight="1" x14ac:dyDescent="0.25">
      <c r="A257" s="336">
        <v>311</v>
      </c>
      <c r="B257" s="337" t="s">
        <v>206</v>
      </c>
      <c r="C257" s="330" t="s">
        <v>919</v>
      </c>
      <c r="D257" s="331">
        <v>6368.8685038019858</v>
      </c>
      <c r="E257" s="331">
        <v>6368.8685031846162</v>
      </c>
      <c r="F257" s="332">
        <f t="shared" si="10"/>
        <v>-9.6935508508977364E-9</v>
      </c>
      <c r="G257" s="331">
        <v>6077.6159825042223</v>
      </c>
      <c r="H257" s="287">
        <f t="shared" si="11"/>
        <v>6077.6159825042223</v>
      </c>
      <c r="I257" s="287">
        <f t="shared" si="9"/>
        <v>95.426934619002424</v>
      </c>
      <c r="J257" s="339"/>
      <c r="K257" s="331">
        <v>1228.9420679252005</v>
      </c>
      <c r="L257" s="333">
        <v>4848.6739145790216</v>
      </c>
    </row>
    <row r="258" spans="1:12" s="64" customFormat="1" ht="17.649999999999999" customHeight="1" x14ac:dyDescent="0.25">
      <c r="A258" s="336">
        <v>312</v>
      </c>
      <c r="B258" s="337" t="s">
        <v>206</v>
      </c>
      <c r="C258" s="330" t="s">
        <v>385</v>
      </c>
      <c r="D258" s="331">
        <v>479.23314763958945</v>
      </c>
      <c r="E258" s="331">
        <v>479.23314719799998</v>
      </c>
      <c r="F258" s="332">
        <f t="shared" si="10"/>
        <v>-9.2145015173628053E-8</v>
      </c>
      <c r="G258" s="331">
        <v>479.23314719799998</v>
      </c>
      <c r="H258" s="287">
        <f t="shared" si="11"/>
        <v>322.01104484661607</v>
      </c>
      <c r="I258" s="287">
        <f t="shared" si="9"/>
        <v>67.192982524135374</v>
      </c>
      <c r="J258" s="339"/>
      <c r="K258" s="331">
        <v>0</v>
      </c>
      <c r="L258" s="333">
        <v>322.01104484661607</v>
      </c>
    </row>
    <row r="259" spans="1:12" s="64" customFormat="1" ht="17.649999999999999" customHeight="1" x14ac:dyDescent="0.25">
      <c r="A259" s="336">
        <v>313</v>
      </c>
      <c r="B259" s="337" t="s">
        <v>127</v>
      </c>
      <c r="C259" s="330" t="s">
        <v>386</v>
      </c>
      <c r="D259" s="331">
        <v>13131.1221936</v>
      </c>
      <c r="E259" s="331">
        <v>13098.532833599998</v>
      </c>
      <c r="F259" s="332">
        <f t="shared" si="10"/>
        <v>-0.24818411952549013</v>
      </c>
      <c r="G259" s="331">
        <v>7187.7272843399996</v>
      </c>
      <c r="H259" s="287">
        <f t="shared" si="11"/>
        <v>6511.4475014048021</v>
      </c>
      <c r="I259" s="287">
        <f t="shared" si="9"/>
        <v>49.711273652739294</v>
      </c>
      <c r="J259" s="339"/>
      <c r="K259" s="331">
        <v>1.8105200000000001E-5</v>
      </c>
      <c r="L259" s="333">
        <v>6511.447483299602</v>
      </c>
    </row>
    <row r="260" spans="1:12" s="64" customFormat="1" ht="17.649999999999999" customHeight="1" x14ac:dyDescent="0.25">
      <c r="A260" s="336">
        <v>314</v>
      </c>
      <c r="B260" s="337" t="s">
        <v>137</v>
      </c>
      <c r="C260" s="330" t="s">
        <v>387</v>
      </c>
      <c r="D260" s="331">
        <v>1733.6620323411896</v>
      </c>
      <c r="E260" s="331">
        <v>1733.662032075378</v>
      </c>
      <c r="F260" s="332">
        <f t="shared" si="10"/>
        <v>-1.5332375369325746E-8</v>
      </c>
      <c r="G260" s="331">
        <v>1733.6620318996002</v>
      </c>
      <c r="H260" s="287">
        <f t="shared" si="11"/>
        <v>1426.5123981555676</v>
      </c>
      <c r="I260" s="287">
        <f t="shared" si="9"/>
        <v>82.283188520191587</v>
      </c>
      <c r="J260" s="339"/>
      <c r="K260" s="331">
        <v>0</v>
      </c>
      <c r="L260" s="333">
        <v>1426.5123981555676</v>
      </c>
    </row>
    <row r="261" spans="1:12" s="64" customFormat="1" ht="17.649999999999999" customHeight="1" x14ac:dyDescent="0.25">
      <c r="A261" s="336">
        <v>316</v>
      </c>
      <c r="B261" s="337" t="s">
        <v>141</v>
      </c>
      <c r="C261" s="330" t="s">
        <v>388</v>
      </c>
      <c r="D261" s="331">
        <v>323.43438923078941</v>
      </c>
      <c r="E261" s="331">
        <v>323.43438914075597</v>
      </c>
      <c r="F261" s="332">
        <f t="shared" si="10"/>
        <v>-2.7836691174343287E-8</v>
      </c>
      <c r="G261" s="331">
        <v>323.4343887892</v>
      </c>
      <c r="H261" s="287">
        <f t="shared" si="11"/>
        <v>196.97503121044639</v>
      </c>
      <c r="I261" s="287">
        <f t="shared" si="9"/>
        <v>60.901078495003347</v>
      </c>
      <c r="J261" s="339"/>
      <c r="K261" s="331">
        <v>0</v>
      </c>
      <c r="L261" s="333">
        <v>196.97503121044639</v>
      </c>
    </row>
    <row r="262" spans="1:12" s="64" customFormat="1" ht="17.649999999999999" customHeight="1" x14ac:dyDescent="0.25">
      <c r="A262" s="336">
        <v>317</v>
      </c>
      <c r="B262" s="337" t="s">
        <v>229</v>
      </c>
      <c r="C262" s="330" t="s">
        <v>389</v>
      </c>
      <c r="D262" s="331">
        <v>1215.3496618875895</v>
      </c>
      <c r="E262" s="331">
        <v>1215.349661446</v>
      </c>
      <c r="F262" s="332">
        <f t="shared" si="10"/>
        <v>-3.6334355968392629E-8</v>
      </c>
      <c r="G262" s="331">
        <v>1215.349661446</v>
      </c>
      <c r="H262" s="287">
        <f t="shared" si="11"/>
        <v>678.53690061287909</v>
      </c>
      <c r="I262" s="287">
        <f t="shared" si="9"/>
        <v>55.830591157245124</v>
      </c>
      <c r="J262" s="339"/>
      <c r="K262" s="331">
        <v>0</v>
      </c>
      <c r="L262" s="333">
        <v>678.53690061287909</v>
      </c>
    </row>
    <row r="263" spans="1:12" s="64" customFormat="1" ht="17.649999999999999" customHeight="1" x14ac:dyDescent="0.25">
      <c r="A263" s="336">
        <v>318</v>
      </c>
      <c r="B263" s="337" t="s">
        <v>141</v>
      </c>
      <c r="C263" s="330" t="s">
        <v>390</v>
      </c>
      <c r="D263" s="331">
        <v>272.398889768</v>
      </c>
      <c r="E263" s="331">
        <v>272.398889768</v>
      </c>
      <c r="F263" s="332">
        <f t="shared" si="10"/>
        <v>0</v>
      </c>
      <c r="G263" s="331">
        <v>272.398889768</v>
      </c>
      <c r="H263" s="287">
        <f t="shared" si="11"/>
        <v>89.08804585019746</v>
      </c>
      <c r="I263" s="287">
        <f t="shared" si="9"/>
        <v>32.704995944026443</v>
      </c>
      <c r="J263" s="339"/>
      <c r="K263" s="331">
        <v>0</v>
      </c>
      <c r="L263" s="333">
        <v>89.08804585019746</v>
      </c>
    </row>
    <row r="264" spans="1:12" s="64" customFormat="1" ht="17.649999999999999" customHeight="1" x14ac:dyDescent="0.25">
      <c r="A264" s="336">
        <v>319</v>
      </c>
      <c r="B264" s="337" t="s">
        <v>229</v>
      </c>
      <c r="C264" s="330" t="s">
        <v>391</v>
      </c>
      <c r="D264" s="331">
        <v>815.69773979599995</v>
      </c>
      <c r="E264" s="331">
        <v>815.69773979599995</v>
      </c>
      <c r="F264" s="332">
        <f t="shared" si="10"/>
        <v>0</v>
      </c>
      <c r="G264" s="331">
        <v>815.69773979599995</v>
      </c>
      <c r="H264" s="287">
        <f t="shared" si="11"/>
        <v>326.27909928328796</v>
      </c>
      <c r="I264" s="287">
        <f t="shared" si="9"/>
        <v>40.000000412516528</v>
      </c>
      <c r="J264" s="339"/>
      <c r="K264" s="331">
        <v>0</v>
      </c>
      <c r="L264" s="333">
        <v>326.27909928328796</v>
      </c>
    </row>
    <row r="265" spans="1:12" s="64" customFormat="1" ht="17.649999999999999" customHeight="1" x14ac:dyDescent="0.25">
      <c r="A265" s="336">
        <v>320</v>
      </c>
      <c r="B265" s="337" t="s">
        <v>137</v>
      </c>
      <c r="C265" s="330" t="s">
        <v>392</v>
      </c>
      <c r="D265" s="331">
        <v>1096.4730551011894</v>
      </c>
      <c r="E265" s="331">
        <v>1096.473054835378</v>
      </c>
      <c r="F265" s="332">
        <f t="shared" si="10"/>
        <v>-2.424241074550082E-8</v>
      </c>
      <c r="G265" s="331">
        <v>1096.4730546595999</v>
      </c>
      <c r="H265" s="287">
        <f t="shared" si="11"/>
        <v>680.42619656783745</v>
      </c>
      <c r="I265" s="287">
        <f t="shared" si="9"/>
        <v>62.05589764082211</v>
      </c>
      <c r="J265" s="339"/>
      <c r="K265" s="331">
        <v>0</v>
      </c>
      <c r="L265" s="333">
        <v>680.42619656783745</v>
      </c>
    </row>
    <row r="266" spans="1:12" s="64" customFormat="1" ht="17.649999999999999" customHeight="1" x14ac:dyDescent="0.25">
      <c r="A266" s="336">
        <v>321</v>
      </c>
      <c r="B266" s="337" t="s">
        <v>229</v>
      </c>
      <c r="C266" s="330" t="s">
        <v>920</v>
      </c>
      <c r="D266" s="331">
        <v>1063.3908168</v>
      </c>
      <c r="E266" s="331">
        <v>1063.3908168</v>
      </c>
      <c r="F266" s="332">
        <f t="shared" si="10"/>
        <v>0</v>
      </c>
      <c r="G266" s="331">
        <v>951.16282806761558</v>
      </c>
      <c r="H266" s="287">
        <f t="shared" si="11"/>
        <v>951.16282806761558</v>
      </c>
      <c r="I266" s="287">
        <f t="shared" si="9"/>
        <v>89.446214227229675</v>
      </c>
      <c r="J266" s="339"/>
      <c r="K266" s="331">
        <v>551.62707908120001</v>
      </c>
      <c r="L266" s="333">
        <v>399.53574898641557</v>
      </c>
    </row>
    <row r="267" spans="1:12" s="64" customFormat="1" ht="17.649999999999999" customHeight="1" x14ac:dyDescent="0.25">
      <c r="A267" s="336">
        <v>322</v>
      </c>
      <c r="B267" s="337" t="s">
        <v>229</v>
      </c>
      <c r="C267" s="330" t="s">
        <v>394</v>
      </c>
      <c r="D267" s="331">
        <v>8014.5999156800008</v>
      </c>
      <c r="E267" s="331">
        <v>8014.5999156800008</v>
      </c>
      <c r="F267" s="332">
        <f t="shared" si="10"/>
        <v>0</v>
      </c>
      <c r="G267" s="331">
        <v>8014.5999156800008</v>
      </c>
      <c r="H267" s="287">
        <f t="shared" si="11"/>
        <v>5825.5179837820888</v>
      </c>
      <c r="I267" s="287">
        <f t="shared" si="9"/>
        <v>72.686323023871381</v>
      </c>
      <c r="J267" s="339"/>
      <c r="K267" s="331">
        <v>0</v>
      </c>
      <c r="L267" s="333">
        <v>5825.5179837820888</v>
      </c>
    </row>
    <row r="268" spans="1:12" s="64" customFormat="1" ht="17.649999999999999" customHeight="1" x14ac:dyDescent="0.25">
      <c r="A268" s="336">
        <v>327</v>
      </c>
      <c r="B268" s="337" t="s">
        <v>125</v>
      </c>
      <c r="C268" s="330" t="s">
        <v>395</v>
      </c>
      <c r="D268" s="331">
        <v>1141.6777016000001</v>
      </c>
      <c r="E268" s="331">
        <v>950.22506047724221</v>
      </c>
      <c r="F268" s="332">
        <f t="shared" si="10"/>
        <v>-16.769412317893867</v>
      </c>
      <c r="G268" s="331">
        <v>950.2250608288</v>
      </c>
      <c r="H268" s="287">
        <f t="shared" si="11"/>
        <v>948.77841895734787</v>
      </c>
      <c r="I268" s="287">
        <f t="shared" si="9"/>
        <v>99.847758012278916</v>
      </c>
      <c r="J268" s="339"/>
      <c r="K268" s="331">
        <v>1.8105200000000001E-5</v>
      </c>
      <c r="L268" s="333">
        <v>948.77840085214791</v>
      </c>
    </row>
    <row r="269" spans="1:12" s="64" customFormat="1" ht="17.649999999999999" customHeight="1" x14ac:dyDescent="0.25">
      <c r="A269" s="336">
        <v>328</v>
      </c>
      <c r="B269" s="337" t="s">
        <v>137</v>
      </c>
      <c r="C269" s="330" t="s">
        <v>396</v>
      </c>
      <c r="D269" s="331">
        <v>82.060370583999998</v>
      </c>
      <c r="E269" s="331">
        <v>82.060370583999998</v>
      </c>
      <c r="F269" s="332">
        <f t="shared" si="10"/>
        <v>0</v>
      </c>
      <c r="G269" s="331">
        <v>82.060370583999998</v>
      </c>
      <c r="H269" s="287">
        <f t="shared" si="11"/>
        <v>68.237874596975544</v>
      </c>
      <c r="I269" s="287">
        <f t="shared" si="9"/>
        <v>83.155698799976491</v>
      </c>
      <c r="J269" s="339"/>
      <c r="K269" s="331">
        <v>0</v>
      </c>
      <c r="L269" s="333">
        <v>68.237874596975544</v>
      </c>
    </row>
    <row r="270" spans="1:12" s="64" customFormat="1" ht="17.649999999999999" customHeight="1" x14ac:dyDescent="0.25">
      <c r="A270" s="336">
        <v>336</v>
      </c>
      <c r="B270" s="337" t="s">
        <v>229</v>
      </c>
      <c r="C270" s="330" t="s">
        <v>397</v>
      </c>
      <c r="D270" s="331">
        <v>1155.8514845979894</v>
      </c>
      <c r="E270" s="331">
        <v>1155.8514839806203</v>
      </c>
      <c r="F270" s="332">
        <f t="shared" si="10"/>
        <v>-5.3412492206916795E-8</v>
      </c>
      <c r="G270" s="331">
        <v>1155.8514841563999</v>
      </c>
      <c r="H270" s="287">
        <f t="shared" si="11"/>
        <v>876.54413598530755</v>
      </c>
      <c r="I270" s="287">
        <f t="shared" ref="I270:I311" si="12">+H270/E270*100</f>
        <v>75.835360176775467</v>
      </c>
      <c r="J270" s="339"/>
      <c r="K270" s="331">
        <v>0</v>
      </c>
      <c r="L270" s="333">
        <v>876.54413598530755</v>
      </c>
    </row>
    <row r="271" spans="1:12" s="64" customFormat="1" ht="17.649999999999999" customHeight="1" x14ac:dyDescent="0.25">
      <c r="A271" s="336">
        <v>337</v>
      </c>
      <c r="B271" s="342" t="s">
        <v>620</v>
      </c>
      <c r="C271" s="330" t="s">
        <v>398</v>
      </c>
      <c r="D271" s="331">
        <v>2631.5546096000003</v>
      </c>
      <c r="E271" s="331">
        <v>2631.5546096000003</v>
      </c>
      <c r="F271" s="332">
        <f t="shared" si="10"/>
        <v>0</v>
      </c>
      <c r="G271" s="331">
        <v>2222.3787496731666</v>
      </c>
      <c r="H271" s="287">
        <f t="shared" si="11"/>
        <v>2222.3787496731666</v>
      </c>
      <c r="I271" s="287">
        <f t="shared" si="12"/>
        <v>84.451173521759856</v>
      </c>
      <c r="J271" s="339"/>
      <c r="K271" s="331">
        <v>1212.5148216508001</v>
      </c>
      <c r="L271" s="333">
        <v>1009.8639280223667</v>
      </c>
    </row>
    <row r="272" spans="1:12" s="64" customFormat="1" ht="17.649999999999999" customHeight="1" x14ac:dyDescent="0.25">
      <c r="A272" s="336">
        <v>338</v>
      </c>
      <c r="B272" s="337" t="s">
        <v>229</v>
      </c>
      <c r="C272" s="330" t="s">
        <v>2</v>
      </c>
      <c r="D272" s="331">
        <v>3016.1452680000002</v>
      </c>
      <c r="E272" s="331">
        <v>3016.1452680000002</v>
      </c>
      <c r="F272" s="332">
        <f>E272/D272*100-100</f>
        <v>0</v>
      </c>
      <c r="G272" s="331">
        <v>1048.7691041620951</v>
      </c>
      <c r="H272" s="287">
        <f>+K272+L272</f>
        <v>1048.7691041620951</v>
      </c>
      <c r="I272" s="287">
        <f t="shared" si="12"/>
        <v>34.771836598491554</v>
      </c>
      <c r="J272" s="339"/>
      <c r="K272" s="331">
        <v>585.32473079400006</v>
      </c>
      <c r="L272" s="333">
        <v>463.44437336809506</v>
      </c>
    </row>
    <row r="273" spans="1:12" s="64" customFormat="1" ht="17.649999999999999" customHeight="1" x14ac:dyDescent="0.25">
      <c r="A273" s="336">
        <v>339</v>
      </c>
      <c r="B273" s="337" t="s">
        <v>229</v>
      </c>
      <c r="C273" s="330" t="s">
        <v>621</v>
      </c>
      <c r="D273" s="331">
        <v>9896.9930333800003</v>
      </c>
      <c r="E273" s="331">
        <v>9896.9930333800003</v>
      </c>
      <c r="F273" s="332">
        <f>E273/D273*100-100</f>
        <v>0</v>
      </c>
      <c r="G273" s="331">
        <v>9896.9930333800003</v>
      </c>
      <c r="H273" s="287">
        <f>+K273+L273</f>
        <v>7538.679418892094</v>
      </c>
      <c r="I273" s="287">
        <f t="shared" si="12"/>
        <v>76.171412806557271</v>
      </c>
      <c r="J273" s="339"/>
      <c r="K273" s="331">
        <v>0</v>
      </c>
      <c r="L273" s="333">
        <v>7538.679418892094</v>
      </c>
    </row>
    <row r="274" spans="1:12" s="64" customFormat="1" ht="17.649999999999999" customHeight="1" x14ac:dyDescent="0.25">
      <c r="A274" s="336">
        <v>348</v>
      </c>
      <c r="B274" s="343" t="s">
        <v>141</v>
      </c>
      <c r="C274" s="330" t="s">
        <v>921</v>
      </c>
      <c r="D274" s="331">
        <v>200.17109119999998</v>
      </c>
      <c r="E274" s="331">
        <v>105.26587749324266</v>
      </c>
      <c r="F274" s="332">
        <f>E274/D274*100-100</f>
        <v>-47.412047932502524</v>
      </c>
      <c r="G274" s="331">
        <v>195.38247093191598</v>
      </c>
      <c r="H274" s="287">
        <f>+K274+L274</f>
        <v>195.38247093191598</v>
      </c>
      <c r="I274" s="287">
        <f t="shared" si="12"/>
        <v>185.60855196828447</v>
      </c>
      <c r="J274" s="339"/>
      <c r="K274" s="331">
        <v>100.61657111599999</v>
      </c>
      <c r="L274" s="333">
        <v>94.765899815915986</v>
      </c>
    </row>
    <row r="275" spans="1:12" s="64" customFormat="1" ht="17.649999999999999" customHeight="1" x14ac:dyDescent="0.25">
      <c r="A275" s="336">
        <v>349</v>
      </c>
      <c r="B275" s="337" t="s">
        <v>229</v>
      </c>
      <c r="C275" s="330" t="s">
        <v>922</v>
      </c>
      <c r="D275" s="331">
        <v>1502.7678103999999</v>
      </c>
      <c r="E275" s="331">
        <v>1502.7678103999999</v>
      </c>
      <c r="F275" s="332">
        <f>E275/D275*100-100</f>
        <v>0</v>
      </c>
      <c r="G275" s="331">
        <v>445.90419021617004</v>
      </c>
      <c r="H275" s="287">
        <f>+K275+L275</f>
        <v>445.90419021617009</v>
      </c>
      <c r="I275" s="287">
        <f t="shared" si="12"/>
        <v>29.672194675069687</v>
      </c>
      <c r="J275" s="339"/>
      <c r="K275" s="331">
        <v>54.315600000000003</v>
      </c>
      <c r="L275" s="333">
        <v>391.58859021617008</v>
      </c>
    </row>
    <row r="276" spans="1:12" s="64" customFormat="1" ht="17.649999999999999" customHeight="1" x14ac:dyDescent="0.25">
      <c r="A276" s="336">
        <v>350</v>
      </c>
      <c r="B276" s="337" t="s">
        <v>229</v>
      </c>
      <c r="C276" s="330" t="s">
        <v>573</v>
      </c>
      <c r="D276" s="331">
        <v>2375.8005544000002</v>
      </c>
      <c r="E276" s="331">
        <v>1365.02909744662</v>
      </c>
      <c r="F276" s="332">
        <f>E276/D276*100-100</f>
        <v>-42.544457491662094</v>
      </c>
      <c r="G276" s="331">
        <v>1365.0290976224001</v>
      </c>
      <c r="H276" s="287">
        <f>+K276+L276</f>
        <v>1318.2134268889517</v>
      </c>
      <c r="I276" s="287">
        <f t="shared" si="12"/>
        <v>96.570353654347727</v>
      </c>
      <c r="J276" s="339"/>
      <c r="K276" s="331">
        <v>181.40659034199999</v>
      </c>
      <c r="L276" s="333">
        <v>1136.8068365469517</v>
      </c>
    </row>
    <row r="277" spans="1:12" s="64" customFormat="1" ht="17.649999999999999" customHeight="1" x14ac:dyDescent="0.25">
      <c r="A277" s="444" t="s">
        <v>622</v>
      </c>
      <c r="B277" s="444"/>
      <c r="C277" s="444"/>
      <c r="D277" s="283">
        <f>SUM(D278:D311)</f>
        <v>243993.76797092721</v>
      </c>
      <c r="E277" s="283">
        <f>SUM(E278:E311)</f>
        <v>243993.76796952073</v>
      </c>
      <c r="F277" s="327">
        <f>SUM(F278:F311)</f>
        <v>-3.8397530488509801E-8</v>
      </c>
      <c r="G277" s="283">
        <f>SUM(G278:G311)</f>
        <v>196346.31881772639</v>
      </c>
      <c r="H277" s="327">
        <f>SUM(H278:H311)</f>
        <v>196346.31881596005</v>
      </c>
      <c r="I277" s="344">
        <f t="shared" si="12"/>
        <v>80.471858133887793</v>
      </c>
      <c r="J277" s="327"/>
      <c r="K277" s="283">
        <f>SUM(K278:K311)</f>
        <v>6787.2235311351997</v>
      </c>
      <c r="L277" s="283">
        <f>SUM(L278:L311)</f>
        <v>189559.09528482484</v>
      </c>
    </row>
    <row r="278" spans="1:12" s="64" customFormat="1" ht="17.649999999999999" customHeight="1" x14ac:dyDescent="0.25">
      <c r="A278" s="329">
        <v>1</v>
      </c>
      <c r="B278" s="303" t="s">
        <v>623</v>
      </c>
      <c r="C278" s="345" t="s">
        <v>624</v>
      </c>
      <c r="D278" s="331">
        <v>6527.2867040000001</v>
      </c>
      <c r="E278" s="331">
        <v>6527.2867040000001</v>
      </c>
      <c r="F278" s="287">
        <f>E278/D278*100-100</f>
        <v>0</v>
      </c>
      <c r="G278" s="331">
        <v>6527.2867040000001</v>
      </c>
      <c r="H278" s="331">
        <v>6527.2867040000001</v>
      </c>
      <c r="I278" s="287">
        <f t="shared" si="12"/>
        <v>100</v>
      </c>
      <c r="J278" s="332"/>
      <c r="K278" s="331">
        <v>0</v>
      </c>
      <c r="L278" s="333">
        <v>6527.2867040000001</v>
      </c>
    </row>
    <row r="279" spans="1:12" s="64" customFormat="1" ht="17.649999999999999" customHeight="1" x14ac:dyDescent="0.25">
      <c r="A279" s="329">
        <v>2</v>
      </c>
      <c r="B279" s="303" t="s">
        <v>127</v>
      </c>
      <c r="C279" s="345" t="s">
        <v>625</v>
      </c>
      <c r="D279" s="331">
        <v>4668.2447679999996</v>
      </c>
      <c r="E279" s="331">
        <v>4668.2447679999996</v>
      </c>
      <c r="F279" s="287">
        <f t="shared" ref="F279:F311" si="13">E279/D279*100-100</f>
        <v>0</v>
      </c>
      <c r="G279" s="331">
        <v>4668.2447679999996</v>
      </c>
      <c r="H279" s="331">
        <v>4668.2447679999996</v>
      </c>
      <c r="I279" s="287">
        <f t="shared" si="12"/>
        <v>100</v>
      </c>
      <c r="J279" s="332"/>
      <c r="K279" s="331">
        <v>0</v>
      </c>
      <c r="L279" s="333">
        <v>4668.2447679999996</v>
      </c>
    </row>
    <row r="280" spans="1:12" s="64" customFormat="1" ht="17.649999999999999" customHeight="1" x14ac:dyDescent="0.25">
      <c r="A280" s="329">
        <v>3</v>
      </c>
      <c r="B280" s="303" t="s">
        <v>127</v>
      </c>
      <c r="C280" s="346" t="s">
        <v>923</v>
      </c>
      <c r="D280" s="331">
        <v>6648.0483880000002</v>
      </c>
      <c r="E280" s="331">
        <v>6648.0483880000002</v>
      </c>
      <c r="F280" s="287">
        <f t="shared" si="13"/>
        <v>0</v>
      </c>
      <c r="G280" s="331">
        <v>6648.0483880000002</v>
      </c>
      <c r="H280" s="331">
        <v>6648.0483880000002</v>
      </c>
      <c r="I280" s="287">
        <f t="shared" si="12"/>
        <v>100</v>
      </c>
      <c r="J280" s="332"/>
      <c r="K280" s="331">
        <v>0</v>
      </c>
      <c r="L280" s="333">
        <v>6648.0483880000002</v>
      </c>
    </row>
    <row r="281" spans="1:12" s="64" customFormat="1" ht="17.649999999999999" customHeight="1" x14ac:dyDescent="0.25">
      <c r="A281" s="329">
        <v>4</v>
      </c>
      <c r="B281" s="303" t="s">
        <v>127</v>
      </c>
      <c r="C281" s="345" t="s">
        <v>626</v>
      </c>
      <c r="D281" s="331">
        <v>2710.7125174668004</v>
      </c>
      <c r="E281" s="331">
        <v>2710.7125171152334</v>
      </c>
      <c r="F281" s="287">
        <f t="shared" si="13"/>
        <v>-1.2969536555829109E-8</v>
      </c>
      <c r="G281" s="331">
        <v>2710.7125174668004</v>
      </c>
      <c r="H281" s="331">
        <v>2710.7125174668004</v>
      </c>
      <c r="I281" s="287">
        <f t="shared" si="12"/>
        <v>100.00000001296954</v>
      </c>
      <c r="J281" s="332"/>
      <c r="K281" s="331">
        <v>0</v>
      </c>
      <c r="L281" s="333">
        <v>2710.7125174668004</v>
      </c>
    </row>
    <row r="282" spans="1:12" s="64" customFormat="1" ht="17.649999999999999" customHeight="1" x14ac:dyDescent="0.25">
      <c r="A282" s="329">
        <v>5</v>
      </c>
      <c r="B282" s="303" t="s">
        <v>127</v>
      </c>
      <c r="C282" s="345" t="s">
        <v>627</v>
      </c>
      <c r="D282" s="331">
        <v>3171.8858725064001</v>
      </c>
      <c r="E282" s="331">
        <v>3171.8858723306166</v>
      </c>
      <c r="F282" s="287">
        <f t="shared" si="13"/>
        <v>-5.541920700125047E-9</v>
      </c>
      <c r="G282" s="331">
        <v>3148.1321760000001</v>
      </c>
      <c r="H282" s="331">
        <v>3148.1321760000001</v>
      </c>
      <c r="I282" s="287">
        <f t="shared" si="12"/>
        <v>99.251117559498979</v>
      </c>
      <c r="J282" s="332"/>
      <c r="K282" s="331">
        <v>0</v>
      </c>
      <c r="L282" s="333">
        <v>3148.1321760000001</v>
      </c>
    </row>
    <row r="283" spans="1:12" s="64" customFormat="1" ht="17.649999999999999" customHeight="1" x14ac:dyDescent="0.25">
      <c r="A283" s="329">
        <v>6</v>
      </c>
      <c r="B283" s="303" t="s">
        <v>135</v>
      </c>
      <c r="C283" s="345" t="s">
        <v>628</v>
      </c>
      <c r="D283" s="331">
        <v>3697.5344700000001</v>
      </c>
      <c r="E283" s="331">
        <v>3697.5344700000001</v>
      </c>
      <c r="F283" s="287">
        <f t="shared" si="13"/>
        <v>0</v>
      </c>
      <c r="G283" s="331">
        <v>3697.5344700000001</v>
      </c>
      <c r="H283" s="331">
        <v>3697.5344700000001</v>
      </c>
      <c r="I283" s="287">
        <f t="shared" si="12"/>
        <v>100</v>
      </c>
      <c r="J283" s="332"/>
      <c r="K283" s="331">
        <v>0</v>
      </c>
      <c r="L283" s="333">
        <v>3697.5344700000001</v>
      </c>
    </row>
    <row r="284" spans="1:12" s="64" customFormat="1" ht="17.649999999999999" customHeight="1" x14ac:dyDescent="0.25">
      <c r="A284" s="329">
        <v>7</v>
      </c>
      <c r="B284" s="303" t="s">
        <v>127</v>
      </c>
      <c r="C284" s="345" t="s">
        <v>629</v>
      </c>
      <c r="D284" s="331">
        <v>4684.9015520000003</v>
      </c>
      <c r="E284" s="331">
        <v>4684.9015520000003</v>
      </c>
      <c r="F284" s="287">
        <f t="shared" si="13"/>
        <v>0</v>
      </c>
      <c r="G284" s="331">
        <v>4684.9015520000003</v>
      </c>
      <c r="H284" s="331">
        <v>4684.9015520000003</v>
      </c>
      <c r="I284" s="287">
        <f t="shared" si="12"/>
        <v>100</v>
      </c>
      <c r="J284" s="332"/>
      <c r="K284" s="331">
        <v>0</v>
      </c>
      <c r="L284" s="333">
        <v>4684.9015520000003</v>
      </c>
    </row>
    <row r="285" spans="1:12" s="64" customFormat="1" ht="17.649999999999999" customHeight="1" x14ac:dyDescent="0.25">
      <c r="A285" s="329">
        <v>8</v>
      </c>
      <c r="B285" s="303" t="s">
        <v>127</v>
      </c>
      <c r="C285" s="345" t="s">
        <v>630</v>
      </c>
      <c r="D285" s="331">
        <v>2924.3519040000001</v>
      </c>
      <c r="E285" s="331">
        <v>2924.3519040000001</v>
      </c>
      <c r="F285" s="287">
        <f t="shared" si="13"/>
        <v>0</v>
      </c>
      <c r="G285" s="331">
        <v>2924.3519040000001</v>
      </c>
      <c r="H285" s="331">
        <v>2924.3519040000001</v>
      </c>
      <c r="I285" s="287">
        <f t="shared" si="12"/>
        <v>100</v>
      </c>
      <c r="J285" s="332"/>
      <c r="K285" s="331">
        <v>0</v>
      </c>
      <c r="L285" s="333">
        <v>2924.3519040000001</v>
      </c>
    </row>
    <row r="286" spans="1:12" s="64" customFormat="1" ht="17.649999999999999" customHeight="1" x14ac:dyDescent="0.25">
      <c r="A286" s="329">
        <v>9</v>
      </c>
      <c r="B286" s="303" t="s">
        <v>127</v>
      </c>
      <c r="C286" s="345" t="s">
        <v>631</v>
      </c>
      <c r="D286" s="331">
        <v>4308.1323400000001</v>
      </c>
      <c r="E286" s="331">
        <v>4308.1323400000001</v>
      </c>
      <c r="F286" s="287">
        <f t="shared" si="13"/>
        <v>0</v>
      </c>
      <c r="G286" s="331">
        <v>4308.1323400000001</v>
      </c>
      <c r="H286" s="331">
        <v>4308.1323400000001</v>
      </c>
      <c r="I286" s="287">
        <f t="shared" si="12"/>
        <v>100</v>
      </c>
      <c r="J286" s="332"/>
      <c r="K286" s="331">
        <v>0</v>
      </c>
      <c r="L286" s="333">
        <v>4308.1323400000001</v>
      </c>
    </row>
    <row r="287" spans="1:12" s="64" customFormat="1" ht="17.649999999999999" customHeight="1" x14ac:dyDescent="0.25">
      <c r="A287" s="329">
        <v>10</v>
      </c>
      <c r="B287" s="303" t="s">
        <v>127</v>
      </c>
      <c r="C287" s="345" t="s">
        <v>632</v>
      </c>
      <c r="D287" s="331">
        <v>6430.06178</v>
      </c>
      <c r="E287" s="331">
        <v>6430.06178</v>
      </c>
      <c r="F287" s="287">
        <f t="shared" si="13"/>
        <v>0</v>
      </c>
      <c r="G287" s="331">
        <v>6430.06178</v>
      </c>
      <c r="H287" s="331">
        <v>6430.06178</v>
      </c>
      <c r="I287" s="287">
        <f t="shared" si="12"/>
        <v>100</v>
      </c>
      <c r="J287" s="332"/>
      <c r="K287" s="331">
        <v>0</v>
      </c>
      <c r="L287" s="333">
        <v>6430.06178</v>
      </c>
    </row>
    <row r="288" spans="1:12" s="64" customFormat="1" ht="17.649999999999999" customHeight="1" x14ac:dyDescent="0.25">
      <c r="A288" s="329">
        <v>11</v>
      </c>
      <c r="B288" s="303" t="s">
        <v>127</v>
      </c>
      <c r="C288" s="345" t="s">
        <v>633</v>
      </c>
      <c r="D288" s="331">
        <v>3097.0755119999999</v>
      </c>
      <c r="E288" s="331">
        <v>3097.0755119999999</v>
      </c>
      <c r="F288" s="287">
        <f t="shared" si="13"/>
        <v>0</v>
      </c>
      <c r="G288" s="331">
        <v>3097.0755119999999</v>
      </c>
      <c r="H288" s="331">
        <v>3097.0755119999999</v>
      </c>
      <c r="I288" s="287">
        <f t="shared" si="12"/>
        <v>100</v>
      </c>
      <c r="J288" s="332"/>
      <c r="K288" s="331">
        <v>0</v>
      </c>
      <c r="L288" s="333">
        <v>3097.0755119999999</v>
      </c>
    </row>
    <row r="289" spans="1:12" s="64" customFormat="1" ht="17.649999999999999" customHeight="1" x14ac:dyDescent="0.25">
      <c r="A289" s="329">
        <v>12</v>
      </c>
      <c r="B289" s="303" t="s">
        <v>127</v>
      </c>
      <c r="C289" s="345" t="s">
        <v>634</v>
      </c>
      <c r="D289" s="331">
        <v>5499.4544999999998</v>
      </c>
      <c r="E289" s="331">
        <v>5499.4544999999998</v>
      </c>
      <c r="F289" s="287">
        <f t="shared" si="13"/>
        <v>0</v>
      </c>
      <c r="G289" s="331">
        <v>5499.4544999999998</v>
      </c>
      <c r="H289" s="331">
        <v>5499.4544999999998</v>
      </c>
      <c r="I289" s="287">
        <f t="shared" si="12"/>
        <v>100</v>
      </c>
      <c r="J289" s="332"/>
      <c r="K289" s="331">
        <v>0</v>
      </c>
      <c r="L289" s="333">
        <v>5499.4544999999998</v>
      </c>
    </row>
    <row r="290" spans="1:12" s="64" customFormat="1" ht="17.649999999999999" customHeight="1" x14ac:dyDescent="0.25">
      <c r="A290" s="329">
        <v>13</v>
      </c>
      <c r="B290" s="303" t="s">
        <v>623</v>
      </c>
      <c r="C290" s="346" t="s">
        <v>924</v>
      </c>
      <c r="D290" s="331">
        <v>5486.8351756000002</v>
      </c>
      <c r="E290" s="331">
        <v>5486.8351756000002</v>
      </c>
      <c r="F290" s="287">
        <f t="shared" si="13"/>
        <v>0</v>
      </c>
      <c r="G290" s="331">
        <v>5486.8351756000002</v>
      </c>
      <c r="H290" s="331">
        <v>5486.8351756000002</v>
      </c>
      <c r="I290" s="287">
        <f t="shared" si="12"/>
        <v>100</v>
      </c>
      <c r="J290" s="332"/>
      <c r="K290" s="331">
        <v>0</v>
      </c>
      <c r="L290" s="333">
        <v>5486.8351756000002</v>
      </c>
    </row>
    <row r="291" spans="1:12" s="64" customFormat="1" ht="17.649999999999999" customHeight="1" x14ac:dyDescent="0.25">
      <c r="A291" s="329">
        <v>15</v>
      </c>
      <c r="B291" s="303" t="s">
        <v>127</v>
      </c>
      <c r="C291" s="345" t="s">
        <v>635</v>
      </c>
      <c r="D291" s="331">
        <v>9766.7211585551995</v>
      </c>
      <c r="E291" s="331">
        <v>9766.7211589067501</v>
      </c>
      <c r="F291" s="287">
        <f t="shared" si="13"/>
        <v>3.5994816016682307E-9</v>
      </c>
      <c r="G291" s="331">
        <v>9766.7211585551995</v>
      </c>
      <c r="H291" s="331">
        <v>9766.7211585551995</v>
      </c>
      <c r="I291" s="287">
        <f t="shared" si="12"/>
        <v>99.999999996400518</v>
      </c>
      <c r="J291" s="332"/>
      <c r="K291" s="331">
        <v>0</v>
      </c>
      <c r="L291" s="333">
        <v>9766.7211585551995</v>
      </c>
    </row>
    <row r="292" spans="1:12" s="64" customFormat="1" ht="17.649999999999999" customHeight="1" x14ac:dyDescent="0.25">
      <c r="A292" s="329">
        <v>16</v>
      </c>
      <c r="B292" s="303" t="s">
        <v>127</v>
      </c>
      <c r="C292" s="345" t="s">
        <v>636</v>
      </c>
      <c r="D292" s="331">
        <v>3076.6561777567999</v>
      </c>
      <c r="E292" s="331">
        <v>3076.6561774052334</v>
      </c>
      <c r="F292" s="287">
        <f t="shared" si="13"/>
        <v>-1.1426905643929786E-8</v>
      </c>
      <c r="G292" s="331">
        <v>3076.6561777567999</v>
      </c>
      <c r="H292" s="331">
        <v>3076.6561777567999</v>
      </c>
      <c r="I292" s="287">
        <f t="shared" si="12"/>
        <v>100.00000001142691</v>
      </c>
      <c r="J292" s="332"/>
      <c r="K292" s="331">
        <v>0</v>
      </c>
      <c r="L292" s="333">
        <v>3076.6561777567999</v>
      </c>
    </row>
    <row r="293" spans="1:12" s="64" customFormat="1" ht="17.649999999999999" customHeight="1" x14ac:dyDescent="0.25">
      <c r="A293" s="329">
        <v>17</v>
      </c>
      <c r="B293" s="303" t="s">
        <v>127</v>
      </c>
      <c r="C293" s="345" t="s">
        <v>637</v>
      </c>
      <c r="D293" s="331">
        <v>6144.0858731727994</v>
      </c>
      <c r="E293" s="331">
        <v>6144.0858728212334</v>
      </c>
      <c r="F293" s="287">
        <f t="shared" si="13"/>
        <v>-5.7220290727855172E-9</v>
      </c>
      <c r="G293" s="331">
        <v>6144.0858731727994</v>
      </c>
      <c r="H293" s="331">
        <v>6144.0858731727994</v>
      </c>
      <c r="I293" s="287">
        <f t="shared" si="12"/>
        <v>100.00000000572203</v>
      </c>
      <c r="J293" s="347"/>
      <c r="K293" s="331">
        <v>0</v>
      </c>
      <c r="L293" s="333">
        <v>6144.0858731727994</v>
      </c>
    </row>
    <row r="294" spans="1:12" s="64" customFormat="1" ht="17.649999999999999" customHeight="1" x14ac:dyDescent="0.25">
      <c r="A294" s="329">
        <v>18</v>
      </c>
      <c r="B294" s="303" t="s">
        <v>127</v>
      </c>
      <c r="C294" s="345" t="s">
        <v>638</v>
      </c>
      <c r="D294" s="331">
        <v>4832.3807718516</v>
      </c>
      <c r="E294" s="331">
        <v>4832.3807720273653</v>
      </c>
      <c r="F294" s="287">
        <f t="shared" si="13"/>
        <v>3.6372398426465224E-9</v>
      </c>
      <c r="G294" s="331">
        <v>4832.3807718516</v>
      </c>
      <c r="H294" s="331">
        <v>4832.3807718516</v>
      </c>
      <c r="I294" s="287">
        <f t="shared" si="12"/>
        <v>99.99999999636276</v>
      </c>
      <c r="J294" s="347"/>
      <c r="K294" s="331">
        <v>0</v>
      </c>
      <c r="L294" s="333">
        <v>4832.3807718516</v>
      </c>
    </row>
    <row r="295" spans="1:12" s="64" customFormat="1" ht="17.649999999999999" customHeight="1" x14ac:dyDescent="0.25">
      <c r="A295" s="329">
        <v>19</v>
      </c>
      <c r="B295" s="303" t="s">
        <v>127</v>
      </c>
      <c r="C295" s="345" t="s">
        <v>639</v>
      </c>
      <c r="D295" s="331">
        <v>10508.399391086001</v>
      </c>
      <c r="E295" s="331">
        <v>10508.399391086001</v>
      </c>
      <c r="F295" s="287">
        <f t="shared" si="13"/>
        <v>0</v>
      </c>
      <c r="G295" s="331">
        <v>10473.1147642776</v>
      </c>
      <c r="H295" s="331">
        <v>10473.1147642776</v>
      </c>
      <c r="I295" s="287">
        <f t="shared" si="12"/>
        <v>99.664224536057006</v>
      </c>
      <c r="J295" s="332"/>
      <c r="K295" s="331">
        <v>0</v>
      </c>
      <c r="L295" s="333">
        <v>10473.1147642776</v>
      </c>
    </row>
    <row r="296" spans="1:12" s="64" customFormat="1" ht="17.649999999999999" customHeight="1" x14ac:dyDescent="0.25">
      <c r="A296" s="329">
        <v>20</v>
      </c>
      <c r="B296" s="303" t="s">
        <v>127</v>
      </c>
      <c r="C296" s="345" t="s">
        <v>640</v>
      </c>
      <c r="D296" s="331">
        <v>10347.907475154001</v>
      </c>
      <c r="E296" s="331">
        <v>10347.907475154001</v>
      </c>
      <c r="F296" s="287">
        <f t="shared" si="13"/>
        <v>0</v>
      </c>
      <c r="G296" s="331">
        <v>10347.907475154001</v>
      </c>
      <c r="H296" s="331">
        <v>10347.907475154001</v>
      </c>
      <c r="I296" s="287">
        <f t="shared" si="12"/>
        <v>100</v>
      </c>
      <c r="J296" s="332"/>
      <c r="K296" s="331">
        <v>0</v>
      </c>
      <c r="L296" s="333">
        <v>10347.907475154001</v>
      </c>
    </row>
    <row r="297" spans="1:12" s="64" customFormat="1" ht="17.649999999999999" customHeight="1" x14ac:dyDescent="0.25">
      <c r="A297" s="329">
        <v>21</v>
      </c>
      <c r="B297" s="303" t="s">
        <v>127</v>
      </c>
      <c r="C297" s="345" t="s">
        <v>641</v>
      </c>
      <c r="D297" s="331">
        <v>8745.5068396799998</v>
      </c>
      <c r="E297" s="331">
        <v>8745.5068396799998</v>
      </c>
      <c r="F297" s="287">
        <f t="shared" si="13"/>
        <v>0</v>
      </c>
      <c r="G297" s="331">
        <v>8745.5068396799998</v>
      </c>
      <c r="H297" s="331">
        <v>8745.5068396799998</v>
      </c>
      <c r="I297" s="287">
        <f t="shared" si="12"/>
        <v>100</v>
      </c>
      <c r="J297" s="332"/>
      <c r="K297" s="331">
        <v>0</v>
      </c>
      <c r="L297" s="333">
        <v>8745.5068396799998</v>
      </c>
    </row>
    <row r="298" spans="1:12" s="64" customFormat="1" ht="17.649999999999999" customHeight="1" x14ac:dyDescent="0.25">
      <c r="A298" s="329">
        <v>24</v>
      </c>
      <c r="B298" s="303" t="s">
        <v>127</v>
      </c>
      <c r="C298" s="345" t="s">
        <v>642</v>
      </c>
      <c r="D298" s="331">
        <v>4840.5697900219993</v>
      </c>
      <c r="E298" s="331">
        <v>4840.5697900219993</v>
      </c>
      <c r="F298" s="287">
        <f t="shared" si="13"/>
        <v>0</v>
      </c>
      <c r="G298" s="331">
        <v>4840.5697900219993</v>
      </c>
      <c r="H298" s="331">
        <v>4840.5697900219993</v>
      </c>
      <c r="I298" s="287">
        <f t="shared" si="12"/>
        <v>100</v>
      </c>
      <c r="J298" s="332"/>
      <c r="K298" s="331">
        <v>0</v>
      </c>
      <c r="L298" s="333">
        <v>4840.5697900219993</v>
      </c>
    </row>
    <row r="299" spans="1:12" s="64" customFormat="1" ht="17.649999999999999" customHeight="1" x14ac:dyDescent="0.25">
      <c r="A299" s="329">
        <v>25</v>
      </c>
      <c r="B299" s="303" t="s">
        <v>127</v>
      </c>
      <c r="C299" s="345" t="s">
        <v>643</v>
      </c>
      <c r="D299" s="331">
        <v>5340.2273590243994</v>
      </c>
      <c r="E299" s="331">
        <v>5340.2273588486169</v>
      </c>
      <c r="F299" s="287">
        <f t="shared" si="13"/>
        <v>-3.2916602776822401E-9</v>
      </c>
      <c r="G299" s="331">
        <v>5285.0282795800003</v>
      </c>
      <c r="H299" s="331">
        <v>5285.0282795800003</v>
      </c>
      <c r="I299" s="287">
        <f t="shared" si="12"/>
        <v>98.9663533861128</v>
      </c>
      <c r="J299" s="332"/>
      <c r="K299" s="331">
        <v>0</v>
      </c>
      <c r="L299" s="333">
        <v>5285.0282795800003</v>
      </c>
    </row>
    <row r="300" spans="1:12" s="64" customFormat="1" ht="17.649999999999999" customHeight="1" x14ac:dyDescent="0.25">
      <c r="A300" s="329">
        <v>26</v>
      </c>
      <c r="B300" s="303" t="s">
        <v>127</v>
      </c>
      <c r="C300" s="345" t="s">
        <v>644</v>
      </c>
      <c r="D300" s="331">
        <v>4811.2687326563992</v>
      </c>
      <c r="E300" s="331">
        <v>4811.2687324806166</v>
      </c>
      <c r="F300" s="287">
        <f t="shared" si="13"/>
        <v>-3.6535539038595743E-9</v>
      </c>
      <c r="G300" s="331">
        <v>4811.2687326563992</v>
      </c>
      <c r="H300" s="331">
        <v>4811.2687326563992</v>
      </c>
      <c r="I300" s="287">
        <f t="shared" si="12"/>
        <v>100.00000000365357</v>
      </c>
      <c r="J300" s="332"/>
      <c r="K300" s="331">
        <v>0</v>
      </c>
      <c r="L300" s="333">
        <v>4811.2687326563992</v>
      </c>
    </row>
    <row r="301" spans="1:12" s="64" customFormat="1" ht="17.649999999999999" customHeight="1" x14ac:dyDescent="0.25">
      <c r="A301" s="329">
        <v>28</v>
      </c>
      <c r="B301" s="303" t="s">
        <v>193</v>
      </c>
      <c r="C301" s="345" t="s">
        <v>645</v>
      </c>
      <c r="D301" s="331">
        <v>8517.308880774799</v>
      </c>
      <c r="E301" s="331">
        <v>8517.3088804232339</v>
      </c>
      <c r="F301" s="287">
        <f t="shared" si="13"/>
        <v>-4.1276564388681436E-9</v>
      </c>
      <c r="G301" s="331">
        <v>8517.308881216386</v>
      </c>
      <c r="H301" s="331">
        <v>8517.308880774799</v>
      </c>
      <c r="I301" s="287">
        <f t="shared" si="12"/>
        <v>100.00000000412766</v>
      </c>
      <c r="J301" s="332"/>
      <c r="K301" s="331">
        <v>0</v>
      </c>
      <c r="L301" s="333">
        <v>8517.308880774799</v>
      </c>
    </row>
    <row r="302" spans="1:12" s="64" customFormat="1" ht="17.649999999999999" customHeight="1" x14ac:dyDescent="0.25">
      <c r="A302" s="329">
        <v>29</v>
      </c>
      <c r="B302" s="303" t="s">
        <v>193</v>
      </c>
      <c r="C302" s="345" t="s">
        <v>226</v>
      </c>
      <c r="D302" s="331">
        <v>8719.2108472</v>
      </c>
      <c r="E302" s="331">
        <v>8719.2108472</v>
      </c>
      <c r="F302" s="287">
        <f t="shared" si="13"/>
        <v>0</v>
      </c>
      <c r="G302" s="331">
        <v>8719.2108472</v>
      </c>
      <c r="H302" s="331">
        <v>8719.2108472</v>
      </c>
      <c r="I302" s="287">
        <f t="shared" si="12"/>
        <v>100</v>
      </c>
      <c r="J302" s="332"/>
      <c r="K302" s="331">
        <v>0</v>
      </c>
      <c r="L302" s="333">
        <v>8719.2108472</v>
      </c>
    </row>
    <row r="303" spans="1:12" s="64" customFormat="1" ht="17.649999999999999" customHeight="1" x14ac:dyDescent="0.25">
      <c r="A303" s="329">
        <v>31</v>
      </c>
      <c r="B303" s="303" t="s">
        <v>646</v>
      </c>
      <c r="C303" s="345" t="s">
        <v>647</v>
      </c>
      <c r="D303" s="331">
        <v>2898.883409686</v>
      </c>
      <c r="E303" s="331">
        <v>2898.883409686</v>
      </c>
      <c r="F303" s="287">
        <f t="shared" si="13"/>
        <v>0</v>
      </c>
      <c r="G303" s="331">
        <v>2898.8834101275856</v>
      </c>
      <c r="H303" s="331">
        <v>2898.883409686</v>
      </c>
      <c r="I303" s="287">
        <f t="shared" si="12"/>
        <v>100</v>
      </c>
      <c r="J303" s="332"/>
      <c r="K303" s="331">
        <v>0</v>
      </c>
      <c r="L303" s="333">
        <v>2898.883409686</v>
      </c>
    </row>
    <row r="304" spans="1:12" s="64" customFormat="1" ht="17.649999999999999" customHeight="1" x14ac:dyDescent="0.25">
      <c r="A304" s="329">
        <v>33</v>
      </c>
      <c r="B304" s="303" t="s">
        <v>646</v>
      </c>
      <c r="C304" s="345" t="s">
        <v>648</v>
      </c>
      <c r="D304" s="331">
        <v>2926.8613752460001</v>
      </c>
      <c r="E304" s="331">
        <v>2926.8613752460001</v>
      </c>
      <c r="F304" s="287">
        <f t="shared" si="13"/>
        <v>0</v>
      </c>
      <c r="G304" s="331">
        <v>2926.8613756875857</v>
      </c>
      <c r="H304" s="331">
        <v>2926.8613752460001</v>
      </c>
      <c r="I304" s="287">
        <f t="shared" si="12"/>
        <v>100</v>
      </c>
      <c r="J304" s="332"/>
      <c r="K304" s="331">
        <v>0</v>
      </c>
      <c r="L304" s="333">
        <v>2926.8613752460001</v>
      </c>
    </row>
    <row r="305" spans="1:14" s="64" customFormat="1" ht="17.649999999999999" customHeight="1" x14ac:dyDescent="0.25">
      <c r="A305" s="329">
        <v>34</v>
      </c>
      <c r="B305" s="303" t="s">
        <v>646</v>
      </c>
      <c r="C305" s="345" t="s">
        <v>649</v>
      </c>
      <c r="D305" s="331">
        <v>9112.3648487804003</v>
      </c>
      <c r="E305" s="331">
        <v>9112.3648486046168</v>
      </c>
      <c r="F305" s="287">
        <f t="shared" si="13"/>
        <v>-1.9290666841698112E-9</v>
      </c>
      <c r="G305" s="331">
        <v>9112.3648492219854</v>
      </c>
      <c r="H305" s="331">
        <v>9112.3648487804003</v>
      </c>
      <c r="I305" s="287">
        <f t="shared" si="12"/>
        <v>100.00000000192905</v>
      </c>
      <c r="J305" s="332"/>
      <c r="K305" s="331">
        <v>0</v>
      </c>
      <c r="L305" s="333">
        <v>9112.3648487804003</v>
      </c>
    </row>
    <row r="306" spans="1:14" s="64" customFormat="1" ht="17.649999999999999" customHeight="1" x14ac:dyDescent="0.25">
      <c r="A306" s="329">
        <v>36</v>
      </c>
      <c r="B306" s="303" t="s">
        <v>127</v>
      </c>
      <c r="C306" s="345" t="s">
        <v>650</v>
      </c>
      <c r="D306" s="331">
        <v>4773.0297536276003</v>
      </c>
      <c r="E306" s="331">
        <v>4773.0297538033656</v>
      </c>
      <c r="F306" s="287">
        <f t="shared" si="13"/>
        <v>3.6824729932050104E-9</v>
      </c>
      <c r="G306" s="331">
        <v>3903.4768290675997</v>
      </c>
      <c r="H306" s="331">
        <v>3903.4768290675997</v>
      </c>
      <c r="I306" s="287">
        <f t="shared" si="12"/>
        <v>81.781950467774337</v>
      </c>
      <c r="J306" s="332"/>
      <c r="K306" s="331">
        <v>0</v>
      </c>
      <c r="L306" s="333">
        <v>3903.4768290675997</v>
      </c>
    </row>
    <row r="307" spans="1:14" s="64" customFormat="1" ht="17.649999999999999" customHeight="1" x14ac:dyDescent="0.25">
      <c r="A307" s="329">
        <v>38</v>
      </c>
      <c r="B307" s="303" t="s">
        <v>127</v>
      </c>
      <c r="C307" s="345" t="s">
        <v>651</v>
      </c>
      <c r="D307" s="331">
        <v>18627.146084093602</v>
      </c>
      <c r="E307" s="331">
        <v>18627.146084269221</v>
      </c>
      <c r="F307" s="287">
        <f t="shared" si="13"/>
        <v>9.4281915608007694E-10</v>
      </c>
      <c r="G307" s="331">
        <v>10181.8250536712</v>
      </c>
      <c r="H307" s="331">
        <v>10181.8250536712</v>
      </c>
      <c r="I307" s="287">
        <f t="shared" si="12"/>
        <v>54.661218673051778</v>
      </c>
      <c r="J307" s="332"/>
      <c r="K307" s="331">
        <v>0</v>
      </c>
      <c r="L307" s="333">
        <v>10181.8250536712</v>
      </c>
    </row>
    <row r="308" spans="1:14" s="64" customFormat="1" ht="17.649999999999999" customHeight="1" x14ac:dyDescent="0.25">
      <c r="A308" s="329">
        <v>40</v>
      </c>
      <c r="B308" s="303" t="s">
        <v>646</v>
      </c>
      <c r="C308" s="345" t="s">
        <v>652</v>
      </c>
      <c r="D308" s="331">
        <v>10190.599268116001</v>
      </c>
      <c r="E308" s="331">
        <v>10190.599268116001</v>
      </c>
      <c r="F308" s="287">
        <f t="shared" si="13"/>
        <v>0</v>
      </c>
      <c r="G308" s="331">
        <v>2834.5000511220001</v>
      </c>
      <c r="H308" s="331">
        <v>2834.5000511220001</v>
      </c>
      <c r="I308" s="287">
        <f t="shared" si="12"/>
        <v>27.814851477778024</v>
      </c>
      <c r="J308" s="332"/>
      <c r="K308" s="331">
        <v>0</v>
      </c>
      <c r="L308" s="333">
        <v>2834.5000511220001</v>
      </c>
    </row>
    <row r="309" spans="1:14" s="64" customFormat="1" ht="17.649999999999999" customHeight="1" x14ac:dyDescent="0.25">
      <c r="A309" s="329">
        <v>42</v>
      </c>
      <c r="B309" s="303" t="s">
        <v>127</v>
      </c>
      <c r="C309" s="345" t="s">
        <v>653</v>
      </c>
      <c r="D309" s="331">
        <v>11870.0659185436</v>
      </c>
      <c r="E309" s="331">
        <v>11870.065918719367</v>
      </c>
      <c r="F309" s="287">
        <f t="shared" si="13"/>
        <v>1.4807426396146184E-9</v>
      </c>
      <c r="G309" s="331">
        <v>6056.0714265168008</v>
      </c>
      <c r="H309" s="331">
        <v>6056.0714265168008</v>
      </c>
      <c r="I309" s="287">
        <f t="shared" si="12"/>
        <v>51.019694987255605</v>
      </c>
      <c r="J309" s="332"/>
      <c r="K309" s="331">
        <v>0</v>
      </c>
      <c r="L309" s="333">
        <v>6056.0714265168008</v>
      </c>
    </row>
    <row r="310" spans="1:14" s="64" customFormat="1" ht="14.25" x14ac:dyDescent="0.25">
      <c r="A310" s="329">
        <v>43</v>
      </c>
      <c r="B310" s="303" t="s">
        <v>127</v>
      </c>
      <c r="C310" s="345" t="s">
        <v>654</v>
      </c>
      <c r="D310" s="331">
        <v>26667.957567705998</v>
      </c>
      <c r="E310" s="331">
        <v>26667.957567705998</v>
      </c>
      <c r="F310" s="287">
        <f t="shared" si="13"/>
        <v>0</v>
      </c>
      <c r="G310" s="331">
        <v>6254.5809129868003</v>
      </c>
      <c r="H310" s="331">
        <v>6254.5809129868003</v>
      </c>
      <c r="I310" s="287">
        <f t="shared" si="12"/>
        <v>23.453543066083501</v>
      </c>
      <c r="J310" s="332"/>
      <c r="K310" s="331">
        <v>0</v>
      </c>
      <c r="L310" s="333">
        <v>6254.5809129868003</v>
      </c>
    </row>
    <row r="311" spans="1:14" s="64" customFormat="1" ht="15" thickBot="1" x14ac:dyDescent="0.3">
      <c r="A311" s="350">
        <v>45</v>
      </c>
      <c r="B311" s="351" t="s">
        <v>127</v>
      </c>
      <c r="C311" s="352" t="s">
        <v>655</v>
      </c>
      <c r="D311" s="353">
        <v>11422.0909646208</v>
      </c>
      <c r="E311" s="353">
        <v>11422.090964269233</v>
      </c>
      <c r="F311" s="253">
        <f t="shared" si="13"/>
        <v>-3.0779574444750324E-9</v>
      </c>
      <c r="G311" s="353">
        <v>6787.2235311351997</v>
      </c>
      <c r="H311" s="353">
        <v>6787.2235311351997</v>
      </c>
      <c r="I311" s="253">
        <f t="shared" si="12"/>
        <v>59.421900529133417</v>
      </c>
      <c r="J311" s="354"/>
      <c r="K311" s="353">
        <v>6787.2235311351997</v>
      </c>
      <c r="L311" s="355">
        <v>0</v>
      </c>
    </row>
    <row r="312" spans="1:14" ht="15" customHeight="1" x14ac:dyDescent="0.25">
      <c r="A312" s="262" t="s">
        <v>759</v>
      </c>
      <c r="B312" s="262"/>
      <c r="C312" s="262"/>
      <c r="D312" s="262"/>
      <c r="E312" s="262"/>
      <c r="F312" s="262"/>
      <c r="G312" s="321"/>
      <c r="H312" s="262"/>
      <c r="I312" s="262"/>
      <c r="J312" s="262"/>
      <c r="K312" s="262"/>
      <c r="L312" s="262"/>
    </row>
    <row r="313" spans="1:14" ht="15" customHeight="1" x14ac:dyDescent="0.25">
      <c r="A313" s="433" t="s">
        <v>926</v>
      </c>
      <c r="B313" s="433"/>
      <c r="C313" s="433"/>
      <c r="D313" s="433"/>
      <c r="E313" s="433"/>
      <c r="F313" s="433"/>
      <c r="G313" s="433"/>
      <c r="H313" s="433"/>
      <c r="I313" s="433"/>
      <c r="J313" s="433"/>
      <c r="K313" s="433"/>
      <c r="L313" s="433"/>
    </row>
    <row r="314" spans="1:14" ht="30.75" customHeight="1" x14ac:dyDescent="0.25">
      <c r="A314" s="433" t="s">
        <v>933</v>
      </c>
      <c r="B314" s="433"/>
      <c r="C314" s="433"/>
      <c r="D314" s="433"/>
      <c r="E314" s="433"/>
      <c r="F314" s="433"/>
      <c r="G314" s="433"/>
      <c r="H314" s="433"/>
      <c r="I314" s="433"/>
      <c r="J314" s="433"/>
      <c r="K314" s="433"/>
      <c r="L314" s="433"/>
      <c r="M314" s="445"/>
      <c r="N314" s="445"/>
    </row>
    <row r="315" spans="1:14" ht="15" customHeight="1" x14ac:dyDescent="0.25">
      <c r="A315" s="433" t="s">
        <v>656</v>
      </c>
      <c r="B315" s="433"/>
      <c r="C315" s="433"/>
      <c r="D315" s="433"/>
      <c r="E315" s="433"/>
      <c r="F315" s="433"/>
      <c r="G315" s="433"/>
      <c r="H315" s="433"/>
      <c r="I315" s="433"/>
      <c r="J315" s="433"/>
      <c r="K315" s="433"/>
      <c r="L315" s="433"/>
    </row>
    <row r="316" spans="1:14" s="53" customFormat="1" ht="15" customHeight="1" x14ac:dyDescent="0.25">
      <c r="A316" s="322" t="s">
        <v>906</v>
      </c>
      <c r="B316" s="322"/>
      <c r="C316" s="322"/>
      <c r="D316" s="259"/>
      <c r="E316" s="259"/>
      <c r="F316" s="259"/>
      <c r="G316" s="259"/>
      <c r="H316" s="259"/>
      <c r="I316" s="259"/>
      <c r="J316" s="259"/>
      <c r="K316" s="259"/>
      <c r="L316" s="259"/>
    </row>
    <row r="317" spans="1:14" ht="15" customHeight="1" x14ac:dyDescent="0.25">
      <c r="A317" s="320" t="s">
        <v>83</v>
      </c>
      <c r="B317" s="320"/>
      <c r="C317" s="320"/>
      <c r="D317" s="320"/>
      <c r="E317" s="320"/>
      <c r="F317" s="320"/>
      <c r="G317" s="320"/>
      <c r="H317" s="320"/>
      <c r="I317" s="320"/>
      <c r="J317" s="320"/>
      <c r="K317" s="320"/>
      <c r="L317" s="320"/>
    </row>
    <row r="318" spans="1:14" s="65" customFormat="1" ht="15" x14ac:dyDescent="0.25">
      <c r="B318" s="66"/>
      <c r="C318" s="67"/>
    </row>
    <row r="319" spans="1:14" s="65" customFormat="1" ht="15" x14ac:dyDescent="0.25">
      <c r="B319" s="66"/>
      <c r="C319" s="67"/>
      <c r="D319" s="68"/>
      <c r="E319" s="68"/>
      <c r="F319" s="68"/>
      <c r="G319" s="68"/>
      <c r="H319" s="68"/>
      <c r="I319" s="68"/>
      <c r="J319" s="68"/>
      <c r="K319" s="68"/>
      <c r="L319" s="68"/>
    </row>
    <row r="320" spans="1:14" s="65" customFormat="1" ht="15" x14ac:dyDescent="0.25">
      <c r="B320" s="66"/>
      <c r="C320" s="67"/>
      <c r="D320" s="68"/>
      <c r="E320" s="68"/>
      <c r="F320" s="68"/>
      <c r="G320" s="68"/>
      <c r="H320" s="68"/>
      <c r="I320" s="68"/>
      <c r="J320" s="68"/>
      <c r="K320" s="68"/>
      <c r="L320" s="68"/>
    </row>
    <row r="321" spans="1:12" s="65" customFormat="1" ht="15" x14ac:dyDescent="0.25">
      <c r="B321" s="66"/>
      <c r="C321" s="67"/>
      <c r="D321" s="68"/>
      <c r="E321" s="68"/>
      <c r="F321" s="68"/>
      <c r="G321" s="68"/>
      <c r="H321" s="68"/>
      <c r="I321" s="68"/>
      <c r="J321" s="68"/>
      <c r="K321" s="68"/>
      <c r="L321" s="68"/>
    </row>
    <row r="322" spans="1:12" s="65" customFormat="1" ht="15" x14ac:dyDescent="0.25">
      <c r="B322" s="66"/>
      <c r="C322" s="67"/>
      <c r="D322" s="69"/>
      <c r="E322" s="69"/>
      <c r="G322" s="69"/>
      <c r="H322" s="69"/>
      <c r="K322" s="69"/>
      <c r="L322" s="69"/>
    </row>
    <row r="323" spans="1:12" x14ac:dyDescent="0.25">
      <c r="A323" s="49"/>
      <c r="B323" s="24"/>
      <c r="C323" s="70"/>
      <c r="D323" s="71"/>
      <c r="E323" s="71"/>
      <c r="F323" s="71"/>
      <c r="G323" s="71"/>
      <c r="H323" s="71"/>
      <c r="I323" s="71"/>
      <c r="J323" s="71"/>
      <c r="K323" s="71"/>
      <c r="L323" s="71"/>
    </row>
    <row r="324" spans="1:12" x14ac:dyDescent="0.25">
      <c r="A324" s="49"/>
      <c r="B324" s="24"/>
      <c r="C324" s="70"/>
      <c r="D324" s="72"/>
      <c r="E324" s="72"/>
      <c r="F324" s="72"/>
      <c r="G324" s="72"/>
      <c r="H324" s="72"/>
      <c r="I324" s="72"/>
      <c r="J324" s="72"/>
      <c r="K324" s="72"/>
      <c r="L324" s="72"/>
    </row>
    <row r="325" spans="1:12" x14ac:dyDescent="0.25">
      <c r="A325" s="49"/>
      <c r="B325" s="24"/>
      <c r="C325" s="70"/>
      <c r="D325" s="49"/>
      <c r="E325" s="49"/>
      <c r="F325" s="49"/>
      <c r="G325" s="49"/>
      <c r="H325" s="49"/>
      <c r="I325" s="49"/>
      <c r="J325" s="49"/>
      <c r="K325" s="49"/>
      <c r="L325" s="49"/>
    </row>
    <row r="326" spans="1:12" x14ac:dyDescent="0.25">
      <c r="A326" s="49"/>
      <c r="B326" s="24"/>
      <c r="C326" s="70"/>
      <c r="D326" s="49"/>
      <c r="E326" s="49"/>
      <c r="F326" s="49"/>
      <c r="G326" s="49"/>
      <c r="H326" s="49"/>
      <c r="I326" s="49"/>
      <c r="J326" s="49"/>
      <c r="K326" s="49"/>
      <c r="L326" s="49"/>
    </row>
    <row r="327" spans="1:12" x14ac:dyDescent="0.25">
      <c r="A327" s="49"/>
      <c r="B327" s="24"/>
      <c r="C327" s="70"/>
      <c r="D327" s="49"/>
      <c r="E327" s="49"/>
      <c r="F327" s="49"/>
      <c r="G327" s="49"/>
      <c r="H327" s="49"/>
      <c r="I327" s="49"/>
      <c r="J327" s="49"/>
      <c r="K327" s="49"/>
      <c r="L327" s="49"/>
    </row>
    <row r="328" spans="1:12" x14ac:dyDescent="0.25">
      <c r="A328" s="49"/>
      <c r="B328" s="24"/>
      <c r="C328" s="70"/>
      <c r="D328" s="49"/>
      <c r="E328" s="49"/>
      <c r="F328" s="49"/>
      <c r="G328" s="49"/>
      <c r="H328" s="49"/>
      <c r="I328" s="49"/>
      <c r="J328" s="49"/>
      <c r="K328" s="49"/>
      <c r="L328" s="49"/>
    </row>
    <row r="329" spans="1:12" x14ac:dyDescent="0.25">
      <c r="A329" s="49"/>
      <c r="B329" s="24"/>
      <c r="C329" s="70"/>
      <c r="D329" s="49"/>
      <c r="E329" s="49"/>
      <c r="F329" s="49"/>
      <c r="G329" s="49"/>
      <c r="H329" s="49"/>
      <c r="I329" s="49"/>
      <c r="J329" s="49"/>
      <c r="K329" s="49"/>
      <c r="L329" s="49"/>
    </row>
    <row r="330" spans="1:12" x14ac:dyDescent="0.25">
      <c r="A330" s="49"/>
      <c r="B330" s="24"/>
      <c r="C330" s="70"/>
      <c r="D330" s="49"/>
      <c r="E330" s="49"/>
      <c r="F330" s="49"/>
      <c r="G330" s="49"/>
      <c r="H330" s="49"/>
      <c r="I330" s="49"/>
      <c r="J330" s="49"/>
      <c r="K330" s="49"/>
      <c r="L330" s="49"/>
    </row>
    <row r="331" spans="1:12" x14ac:dyDescent="0.25">
      <c r="A331" s="49"/>
      <c r="B331" s="24"/>
      <c r="C331" s="70"/>
      <c r="D331" s="49"/>
      <c r="E331" s="49"/>
      <c r="F331" s="49"/>
      <c r="G331" s="49"/>
      <c r="H331" s="49"/>
      <c r="I331" s="49"/>
      <c r="J331" s="49"/>
      <c r="K331" s="49"/>
      <c r="L331" s="49"/>
    </row>
    <row r="332" spans="1:12" x14ac:dyDescent="0.25">
      <c r="A332" s="49"/>
      <c r="B332" s="24"/>
      <c r="C332" s="70"/>
      <c r="D332" s="49"/>
      <c r="E332" s="49"/>
      <c r="F332" s="49"/>
      <c r="G332" s="49"/>
      <c r="H332" s="49"/>
      <c r="I332" s="49"/>
      <c r="J332" s="49"/>
      <c r="K332" s="49"/>
      <c r="L332" s="49"/>
    </row>
    <row r="333" spans="1:12" x14ac:dyDescent="0.25">
      <c r="A333" s="49"/>
      <c r="B333" s="24"/>
      <c r="C333" s="70"/>
      <c r="D333" s="49"/>
      <c r="E333" s="49"/>
      <c r="F333" s="49"/>
      <c r="G333" s="49"/>
      <c r="H333" s="49"/>
      <c r="I333" s="49"/>
      <c r="J333" s="49"/>
      <c r="K333" s="49"/>
      <c r="L333" s="49"/>
    </row>
    <row r="334" spans="1:12" x14ac:dyDescent="0.25">
      <c r="A334" s="49"/>
      <c r="B334" s="24"/>
      <c r="C334" s="70"/>
      <c r="D334" s="49"/>
      <c r="E334" s="49"/>
      <c r="F334" s="49"/>
      <c r="G334" s="49"/>
      <c r="H334" s="49"/>
      <c r="I334" s="49"/>
      <c r="J334" s="49"/>
      <c r="K334" s="49"/>
      <c r="L334" s="49"/>
    </row>
    <row r="335" spans="1:12" x14ac:dyDescent="0.25">
      <c r="A335" s="49"/>
      <c r="B335" s="24"/>
      <c r="C335" s="70"/>
      <c r="D335" s="49"/>
      <c r="E335" s="49"/>
      <c r="F335" s="49"/>
      <c r="G335" s="49"/>
      <c r="H335" s="49"/>
      <c r="I335" s="49"/>
      <c r="J335" s="49"/>
      <c r="K335" s="49"/>
      <c r="L335" s="49"/>
    </row>
    <row r="336" spans="1:12" x14ac:dyDescent="0.25">
      <c r="A336" s="49"/>
      <c r="B336" s="24"/>
      <c r="C336" s="70"/>
      <c r="D336" s="49"/>
      <c r="E336" s="49"/>
      <c r="F336" s="49"/>
      <c r="G336" s="49"/>
      <c r="H336" s="49"/>
      <c r="I336" s="49"/>
      <c r="J336" s="49"/>
      <c r="K336" s="49"/>
      <c r="L336" s="49"/>
    </row>
    <row r="337" spans="1:12" x14ac:dyDescent="0.25">
      <c r="A337" s="49"/>
      <c r="B337" s="24"/>
      <c r="C337" s="70"/>
      <c r="D337" s="49"/>
      <c r="E337" s="49"/>
      <c r="F337" s="49"/>
      <c r="G337" s="49"/>
      <c r="H337" s="49"/>
      <c r="I337" s="49"/>
      <c r="J337" s="49"/>
      <c r="K337" s="49"/>
      <c r="L337" s="49"/>
    </row>
    <row r="338" spans="1:12" x14ac:dyDescent="0.25">
      <c r="A338" s="49"/>
      <c r="B338" s="24"/>
      <c r="C338" s="70"/>
      <c r="D338" s="49"/>
      <c r="E338" s="49"/>
      <c r="F338" s="49"/>
      <c r="G338" s="49"/>
      <c r="H338" s="49"/>
      <c r="I338" s="49"/>
      <c r="J338" s="49"/>
      <c r="K338" s="49"/>
      <c r="L338" s="49"/>
    </row>
    <row r="339" spans="1:12" x14ac:dyDescent="0.25">
      <c r="A339" s="49"/>
      <c r="B339" s="24"/>
      <c r="C339" s="70"/>
      <c r="D339" s="49"/>
      <c r="E339" s="49"/>
      <c r="F339" s="49"/>
      <c r="G339" s="49"/>
      <c r="H339" s="49"/>
      <c r="I339" s="49"/>
      <c r="J339" s="49"/>
      <c r="K339" s="49"/>
      <c r="L339" s="49"/>
    </row>
    <row r="340" spans="1:12" x14ac:dyDescent="0.25">
      <c r="A340" s="49"/>
      <c r="B340" s="24"/>
      <c r="C340" s="70"/>
      <c r="D340" s="49"/>
      <c r="E340" s="49"/>
      <c r="F340" s="49"/>
      <c r="G340" s="49"/>
      <c r="H340" s="49"/>
      <c r="I340" s="49"/>
      <c r="J340" s="49"/>
      <c r="K340" s="49"/>
      <c r="L340" s="49"/>
    </row>
    <row r="341" spans="1:12" x14ac:dyDescent="0.25">
      <c r="A341" s="49"/>
      <c r="B341" s="24"/>
      <c r="C341" s="70"/>
      <c r="D341" s="49"/>
      <c r="E341" s="49"/>
      <c r="F341" s="49"/>
      <c r="G341" s="49"/>
      <c r="H341" s="49"/>
      <c r="I341" s="49"/>
      <c r="J341" s="49"/>
      <c r="K341" s="49"/>
      <c r="L341" s="49"/>
    </row>
    <row r="342" spans="1:12" x14ac:dyDescent="0.25">
      <c r="A342" s="49"/>
      <c r="B342" s="24"/>
      <c r="C342" s="70"/>
      <c r="D342" s="49"/>
      <c r="E342" s="49"/>
      <c r="F342" s="49"/>
      <c r="G342" s="49"/>
      <c r="H342" s="49"/>
      <c r="I342" s="49"/>
      <c r="J342" s="49"/>
      <c r="K342" s="49"/>
      <c r="L342" s="49"/>
    </row>
    <row r="343" spans="1:12" x14ac:dyDescent="0.25">
      <c r="A343" s="49"/>
      <c r="B343" s="24"/>
      <c r="C343" s="70"/>
      <c r="D343" s="49"/>
      <c r="E343" s="49"/>
      <c r="F343" s="49"/>
      <c r="G343" s="49"/>
      <c r="H343" s="49"/>
      <c r="I343" s="49"/>
      <c r="J343" s="49"/>
      <c r="K343" s="49"/>
      <c r="L343" s="49"/>
    </row>
    <row r="344" spans="1:12" x14ac:dyDescent="0.25">
      <c r="A344" s="49"/>
      <c r="B344" s="24"/>
      <c r="C344" s="70"/>
      <c r="D344" s="49"/>
      <c r="E344" s="49"/>
      <c r="F344" s="49"/>
      <c r="G344" s="49"/>
      <c r="H344" s="49"/>
      <c r="I344" s="49"/>
      <c r="J344" s="49"/>
      <c r="K344" s="49"/>
      <c r="L344" s="49"/>
    </row>
    <row r="345" spans="1:12" x14ac:dyDescent="0.25">
      <c r="A345" s="49"/>
      <c r="B345" s="24"/>
      <c r="C345" s="70"/>
      <c r="D345" s="49"/>
      <c r="E345" s="49"/>
      <c r="F345" s="49"/>
      <c r="G345" s="49"/>
      <c r="H345" s="49"/>
      <c r="I345" s="49"/>
      <c r="J345" s="49"/>
      <c r="K345" s="49"/>
      <c r="L345" s="49"/>
    </row>
    <row r="346" spans="1:12" x14ac:dyDescent="0.25">
      <c r="A346" s="49"/>
      <c r="B346" s="24"/>
      <c r="C346" s="70"/>
      <c r="D346" s="49"/>
      <c r="E346" s="49"/>
      <c r="F346" s="49"/>
      <c r="G346" s="49"/>
      <c r="H346" s="49"/>
      <c r="I346" s="49"/>
      <c r="J346" s="49"/>
      <c r="K346" s="49"/>
      <c r="L346" s="49"/>
    </row>
    <row r="347" spans="1:12" x14ac:dyDescent="0.25">
      <c r="A347" s="49"/>
      <c r="B347" s="24"/>
      <c r="C347" s="70"/>
      <c r="D347" s="49"/>
      <c r="E347" s="49"/>
      <c r="F347" s="49"/>
      <c r="G347" s="49"/>
      <c r="H347" s="49"/>
      <c r="I347" s="49"/>
      <c r="J347" s="49"/>
      <c r="K347" s="49"/>
      <c r="L347" s="49"/>
    </row>
    <row r="348" spans="1:12" x14ac:dyDescent="0.25">
      <c r="A348" s="49"/>
      <c r="B348" s="24"/>
      <c r="C348" s="70"/>
      <c r="D348" s="49"/>
      <c r="E348" s="49"/>
      <c r="F348" s="49"/>
      <c r="G348" s="49"/>
      <c r="H348" s="49"/>
      <c r="I348" s="49"/>
      <c r="J348" s="49"/>
      <c r="K348" s="49"/>
      <c r="L348" s="49"/>
    </row>
    <row r="349" spans="1:12" x14ac:dyDescent="0.25">
      <c r="A349" s="49"/>
      <c r="B349" s="24"/>
      <c r="C349" s="70"/>
      <c r="D349" s="49"/>
      <c r="E349" s="49"/>
      <c r="F349" s="49"/>
      <c r="G349" s="49"/>
      <c r="H349" s="49"/>
      <c r="I349" s="49"/>
      <c r="J349" s="49"/>
      <c r="K349" s="49"/>
      <c r="L349" s="49"/>
    </row>
  </sheetData>
  <mergeCells count="19">
    <mergeCell ref="A1:C1"/>
    <mergeCell ref="A2:L2"/>
    <mergeCell ref="A3:F3"/>
    <mergeCell ref="G3:L3"/>
    <mergeCell ref="M3:P3"/>
    <mergeCell ref="M314:N314"/>
    <mergeCell ref="A9:A11"/>
    <mergeCell ref="B9:C11"/>
    <mergeCell ref="D9:F9"/>
    <mergeCell ref="G9:G10"/>
    <mergeCell ref="H9:I9"/>
    <mergeCell ref="K9:L9"/>
    <mergeCell ref="A4:L4"/>
    <mergeCell ref="A315:L315"/>
    <mergeCell ref="A13:C13"/>
    <mergeCell ref="A14:C14"/>
    <mergeCell ref="A277:C277"/>
    <mergeCell ref="A313:L313"/>
    <mergeCell ref="A314:L314"/>
  </mergeCells>
  <printOptions horizontalCentered="1"/>
  <pageMargins left="0.59055118110236227" right="0.59055118110236227" top="0.59055118110236227" bottom="0.59055118110236227" header="0.19685039370078741" footer="0.19685039370078741"/>
  <pageSetup scale="60" fitToHeight="4" orientation="landscape" r:id="rId1"/>
  <ignoredErrors>
    <ignoredError sqref="D11:L11" numberStoredAsText="1"/>
    <ignoredError sqref="F13:F15 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0"/>
  <sheetViews>
    <sheetView showGridLines="0" zoomScaleNormal="100" zoomScaleSheetLayoutView="90" workbookViewId="0">
      <selection sqref="A1:C1"/>
    </sheetView>
  </sheetViews>
  <sheetFormatPr baseColWidth="10" defaultRowHeight="12.75" x14ac:dyDescent="0.25"/>
  <cols>
    <col min="1" max="2" width="5" style="85" customWidth="1"/>
    <col min="3" max="3" width="60" style="86" bestFit="1" customWidth="1"/>
    <col min="4" max="4" width="22.140625" style="85" customWidth="1"/>
    <col min="5" max="5" width="21.28515625" style="85" customWidth="1"/>
    <col min="6" max="6" width="3.28515625" style="85" customWidth="1"/>
    <col min="7" max="7" width="21.5703125" style="85" customWidth="1"/>
    <col min="8" max="10" width="13.7109375" style="85" customWidth="1"/>
    <col min="11" max="12" width="9.28515625" style="85" customWidth="1"/>
    <col min="13" max="13" width="12.42578125" style="85" customWidth="1"/>
    <col min="14" max="256" width="11.42578125" style="85"/>
    <col min="257" max="258" width="5" style="85" customWidth="1"/>
    <col min="259" max="259" width="60" style="85" bestFit="1" customWidth="1"/>
    <col min="260" max="262" width="18.7109375" style="85" customWidth="1"/>
    <col min="263" max="265" width="13.7109375" style="85" customWidth="1"/>
    <col min="266" max="267" width="9.28515625" style="85" customWidth="1"/>
    <col min="268" max="268" width="11.7109375" style="85" customWidth="1"/>
    <col min="269" max="269" width="12.42578125" style="85" customWidth="1"/>
    <col min="270" max="512" width="11.42578125" style="85"/>
    <col min="513" max="514" width="5" style="85" customWidth="1"/>
    <col min="515" max="515" width="60" style="85" bestFit="1" customWidth="1"/>
    <col min="516" max="518" width="18.7109375" style="85" customWidth="1"/>
    <col min="519" max="521" width="13.7109375" style="85" customWidth="1"/>
    <col min="522" max="523" width="9.28515625" style="85" customWidth="1"/>
    <col min="524" max="524" width="11.7109375" style="85" customWidth="1"/>
    <col min="525" max="525" width="12.42578125" style="85" customWidth="1"/>
    <col min="526" max="768" width="11.42578125" style="85"/>
    <col min="769" max="770" width="5" style="85" customWidth="1"/>
    <col min="771" max="771" width="60" style="85" bestFit="1" customWidth="1"/>
    <col min="772" max="774" width="18.7109375" style="85" customWidth="1"/>
    <col min="775" max="777" width="13.7109375" style="85" customWidth="1"/>
    <col min="778" max="779" width="9.28515625" style="85" customWidth="1"/>
    <col min="780" max="780" width="11.7109375" style="85" customWidth="1"/>
    <col min="781" max="781" width="12.42578125" style="85" customWidth="1"/>
    <col min="782" max="1024" width="11.42578125" style="85"/>
    <col min="1025" max="1026" width="5" style="85" customWidth="1"/>
    <col min="1027" max="1027" width="60" style="85" bestFit="1" customWidth="1"/>
    <col min="1028" max="1030" width="18.7109375" style="85" customWidth="1"/>
    <col min="1031" max="1033" width="13.7109375" style="85" customWidth="1"/>
    <col min="1034" max="1035" width="9.28515625" style="85" customWidth="1"/>
    <col min="1036" max="1036" width="11.7109375" style="85" customWidth="1"/>
    <col min="1037" max="1037" width="12.42578125" style="85" customWidth="1"/>
    <col min="1038" max="1280" width="11.42578125" style="85"/>
    <col min="1281" max="1282" width="5" style="85" customWidth="1"/>
    <col min="1283" max="1283" width="60" style="85" bestFit="1" customWidth="1"/>
    <col min="1284" max="1286" width="18.7109375" style="85" customWidth="1"/>
    <col min="1287" max="1289" width="13.7109375" style="85" customWidth="1"/>
    <col min="1290" max="1291" width="9.28515625" style="85" customWidth="1"/>
    <col min="1292" max="1292" width="11.7109375" style="85" customWidth="1"/>
    <col min="1293" max="1293" width="12.42578125" style="85" customWidth="1"/>
    <col min="1294" max="1536" width="11.42578125" style="85"/>
    <col min="1537" max="1538" width="5" style="85" customWidth="1"/>
    <col min="1539" max="1539" width="60" style="85" bestFit="1" customWidth="1"/>
    <col min="1540" max="1542" width="18.7109375" style="85" customWidth="1"/>
    <col min="1543" max="1545" width="13.7109375" style="85" customWidth="1"/>
    <col min="1546" max="1547" width="9.28515625" style="85" customWidth="1"/>
    <col min="1548" max="1548" width="11.7109375" style="85" customWidth="1"/>
    <col min="1549" max="1549" width="12.42578125" style="85" customWidth="1"/>
    <col min="1550" max="1792" width="11.42578125" style="85"/>
    <col min="1793" max="1794" width="5" style="85" customWidth="1"/>
    <col min="1795" max="1795" width="60" style="85" bestFit="1" customWidth="1"/>
    <col min="1796" max="1798" width="18.7109375" style="85" customWidth="1"/>
    <col min="1799" max="1801" width="13.7109375" style="85" customWidth="1"/>
    <col min="1802" max="1803" width="9.28515625" style="85" customWidth="1"/>
    <col min="1804" max="1804" width="11.7109375" style="85" customWidth="1"/>
    <col min="1805" max="1805" width="12.42578125" style="85" customWidth="1"/>
    <col min="1806" max="2048" width="11.42578125" style="85"/>
    <col min="2049" max="2050" width="5" style="85" customWidth="1"/>
    <col min="2051" max="2051" width="60" style="85" bestFit="1" customWidth="1"/>
    <col min="2052" max="2054" width="18.7109375" style="85" customWidth="1"/>
    <col min="2055" max="2057" width="13.7109375" style="85" customWidth="1"/>
    <col min="2058" max="2059" width="9.28515625" style="85" customWidth="1"/>
    <col min="2060" max="2060" width="11.7109375" style="85" customWidth="1"/>
    <col min="2061" max="2061" width="12.42578125" style="85" customWidth="1"/>
    <col min="2062" max="2304" width="11.42578125" style="85"/>
    <col min="2305" max="2306" width="5" style="85" customWidth="1"/>
    <col min="2307" max="2307" width="60" style="85" bestFit="1" customWidth="1"/>
    <col min="2308" max="2310" width="18.7109375" style="85" customWidth="1"/>
    <col min="2311" max="2313" width="13.7109375" style="85" customWidth="1"/>
    <col min="2314" max="2315" width="9.28515625" style="85" customWidth="1"/>
    <col min="2316" max="2316" width="11.7109375" style="85" customWidth="1"/>
    <col min="2317" max="2317" width="12.42578125" style="85" customWidth="1"/>
    <col min="2318" max="2560" width="11.42578125" style="85"/>
    <col min="2561" max="2562" width="5" style="85" customWidth="1"/>
    <col min="2563" max="2563" width="60" style="85" bestFit="1" customWidth="1"/>
    <col min="2564" max="2566" width="18.7109375" style="85" customWidth="1"/>
    <col min="2567" max="2569" width="13.7109375" style="85" customWidth="1"/>
    <col min="2570" max="2571" width="9.28515625" style="85" customWidth="1"/>
    <col min="2572" max="2572" width="11.7109375" style="85" customWidth="1"/>
    <col min="2573" max="2573" width="12.42578125" style="85" customWidth="1"/>
    <col min="2574" max="2816" width="11.42578125" style="85"/>
    <col min="2817" max="2818" width="5" style="85" customWidth="1"/>
    <col min="2819" max="2819" width="60" style="85" bestFit="1" customWidth="1"/>
    <col min="2820" max="2822" width="18.7109375" style="85" customWidth="1"/>
    <col min="2823" max="2825" width="13.7109375" style="85" customWidth="1"/>
    <col min="2826" max="2827" width="9.28515625" style="85" customWidth="1"/>
    <col min="2828" max="2828" width="11.7109375" style="85" customWidth="1"/>
    <col min="2829" max="2829" width="12.42578125" style="85" customWidth="1"/>
    <col min="2830" max="3072" width="11.42578125" style="85"/>
    <col min="3073" max="3074" width="5" style="85" customWidth="1"/>
    <col min="3075" max="3075" width="60" style="85" bestFit="1" customWidth="1"/>
    <col min="3076" max="3078" width="18.7109375" style="85" customWidth="1"/>
    <col min="3079" max="3081" width="13.7109375" style="85" customWidth="1"/>
    <col min="3082" max="3083" width="9.28515625" style="85" customWidth="1"/>
    <col min="3084" max="3084" width="11.7109375" style="85" customWidth="1"/>
    <col min="3085" max="3085" width="12.42578125" style="85" customWidth="1"/>
    <col min="3086" max="3328" width="11.42578125" style="85"/>
    <col min="3329" max="3330" width="5" style="85" customWidth="1"/>
    <col min="3331" max="3331" width="60" style="85" bestFit="1" customWidth="1"/>
    <col min="3332" max="3334" width="18.7109375" style="85" customWidth="1"/>
    <col min="3335" max="3337" width="13.7109375" style="85" customWidth="1"/>
    <col min="3338" max="3339" width="9.28515625" style="85" customWidth="1"/>
    <col min="3340" max="3340" width="11.7109375" style="85" customWidth="1"/>
    <col min="3341" max="3341" width="12.42578125" style="85" customWidth="1"/>
    <col min="3342" max="3584" width="11.42578125" style="85"/>
    <col min="3585" max="3586" width="5" style="85" customWidth="1"/>
    <col min="3587" max="3587" width="60" style="85" bestFit="1" customWidth="1"/>
    <col min="3588" max="3590" width="18.7109375" style="85" customWidth="1"/>
    <col min="3591" max="3593" width="13.7109375" style="85" customWidth="1"/>
    <col min="3594" max="3595" width="9.28515625" style="85" customWidth="1"/>
    <col min="3596" max="3596" width="11.7109375" style="85" customWidth="1"/>
    <col min="3597" max="3597" width="12.42578125" style="85" customWidth="1"/>
    <col min="3598" max="3840" width="11.42578125" style="85"/>
    <col min="3841" max="3842" width="5" style="85" customWidth="1"/>
    <col min="3843" max="3843" width="60" style="85" bestFit="1" customWidth="1"/>
    <col min="3844" max="3846" width="18.7109375" style="85" customWidth="1"/>
    <col min="3847" max="3849" width="13.7109375" style="85" customWidth="1"/>
    <col min="3850" max="3851" width="9.28515625" style="85" customWidth="1"/>
    <col min="3852" max="3852" width="11.7109375" style="85" customWidth="1"/>
    <col min="3853" max="3853" width="12.42578125" style="85" customWidth="1"/>
    <col min="3854" max="4096" width="11.42578125" style="85"/>
    <col min="4097" max="4098" width="5" style="85" customWidth="1"/>
    <col min="4099" max="4099" width="60" style="85" bestFit="1" customWidth="1"/>
    <col min="4100" max="4102" width="18.7109375" style="85" customWidth="1"/>
    <col min="4103" max="4105" width="13.7109375" style="85" customWidth="1"/>
    <col min="4106" max="4107" width="9.28515625" style="85" customWidth="1"/>
    <col min="4108" max="4108" width="11.7109375" style="85" customWidth="1"/>
    <col min="4109" max="4109" width="12.42578125" style="85" customWidth="1"/>
    <col min="4110" max="4352" width="11.42578125" style="85"/>
    <col min="4353" max="4354" width="5" style="85" customWidth="1"/>
    <col min="4355" max="4355" width="60" style="85" bestFit="1" customWidth="1"/>
    <col min="4356" max="4358" width="18.7109375" style="85" customWidth="1"/>
    <col min="4359" max="4361" width="13.7109375" style="85" customWidth="1"/>
    <col min="4362" max="4363" width="9.28515625" style="85" customWidth="1"/>
    <col min="4364" max="4364" width="11.7109375" style="85" customWidth="1"/>
    <col min="4365" max="4365" width="12.42578125" style="85" customWidth="1"/>
    <col min="4366" max="4608" width="11.42578125" style="85"/>
    <col min="4609" max="4610" width="5" style="85" customWidth="1"/>
    <col min="4611" max="4611" width="60" style="85" bestFit="1" customWidth="1"/>
    <col min="4612" max="4614" width="18.7109375" style="85" customWidth="1"/>
    <col min="4615" max="4617" width="13.7109375" style="85" customWidth="1"/>
    <col min="4618" max="4619" width="9.28515625" style="85" customWidth="1"/>
    <col min="4620" max="4620" width="11.7109375" style="85" customWidth="1"/>
    <col min="4621" max="4621" width="12.42578125" style="85" customWidth="1"/>
    <col min="4622" max="4864" width="11.42578125" style="85"/>
    <col min="4865" max="4866" width="5" style="85" customWidth="1"/>
    <col min="4867" max="4867" width="60" style="85" bestFit="1" customWidth="1"/>
    <col min="4868" max="4870" width="18.7109375" style="85" customWidth="1"/>
    <col min="4871" max="4873" width="13.7109375" style="85" customWidth="1"/>
    <col min="4874" max="4875" width="9.28515625" style="85" customWidth="1"/>
    <col min="4876" max="4876" width="11.7109375" style="85" customWidth="1"/>
    <col min="4877" max="4877" width="12.42578125" style="85" customWidth="1"/>
    <col min="4878" max="5120" width="11.42578125" style="85"/>
    <col min="5121" max="5122" width="5" style="85" customWidth="1"/>
    <col min="5123" max="5123" width="60" style="85" bestFit="1" customWidth="1"/>
    <col min="5124" max="5126" width="18.7109375" style="85" customWidth="1"/>
    <col min="5127" max="5129" width="13.7109375" style="85" customWidth="1"/>
    <col min="5130" max="5131" width="9.28515625" style="85" customWidth="1"/>
    <col min="5132" max="5132" width="11.7109375" style="85" customWidth="1"/>
    <col min="5133" max="5133" width="12.42578125" style="85" customWidth="1"/>
    <col min="5134" max="5376" width="11.42578125" style="85"/>
    <col min="5377" max="5378" width="5" style="85" customWidth="1"/>
    <col min="5379" max="5379" width="60" style="85" bestFit="1" customWidth="1"/>
    <col min="5380" max="5382" width="18.7109375" style="85" customWidth="1"/>
    <col min="5383" max="5385" width="13.7109375" style="85" customWidth="1"/>
    <col min="5386" max="5387" width="9.28515625" style="85" customWidth="1"/>
    <col min="5388" max="5388" width="11.7109375" style="85" customWidth="1"/>
    <col min="5389" max="5389" width="12.42578125" style="85" customWidth="1"/>
    <col min="5390" max="5632" width="11.42578125" style="85"/>
    <col min="5633" max="5634" width="5" style="85" customWidth="1"/>
    <col min="5635" max="5635" width="60" style="85" bestFit="1" customWidth="1"/>
    <col min="5636" max="5638" width="18.7109375" style="85" customWidth="1"/>
    <col min="5639" max="5641" width="13.7109375" style="85" customWidth="1"/>
    <col min="5642" max="5643" width="9.28515625" style="85" customWidth="1"/>
    <col min="5644" max="5644" width="11.7109375" style="85" customWidth="1"/>
    <col min="5645" max="5645" width="12.42578125" style="85" customWidth="1"/>
    <col min="5646" max="5888" width="11.42578125" style="85"/>
    <col min="5889" max="5890" width="5" style="85" customWidth="1"/>
    <col min="5891" max="5891" width="60" style="85" bestFit="1" customWidth="1"/>
    <col min="5892" max="5894" width="18.7109375" style="85" customWidth="1"/>
    <col min="5895" max="5897" width="13.7109375" style="85" customWidth="1"/>
    <col min="5898" max="5899" width="9.28515625" style="85" customWidth="1"/>
    <col min="5900" max="5900" width="11.7109375" style="85" customWidth="1"/>
    <col min="5901" max="5901" width="12.42578125" style="85" customWidth="1"/>
    <col min="5902" max="6144" width="11.42578125" style="85"/>
    <col min="6145" max="6146" width="5" style="85" customWidth="1"/>
    <col min="6147" max="6147" width="60" style="85" bestFit="1" customWidth="1"/>
    <col min="6148" max="6150" width="18.7109375" style="85" customWidth="1"/>
    <col min="6151" max="6153" width="13.7109375" style="85" customWidth="1"/>
    <col min="6154" max="6155" width="9.28515625" style="85" customWidth="1"/>
    <col min="6156" max="6156" width="11.7109375" style="85" customWidth="1"/>
    <col min="6157" max="6157" width="12.42578125" style="85" customWidth="1"/>
    <col min="6158" max="6400" width="11.42578125" style="85"/>
    <col min="6401" max="6402" width="5" style="85" customWidth="1"/>
    <col min="6403" max="6403" width="60" style="85" bestFit="1" customWidth="1"/>
    <col min="6404" max="6406" width="18.7109375" style="85" customWidth="1"/>
    <col min="6407" max="6409" width="13.7109375" style="85" customWidth="1"/>
    <col min="6410" max="6411" width="9.28515625" style="85" customWidth="1"/>
    <col min="6412" max="6412" width="11.7109375" style="85" customWidth="1"/>
    <col min="6413" max="6413" width="12.42578125" style="85" customWidth="1"/>
    <col min="6414" max="6656" width="11.42578125" style="85"/>
    <col min="6657" max="6658" width="5" style="85" customWidth="1"/>
    <col min="6659" max="6659" width="60" style="85" bestFit="1" customWidth="1"/>
    <col min="6660" max="6662" width="18.7109375" style="85" customWidth="1"/>
    <col min="6663" max="6665" width="13.7109375" style="85" customWidth="1"/>
    <col min="6666" max="6667" width="9.28515625" style="85" customWidth="1"/>
    <col min="6668" max="6668" width="11.7109375" style="85" customWidth="1"/>
    <col min="6669" max="6669" width="12.42578125" style="85" customWidth="1"/>
    <col min="6670" max="6912" width="11.42578125" style="85"/>
    <col min="6913" max="6914" width="5" style="85" customWidth="1"/>
    <col min="6915" max="6915" width="60" style="85" bestFit="1" customWidth="1"/>
    <col min="6916" max="6918" width="18.7109375" style="85" customWidth="1"/>
    <col min="6919" max="6921" width="13.7109375" style="85" customWidth="1"/>
    <col min="6922" max="6923" width="9.28515625" style="85" customWidth="1"/>
    <col min="6924" max="6924" width="11.7109375" style="85" customWidth="1"/>
    <col min="6925" max="6925" width="12.42578125" style="85" customWidth="1"/>
    <col min="6926" max="7168" width="11.42578125" style="85"/>
    <col min="7169" max="7170" width="5" style="85" customWidth="1"/>
    <col min="7171" max="7171" width="60" style="85" bestFit="1" customWidth="1"/>
    <col min="7172" max="7174" width="18.7109375" style="85" customWidth="1"/>
    <col min="7175" max="7177" width="13.7109375" style="85" customWidth="1"/>
    <col min="7178" max="7179" width="9.28515625" style="85" customWidth="1"/>
    <col min="7180" max="7180" width="11.7109375" style="85" customWidth="1"/>
    <col min="7181" max="7181" width="12.42578125" style="85" customWidth="1"/>
    <col min="7182" max="7424" width="11.42578125" style="85"/>
    <col min="7425" max="7426" width="5" style="85" customWidth="1"/>
    <col min="7427" max="7427" width="60" style="85" bestFit="1" customWidth="1"/>
    <col min="7428" max="7430" width="18.7109375" style="85" customWidth="1"/>
    <col min="7431" max="7433" width="13.7109375" style="85" customWidth="1"/>
    <col min="7434" max="7435" width="9.28515625" style="85" customWidth="1"/>
    <col min="7436" max="7436" width="11.7109375" style="85" customWidth="1"/>
    <col min="7437" max="7437" width="12.42578125" style="85" customWidth="1"/>
    <col min="7438" max="7680" width="11.42578125" style="85"/>
    <col min="7681" max="7682" width="5" style="85" customWidth="1"/>
    <col min="7683" max="7683" width="60" style="85" bestFit="1" customWidth="1"/>
    <col min="7684" max="7686" width="18.7109375" style="85" customWidth="1"/>
    <col min="7687" max="7689" width="13.7109375" style="85" customWidth="1"/>
    <col min="7690" max="7691" width="9.28515625" style="85" customWidth="1"/>
    <col min="7692" max="7692" width="11.7109375" style="85" customWidth="1"/>
    <col min="7693" max="7693" width="12.42578125" style="85" customWidth="1"/>
    <col min="7694" max="7936" width="11.42578125" style="85"/>
    <col min="7937" max="7938" width="5" style="85" customWidth="1"/>
    <col min="7939" max="7939" width="60" style="85" bestFit="1" customWidth="1"/>
    <col min="7940" max="7942" width="18.7109375" style="85" customWidth="1"/>
    <col min="7943" max="7945" width="13.7109375" style="85" customWidth="1"/>
    <col min="7946" max="7947" width="9.28515625" style="85" customWidth="1"/>
    <col min="7948" max="7948" width="11.7109375" style="85" customWidth="1"/>
    <col min="7949" max="7949" width="12.42578125" style="85" customWidth="1"/>
    <col min="7950" max="8192" width="11.42578125" style="85"/>
    <col min="8193" max="8194" width="5" style="85" customWidth="1"/>
    <col min="8195" max="8195" width="60" style="85" bestFit="1" customWidth="1"/>
    <col min="8196" max="8198" width="18.7109375" style="85" customWidth="1"/>
    <col min="8199" max="8201" width="13.7109375" style="85" customWidth="1"/>
    <col min="8202" max="8203" width="9.28515625" style="85" customWidth="1"/>
    <col min="8204" max="8204" width="11.7109375" style="85" customWidth="1"/>
    <col min="8205" max="8205" width="12.42578125" style="85" customWidth="1"/>
    <col min="8206" max="8448" width="11.42578125" style="85"/>
    <col min="8449" max="8450" width="5" style="85" customWidth="1"/>
    <col min="8451" max="8451" width="60" style="85" bestFit="1" customWidth="1"/>
    <col min="8452" max="8454" width="18.7109375" style="85" customWidth="1"/>
    <col min="8455" max="8457" width="13.7109375" style="85" customWidth="1"/>
    <col min="8458" max="8459" width="9.28515625" style="85" customWidth="1"/>
    <col min="8460" max="8460" width="11.7109375" style="85" customWidth="1"/>
    <col min="8461" max="8461" width="12.42578125" style="85" customWidth="1"/>
    <col min="8462" max="8704" width="11.42578125" style="85"/>
    <col min="8705" max="8706" width="5" style="85" customWidth="1"/>
    <col min="8707" max="8707" width="60" style="85" bestFit="1" customWidth="1"/>
    <col min="8708" max="8710" width="18.7109375" style="85" customWidth="1"/>
    <col min="8711" max="8713" width="13.7109375" style="85" customWidth="1"/>
    <col min="8714" max="8715" width="9.28515625" style="85" customWidth="1"/>
    <col min="8716" max="8716" width="11.7109375" style="85" customWidth="1"/>
    <col min="8717" max="8717" width="12.42578125" style="85" customWidth="1"/>
    <col min="8718" max="8960" width="11.42578125" style="85"/>
    <col min="8961" max="8962" width="5" style="85" customWidth="1"/>
    <col min="8963" max="8963" width="60" style="85" bestFit="1" customWidth="1"/>
    <col min="8964" max="8966" width="18.7109375" style="85" customWidth="1"/>
    <col min="8967" max="8969" width="13.7109375" style="85" customWidth="1"/>
    <col min="8970" max="8971" width="9.28515625" style="85" customWidth="1"/>
    <col min="8972" max="8972" width="11.7109375" style="85" customWidth="1"/>
    <col min="8973" max="8973" width="12.42578125" style="85" customWidth="1"/>
    <col min="8974" max="9216" width="11.42578125" style="85"/>
    <col min="9217" max="9218" width="5" style="85" customWidth="1"/>
    <col min="9219" max="9219" width="60" style="85" bestFit="1" customWidth="1"/>
    <col min="9220" max="9222" width="18.7109375" style="85" customWidth="1"/>
    <col min="9223" max="9225" width="13.7109375" style="85" customWidth="1"/>
    <col min="9226" max="9227" width="9.28515625" style="85" customWidth="1"/>
    <col min="9228" max="9228" width="11.7109375" style="85" customWidth="1"/>
    <col min="9229" max="9229" width="12.42578125" style="85" customWidth="1"/>
    <col min="9230" max="9472" width="11.42578125" style="85"/>
    <col min="9473" max="9474" width="5" style="85" customWidth="1"/>
    <col min="9475" max="9475" width="60" style="85" bestFit="1" customWidth="1"/>
    <col min="9476" max="9478" width="18.7109375" style="85" customWidth="1"/>
    <col min="9479" max="9481" width="13.7109375" style="85" customWidth="1"/>
    <col min="9482" max="9483" width="9.28515625" style="85" customWidth="1"/>
    <col min="9484" max="9484" width="11.7109375" style="85" customWidth="1"/>
    <col min="9485" max="9485" width="12.42578125" style="85" customWidth="1"/>
    <col min="9486" max="9728" width="11.42578125" style="85"/>
    <col min="9729" max="9730" width="5" style="85" customWidth="1"/>
    <col min="9731" max="9731" width="60" style="85" bestFit="1" customWidth="1"/>
    <col min="9732" max="9734" width="18.7109375" style="85" customWidth="1"/>
    <col min="9735" max="9737" width="13.7109375" style="85" customWidth="1"/>
    <col min="9738" max="9739" width="9.28515625" style="85" customWidth="1"/>
    <col min="9740" max="9740" width="11.7109375" style="85" customWidth="1"/>
    <col min="9741" max="9741" width="12.42578125" style="85" customWidth="1"/>
    <col min="9742" max="9984" width="11.42578125" style="85"/>
    <col min="9985" max="9986" width="5" style="85" customWidth="1"/>
    <col min="9987" max="9987" width="60" style="85" bestFit="1" customWidth="1"/>
    <col min="9988" max="9990" width="18.7109375" style="85" customWidth="1"/>
    <col min="9991" max="9993" width="13.7109375" style="85" customWidth="1"/>
    <col min="9994" max="9995" width="9.28515625" style="85" customWidth="1"/>
    <col min="9996" max="9996" width="11.7109375" style="85" customWidth="1"/>
    <col min="9997" max="9997" width="12.42578125" style="85" customWidth="1"/>
    <col min="9998" max="10240" width="11.42578125" style="85"/>
    <col min="10241" max="10242" width="5" style="85" customWidth="1"/>
    <col min="10243" max="10243" width="60" style="85" bestFit="1" customWidth="1"/>
    <col min="10244" max="10246" width="18.7109375" style="85" customWidth="1"/>
    <col min="10247" max="10249" width="13.7109375" style="85" customWidth="1"/>
    <col min="10250" max="10251" width="9.28515625" style="85" customWidth="1"/>
    <col min="10252" max="10252" width="11.7109375" style="85" customWidth="1"/>
    <col min="10253" max="10253" width="12.42578125" style="85" customWidth="1"/>
    <col min="10254" max="10496" width="11.42578125" style="85"/>
    <col min="10497" max="10498" width="5" style="85" customWidth="1"/>
    <col min="10499" max="10499" width="60" style="85" bestFit="1" customWidth="1"/>
    <col min="10500" max="10502" width="18.7109375" style="85" customWidth="1"/>
    <col min="10503" max="10505" width="13.7109375" style="85" customWidth="1"/>
    <col min="10506" max="10507" width="9.28515625" style="85" customWidth="1"/>
    <col min="10508" max="10508" width="11.7109375" style="85" customWidth="1"/>
    <col min="10509" max="10509" width="12.42578125" style="85" customWidth="1"/>
    <col min="10510" max="10752" width="11.42578125" style="85"/>
    <col min="10753" max="10754" width="5" style="85" customWidth="1"/>
    <col min="10755" max="10755" width="60" style="85" bestFit="1" customWidth="1"/>
    <col min="10756" max="10758" width="18.7109375" style="85" customWidth="1"/>
    <col min="10759" max="10761" width="13.7109375" style="85" customWidth="1"/>
    <col min="10762" max="10763" width="9.28515625" style="85" customWidth="1"/>
    <col min="10764" max="10764" width="11.7109375" style="85" customWidth="1"/>
    <col min="10765" max="10765" width="12.42578125" style="85" customWidth="1"/>
    <col min="10766" max="11008" width="11.42578125" style="85"/>
    <col min="11009" max="11010" width="5" style="85" customWidth="1"/>
    <col min="11011" max="11011" width="60" style="85" bestFit="1" customWidth="1"/>
    <col min="11012" max="11014" width="18.7109375" style="85" customWidth="1"/>
    <col min="11015" max="11017" width="13.7109375" style="85" customWidth="1"/>
    <col min="11018" max="11019" width="9.28515625" style="85" customWidth="1"/>
    <col min="11020" max="11020" width="11.7109375" style="85" customWidth="1"/>
    <col min="11021" max="11021" width="12.42578125" style="85" customWidth="1"/>
    <col min="11022" max="11264" width="11.42578125" style="85"/>
    <col min="11265" max="11266" width="5" style="85" customWidth="1"/>
    <col min="11267" max="11267" width="60" style="85" bestFit="1" customWidth="1"/>
    <col min="11268" max="11270" width="18.7109375" style="85" customWidth="1"/>
    <col min="11271" max="11273" width="13.7109375" style="85" customWidth="1"/>
    <col min="11274" max="11275" width="9.28515625" style="85" customWidth="1"/>
    <col min="11276" max="11276" width="11.7109375" style="85" customWidth="1"/>
    <col min="11277" max="11277" width="12.42578125" style="85" customWidth="1"/>
    <col min="11278" max="11520" width="11.42578125" style="85"/>
    <col min="11521" max="11522" width="5" style="85" customWidth="1"/>
    <col min="11523" max="11523" width="60" style="85" bestFit="1" customWidth="1"/>
    <col min="11524" max="11526" width="18.7109375" style="85" customWidth="1"/>
    <col min="11527" max="11529" width="13.7109375" style="85" customWidth="1"/>
    <col min="11530" max="11531" width="9.28515625" style="85" customWidth="1"/>
    <col min="11532" max="11532" width="11.7109375" style="85" customWidth="1"/>
    <col min="11533" max="11533" width="12.42578125" style="85" customWidth="1"/>
    <col min="11534" max="11776" width="11.42578125" style="85"/>
    <col min="11777" max="11778" width="5" style="85" customWidth="1"/>
    <col min="11779" max="11779" width="60" style="85" bestFit="1" customWidth="1"/>
    <col min="11780" max="11782" width="18.7109375" style="85" customWidth="1"/>
    <col min="11783" max="11785" width="13.7109375" style="85" customWidth="1"/>
    <col min="11786" max="11787" width="9.28515625" style="85" customWidth="1"/>
    <col min="11788" max="11788" width="11.7109375" style="85" customWidth="1"/>
    <col min="11789" max="11789" width="12.42578125" style="85" customWidth="1"/>
    <col min="11790" max="12032" width="11.42578125" style="85"/>
    <col min="12033" max="12034" width="5" style="85" customWidth="1"/>
    <col min="12035" max="12035" width="60" style="85" bestFit="1" customWidth="1"/>
    <col min="12036" max="12038" width="18.7109375" style="85" customWidth="1"/>
    <col min="12039" max="12041" width="13.7109375" style="85" customWidth="1"/>
    <col min="12042" max="12043" width="9.28515625" style="85" customWidth="1"/>
    <col min="12044" max="12044" width="11.7109375" style="85" customWidth="1"/>
    <col min="12045" max="12045" width="12.42578125" style="85" customWidth="1"/>
    <col min="12046" max="12288" width="11.42578125" style="85"/>
    <col min="12289" max="12290" width="5" style="85" customWidth="1"/>
    <col min="12291" max="12291" width="60" style="85" bestFit="1" customWidth="1"/>
    <col min="12292" max="12294" width="18.7109375" style="85" customWidth="1"/>
    <col min="12295" max="12297" width="13.7109375" style="85" customWidth="1"/>
    <col min="12298" max="12299" width="9.28515625" style="85" customWidth="1"/>
    <col min="12300" max="12300" width="11.7109375" style="85" customWidth="1"/>
    <col min="12301" max="12301" width="12.42578125" style="85" customWidth="1"/>
    <col min="12302" max="12544" width="11.42578125" style="85"/>
    <col min="12545" max="12546" width="5" style="85" customWidth="1"/>
    <col min="12547" max="12547" width="60" style="85" bestFit="1" customWidth="1"/>
    <col min="12548" max="12550" width="18.7109375" style="85" customWidth="1"/>
    <col min="12551" max="12553" width="13.7109375" style="85" customWidth="1"/>
    <col min="12554" max="12555" width="9.28515625" style="85" customWidth="1"/>
    <col min="12556" max="12556" width="11.7109375" style="85" customWidth="1"/>
    <col min="12557" max="12557" width="12.42578125" style="85" customWidth="1"/>
    <col min="12558" max="12800" width="11.42578125" style="85"/>
    <col min="12801" max="12802" width="5" style="85" customWidth="1"/>
    <col min="12803" max="12803" width="60" style="85" bestFit="1" customWidth="1"/>
    <col min="12804" max="12806" width="18.7109375" style="85" customWidth="1"/>
    <col min="12807" max="12809" width="13.7109375" style="85" customWidth="1"/>
    <col min="12810" max="12811" width="9.28515625" style="85" customWidth="1"/>
    <col min="12812" max="12812" width="11.7109375" style="85" customWidth="1"/>
    <col min="12813" max="12813" width="12.42578125" style="85" customWidth="1"/>
    <col min="12814" max="13056" width="11.42578125" style="85"/>
    <col min="13057" max="13058" width="5" style="85" customWidth="1"/>
    <col min="13059" max="13059" width="60" style="85" bestFit="1" customWidth="1"/>
    <col min="13060" max="13062" width="18.7109375" style="85" customWidth="1"/>
    <col min="13063" max="13065" width="13.7109375" style="85" customWidth="1"/>
    <col min="13066" max="13067" width="9.28515625" style="85" customWidth="1"/>
    <col min="13068" max="13068" width="11.7109375" style="85" customWidth="1"/>
    <col min="13069" max="13069" width="12.42578125" style="85" customWidth="1"/>
    <col min="13070" max="13312" width="11.42578125" style="85"/>
    <col min="13313" max="13314" width="5" style="85" customWidth="1"/>
    <col min="13315" max="13315" width="60" style="85" bestFit="1" customWidth="1"/>
    <col min="13316" max="13318" width="18.7109375" style="85" customWidth="1"/>
    <col min="13319" max="13321" width="13.7109375" style="85" customWidth="1"/>
    <col min="13322" max="13323" width="9.28515625" style="85" customWidth="1"/>
    <col min="13324" max="13324" width="11.7109375" style="85" customWidth="1"/>
    <col min="13325" max="13325" width="12.42578125" style="85" customWidth="1"/>
    <col min="13326" max="13568" width="11.42578125" style="85"/>
    <col min="13569" max="13570" width="5" style="85" customWidth="1"/>
    <col min="13571" max="13571" width="60" style="85" bestFit="1" customWidth="1"/>
    <col min="13572" max="13574" width="18.7109375" style="85" customWidth="1"/>
    <col min="13575" max="13577" width="13.7109375" style="85" customWidth="1"/>
    <col min="13578" max="13579" width="9.28515625" style="85" customWidth="1"/>
    <col min="13580" max="13580" width="11.7109375" style="85" customWidth="1"/>
    <col min="13581" max="13581" width="12.42578125" style="85" customWidth="1"/>
    <col min="13582" max="13824" width="11.42578125" style="85"/>
    <col min="13825" max="13826" width="5" style="85" customWidth="1"/>
    <col min="13827" max="13827" width="60" style="85" bestFit="1" customWidth="1"/>
    <col min="13828" max="13830" width="18.7109375" style="85" customWidth="1"/>
    <col min="13831" max="13833" width="13.7109375" style="85" customWidth="1"/>
    <col min="13834" max="13835" width="9.28515625" style="85" customWidth="1"/>
    <col min="13836" max="13836" width="11.7109375" style="85" customWidth="1"/>
    <col min="13837" max="13837" width="12.42578125" style="85" customWidth="1"/>
    <col min="13838" max="14080" width="11.42578125" style="85"/>
    <col min="14081" max="14082" width="5" style="85" customWidth="1"/>
    <col min="14083" max="14083" width="60" style="85" bestFit="1" customWidth="1"/>
    <col min="14084" max="14086" width="18.7109375" style="85" customWidth="1"/>
    <col min="14087" max="14089" width="13.7109375" style="85" customWidth="1"/>
    <col min="14090" max="14091" width="9.28515625" style="85" customWidth="1"/>
    <col min="14092" max="14092" width="11.7109375" style="85" customWidth="1"/>
    <col min="14093" max="14093" width="12.42578125" style="85" customWidth="1"/>
    <col min="14094" max="14336" width="11.42578125" style="85"/>
    <col min="14337" max="14338" width="5" style="85" customWidth="1"/>
    <col min="14339" max="14339" width="60" style="85" bestFit="1" customWidth="1"/>
    <col min="14340" max="14342" width="18.7109375" style="85" customWidth="1"/>
    <col min="14343" max="14345" width="13.7109375" style="85" customWidth="1"/>
    <col min="14346" max="14347" width="9.28515625" style="85" customWidth="1"/>
    <col min="14348" max="14348" width="11.7109375" style="85" customWidth="1"/>
    <col min="14349" max="14349" width="12.42578125" style="85" customWidth="1"/>
    <col min="14350" max="14592" width="11.42578125" style="85"/>
    <col min="14593" max="14594" width="5" style="85" customWidth="1"/>
    <col min="14595" max="14595" width="60" style="85" bestFit="1" customWidth="1"/>
    <col min="14596" max="14598" width="18.7109375" style="85" customWidth="1"/>
    <col min="14599" max="14601" width="13.7109375" style="85" customWidth="1"/>
    <col min="14602" max="14603" width="9.28515625" style="85" customWidth="1"/>
    <col min="14604" max="14604" width="11.7109375" style="85" customWidth="1"/>
    <col min="14605" max="14605" width="12.42578125" style="85" customWidth="1"/>
    <col min="14606" max="14848" width="11.42578125" style="85"/>
    <col min="14849" max="14850" width="5" style="85" customWidth="1"/>
    <col min="14851" max="14851" width="60" style="85" bestFit="1" customWidth="1"/>
    <col min="14852" max="14854" width="18.7109375" style="85" customWidth="1"/>
    <col min="14855" max="14857" width="13.7109375" style="85" customWidth="1"/>
    <col min="14858" max="14859" width="9.28515625" style="85" customWidth="1"/>
    <col min="14860" max="14860" width="11.7109375" style="85" customWidth="1"/>
    <col min="14861" max="14861" width="12.42578125" style="85" customWidth="1"/>
    <col min="14862" max="15104" width="11.42578125" style="85"/>
    <col min="15105" max="15106" width="5" style="85" customWidth="1"/>
    <col min="15107" max="15107" width="60" style="85" bestFit="1" customWidth="1"/>
    <col min="15108" max="15110" width="18.7109375" style="85" customWidth="1"/>
    <col min="15111" max="15113" width="13.7109375" style="85" customWidth="1"/>
    <col min="15114" max="15115" width="9.28515625" style="85" customWidth="1"/>
    <col min="15116" max="15116" width="11.7109375" style="85" customWidth="1"/>
    <col min="15117" max="15117" width="12.42578125" style="85" customWidth="1"/>
    <col min="15118" max="15360" width="11.42578125" style="85"/>
    <col min="15361" max="15362" width="5" style="85" customWidth="1"/>
    <col min="15363" max="15363" width="60" style="85" bestFit="1" customWidth="1"/>
    <col min="15364" max="15366" width="18.7109375" style="85" customWidth="1"/>
    <col min="15367" max="15369" width="13.7109375" style="85" customWidth="1"/>
    <col min="15370" max="15371" width="9.28515625" style="85" customWidth="1"/>
    <col min="15372" max="15372" width="11.7109375" style="85" customWidth="1"/>
    <col min="15373" max="15373" width="12.42578125" style="85" customWidth="1"/>
    <col min="15374" max="15616" width="11.42578125" style="85"/>
    <col min="15617" max="15618" width="5" style="85" customWidth="1"/>
    <col min="15619" max="15619" width="60" style="85" bestFit="1" customWidth="1"/>
    <col min="15620" max="15622" width="18.7109375" style="85" customWidth="1"/>
    <col min="15623" max="15625" width="13.7109375" style="85" customWidth="1"/>
    <col min="15626" max="15627" width="9.28515625" style="85" customWidth="1"/>
    <col min="15628" max="15628" width="11.7109375" style="85" customWidth="1"/>
    <col min="15629" max="15629" width="12.42578125" style="85" customWidth="1"/>
    <col min="15630" max="15872" width="11.42578125" style="85"/>
    <col min="15873" max="15874" width="5" style="85" customWidth="1"/>
    <col min="15875" max="15875" width="60" style="85" bestFit="1" customWidth="1"/>
    <col min="15876" max="15878" width="18.7109375" style="85" customWidth="1"/>
    <col min="15879" max="15881" width="13.7109375" style="85" customWidth="1"/>
    <col min="15882" max="15883" width="9.28515625" style="85" customWidth="1"/>
    <col min="15884" max="15884" width="11.7109375" style="85" customWidth="1"/>
    <col min="15885" max="15885" width="12.42578125" style="85" customWidth="1"/>
    <col min="15886" max="16128" width="11.42578125" style="85"/>
    <col min="16129" max="16130" width="5" style="85" customWidth="1"/>
    <col min="16131" max="16131" width="60" style="85" bestFit="1" customWidth="1"/>
    <col min="16132" max="16134" width="18.7109375" style="85" customWidth="1"/>
    <col min="16135" max="16137" width="13.7109375" style="85" customWidth="1"/>
    <col min="16138" max="16139" width="9.28515625" style="85" customWidth="1"/>
    <col min="16140" max="16140" width="11.7109375" style="85" customWidth="1"/>
    <col min="16141" max="16141" width="12.42578125" style="85" customWidth="1"/>
    <col min="16142" max="16384" width="11.42578125" style="85"/>
  </cols>
  <sheetData>
    <row r="1" spans="1:41" s="220" customFormat="1" ht="45" customHeight="1" x14ac:dyDescent="0.2">
      <c r="A1" s="409" t="s">
        <v>736</v>
      </c>
      <c r="B1" s="409"/>
      <c r="C1" s="409"/>
      <c r="D1" s="111" t="s">
        <v>738</v>
      </c>
      <c r="E1" s="111"/>
      <c r="F1" s="111"/>
      <c r="G1" s="306"/>
      <c r="H1" s="306"/>
      <c r="I1" s="306"/>
      <c r="J1" s="306"/>
      <c r="K1" s="306"/>
      <c r="L1" s="306"/>
      <c r="M1" s="306"/>
    </row>
    <row r="2" spans="1:41" s="1" customFormat="1" ht="36" customHeight="1" thickBot="1" x14ac:dyDescent="0.45">
      <c r="A2" s="432" t="s">
        <v>737</v>
      </c>
      <c r="B2" s="432"/>
      <c r="C2" s="432"/>
      <c r="D2" s="432"/>
      <c r="E2" s="432"/>
      <c r="F2" s="432"/>
      <c r="G2" s="432"/>
      <c r="H2" s="432"/>
      <c r="I2" s="432"/>
      <c r="J2" s="432"/>
      <c r="K2" s="432"/>
      <c r="L2" s="432"/>
      <c r="N2" s="308"/>
      <c r="O2" s="308"/>
    </row>
    <row r="3" spans="1:41" customFormat="1" ht="5.25" customHeight="1" x14ac:dyDescent="0.4">
      <c r="A3" s="411"/>
      <c r="B3" s="411"/>
      <c r="C3" s="411"/>
      <c r="D3" s="411"/>
      <c r="E3" s="411"/>
      <c r="F3" s="411"/>
      <c r="G3" s="411"/>
      <c r="H3" s="411"/>
      <c r="I3" s="411"/>
      <c r="J3" s="411"/>
      <c r="K3" s="411"/>
      <c r="L3" s="411"/>
      <c r="M3" s="412"/>
      <c r="N3" s="412"/>
      <c r="O3" s="412"/>
    </row>
    <row r="4" spans="1:41" s="75" customFormat="1" ht="18.75" customHeight="1" x14ac:dyDescent="0.25">
      <c r="A4" s="257" t="s">
        <v>927</v>
      </c>
      <c r="B4" s="257"/>
      <c r="C4" s="356"/>
      <c r="D4" s="257"/>
      <c r="E4" s="257"/>
      <c r="F4" s="257"/>
      <c r="G4" s="257"/>
      <c r="H4" s="257"/>
      <c r="I4" s="257"/>
      <c r="J4" s="257"/>
      <c r="K4" s="257"/>
      <c r="L4" s="257"/>
      <c r="M4" s="74"/>
      <c r="N4" s="74"/>
      <c r="O4" s="74"/>
      <c r="P4" s="74"/>
    </row>
    <row r="5" spans="1:41" s="75" customFormat="1" ht="17.100000000000001" customHeight="1" x14ac:dyDescent="0.25">
      <c r="A5" s="257" t="s">
        <v>657</v>
      </c>
      <c r="B5" s="257"/>
      <c r="C5" s="356"/>
      <c r="D5" s="257"/>
      <c r="E5" s="257"/>
      <c r="F5" s="257"/>
      <c r="G5" s="257"/>
      <c r="H5" s="257"/>
      <c r="I5" s="257"/>
      <c r="J5" s="257"/>
      <c r="K5" s="257"/>
      <c r="L5" s="257"/>
      <c r="M5" s="76">
        <v>18.1052</v>
      </c>
      <c r="N5" s="74"/>
      <c r="O5" s="74"/>
      <c r="P5" s="74"/>
    </row>
    <row r="6" spans="1:41" s="75" customFormat="1" ht="17.100000000000001" customHeight="1" x14ac:dyDescent="0.25">
      <c r="A6" s="222" t="s">
        <v>8</v>
      </c>
      <c r="B6" s="222"/>
      <c r="C6" s="357"/>
      <c r="D6" s="222"/>
      <c r="E6" s="222"/>
      <c r="F6" s="222"/>
      <c r="G6" s="222"/>
      <c r="H6" s="222"/>
      <c r="I6" s="222"/>
      <c r="J6" s="222"/>
      <c r="K6" s="222"/>
      <c r="L6" s="222"/>
      <c r="M6" s="457"/>
      <c r="N6" s="457"/>
      <c r="O6" s="457"/>
      <c r="P6" s="457"/>
    </row>
    <row r="7" spans="1:41" s="75" customFormat="1" ht="17.100000000000001" customHeight="1" x14ac:dyDescent="0.25">
      <c r="A7" s="222" t="s">
        <v>740</v>
      </c>
      <c r="B7" s="222"/>
      <c r="C7" s="357"/>
      <c r="D7" s="222"/>
      <c r="E7" s="222"/>
      <c r="F7" s="222"/>
      <c r="G7" s="222"/>
      <c r="H7" s="222"/>
      <c r="I7" s="222"/>
      <c r="J7" s="222"/>
      <c r="K7" s="222"/>
      <c r="L7" s="222"/>
      <c r="M7" s="457"/>
      <c r="N7" s="457"/>
      <c r="O7" s="457"/>
      <c r="P7" s="457"/>
    </row>
    <row r="8" spans="1:41" s="75" customFormat="1" ht="17.100000000000001" customHeight="1" x14ac:dyDescent="0.25">
      <c r="A8" s="257" t="s">
        <v>934</v>
      </c>
      <c r="B8" s="257"/>
      <c r="C8" s="356"/>
      <c r="D8" s="257"/>
      <c r="E8" s="257"/>
      <c r="F8" s="257"/>
      <c r="G8" s="257"/>
      <c r="H8" s="257"/>
      <c r="I8" s="257"/>
      <c r="J8" s="257"/>
      <c r="K8" s="257"/>
      <c r="L8" s="257"/>
      <c r="M8" s="74"/>
      <c r="N8" s="74"/>
      <c r="O8" s="74"/>
      <c r="P8" s="74"/>
    </row>
    <row r="9" spans="1:41" s="59" customFormat="1" ht="26.25" customHeight="1" x14ac:dyDescent="0.25">
      <c r="A9" s="458" t="s">
        <v>658</v>
      </c>
      <c r="B9" s="438" t="s">
        <v>937</v>
      </c>
      <c r="C9" s="438"/>
      <c r="D9" s="455" t="s">
        <v>659</v>
      </c>
      <c r="E9" s="455"/>
      <c r="F9" s="358"/>
      <c r="G9" s="359" t="s">
        <v>660</v>
      </c>
      <c r="H9" s="458" t="s">
        <v>928</v>
      </c>
      <c r="I9" s="458" t="s">
        <v>661</v>
      </c>
      <c r="J9" s="458" t="s">
        <v>929</v>
      </c>
      <c r="K9" s="458" t="s">
        <v>662</v>
      </c>
      <c r="L9" s="458"/>
      <c r="M9" s="50"/>
      <c r="N9" s="50"/>
      <c r="O9" s="50"/>
      <c r="P9" s="50"/>
    </row>
    <row r="10" spans="1:41" s="59" customFormat="1" ht="18" customHeight="1" x14ac:dyDescent="0.25">
      <c r="A10" s="458"/>
      <c r="B10" s="438"/>
      <c r="C10" s="438"/>
      <c r="D10" s="454" t="s">
        <v>663</v>
      </c>
      <c r="E10" s="454" t="s">
        <v>664</v>
      </c>
      <c r="F10" s="358"/>
      <c r="G10" s="454" t="s">
        <v>664</v>
      </c>
      <c r="H10" s="458"/>
      <c r="I10" s="458"/>
      <c r="J10" s="458"/>
      <c r="K10" s="455"/>
      <c r="L10" s="455"/>
    </row>
    <row r="11" spans="1:41" s="59" customFormat="1" ht="29.25" customHeight="1" thickBot="1" x14ac:dyDescent="0.3">
      <c r="A11" s="455"/>
      <c r="B11" s="439"/>
      <c r="C11" s="439"/>
      <c r="D11" s="455"/>
      <c r="E11" s="455"/>
      <c r="F11" s="359"/>
      <c r="G11" s="455"/>
      <c r="H11" s="455"/>
      <c r="I11" s="455"/>
      <c r="J11" s="455"/>
      <c r="K11" s="360" t="s">
        <v>665</v>
      </c>
      <c r="L11" s="360" t="s">
        <v>666</v>
      </c>
    </row>
    <row r="12" spans="1:41" ht="4.5" customHeight="1" thickBot="1" x14ac:dyDescent="0.3">
      <c r="A12" s="369"/>
      <c r="B12" s="370"/>
      <c r="C12" s="370"/>
      <c r="D12" s="369"/>
      <c r="E12" s="369"/>
      <c r="F12" s="369"/>
      <c r="G12" s="369"/>
      <c r="H12" s="369"/>
      <c r="I12" s="369"/>
      <c r="J12" s="369"/>
      <c r="K12" s="370"/>
      <c r="L12" s="370"/>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row>
    <row r="13" spans="1:41" s="55" customFormat="1" ht="17.100000000000001" customHeight="1" x14ac:dyDescent="0.25">
      <c r="A13" s="379">
        <v>266</v>
      </c>
      <c r="B13" s="380"/>
      <c r="C13" s="296" t="s">
        <v>667</v>
      </c>
      <c r="D13" s="381">
        <f>D14+D30+D39+D53+D64+D77+D116+D134+D144+D166+D191+D213+D224+D233+D237+D247+D262+D276+D286+D296+D300+D305+D310</f>
        <v>1296448.6261210162</v>
      </c>
      <c r="E13" s="381">
        <f>E14+E30+E39+E53+E64+E77+E116+E134+E144+E166+E191+E213+E224+E233+E237+E247+E262+E276+E286+E296+E300+E305+E310</f>
        <v>1296448.6261210162</v>
      </c>
      <c r="F13" s="381"/>
      <c r="G13" s="381">
        <f>G14+G30+G39+G53+G64+G77+G116+G134+G144+G166+G191+G213+G224+G233+G237+G247+G262+G276+G286+G296+G300+G305+G310</f>
        <v>1296448.6261210162</v>
      </c>
      <c r="H13" s="382"/>
      <c r="I13" s="383"/>
      <c r="J13" s="384"/>
      <c r="K13" s="384"/>
      <c r="L13" s="385"/>
    </row>
    <row r="14" spans="1:41" s="78" customFormat="1" ht="15.95" customHeight="1" x14ac:dyDescent="0.25">
      <c r="A14" s="456" t="s">
        <v>668</v>
      </c>
      <c r="B14" s="456"/>
      <c r="C14" s="456"/>
      <c r="D14" s="372">
        <f>SUM(D15:D29)</f>
        <v>64610.7108833288</v>
      </c>
      <c r="E14" s="372">
        <f>SUM(E15:E29)</f>
        <v>64610.7108833288</v>
      </c>
      <c r="F14" s="372"/>
      <c r="G14" s="372">
        <f>SUM(G15:G29)</f>
        <v>64610.7108833288</v>
      </c>
      <c r="H14" s="373"/>
      <c r="I14" s="282"/>
      <c r="J14" s="282"/>
      <c r="K14" s="282"/>
      <c r="L14" s="303"/>
    </row>
    <row r="15" spans="1:41" s="78" customFormat="1" ht="15.95" customHeight="1" x14ac:dyDescent="0.25">
      <c r="A15" s="303">
        <v>1</v>
      </c>
      <c r="B15" s="303" t="s">
        <v>125</v>
      </c>
      <c r="C15" s="374" t="s">
        <v>126</v>
      </c>
      <c r="D15" s="375">
        <v>2898.2583638664</v>
      </c>
      <c r="E15" s="375">
        <v>2898.2583638664</v>
      </c>
      <c r="F15" s="375"/>
      <c r="G15" s="375">
        <v>2898.2583638664</v>
      </c>
      <c r="H15" s="376">
        <v>36732</v>
      </c>
      <c r="I15" s="376">
        <v>36732</v>
      </c>
      <c r="J15" s="376">
        <v>42128</v>
      </c>
      <c r="K15" s="303">
        <v>14</v>
      </c>
      <c r="L15" s="303">
        <v>9</v>
      </c>
      <c r="M15" s="80"/>
    </row>
    <row r="16" spans="1:41" s="78" customFormat="1" ht="15.95" customHeight="1" x14ac:dyDescent="0.25">
      <c r="A16" s="303">
        <v>2</v>
      </c>
      <c r="B16" s="303" t="s">
        <v>127</v>
      </c>
      <c r="C16" s="374" t="s">
        <v>603</v>
      </c>
      <c r="D16" s="375">
        <v>12615.0466119752</v>
      </c>
      <c r="E16" s="375">
        <v>12615.0466119752</v>
      </c>
      <c r="F16" s="375"/>
      <c r="G16" s="375">
        <v>12615.0466119752</v>
      </c>
      <c r="H16" s="376">
        <v>37019</v>
      </c>
      <c r="I16" s="376">
        <v>37019</v>
      </c>
      <c r="J16" s="376">
        <v>42460</v>
      </c>
      <c r="K16" s="303">
        <v>14</v>
      </c>
      <c r="L16" s="303">
        <v>3</v>
      </c>
    </row>
    <row r="17" spans="1:12" s="78" customFormat="1" ht="15.95" customHeight="1" x14ac:dyDescent="0.25">
      <c r="A17" s="303">
        <v>3</v>
      </c>
      <c r="B17" s="303" t="s">
        <v>129</v>
      </c>
      <c r="C17" s="374" t="s">
        <v>130</v>
      </c>
      <c r="D17" s="375">
        <v>641.41411534320002</v>
      </c>
      <c r="E17" s="375">
        <v>641.41411534320002</v>
      </c>
      <c r="F17" s="375"/>
      <c r="G17" s="375">
        <v>641.41411534320002</v>
      </c>
      <c r="H17" s="376">
        <v>38080</v>
      </c>
      <c r="I17" s="376">
        <v>38080</v>
      </c>
      <c r="J17" s="376">
        <v>41780</v>
      </c>
      <c r="K17" s="303">
        <v>9</v>
      </c>
      <c r="L17" s="303">
        <v>6</v>
      </c>
    </row>
    <row r="18" spans="1:12" s="78" customFormat="1" ht="15.95" customHeight="1" x14ac:dyDescent="0.25">
      <c r="A18" s="303">
        <v>4</v>
      </c>
      <c r="B18" s="303" t="s">
        <v>127</v>
      </c>
      <c r="C18" s="374" t="s">
        <v>131</v>
      </c>
      <c r="D18" s="375">
        <v>7589.5561571327999</v>
      </c>
      <c r="E18" s="375">
        <v>7589.5561571327999</v>
      </c>
      <c r="F18" s="375"/>
      <c r="G18" s="375">
        <v>7589.5561571327999</v>
      </c>
      <c r="H18" s="376">
        <v>36786</v>
      </c>
      <c r="I18" s="376">
        <v>36786</v>
      </c>
      <c r="J18" s="376">
        <v>41960</v>
      </c>
      <c r="K18" s="303">
        <v>5</v>
      </c>
      <c r="L18" s="303">
        <v>0</v>
      </c>
    </row>
    <row r="19" spans="1:12" s="78" customFormat="1" ht="15.95" customHeight="1" x14ac:dyDescent="0.25">
      <c r="A19" s="303">
        <v>5</v>
      </c>
      <c r="B19" s="303" t="s">
        <v>132</v>
      </c>
      <c r="C19" s="374" t="s">
        <v>133</v>
      </c>
      <c r="D19" s="375">
        <v>1060.0110104848</v>
      </c>
      <c r="E19" s="375">
        <v>1060.0110104848</v>
      </c>
      <c r="F19" s="375"/>
      <c r="G19" s="375">
        <v>1060.0110104848</v>
      </c>
      <c r="H19" s="376">
        <v>37248</v>
      </c>
      <c r="I19" s="376">
        <v>37248</v>
      </c>
      <c r="J19" s="376">
        <v>40878</v>
      </c>
      <c r="K19" s="303">
        <v>9</v>
      </c>
      <c r="L19" s="303">
        <v>5</v>
      </c>
    </row>
    <row r="20" spans="1:12" s="78" customFormat="1" ht="15.95" customHeight="1" x14ac:dyDescent="0.25">
      <c r="A20" s="303">
        <v>6</v>
      </c>
      <c r="B20" s="303" t="s">
        <v>127</v>
      </c>
      <c r="C20" s="374" t="s">
        <v>134</v>
      </c>
      <c r="D20" s="375">
        <v>7780.6309423800003</v>
      </c>
      <c r="E20" s="375">
        <v>7780.6309423800003</v>
      </c>
      <c r="F20" s="375"/>
      <c r="G20" s="375">
        <v>7780.6309423800003</v>
      </c>
      <c r="H20" s="376">
        <v>37076</v>
      </c>
      <c r="I20" s="376">
        <v>37076</v>
      </c>
      <c r="J20" s="376">
        <v>42521</v>
      </c>
      <c r="K20" s="303">
        <v>14</v>
      </c>
      <c r="L20" s="303">
        <v>6</v>
      </c>
    </row>
    <row r="21" spans="1:12" s="78" customFormat="1" ht="15.95" customHeight="1" x14ac:dyDescent="0.25">
      <c r="A21" s="303">
        <v>7</v>
      </c>
      <c r="B21" s="303" t="s">
        <v>135</v>
      </c>
      <c r="C21" s="374" t="s">
        <v>136</v>
      </c>
      <c r="D21" s="375">
        <v>6296.7479962076004</v>
      </c>
      <c r="E21" s="375">
        <v>6296.7479962076004</v>
      </c>
      <c r="F21" s="375"/>
      <c r="G21" s="375">
        <v>6296.7479962076004</v>
      </c>
      <c r="H21" s="376">
        <v>36168</v>
      </c>
      <c r="I21" s="376">
        <v>36168</v>
      </c>
      <c r="J21" s="376">
        <v>43511</v>
      </c>
      <c r="K21" s="303">
        <v>19</v>
      </c>
      <c r="L21" s="303">
        <v>9</v>
      </c>
    </row>
    <row r="22" spans="1:12" s="78" customFormat="1" ht="15.95" customHeight="1" x14ac:dyDescent="0.25">
      <c r="A22" s="303">
        <v>9</v>
      </c>
      <c r="B22" s="303" t="s">
        <v>137</v>
      </c>
      <c r="C22" s="374" t="s">
        <v>138</v>
      </c>
      <c r="D22" s="375">
        <v>4627.3056518640005</v>
      </c>
      <c r="E22" s="375">
        <v>4627.3056518640005</v>
      </c>
      <c r="F22" s="375"/>
      <c r="G22" s="375">
        <v>4627.3056518640005</v>
      </c>
      <c r="H22" s="376">
        <v>36372</v>
      </c>
      <c r="I22" s="376">
        <v>36433</v>
      </c>
      <c r="J22" s="376">
        <v>40009</v>
      </c>
      <c r="K22" s="303">
        <v>9</v>
      </c>
      <c r="L22" s="303">
        <v>9</v>
      </c>
    </row>
    <row r="23" spans="1:12" s="78" customFormat="1" ht="15.95" customHeight="1" x14ac:dyDescent="0.25">
      <c r="A23" s="303">
        <v>10</v>
      </c>
      <c r="B23" s="303" t="s">
        <v>137</v>
      </c>
      <c r="C23" s="374" t="s">
        <v>139</v>
      </c>
      <c r="D23" s="375">
        <v>4784.7703059351998</v>
      </c>
      <c r="E23" s="375">
        <v>4784.7703059351998</v>
      </c>
      <c r="F23" s="375"/>
      <c r="G23" s="375">
        <v>4784.7703059351998</v>
      </c>
      <c r="H23" s="376">
        <v>36483</v>
      </c>
      <c r="I23" s="376">
        <v>36742</v>
      </c>
      <c r="J23" s="376">
        <v>42200</v>
      </c>
      <c r="K23" s="303">
        <v>15</v>
      </c>
      <c r="L23" s="303">
        <v>0</v>
      </c>
    </row>
    <row r="24" spans="1:12" s="78" customFormat="1" ht="15.95" customHeight="1" x14ac:dyDescent="0.25">
      <c r="A24" s="303">
        <v>11</v>
      </c>
      <c r="B24" s="303" t="s">
        <v>137</v>
      </c>
      <c r="C24" s="374" t="s">
        <v>140</v>
      </c>
      <c r="D24" s="375">
        <v>3127.4674981916</v>
      </c>
      <c r="E24" s="375">
        <v>3127.4674981916</v>
      </c>
      <c r="F24" s="375"/>
      <c r="G24" s="375">
        <v>3127.4674981916</v>
      </c>
      <c r="H24" s="376">
        <v>36314</v>
      </c>
      <c r="I24" s="376">
        <v>36692</v>
      </c>
      <c r="J24" s="376">
        <v>40101</v>
      </c>
      <c r="K24" s="303">
        <v>10</v>
      </c>
      <c r="L24" s="303">
        <v>0</v>
      </c>
    </row>
    <row r="25" spans="1:12" s="78" customFormat="1" ht="15.95" customHeight="1" x14ac:dyDescent="0.25">
      <c r="A25" s="303">
        <v>12</v>
      </c>
      <c r="B25" s="303" t="s">
        <v>141</v>
      </c>
      <c r="C25" s="374" t="s">
        <v>142</v>
      </c>
      <c r="D25" s="375">
        <v>3265.2808949191999</v>
      </c>
      <c r="E25" s="375">
        <v>3265.2808949191999</v>
      </c>
      <c r="F25" s="375"/>
      <c r="G25" s="375">
        <v>3265.2808949191999</v>
      </c>
      <c r="H25" s="376">
        <v>36348</v>
      </c>
      <c r="I25" s="376">
        <v>36748</v>
      </c>
      <c r="J25" s="376">
        <v>41654</v>
      </c>
      <c r="K25" s="303">
        <v>14</v>
      </c>
      <c r="L25" s="303">
        <v>3</v>
      </c>
    </row>
    <row r="26" spans="1:12" s="78" customFormat="1" ht="15.95" customHeight="1" x14ac:dyDescent="0.25">
      <c r="A26" s="303">
        <v>13</v>
      </c>
      <c r="B26" s="303" t="s">
        <v>141</v>
      </c>
      <c r="C26" s="374" t="s">
        <v>143</v>
      </c>
      <c r="D26" s="375">
        <v>3476.6849953551996</v>
      </c>
      <c r="E26" s="375">
        <v>3476.6849953551996</v>
      </c>
      <c r="F26" s="375"/>
      <c r="G26" s="375">
        <v>3476.6849953551996</v>
      </c>
      <c r="H26" s="376">
        <v>36341</v>
      </c>
      <c r="I26" s="376">
        <v>36341</v>
      </c>
      <c r="J26" s="376">
        <v>42109</v>
      </c>
      <c r="K26" s="303">
        <v>15</v>
      </c>
      <c r="L26" s="303">
        <v>3</v>
      </c>
    </row>
    <row r="27" spans="1:12" s="78" customFormat="1" ht="15.95" customHeight="1" x14ac:dyDescent="0.25">
      <c r="A27" s="303">
        <v>14</v>
      </c>
      <c r="B27" s="303" t="s">
        <v>141</v>
      </c>
      <c r="C27" s="374" t="s">
        <v>144</v>
      </c>
      <c r="D27" s="375">
        <v>2223.9021449115999</v>
      </c>
      <c r="E27" s="375">
        <v>2223.9021449115999</v>
      </c>
      <c r="F27" s="375"/>
      <c r="G27" s="375">
        <v>2223.9021449115999</v>
      </c>
      <c r="H27" s="376">
        <v>36402</v>
      </c>
      <c r="I27" s="376">
        <v>36402</v>
      </c>
      <c r="J27" s="376">
        <v>40009</v>
      </c>
      <c r="K27" s="303">
        <v>9</v>
      </c>
      <c r="L27" s="303">
        <v>9</v>
      </c>
    </row>
    <row r="28" spans="1:12" s="78" customFormat="1" ht="15.95" customHeight="1" x14ac:dyDescent="0.25">
      <c r="A28" s="303">
        <v>15</v>
      </c>
      <c r="B28" s="303" t="s">
        <v>141</v>
      </c>
      <c r="C28" s="374" t="s">
        <v>145</v>
      </c>
      <c r="D28" s="375">
        <v>1811.2119807439999</v>
      </c>
      <c r="E28" s="375">
        <v>1811.2119807439999</v>
      </c>
      <c r="F28" s="375"/>
      <c r="G28" s="375">
        <v>1811.2119807439999</v>
      </c>
      <c r="H28" s="376">
        <v>36294</v>
      </c>
      <c r="I28" s="376">
        <v>36707</v>
      </c>
      <c r="J28" s="376">
        <v>40101</v>
      </c>
      <c r="K28" s="303">
        <v>10</v>
      </c>
      <c r="L28" s="303">
        <v>0</v>
      </c>
    </row>
    <row r="29" spans="1:12" s="78" customFormat="1" ht="15.95" customHeight="1" x14ac:dyDescent="0.25">
      <c r="A29" s="303">
        <v>16</v>
      </c>
      <c r="B29" s="303" t="s">
        <v>141</v>
      </c>
      <c r="C29" s="374" t="s">
        <v>146</v>
      </c>
      <c r="D29" s="375">
        <v>2412.4222140180004</v>
      </c>
      <c r="E29" s="375">
        <v>2412.4222140180004</v>
      </c>
      <c r="F29" s="375"/>
      <c r="G29" s="375">
        <v>2412.4222140180004</v>
      </c>
      <c r="H29" s="376">
        <v>36433</v>
      </c>
      <c r="I29" s="376">
        <v>36433</v>
      </c>
      <c r="J29" s="376">
        <v>41835</v>
      </c>
      <c r="K29" s="303">
        <v>14</v>
      </c>
      <c r="L29" s="303">
        <v>9</v>
      </c>
    </row>
    <row r="30" spans="1:12" s="78" customFormat="1" ht="15.95" customHeight="1" x14ac:dyDescent="0.25">
      <c r="A30" s="444" t="s">
        <v>669</v>
      </c>
      <c r="B30" s="444"/>
      <c r="C30" s="444"/>
      <c r="D30" s="372">
        <f>SUM(D31:D38)</f>
        <v>8945.2522233123982</v>
      </c>
      <c r="E30" s="372">
        <f>SUM(E31:E38)</f>
        <v>8945.2522233123982</v>
      </c>
      <c r="F30" s="372"/>
      <c r="G30" s="372">
        <f>SUM(G31:G38)</f>
        <v>8945.2522233123982</v>
      </c>
      <c r="H30" s="303"/>
      <c r="I30" s="303"/>
      <c r="J30" s="303"/>
      <c r="K30" s="303"/>
      <c r="L30" s="303"/>
    </row>
    <row r="31" spans="1:12" s="78" customFormat="1" ht="15.95" customHeight="1" x14ac:dyDescent="0.25">
      <c r="A31" s="303">
        <v>17</v>
      </c>
      <c r="B31" s="303" t="s">
        <v>137</v>
      </c>
      <c r="C31" s="374" t="s">
        <v>147</v>
      </c>
      <c r="D31" s="375">
        <v>1242.3748589612001</v>
      </c>
      <c r="E31" s="375">
        <v>1242.3748589612001</v>
      </c>
      <c r="F31" s="375"/>
      <c r="G31" s="375">
        <v>1242.3748589612001</v>
      </c>
      <c r="H31" s="376">
        <v>37075</v>
      </c>
      <c r="I31" s="376">
        <v>37498</v>
      </c>
      <c r="J31" s="376">
        <v>40816</v>
      </c>
      <c r="K31" s="303">
        <v>9</v>
      </c>
      <c r="L31" s="303">
        <v>11</v>
      </c>
    </row>
    <row r="32" spans="1:12" s="78" customFormat="1" ht="15.95" customHeight="1" x14ac:dyDescent="0.25">
      <c r="A32" s="303">
        <v>18</v>
      </c>
      <c r="B32" s="303" t="s">
        <v>137</v>
      </c>
      <c r="C32" s="374" t="s">
        <v>148</v>
      </c>
      <c r="D32" s="375">
        <v>1161.6016051504</v>
      </c>
      <c r="E32" s="375">
        <v>1161.6016051504</v>
      </c>
      <c r="F32" s="375"/>
      <c r="G32" s="375">
        <v>1161.6016051504</v>
      </c>
      <c r="H32" s="376">
        <v>37106</v>
      </c>
      <c r="I32" s="376">
        <v>37398</v>
      </c>
      <c r="J32" s="376">
        <v>40908</v>
      </c>
      <c r="K32" s="303">
        <v>9</v>
      </c>
      <c r="L32" s="303">
        <v>11</v>
      </c>
    </row>
    <row r="33" spans="1:12" s="78" customFormat="1" ht="15.95" customHeight="1" x14ac:dyDescent="0.25">
      <c r="A33" s="303">
        <v>19</v>
      </c>
      <c r="B33" s="303" t="s">
        <v>137</v>
      </c>
      <c r="C33" s="374" t="s">
        <v>149</v>
      </c>
      <c r="D33" s="375">
        <v>1002.2617411996</v>
      </c>
      <c r="E33" s="375">
        <v>1002.2617411996</v>
      </c>
      <c r="F33" s="375"/>
      <c r="G33" s="375">
        <v>1002.2617411996</v>
      </c>
      <c r="H33" s="376">
        <v>37105</v>
      </c>
      <c r="I33" s="376">
        <v>37188</v>
      </c>
      <c r="J33" s="376">
        <v>40739</v>
      </c>
      <c r="K33" s="303">
        <v>9</v>
      </c>
      <c r="L33" s="303">
        <v>9</v>
      </c>
    </row>
    <row r="34" spans="1:12" s="78" customFormat="1" ht="15.95" customHeight="1" x14ac:dyDescent="0.25">
      <c r="A34" s="303">
        <v>20</v>
      </c>
      <c r="B34" s="303" t="s">
        <v>137</v>
      </c>
      <c r="C34" s="374" t="s">
        <v>150</v>
      </c>
      <c r="D34" s="375">
        <v>948.36936835479992</v>
      </c>
      <c r="E34" s="375">
        <v>948.36936835479992</v>
      </c>
      <c r="F34" s="375"/>
      <c r="G34" s="375">
        <v>948.36936835479992</v>
      </c>
      <c r="H34" s="376">
        <v>37022</v>
      </c>
      <c r="I34" s="376">
        <v>37103</v>
      </c>
      <c r="J34" s="376">
        <v>40816</v>
      </c>
      <c r="K34" s="303">
        <v>10</v>
      </c>
      <c r="L34" s="303">
        <v>4</v>
      </c>
    </row>
    <row r="35" spans="1:12" s="78" customFormat="1" ht="15.95" customHeight="1" x14ac:dyDescent="0.25">
      <c r="A35" s="303">
        <v>21</v>
      </c>
      <c r="B35" s="303" t="s">
        <v>141</v>
      </c>
      <c r="C35" s="374" t="s">
        <v>151</v>
      </c>
      <c r="D35" s="375">
        <v>1419.6751356276002</v>
      </c>
      <c r="E35" s="375">
        <v>1419.6751356276002</v>
      </c>
      <c r="F35" s="375"/>
      <c r="G35" s="375">
        <v>1419.6751356276002</v>
      </c>
      <c r="H35" s="376">
        <v>37075</v>
      </c>
      <c r="I35" s="376">
        <v>37134</v>
      </c>
      <c r="J35" s="376">
        <v>40786</v>
      </c>
      <c r="K35" s="303">
        <v>10</v>
      </c>
      <c r="L35" s="303">
        <v>1</v>
      </c>
    </row>
    <row r="36" spans="1:12" s="78" customFormat="1" ht="15.95" customHeight="1" x14ac:dyDescent="0.25">
      <c r="A36" s="303">
        <v>22</v>
      </c>
      <c r="B36" s="303" t="s">
        <v>141</v>
      </c>
      <c r="C36" s="374" t="s">
        <v>152</v>
      </c>
      <c r="D36" s="375">
        <v>1117.5984554924</v>
      </c>
      <c r="E36" s="375">
        <v>1117.5984554924</v>
      </c>
      <c r="F36" s="375"/>
      <c r="G36" s="375">
        <v>1117.5984554924</v>
      </c>
      <c r="H36" s="376">
        <v>37134</v>
      </c>
      <c r="I36" s="376">
        <v>37200</v>
      </c>
      <c r="J36" s="376">
        <v>40739</v>
      </c>
      <c r="K36" s="303">
        <v>9</v>
      </c>
      <c r="L36" s="303">
        <v>11</v>
      </c>
    </row>
    <row r="37" spans="1:12" s="78" customFormat="1" ht="15.95" customHeight="1" x14ac:dyDescent="0.25">
      <c r="A37" s="303">
        <v>23</v>
      </c>
      <c r="B37" s="303" t="s">
        <v>141</v>
      </c>
      <c r="C37" s="374" t="s">
        <v>153</v>
      </c>
      <c r="D37" s="375">
        <v>751.26513508799997</v>
      </c>
      <c r="E37" s="375">
        <v>751.26513508799997</v>
      </c>
      <c r="F37" s="375"/>
      <c r="G37" s="375">
        <v>751.26513508799997</v>
      </c>
      <c r="H37" s="376">
        <v>36999</v>
      </c>
      <c r="I37" s="376">
        <v>36999</v>
      </c>
      <c r="J37" s="376">
        <v>40816</v>
      </c>
      <c r="K37" s="303">
        <v>9</v>
      </c>
      <c r="L37" s="303">
        <v>11</v>
      </c>
    </row>
    <row r="38" spans="1:12" s="78" customFormat="1" ht="15.95" customHeight="1" x14ac:dyDescent="0.25">
      <c r="A38" s="303">
        <v>24</v>
      </c>
      <c r="B38" s="303" t="s">
        <v>141</v>
      </c>
      <c r="C38" s="374" t="s">
        <v>154</v>
      </c>
      <c r="D38" s="375">
        <v>1302.1059234383999</v>
      </c>
      <c r="E38" s="375">
        <v>1302.1059234383999</v>
      </c>
      <c r="F38" s="375"/>
      <c r="G38" s="375">
        <v>1302.1059234383999</v>
      </c>
      <c r="H38" s="376">
        <v>37022</v>
      </c>
      <c r="I38" s="376">
        <v>37314</v>
      </c>
      <c r="J38" s="376">
        <v>40908</v>
      </c>
      <c r="K38" s="303">
        <v>10</v>
      </c>
      <c r="L38" s="303">
        <v>2</v>
      </c>
    </row>
    <row r="39" spans="1:12" s="78" customFormat="1" ht="15.95" customHeight="1" x14ac:dyDescent="0.25">
      <c r="A39" s="444" t="s">
        <v>670</v>
      </c>
      <c r="B39" s="444"/>
      <c r="C39" s="444"/>
      <c r="D39" s="372">
        <f>SUM(D40:D52)</f>
        <v>61066.728533680012</v>
      </c>
      <c r="E39" s="372">
        <f>SUM(E40:E52)</f>
        <v>61066.728533680012</v>
      </c>
      <c r="F39" s="372"/>
      <c r="G39" s="372">
        <f>SUM(G40:G52)</f>
        <v>61066.728533680012</v>
      </c>
      <c r="H39" s="303"/>
      <c r="I39" s="303"/>
      <c r="J39" s="303"/>
      <c r="K39" s="303"/>
      <c r="L39" s="303"/>
    </row>
    <row r="40" spans="1:12" s="78" customFormat="1" ht="15.95" customHeight="1" x14ac:dyDescent="0.25">
      <c r="A40" s="303">
        <v>25</v>
      </c>
      <c r="B40" s="303" t="s">
        <v>125</v>
      </c>
      <c r="C40" s="374" t="s">
        <v>155</v>
      </c>
      <c r="D40" s="375">
        <v>5560.1839033103997</v>
      </c>
      <c r="E40" s="375">
        <v>5560.1839033103997</v>
      </c>
      <c r="F40" s="375"/>
      <c r="G40" s="375">
        <v>5560.1839033103997</v>
      </c>
      <c r="H40" s="376">
        <v>37581</v>
      </c>
      <c r="I40" s="376">
        <v>37823</v>
      </c>
      <c r="J40" s="376">
        <v>43290</v>
      </c>
      <c r="K40" s="303">
        <v>15</v>
      </c>
      <c r="L40" s="303">
        <v>6</v>
      </c>
    </row>
    <row r="41" spans="1:12" s="78" customFormat="1" ht="15.95" customHeight="1" x14ac:dyDescent="0.25">
      <c r="A41" s="303">
        <v>26</v>
      </c>
      <c r="B41" s="303" t="s">
        <v>156</v>
      </c>
      <c r="C41" s="374" t="s">
        <v>157</v>
      </c>
      <c r="D41" s="375">
        <v>22502.8886435932</v>
      </c>
      <c r="E41" s="375">
        <v>22502.8886435932</v>
      </c>
      <c r="F41" s="375"/>
      <c r="G41" s="375">
        <v>22502.8886435932</v>
      </c>
      <c r="H41" s="376">
        <v>38380</v>
      </c>
      <c r="I41" s="376">
        <v>38380</v>
      </c>
      <c r="J41" s="376">
        <v>43341</v>
      </c>
      <c r="K41" s="303">
        <v>13</v>
      </c>
      <c r="L41" s="303">
        <v>9</v>
      </c>
    </row>
    <row r="42" spans="1:12" s="78" customFormat="1" ht="15.95" customHeight="1" x14ac:dyDescent="0.25">
      <c r="A42" s="303">
        <v>27</v>
      </c>
      <c r="B42" s="303" t="s">
        <v>137</v>
      </c>
      <c r="C42" s="374" t="s">
        <v>604</v>
      </c>
      <c r="D42" s="375">
        <v>6544.9391472636007</v>
      </c>
      <c r="E42" s="375">
        <v>6544.9391472636007</v>
      </c>
      <c r="F42" s="375"/>
      <c r="G42" s="375">
        <v>6544.9391472636007</v>
      </c>
      <c r="H42" s="376">
        <v>37105</v>
      </c>
      <c r="I42" s="376">
        <v>37863</v>
      </c>
      <c r="J42" s="376">
        <v>43279</v>
      </c>
      <c r="K42" s="303">
        <v>16</v>
      </c>
      <c r="L42" s="303">
        <v>8</v>
      </c>
    </row>
    <row r="43" spans="1:12" s="78" customFormat="1" ht="15.95" customHeight="1" x14ac:dyDescent="0.25">
      <c r="A43" s="303">
        <v>28</v>
      </c>
      <c r="B43" s="303" t="s">
        <v>137</v>
      </c>
      <c r="C43" s="374" t="s">
        <v>159</v>
      </c>
      <c r="D43" s="375">
        <v>9221.0681436867999</v>
      </c>
      <c r="E43" s="375">
        <v>9221.0681436867999</v>
      </c>
      <c r="F43" s="375"/>
      <c r="G43" s="375">
        <v>9221.0681436867999</v>
      </c>
      <c r="H43" s="376">
        <v>37188</v>
      </c>
      <c r="I43" s="376">
        <v>38060</v>
      </c>
      <c r="J43" s="376">
        <v>43290</v>
      </c>
      <c r="K43" s="303">
        <v>16</v>
      </c>
      <c r="L43" s="303">
        <v>3</v>
      </c>
    </row>
    <row r="44" spans="1:12" s="78" customFormat="1" ht="15.95" customHeight="1" x14ac:dyDescent="0.25">
      <c r="A44" s="303">
        <v>29</v>
      </c>
      <c r="B44" s="303" t="s">
        <v>137</v>
      </c>
      <c r="C44" s="374" t="s">
        <v>160</v>
      </c>
      <c r="D44" s="375">
        <v>1449.4724022096</v>
      </c>
      <c r="E44" s="375">
        <v>1449.4724022096</v>
      </c>
      <c r="F44" s="375"/>
      <c r="G44" s="375">
        <v>1449.4724022096</v>
      </c>
      <c r="H44" s="376">
        <v>37550</v>
      </c>
      <c r="I44" s="376">
        <v>37739</v>
      </c>
      <c r="J44" s="376">
        <v>41365</v>
      </c>
      <c r="K44" s="303">
        <v>10</v>
      </c>
      <c r="L44" s="303">
        <v>6</v>
      </c>
    </row>
    <row r="45" spans="1:12" s="78" customFormat="1" ht="15.95" customHeight="1" x14ac:dyDescent="0.25">
      <c r="A45" s="303">
        <v>30</v>
      </c>
      <c r="B45" s="303" t="s">
        <v>137</v>
      </c>
      <c r="C45" s="374" t="s">
        <v>161</v>
      </c>
      <c r="D45" s="375">
        <v>3211.9842555751998</v>
      </c>
      <c r="E45" s="375">
        <v>3211.9842555751998</v>
      </c>
      <c r="F45" s="375"/>
      <c r="G45" s="375">
        <v>3211.9842555751998</v>
      </c>
      <c r="H45" s="376">
        <v>37484</v>
      </c>
      <c r="I45" s="376">
        <v>37977</v>
      </c>
      <c r="J45" s="376">
        <v>43290</v>
      </c>
      <c r="K45" s="303">
        <v>15</v>
      </c>
      <c r="L45" s="303">
        <v>9</v>
      </c>
    </row>
    <row r="46" spans="1:12" s="78" customFormat="1" ht="15.95" customHeight="1" x14ac:dyDescent="0.25">
      <c r="A46" s="303">
        <v>31</v>
      </c>
      <c r="B46" s="303" t="s">
        <v>137</v>
      </c>
      <c r="C46" s="374" t="s">
        <v>162</v>
      </c>
      <c r="D46" s="375">
        <v>2530.4344061356001</v>
      </c>
      <c r="E46" s="375">
        <v>2530.4344061356001</v>
      </c>
      <c r="F46" s="375"/>
      <c r="G46" s="375">
        <v>2530.4344061356001</v>
      </c>
      <c r="H46" s="376">
        <v>37931</v>
      </c>
      <c r="I46" s="376">
        <v>37931</v>
      </c>
      <c r="J46" s="376">
        <v>43341</v>
      </c>
      <c r="K46" s="303">
        <v>14</v>
      </c>
      <c r="L46" s="303">
        <v>9</v>
      </c>
    </row>
    <row r="47" spans="1:12" s="78" customFormat="1" ht="15.95" customHeight="1" x14ac:dyDescent="0.25">
      <c r="A47" s="303">
        <v>32</v>
      </c>
      <c r="B47" s="303" t="s">
        <v>141</v>
      </c>
      <c r="C47" s="374" t="s">
        <v>163</v>
      </c>
      <c r="D47" s="375">
        <v>1321.8422028012001</v>
      </c>
      <c r="E47" s="375">
        <v>1321.8422028012001</v>
      </c>
      <c r="F47" s="375"/>
      <c r="G47" s="375">
        <v>1321.8422028012001</v>
      </c>
      <c r="H47" s="376">
        <v>37579</v>
      </c>
      <c r="I47" s="376">
        <v>37579</v>
      </c>
      <c r="J47" s="376">
        <v>41262</v>
      </c>
      <c r="K47" s="303">
        <v>10</v>
      </c>
      <c r="L47" s="303">
        <v>0</v>
      </c>
    </row>
    <row r="48" spans="1:12" s="78" customFormat="1" ht="15.95" customHeight="1" x14ac:dyDescent="0.25">
      <c r="A48" s="303">
        <v>33</v>
      </c>
      <c r="B48" s="303" t="s">
        <v>141</v>
      </c>
      <c r="C48" s="374" t="s">
        <v>164</v>
      </c>
      <c r="D48" s="375">
        <v>1642.2305727423998</v>
      </c>
      <c r="E48" s="375">
        <v>1642.2305727423998</v>
      </c>
      <c r="F48" s="375"/>
      <c r="G48" s="375">
        <v>1642.2305727423998</v>
      </c>
      <c r="H48" s="376">
        <v>37603</v>
      </c>
      <c r="I48" s="376">
        <v>38518</v>
      </c>
      <c r="J48" s="376">
        <v>42069</v>
      </c>
      <c r="K48" s="303">
        <v>11</v>
      </c>
      <c r="L48" s="303">
        <v>9</v>
      </c>
    </row>
    <row r="49" spans="1:12" s="78" customFormat="1" ht="15.95" customHeight="1" x14ac:dyDescent="0.25">
      <c r="A49" s="303">
        <v>34</v>
      </c>
      <c r="B49" s="303" t="s">
        <v>141</v>
      </c>
      <c r="C49" s="374" t="s">
        <v>165</v>
      </c>
      <c r="D49" s="375">
        <v>507.6413104152</v>
      </c>
      <c r="E49" s="375">
        <v>507.6413104152</v>
      </c>
      <c r="F49" s="375"/>
      <c r="G49" s="375">
        <v>507.6413104152</v>
      </c>
      <c r="H49" s="376">
        <v>37307</v>
      </c>
      <c r="I49" s="376">
        <v>37572</v>
      </c>
      <c r="J49" s="376">
        <v>41226</v>
      </c>
      <c r="K49" s="303">
        <v>10</v>
      </c>
      <c r="L49" s="303">
        <v>9</v>
      </c>
    </row>
    <row r="50" spans="1:12" s="78" customFormat="1" ht="15.95" customHeight="1" x14ac:dyDescent="0.25">
      <c r="A50" s="303">
        <v>35</v>
      </c>
      <c r="B50" s="303" t="s">
        <v>141</v>
      </c>
      <c r="C50" s="374" t="s">
        <v>166</v>
      </c>
      <c r="D50" s="375">
        <v>1184.6803035904002</v>
      </c>
      <c r="E50" s="375">
        <v>1184.6803035904002</v>
      </c>
      <c r="F50" s="375"/>
      <c r="G50" s="375">
        <v>1184.6803035904002</v>
      </c>
      <c r="H50" s="376">
        <v>37386</v>
      </c>
      <c r="I50" s="376">
        <v>37448</v>
      </c>
      <c r="J50" s="376">
        <v>40739</v>
      </c>
      <c r="K50" s="303">
        <v>9</v>
      </c>
      <c r="L50" s="303">
        <v>2</v>
      </c>
    </row>
    <row r="51" spans="1:12" s="78" customFormat="1" ht="15.95" customHeight="1" x14ac:dyDescent="0.25">
      <c r="A51" s="303">
        <v>36</v>
      </c>
      <c r="B51" s="303" t="s">
        <v>141</v>
      </c>
      <c r="C51" s="374" t="s">
        <v>167</v>
      </c>
      <c r="D51" s="375">
        <v>1793.2916529411998</v>
      </c>
      <c r="E51" s="375">
        <v>1793.2916529411998</v>
      </c>
      <c r="F51" s="375"/>
      <c r="G51" s="375">
        <v>1793.2916529411998</v>
      </c>
      <c r="H51" s="376">
        <v>37732</v>
      </c>
      <c r="I51" s="376">
        <v>37865</v>
      </c>
      <c r="J51" s="376">
        <v>41534</v>
      </c>
      <c r="K51" s="303">
        <v>9</v>
      </c>
      <c r="L51" s="303">
        <v>11</v>
      </c>
    </row>
    <row r="52" spans="1:12" s="78" customFormat="1" ht="15.95" customHeight="1" x14ac:dyDescent="0.25">
      <c r="A52" s="303">
        <v>37</v>
      </c>
      <c r="B52" s="303" t="s">
        <v>141</v>
      </c>
      <c r="C52" s="374" t="s">
        <v>168</v>
      </c>
      <c r="D52" s="375">
        <v>3596.0715894151999</v>
      </c>
      <c r="E52" s="375">
        <v>3596.0715894151999</v>
      </c>
      <c r="F52" s="375"/>
      <c r="G52" s="375">
        <v>3596.0715894151999</v>
      </c>
      <c r="H52" s="376">
        <v>37489</v>
      </c>
      <c r="I52" s="376">
        <v>37603</v>
      </c>
      <c r="J52" s="376">
        <v>41204</v>
      </c>
      <c r="K52" s="303">
        <v>10</v>
      </c>
      <c r="L52" s="303">
        <v>0</v>
      </c>
    </row>
    <row r="53" spans="1:12" s="78" customFormat="1" ht="15.95" customHeight="1" x14ac:dyDescent="0.25">
      <c r="A53" s="444" t="s">
        <v>671</v>
      </c>
      <c r="B53" s="444"/>
      <c r="C53" s="444"/>
      <c r="D53" s="372">
        <f>SUM(D54:D63)</f>
        <v>37261.820256031599</v>
      </c>
      <c r="E53" s="372">
        <f>SUM(E54:E63)</f>
        <v>37261.820256031599</v>
      </c>
      <c r="F53" s="372"/>
      <c r="G53" s="372">
        <f>SUM(G54:G63)</f>
        <v>37261.820256031599</v>
      </c>
      <c r="H53" s="377"/>
      <c r="I53" s="377"/>
      <c r="J53" s="377"/>
      <c r="K53" s="303"/>
      <c r="L53" s="303"/>
    </row>
    <row r="54" spans="1:12" s="78" customFormat="1" ht="15.95" customHeight="1" x14ac:dyDescent="0.25">
      <c r="A54" s="303">
        <v>38</v>
      </c>
      <c r="B54" s="303" t="s">
        <v>127</v>
      </c>
      <c r="C54" s="374" t="s">
        <v>169</v>
      </c>
      <c r="D54" s="375">
        <v>15155.0958207812</v>
      </c>
      <c r="E54" s="375">
        <v>15155.0958207812</v>
      </c>
      <c r="F54" s="375"/>
      <c r="G54" s="375">
        <v>15155.0958207812</v>
      </c>
      <c r="H54" s="376">
        <v>37955</v>
      </c>
      <c r="I54" s="376">
        <v>37955</v>
      </c>
      <c r="J54" s="376">
        <v>43341</v>
      </c>
      <c r="K54" s="303">
        <v>14</v>
      </c>
      <c r="L54" s="303">
        <v>4</v>
      </c>
    </row>
    <row r="55" spans="1:12" s="78" customFormat="1" ht="15.95" customHeight="1" x14ac:dyDescent="0.25">
      <c r="A55" s="303">
        <v>39</v>
      </c>
      <c r="B55" s="303" t="s">
        <v>137</v>
      </c>
      <c r="C55" s="374" t="s">
        <v>170</v>
      </c>
      <c r="D55" s="375">
        <v>1739.1377504824</v>
      </c>
      <c r="E55" s="375">
        <v>1739.1377504824</v>
      </c>
      <c r="F55" s="375"/>
      <c r="G55" s="375">
        <v>1739.1377504824</v>
      </c>
      <c r="H55" s="376">
        <v>37795</v>
      </c>
      <c r="I55" s="376">
        <v>37851</v>
      </c>
      <c r="J55" s="376">
        <v>43279</v>
      </c>
      <c r="K55" s="303">
        <v>14</v>
      </c>
      <c r="L55" s="303">
        <v>8</v>
      </c>
    </row>
    <row r="56" spans="1:12" s="58" customFormat="1" ht="15.95" customHeight="1" x14ac:dyDescent="0.25">
      <c r="A56" s="303">
        <v>40</v>
      </c>
      <c r="B56" s="303" t="s">
        <v>137</v>
      </c>
      <c r="C56" s="374" t="s">
        <v>605</v>
      </c>
      <c r="D56" s="375">
        <v>636.44575878000001</v>
      </c>
      <c r="E56" s="375">
        <v>636.44575878000001</v>
      </c>
      <c r="F56" s="375"/>
      <c r="G56" s="375">
        <v>636.44575878000001</v>
      </c>
      <c r="H56" s="376">
        <v>38200</v>
      </c>
      <c r="I56" s="376">
        <v>38366</v>
      </c>
      <c r="J56" s="376">
        <v>42184</v>
      </c>
      <c r="K56" s="303">
        <v>10</v>
      </c>
      <c r="L56" s="303">
        <v>10</v>
      </c>
    </row>
    <row r="57" spans="1:12" s="78" customFormat="1" ht="15.95" customHeight="1" x14ac:dyDescent="0.25">
      <c r="A57" s="303">
        <v>41</v>
      </c>
      <c r="B57" s="303" t="s">
        <v>137</v>
      </c>
      <c r="C57" s="374" t="s">
        <v>606</v>
      </c>
      <c r="D57" s="375">
        <v>6839.6531486615995</v>
      </c>
      <c r="E57" s="375">
        <v>6839.6531486615995</v>
      </c>
      <c r="F57" s="375"/>
      <c r="G57" s="375">
        <v>6839.6531486615995</v>
      </c>
      <c r="H57" s="376">
        <v>37966</v>
      </c>
      <c r="I57" s="376">
        <v>37966</v>
      </c>
      <c r="J57" s="376">
        <v>43290</v>
      </c>
      <c r="K57" s="303">
        <v>14</v>
      </c>
      <c r="L57" s="303">
        <v>3</v>
      </c>
    </row>
    <row r="58" spans="1:12" s="78" customFormat="1" ht="15.95" customHeight="1" x14ac:dyDescent="0.25">
      <c r="A58" s="303">
        <v>42</v>
      </c>
      <c r="B58" s="303" t="s">
        <v>137</v>
      </c>
      <c r="C58" s="374" t="s">
        <v>173</v>
      </c>
      <c r="D58" s="375">
        <v>4825.7247390703997</v>
      </c>
      <c r="E58" s="375">
        <v>4825.7247390703997</v>
      </c>
      <c r="F58" s="375"/>
      <c r="G58" s="375">
        <v>4825.7247390703997</v>
      </c>
      <c r="H58" s="376">
        <v>38958</v>
      </c>
      <c r="I58" s="376">
        <v>39113</v>
      </c>
      <c r="J58" s="376">
        <v>43341</v>
      </c>
      <c r="K58" s="303">
        <v>11</v>
      </c>
      <c r="L58" s="303">
        <v>5</v>
      </c>
    </row>
    <row r="59" spans="1:12" s="78" customFormat="1" ht="15.95" customHeight="1" x14ac:dyDescent="0.25">
      <c r="A59" s="303">
        <v>43</v>
      </c>
      <c r="B59" s="303" t="s">
        <v>137</v>
      </c>
      <c r="C59" s="374" t="s">
        <v>174</v>
      </c>
      <c r="D59" s="375">
        <v>3467.7890958611997</v>
      </c>
      <c r="E59" s="375">
        <v>3467.7890958611997</v>
      </c>
      <c r="F59" s="375"/>
      <c r="G59" s="375">
        <v>3467.7890958611997</v>
      </c>
      <c r="H59" s="376">
        <v>37904</v>
      </c>
      <c r="I59" s="376">
        <v>38121</v>
      </c>
      <c r="J59" s="376">
        <v>43341</v>
      </c>
      <c r="K59" s="303">
        <v>14</v>
      </c>
      <c r="L59" s="303">
        <v>8</v>
      </c>
    </row>
    <row r="60" spans="1:12" s="78" customFormat="1" ht="15.95" customHeight="1" x14ac:dyDescent="0.25">
      <c r="A60" s="303">
        <v>44</v>
      </c>
      <c r="B60" s="303" t="s">
        <v>141</v>
      </c>
      <c r="C60" s="374" t="s">
        <v>175</v>
      </c>
      <c r="D60" s="375">
        <v>602.46171901360003</v>
      </c>
      <c r="E60" s="375">
        <v>602.46171901360003</v>
      </c>
      <c r="F60" s="375"/>
      <c r="G60" s="375">
        <v>602.46171901360003</v>
      </c>
      <c r="H60" s="376">
        <v>37750</v>
      </c>
      <c r="I60" s="376">
        <v>37750</v>
      </c>
      <c r="J60" s="376">
        <v>41422</v>
      </c>
      <c r="K60" s="303">
        <v>9</v>
      </c>
      <c r="L60" s="303">
        <v>6</v>
      </c>
    </row>
    <row r="61" spans="1:12" s="78" customFormat="1" ht="15.95" customHeight="1" x14ac:dyDescent="0.25">
      <c r="A61" s="303">
        <v>45</v>
      </c>
      <c r="B61" s="303" t="s">
        <v>141</v>
      </c>
      <c r="C61" s="374" t="s">
        <v>176</v>
      </c>
      <c r="D61" s="375">
        <v>1834.2133518748001</v>
      </c>
      <c r="E61" s="375">
        <v>1834.2133518748001</v>
      </c>
      <c r="F61" s="375"/>
      <c r="G61" s="375">
        <v>1834.2133518748001</v>
      </c>
      <c r="H61" s="376">
        <v>37995</v>
      </c>
      <c r="I61" s="376">
        <v>38231</v>
      </c>
      <c r="J61" s="376">
        <v>43341</v>
      </c>
      <c r="K61" s="303">
        <v>13</v>
      </c>
      <c r="L61" s="303">
        <v>11</v>
      </c>
    </row>
    <row r="62" spans="1:12" s="78" customFormat="1" ht="15.95" customHeight="1" x14ac:dyDescent="0.25">
      <c r="A62" s="303">
        <v>46</v>
      </c>
      <c r="B62" s="303" t="s">
        <v>141</v>
      </c>
      <c r="C62" s="374" t="s">
        <v>177</v>
      </c>
      <c r="D62" s="375">
        <v>549.47867983880008</v>
      </c>
      <c r="E62" s="375">
        <v>549.47867983880008</v>
      </c>
      <c r="F62" s="375"/>
      <c r="G62" s="375">
        <v>549.47867983880008</v>
      </c>
      <c r="H62" s="376">
        <v>38079</v>
      </c>
      <c r="I62" s="376">
        <v>37742</v>
      </c>
      <c r="J62" s="376">
        <v>41422</v>
      </c>
      <c r="K62" s="303">
        <v>8</v>
      </c>
      <c r="L62" s="303">
        <v>7</v>
      </c>
    </row>
    <row r="63" spans="1:12" s="78" customFormat="1" ht="15.95" customHeight="1" x14ac:dyDescent="0.25">
      <c r="A63" s="303">
        <v>47</v>
      </c>
      <c r="B63" s="303" t="s">
        <v>141</v>
      </c>
      <c r="C63" s="374" t="s">
        <v>178</v>
      </c>
      <c r="D63" s="375">
        <v>1611.8201916675998</v>
      </c>
      <c r="E63" s="375">
        <v>1611.8201916675998</v>
      </c>
      <c r="F63" s="375"/>
      <c r="G63" s="375">
        <v>1611.8201916675998</v>
      </c>
      <c r="H63" s="376">
        <v>37685</v>
      </c>
      <c r="I63" s="376">
        <v>37895</v>
      </c>
      <c r="J63" s="376">
        <v>41670</v>
      </c>
      <c r="K63" s="303">
        <v>10</v>
      </c>
      <c r="L63" s="303">
        <v>3</v>
      </c>
    </row>
    <row r="64" spans="1:12" s="78" customFormat="1" ht="15.95" customHeight="1" x14ac:dyDescent="0.25">
      <c r="A64" s="444" t="s">
        <v>672</v>
      </c>
      <c r="B64" s="444"/>
      <c r="C64" s="444"/>
      <c r="D64" s="372">
        <f>SUM(D65:D76)</f>
        <v>18997.6853148788</v>
      </c>
      <c r="E64" s="372">
        <f>SUM(E65:E76)</f>
        <v>18997.6853148788</v>
      </c>
      <c r="F64" s="372"/>
      <c r="G64" s="372">
        <f>SUM(G65:G76)</f>
        <v>18997.6853148788</v>
      </c>
      <c r="H64" s="377"/>
      <c r="I64" s="377"/>
      <c r="J64" s="377"/>
      <c r="K64" s="303"/>
      <c r="L64" s="303"/>
    </row>
    <row r="65" spans="1:12" s="78" customFormat="1" ht="15.95" customHeight="1" x14ac:dyDescent="0.25">
      <c r="A65" s="303">
        <v>48</v>
      </c>
      <c r="B65" s="303" t="s">
        <v>129</v>
      </c>
      <c r="C65" s="374" t="s">
        <v>179</v>
      </c>
      <c r="D65" s="375">
        <v>928.06753685960007</v>
      </c>
      <c r="E65" s="375">
        <v>928.06753685960007</v>
      </c>
      <c r="F65" s="375"/>
      <c r="G65" s="375">
        <v>928.06753685960007</v>
      </c>
      <c r="H65" s="376">
        <v>38562</v>
      </c>
      <c r="I65" s="376">
        <v>38562</v>
      </c>
      <c r="J65" s="376">
        <v>43341</v>
      </c>
      <c r="K65" s="303">
        <v>13</v>
      </c>
      <c r="L65" s="303">
        <v>0</v>
      </c>
    </row>
    <row r="66" spans="1:12" s="78" customFormat="1" ht="15.95" customHeight="1" x14ac:dyDescent="0.25">
      <c r="A66" s="303">
        <v>49</v>
      </c>
      <c r="B66" s="303" t="s">
        <v>137</v>
      </c>
      <c r="C66" s="374" t="s">
        <v>180</v>
      </c>
      <c r="D66" s="375">
        <v>2455.6096338900002</v>
      </c>
      <c r="E66" s="375">
        <v>2455.6096338900002</v>
      </c>
      <c r="F66" s="375"/>
      <c r="G66" s="375">
        <v>2455.6096338900002</v>
      </c>
      <c r="H66" s="376">
        <v>38546</v>
      </c>
      <c r="I66" s="376">
        <v>38546</v>
      </c>
      <c r="J66" s="376">
        <v>43279</v>
      </c>
      <c r="K66" s="303">
        <v>12</v>
      </c>
      <c r="L66" s="303">
        <v>9</v>
      </c>
    </row>
    <row r="67" spans="1:12" s="78" customFormat="1" ht="15.95" customHeight="1" x14ac:dyDescent="0.25">
      <c r="A67" s="303">
        <v>50</v>
      </c>
      <c r="B67" s="303" t="s">
        <v>137</v>
      </c>
      <c r="C67" s="374" t="s">
        <v>181</v>
      </c>
      <c r="D67" s="375">
        <v>1720.3204910716001</v>
      </c>
      <c r="E67" s="375">
        <v>1720.3204910716001</v>
      </c>
      <c r="F67" s="375"/>
      <c r="G67" s="375">
        <v>1720.3204910716001</v>
      </c>
      <c r="H67" s="376">
        <v>38275</v>
      </c>
      <c r="I67" s="376">
        <v>39538</v>
      </c>
      <c r="J67" s="376">
        <v>43341</v>
      </c>
      <c r="K67" s="303">
        <v>13</v>
      </c>
      <c r="L67" s="303">
        <v>8</v>
      </c>
    </row>
    <row r="68" spans="1:12" s="78" customFormat="1" ht="15.95" customHeight="1" x14ac:dyDescent="0.25">
      <c r="A68" s="303">
        <v>51</v>
      </c>
      <c r="B68" s="303" t="s">
        <v>137</v>
      </c>
      <c r="C68" s="374" t="s">
        <v>182</v>
      </c>
      <c r="D68" s="375">
        <v>2021.4885798500002</v>
      </c>
      <c r="E68" s="375">
        <v>2021.4885798500002</v>
      </c>
      <c r="F68" s="375"/>
      <c r="G68" s="375">
        <v>2021.4885798500002</v>
      </c>
      <c r="H68" s="376">
        <v>38187</v>
      </c>
      <c r="I68" s="376">
        <v>39798</v>
      </c>
      <c r="J68" s="376">
        <v>42643</v>
      </c>
      <c r="K68" s="303">
        <v>11</v>
      </c>
      <c r="L68" s="303">
        <v>8</v>
      </c>
    </row>
    <row r="69" spans="1:12" s="78" customFormat="1" ht="15.95" customHeight="1" x14ac:dyDescent="0.25">
      <c r="A69" s="303">
        <v>52</v>
      </c>
      <c r="B69" s="303" t="s">
        <v>137</v>
      </c>
      <c r="C69" s="374" t="s">
        <v>183</v>
      </c>
      <c r="D69" s="375">
        <v>831.65798054160007</v>
      </c>
      <c r="E69" s="375">
        <v>831.65798054160007</v>
      </c>
      <c r="F69" s="375"/>
      <c r="G69" s="375">
        <v>831.65798054160007</v>
      </c>
      <c r="H69" s="376">
        <v>38200</v>
      </c>
      <c r="I69" s="376">
        <v>38327</v>
      </c>
      <c r="J69" s="376">
        <v>43341</v>
      </c>
      <c r="K69" s="303">
        <v>13</v>
      </c>
      <c r="L69" s="303">
        <v>5</v>
      </c>
    </row>
    <row r="70" spans="1:12" s="78" customFormat="1" ht="15.95" customHeight="1" x14ac:dyDescent="0.25">
      <c r="A70" s="303">
        <v>53</v>
      </c>
      <c r="B70" s="303" t="s">
        <v>137</v>
      </c>
      <c r="C70" s="374" t="s">
        <v>184</v>
      </c>
      <c r="D70" s="375">
        <v>519.02133387519996</v>
      </c>
      <c r="E70" s="375">
        <v>519.02133387519996</v>
      </c>
      <c r="F70" s="375"/>
      <c r="G70" s="375">
        <v>519.02133387519996</v>
      </c>
      <c r="H70" s="376">
        <v>38353</v>
      </c>
      <c r="I70" s="376">
        <v>38504</v>
      </c>
      <c r="J70" s="376">
        <v>42626</v>
      </c>
      <c r="K70" s="303">
        <v>11</v>
      </c>
      <c r="L70" s="303">
        <v>6</v>
      </c>
    </row>
    <row r="71" spans="1:12" s="78" customFormat="1" ht="15.95" customHeight="1" x14ac:dyDescent="0.25">
      <c r="A71" s="303">
        <v>54</v>
      </c>
      <c r="B71" s="303" t="s">
        <v>137</v>
      </c>
      <c r="C71" s="374" t="s">
        <v>185</v>
      </c>
      <c r="D71" s="375">
        <v>569.36680751400002</v>
      </c>
      <c r="E71" s="375">
        <v>569.36680751400002</v>
      </c>
      <c r="F71" s="375"/>
      <c r="G71" s="375">
        <v>569.36680751400002</v>
      </c>
      <c r="H71" s="376">
        <v>38279</v>
      </c>
      <c r="I71" s="376">
        <v>38777</v>
      </c>
      <c r="J71" s="376">
        <v>42479</v>
      </c>
      <c r="K71" s="303">
        <v>11</v>
      </c>
      <c r="L71" s="303">
        <v>6</v>
      </c>
    </row>
    <row r="72" spans="1:12" s="78" customFormat="1" ht="15.95" customHeight="1" x14ac:dyDescent="0.25">
      <c r="A72" s="303">
        <v>55</v>
      </c>
      <c r="B72" s="303" t="s">
        <v>137</v>
      </c>
      <c r="C72" s="374" t="s">
        <v>186</v>
      </c>
      <c r="D72" s="375">
        <v>213.64977891800001</v>
      </c>
      <c r="E72" s="375">
        <v>213.64977891800001</v>
      </c>
      <c r="F72" s="375"/>
      <c r="G72" s="375">
        <v>213.64977891800001</v>
      </c>
      <c r="H72" s="376">
        <v>38026</v>
      </c>
      <c r="I72" s="376">
        <v>38026</v>
      </c>
      <c r="J72" s="376">
        <v>41703</v>
      </c>
      <c r="K72" s="303">
        <v>10</v>
      </c>
      <c r="L72" s="303">
        <v>1</v>
      </c>
    </row>
    <row r="73" spans="1:12" s="55" customFormat="1" ht="15.95" customHeight="1" x14ac:dyDescent="0.25">
      <c r="A73" s="303">
        <v>57</v>
      </c>
      <c r="B73" s="303" t="s">
        <v>137</v>
      </c>
      <c r="C73" s="374" t="s">
        <v>187</v>
      </c>
      <c r="D73" s="375">
        <v>371.83206880159997</v>
      </c>
      <c r="E73" s="375">
        <v>371.83206880159997</v>
      </c>
      <c r="F73" s="375"/>
      <c r="G73" s="375">
        <v>371.83206880159997</v>
      </c>
      <c r="H73" s="376">
        <v>39692</v>
      </c>
      <c r="I73" s="376">
        <v>39677</v>
      </c>
      <c r="J73" s="376">
        <v>43111</v>
      </c>
      <c r="K73" s="303">
        <v>9</v>
      </c>
      <c r="L73" s="303">
        <v>0</v>
      </c>
    </row>
    <row r="74" spans="1:12" s="55" customFormat="1" ht="15.95" customHeight="1" x14ac:dyDescent="0.25">
      <c r="A74" s="303">
        <v>58</v>
      </c>
      <c r="B74" s="303" t="s">
        <v>141</v>
      </c>
      <c r="C74" s="374" t="s">
        <v>188</v>
      </c>
      <c r="D74" s="375">
        <v>2875.7971794827999</v>
      </c>
      <c r="E74" s="375">
        <v>2875.7971794827999</v>
      </c>
      <c r="F74" s="375"/>
      <c r="G74" s="375">
        <v>2875.7971794827999</v>
      </c>
      <c r="H74" s="376">
        <v>38037</v>
      </c>
      <c r="I74" s="376">
        <v>38037</v>
      </c>
      <c r="J74" s="376">
        <v>43341</v>
      </c>
      <c r="K74" s="303">
        <v>14</v>
      </c>
      <c r="L74" s="303">
        <v>4</v>
      </c>
    </row>
    <row r="75" spans="1:12" s="55" customFormat="1" ht="15.95" customHeight="1" x14ac:dyDescent="0.25">
      <c r="A75" s="303">
        <v>59</v>
      </c>
      <c r="B75" s="303" t="s">
        <v>141</v>
      </c>
      <c r="C75" s="374" t="s">
        <v>189</v>
      </c>
      <c r="D75" s="375">
        <v>864.39837411999997</v>
      </c>
      <c r="E75" s="375">
        <v>864.39837411999997</v>
      </c>
      <c r="F75" s="375"/>
      <c r="G75" s="375">
        <v>864.39837411999997</v>
      </c>
      <c r="H75" s="376">
        <v>38650</v>
      </c>
      <c r="I75" s="376">
        <v>39188</v>
      </c>
      <c r="J75" s="376">
        <v>42626</v>
      </c>
      <c r="K75" s="303">
        <v>10</v>
      </c>
      <c r="L75" s="303">
        <v>6</v>
      </c>
    </row>
    <row r="76" spans="1:12" s="55" customFormat="1" ht="15.95" customHeight="1" x14ac:dyDescent="0.25">
      <c r="A76" s="303">
        <v>60</v>
      </c>
      <c r="B76" s="303" t="s">
        <v>190</v>
      </c>
      <c r="C76" s="374" t="s">
        <v>191</v>
      </c>
      <c r="D76" s="375">
        <v>5626.4755499543999</v>
      </c>
      <c r="E76" s="375">
        <v>5626.4755499543999</v>
      </c>
      <c r="F76" s="375"/>
      <c r="G76" s="375">
        <v>5626.4755499543999</v>
      </c>
      <c r="H76" s="376">
        <v>38163</v>
      </c>
      <c r="I76" s="376">
        <v>39783</v>
      </c>
      <c r="J76" s="376">
        <v>42643</v>
      </c>
      <c r="K76" s="303">
        <v>10</v>
      </c>
      <c r="L76" s="303">
        <v>9</v>
      </c>
    </row>
    <row r="77" spans="1:12" s="55" customFormat="1" ht="15.95" customHeight="1" x14ac:dyDescent="0.25">
      <c r="A77" s="444" t="s">
        <v>673</v>
      </c>
      <c r="B77" s="444"/>
      <c r="C77" s="444"/>
      <c r="D77" s="372">
        <f>SUM(D78:D115)</f>
        <v>85376.981368492416</v>
      </c>
      <c r="E77" s="372">
        <f>SUM(E78:E115)</f>
        <v>85376.981368492416</v>
      </c>
      <c r="F77" s="372"/>
      <c r="G77" s="372">
        <f>SUM(G78:G115)</f>
        <v>85376.981368492416</v>
      </c>
      <c r="H77" s="377"/>
      <c r="I77" s="377"/>
      <c r="J77" s="377"/>
      <c r="K77" s="303"/>
      <c r="L77" s="303"/>
    </row>
    <row r="78" spans="1:12" s="55" customFormat="1" ht="15.95" customHeight="1" x14ac:dyDescent="0.25">
      <c r="A78" s="303">
        <v>61</v>
      </c>
      <c r="B78" s="303" t="s">
        <v>127</v>
      </c>
      <c r="C78" s="374" t="s">
        <v>192</v>
      </c>
      <c r="D78" s="375">
        <v>7101.9868870144001</v>
      </c>
      <c r="E78" s="375">
        <v>7101.9868870144001</v>
      </c>
      <c r="F78" s="375"/>
      <c r="G78" s="375">
        <v>7101.9868870144001</v>
      </c>
      <c r="H78" s="376">
        <v>38598</v>
      </c>
      <c r="I78" s="376">
        <v>38598</v>
      </c>
      <c r="J78" s="376">
        <v>43279</v>
      </c>
      <c r="K78" s="303">
        <v>12</v>
      </c>
      <c r="L78" s="303">
        <v>3</v>
      </c>
    </row>
    <row r="79" spans="1:12" s="55" customFormat="1" ht="15.95" customHeight="1" x14ac:dyDescent="0.25">
      <c r="A79" s="303">
        <v>62</v>
      </c>
      <c r="B79" s="303" t="s">
        <v>193</v>
      </c>
      <c r="C79" s="374" t="s">
        <v>607</v>
      </c>
      <c r="D79" s="375">
        <v>20917.666348615603</v>
      </c>
      <c r="E79" s="375">
        <v>20917.666348615603</v>
      </c>
      <c r="F79" s="375"/>
      <c r="G79" s="375">
        <v>20917.666348615603</v>
      </c>
      <c r="H79" s="376">
        <v>40258</v>
      </c>
      <c r="I79" s="376">
        <v>40258</v>
      </c>
      <c r="J79" s="376">
        <v>46311</v>
      </c>
      <c r="K79" s="303">
        <v>16</v>
      </c>
      <c r="L79" s="303">
        <v>2</v>
      </c>
    </row>
    <row r="80" spans="1:12" s="55" customFormat="1" ht="15.95" customHeight="1" x14ac:dyDescent="0.25">
      <c r="A80" s="303">
        <v>63</v>
      </c>
      <c r="B80" s="303" t="s">
        <v>156</v>
      </c>
      <c r="C80" s="374" t="s">
        <v>608</v>
      </c>
      <c r="D80" s="375">
        <v>4329.2367206956005</v>
      </c>
      <c r="E80" s="375">
        <v>4329.2367206956005</v>
      </c>
      <c r="F80" s="375"/>
      <c r="G80" s="375">
        <v>4329.2367206956005</v>
      </c>
      <c r="H80" s="376">
        <v>39141</v>
      </c>
      <c r="I80" s="376">
        <v>39325</v>
      </c>
      <c r="J80" s="376">
        <v>50024</v>
      </c>
      <c r="K80" s="303">
        <v>29</v>
      </c>
      <c r="L80" s="303">
        <v>7</v>
      </c>
    </row>
    <row r="81" spans="1:12" s="55" customFormat="1" ht="15.95" customHeight="1" x14ac:dyDescent="0.25">
      <c r="A81" s="303">
        <v>64</v>
      </c>
      <c r="B81" s="303" t="s">
        <v>137</v>
      </c>
      <c r="C81" s="374" t="s">
        <v>197</v>
      </c>
      <c r="D81" s="375">
        <v>172.8198009276</v>
      </c>
      <c r="E81" s="375">
        <v>172.8198009276</v>
      </c>
      <c r="F81" s="375"/>
      <c r="G81" s="375">
        <v>172.8198009276</v>
      </c>
      <c r="H81" s="376">
        <v>38922</v>
      </c>
      <c r="I81" s="376">
        <v>38901</v>
      </c>
      <c r="J81" s="376">
        <v>42384</v>
      </c>
      <c r="K81" s="303">
        <v>9</v>
      </c>
      <c r="L81" s="303">
        <v>10</v>
      </c>
    </row>
    <row r="82" spans="1:12" s="55" customFormat="1" ht="15.95" customHeight="1" x14ac:dyDescent="0.25">
      <c r="A82" s="303">
        <v>65</v>
      </c>
      <c r="B82" s="303" t="s">
        <v>137</v>
      </c>
      <c r="C82" s="374" t="s">
        <v>198</v>
      </c>
      <c r="D82" s="375">
        <v>793.77422553680003</v>
      </c>
      <c r="E82" s="375">
        <v>793.77422553680003</v>
      </c>
      <c r="F82" s="375"/>
      <c r="G82" s="375">
        <v>793.77422553680003</v>
      </c>
      <c r="H82" s="376">
        <v>38905</v>
      </c>
      <c r="I82" s="376">
        <v>38946</v>
      </c>
      <c r="J82" s="376">
        <v>43341</v>
      </c>
      <c r="K82" s="303">
        <v>12</v>
      </c>
      <c r="L82" s="303">
        <v>1</v>
      </c>
    </row>
    <row r="83" spans="1:12" s="55" customFormat="1" ht="15.95" customHeight="1" x14ac:dyDescent="0.25">
      <c r="A83" s="303">
        <v>66</v>
      </c>
      <c r="B83" s="303" t="s">
        <v>137</v>
      </c>
      <c r="C83" s="374" t="s">
        <v>199</v>
      </c>
      <c r="D83" s="375">
        <v>5036.0886414508004</v>
      </c>
      <c r="E83" s="375">
        <v>5036.0886414508004</v>
      </c>
      <c r="F83" s="375"/>
      <c r="G83" s="375">
        <v>5036.0886414508004</v>
      </c>
      <c r="H83" s="376">
        <v>38544</v>
      </c>
      <c r="I83" s="376">
        <v>39141</v>
      </c>
      <c r="J83" s="376">
        <v>43341</v>
      </c>
      <c r="K83" s="303">
        <v>12</v>
      </c>
      <c r="L83" s="303">
        <v>11</v>
      </c>
    </row>
    <row r="84" spans="1:12" s="55" customFormat="1" ht="15.95" customHeight="1" x14ac:dyDescent="0.25">
      <c r="A84" s="303">
        <v>67</v>
      </c>
      <c r="B84" s="303" t="s">
        <v>137</v>
      </c>
      <c r="C84" s="374" t="s">
        <v>200</v>
      </c>
      <c r="D84" s="375">
        <v>1920.9985097663998</v>
      </c>
      <c r="E84" s="375">
        <v>1920.9985097663998</v>
      </c>
      <c r="F84" s="375"/>
      <c r="G84" s="375">
        <v>1920.9985097663998</v>
      </c>
      <c r="H84" s="376">
        <v>38288</v>
      </c>
      <c r="I84" s="376">
        <v>38288</v>
      </c>
      <c r="J84" s="376">
        <v>41899</v>
      </c>
      <c r="K84" s="303">
        <v>9</v>
      </c>
      <c r="L84" s="303">
        <v>5</v>
      </c>
    </row>
    <row r="85" spans="1:12" s="55" customFormat="1" ht="15.95" customHeight="1" x14ac:dyDescent="0.25">
      <c r="A85" s="303">
        <v>68</v>
      </c>
      <c r="B85" s="303" t="s">
        <v>137</v>
      </c>
      <c r="C85" s="374" t="s">
        <v>201</v>
      </c>
      <c r="D85" s="375">
        <v>2336.8966256907997</v>
      </c>
      <c r="E85" s="375">
        <v>2336.8966256907997</v>
      </c>
      <c r="F85" s="375"/>
      <c r="G85" s="375">
        <v>2336.8966256907997</v>
      </c>
      <c r="H85" s="376">
        <v>40008</v>
      </c>
      <c r="I85" s="376">
        <v>41242</v>
      </c>
      <c r="J85" s="376">
        <v>46129</v>
      </c>
      <c r="K85" s="303">
        <v>16</v>
      </c>
      <c r="L85" s="303">
        <v>6</v>
      </c>
    </row>
    <row r="86" spans="1:12" s="55" customFormat="1" ht="15.95" customHeight="1" x14ac:dyDescent="0.25">
      <c r="A86" s="303">
        <v>69</v>
      </c>
      <c r="B86" s="303" t="s">
        <v>137</v>
      </c>
      <c r="C86" s="374" t="s">
        <v>202</v>
      </c>
      <c r="D86" s="375">
        <v>1400.5932506136</v>
      </c>
      <c r="E86" s="375">
        <v>1400.5932506136</v>
      </c>
      <c r="F86" s="375"/>
      <c r="G86" s="375">
        <v>1400.5932506136</v>
      </c>
      <c r="H86" s="376">
        <v>38121</v>
      </c>
      <c r="I86" s="376">
        <v>38121</v>
      </c>
      <c r="J86" s="376">
        <v>41780</v>
      </c>
      <c r="K86" s="303">
        <v>10</v>
      </c>
      <c r="L86" s="303">
        <v>0</v>
      </c>
    </row>
    <row r="87" spans="1:12" s="55" customFormat="1" ht="15.95" customHeight="1" x14ac:dyDescent="0.25">
      <c r="A87" s="303">
        <v>70</v>
      </c>
      <c r="B87" s="303" t="s">
        <v>137</v>
      </c>
      <c r="C87" s="374" t="s">
        <v>203</v>
      </c>
      <c r="D87" s="375">
        <v>1232.7342201703998</v>
      </c>
      <c r="E87" s="375">
        <v>1232.7342201703998</v>
      </c>
      <c r="F87" s="375"/>
      <c r="G87" s="375">
        <v>1232.7342201703998</v>
      </c>
      <c r="H87" s="376">
        <v>38350</v>
      </c>
      <c r="I87" s="376">
        <v>38350</v>
      </c>
      <c r="J87" s="376">
        <v>43290</v>
      </c>
      <c r="K87" s="303">
        <v>13</v>
      </c>
      <c r="L87" s="303">
        <v>4</v>
      </c>
    </row>
    <row r="88" spans="1:12" s="55" customFormat="1" ht="15.95" customHeight="1" x14ac:dyDescent="0.25">
      <c r="A88" s="303">
        <v>71</v>
      </c>
      <c r="B88" s="303" t="s">
        <v>204</v>
      </c>
      <c r="C88" s="374" t="s">
        <v>205</v>
      </c>
      <c r="D88" s="375">
        <v>1577.6413580544001</v>
      </c>
      <c r="E88" s="375">
        <v>1577.6413580544001</v>
      </c>
      <c r="F88" s="375"/>
      <c r="G88" s="375">
        <v>1577.6413580544001</v>
      </c>
      <c r="H88" s="376">
        <v>38578</v>
      </c>
      <c r="I88" s="376">
        <v>38578</v>
      </c>
      <c r="J88" s="376">
        <v>42069</v>
      </c>
      <c r="K88" s="303">
        <v>9</v>
      </c>
      <c r="L88" s="303">
        <v>2</v>
      </c>
    </row>
    <row r="89" spans="1:12" s="55" customFormat="1" ht="15.95" customHeight="1" x14ac:dyDescent="0.25">
      <c r="A89" s="303">
        <v>72</v>
      </c>
      <c r="B89" s="303" t="s">
        <v>206</v>
      </c>
      <c r="C89" s="374" t="s">
        <v>207</v>
      </c>
      <c r="D89" s="375">
        <v>1600.2170035124</v>
      </c>
      <c r="E89" s="375">
        <v>1600.2170035124</v>
      </c>
      <c r="F89" s="375"/>
      <c r="G89" s="375">
        <v>1600.2170035124</v>
      </c>
      <c r="H89" s="376">
        <v>38507</v>
      </c>
      <c r="I89" s="376">
        <v>38650</v>
      </c>
      <c r="J89" s="376">
        <v>42069</v>
      </c>
      <c r="K89" s="303">
        <v>9</v>
      </c>
      <c r="L89" s="303">
        <v>9</v>
      </c>
    </row>
    <row r="90" spans="1:12" s="55" customFormat="1" ht="15.95" customHeight="1" x14ac:dyDescent="0.25">
      <c r="A90" s="303">
        <v>73</v>
      </c>
      <c r="B90" s="303" t="s">
        <v>206</v>
      </c>
      <c r="C90" s="374" t="s">
        <v>208</v>
      </c>
      <c r="D90" s="375">
        <v>3173.1099107628002</v>
      </c>
      <c r="E90" s="375">
        <v>3173.1099107628002</v>
      </c>
      <c r="F90" s="375"/>
      <c r="G90" s="375">
        <v>3173.1099107628002</v>
      </c>
      <c r="H90" s="376">
        <v>40186</v>
      </c>
      <c r="I90" s="376">
        <v>40186</v>
      </c>
      <c r="J90" s="376">
        <v>43672</v>
      </c>
      <c r="K90" s="303">
        <v>9</v>
      </c>
      <c r="L90" s="303">
        <v>5</v>
      </c>
    </row>
    <row r="91" spans="1:12" s="55" customFormat="1" ht="15.95" customHeight="1" x14ac:dyDescent="0.25">
      <c r="A91" s="303">
        <v>74</v>
      </c>
      <c r="B91" s="303" t="s">
        <v>206</v>
      </c>
      <c r="C91" s="374" t="s">
        <v>209</v>
      </c>
      <c r="D91" s="375">
        <v>264.28435639039998</v>
      </c>
      <c r="E91" s="375">
        <v>264.28435639039998</v>
      </c>
      <c r="F91" s="375"/>
      <c r="G91" s="375">
        <v>264.28435639039998</v>
      </c>
      <c r="H91" s="376">
        <v>38457</v>
      </c>
      <c r="I91" s="376">
        <v>38457</v>
      </c>
      <c r="J91" s="376">
        <v>43341</v>
      </c>
      <c r="K91" s="303">
        <v>12</v>
      </c>
      <c r="L91" s="303">
        <v>8</v>
      </c>
    </row>
    <row r="92" spans="1:12" s="55" customFormat="1" ht="15.95" customHeight="1" x14ac:dyDescent="0.25">
      <c r="A92" s="303">
        <v>75</v>
      </c>
      <c r="B92" s="303" t="s">
        <v>206</v>
      </c>
      <c r="C92" s="374" t="s">
        <v>210</v>
      </c>
      <c r="D92" s="375">
        <v>2251.8820658332002</v>
      </c>
      <c r="E92" s="375">
        <v>2251.8820658332002</v>
      </c>
      <c r="F92" s="375"/>
      <c r="G92" s="375">
        <v>2251.8820658332002</v>
      </c>
      <c r="H92" s="376">
        <v>38290</v>
      </c>
      <c r="I92" s="376">
        <v>38404</v>
      </c>
      <c r="J92" s="376">
        <v>43341</v>
      </c>
      <c r="K92" s="303">
        <v>13</v>
      </c>
      <c r="L92" s="303">
        <v>10</v>
      </c>
    </row>
    <row r="93" spans="1:12" s="55" customFormat="1" ht="15.95" customHeight="1" x14ac:dyDescent="0.25">
      <c r="A93" s="303">
        <v>76</v>
      </c>
      <c r="B93" s="303" t="s">
        <v>206</v>
      </c>
      <c r="C93" s="374" t="s">
        <v>211</v>
      </c>
      <c r="D93" s="375">
        <v>730.81643421039996</v>
      </c>
      <c r="E93" s="375">
        <v>730.81643421039996</v>
      </c>
      <c r="F93" s="375"/>
      <c r="G93" s="375">
        <v>730.81643421039996</v>
      </c>
      <c r="H93" s="376">
        <v>38596</v>
      </c>
      <c r="I93" s="376">
        <v>38714</v>
      </c>
      <c r="J93" s="376">
        <v>42384</v>
      </c>
      <c r="K93" s="303">
        <v>9</v>
      </c>
      <c r="L93" s="303">
        <v>4</v>
      </c>
    </row>
    <row r="94" spans="1:12" s="55" customFormat="1" ht="15.95" customHeight="1" x14ac:dyDescent="0.25">
      <c r="A94" s="303">
        <v>77</v>
      </c>
      <c r="B94" s="303" t="s">
        <v>206</v>
      </c>
      <c r="C94" s="374" t="s">
        <v>212</v>
      </c>
      <c r="D94" s="375">
        <v>2414.8515154383999</v>
      </c>
      <c r="E94" s="375">
        <v>2414.8515154383999</v>
      </c>
      <c r="F94" s="375"/>
      <c r="G94" s="375">
        <v>2414.8515154383999</v>
      </c>
      <c r="H94" s="376">
        <v>38449</v>
      </c>
      <c r="I94" s="376">
        <v>38449</v>
      </c>
      <c r="J94" s="376">
        <v>43341</v>
      </c>
      <c r="K94" s="303">
        <v>12</v>
      </c>
      <c r="L94" s="303">
        <v>8</v>
      </c>
    </row>
    <row r="95" spans="1:12" s="55" customFormat="1" ht="15.95" customHeight="1" x14ac:dyDescent="0.25">
      <c r="A95" s="303">
        <v>78</v>
      </c>
      <c r="B95" s="303" t="s">
        <v>206</v>
      </c>
      <c r="C95" s="374" t="s">
        <v>213</v>
      </c>
      <c r="D95" s="375">
        <v>191.96175899519997</v>
      </c>
      <c r="E95" s="375">
        <v>191.96175899519997</v>
      </c>
      <c r="F95" s="375"/>
      <c r="G95" s="375">
        <v>191.96175899519997</v>
      </c>
      <c r="H95" s="376">
        <v>38088</v>
      </c>
      <c r="I95" s="376">
        <v>38088</v>
      </c>
      <c r="J95" s="376">
        <v>41780</v>
      </c>
      <c r="K95" s="303">
        <v>10</v>
      </c>
      <c r="L95" s="303">
        <v>1</v>
      </c>
    </row>
    <row r="96" spans="1:12" s="55" customFormat="1" ht="15.95" customHeight="1" x14ac:dyDescent="0.25">
      <c r="A96" s="303">
        <v>79</v>
      </c>
      <c r="B96" s="303" t="s">
        <v>206</v>
      </c>
      <c r="C96" s="374" t="s">
        <v>215</v>
      </c>
      <c r="D96" s="375">
        <v>4924.7211663644002</v>
      </c>
      <c r="E96" s="375">
        <v>4924.7211663644002</v>
      </c>
      <c r="F96" s="375"/>
      <c r="G96" s="375">
        <v>4924.7211663644002</v>
      </c>
      <c r="H96" s="376">
        <v>39588</v>
      </c>
      <c r="I96" s="376">
        <v>39272</v>
      </c>
      <c r="J96" s="376">
        <v>43341</v>
      </c>
      <c r="K96" s="303">
        <v>10</v>
      </c>
      <c r="L96" s="303">
        <v>3</v>
      </c>
    </row>
    <row r="97" spans="1:12" s="55" customFormat="1" ht="15.95" customHeight="1" x14ac:dyDescent="0.25">
      <c r="A97" s="303">
        <v>80</v>
      </c>
      <c r="B97" s="303" t="s">
        <v>206</v>
      </c>
      <c r="C97" s="374" t="s">
        <v>216</v>
      </c>
      <c r="D97" s="375">
        <v>1695.9280250040001</v>
      </c>
      <c r="E97" s="375">
        <v>1695.9280250040001</v>
      </c>
      <c r="F97" s="375"/>
      <c r="G97" s="375">
        <v>1695.9280250040001</v>
      </c>
      <c r="H97" s="376">
        <v>38579</v>
      </c>
      <c r="I97" s="376">
        <v>39030</v>
      </c>
      <c r="J97" s="376">
        <v>42475</v>
      </c>
      <c r="K97" s="303">
        <v>10</v>
      </c>
      <c r="L97" s="303">
        <v>8</v>
      </c>
    </row>
    <row r="98" spans="1:12" s="55" customFormat="1" ht="15.95" customHeight="1" x14ac:dyDescent="0.25">
      <c r="A98" s="303">
        <v>82</v>
      </c>
      <c r="B98" s="303" t="s">
        <v>206</v>
      </c>
      <c r="C98" s="374" t="s">
        <v>217</v>
      </c>
      <c r="D98" s="375">
        <v>173.93709092479997</v>
      </c>
      <c r="E98" s="375">
        <v>173.93709092479997</v>
      </c>
      <c r="F98" s="375"/>
      <c r="G98" s="375">
        <v>173.93709092479997</v>
      </c>
      <c r="H98" s="376">
        <v>38659</v>
      </c>
      <c r="I98" s="376">
        <v>38659</v>
      </c>
      <c r="J98" s="376">
        <v>42069</v>
      </c>
      <c r="K98" s="303">
        <v>9</v>
      </c>
      <c r="L98" s="303">
        <v>0</v>
      </c>
    </row>
    <row r="99" spans="1:12" s="55" customFormat="1" ht="15.95" customHeight="1" x14ac:dyDescent="0.25">
      <c r="A99" s="303">
        <v>83</v>
      </c>
      <c r="B99" s="303" t="s">
        <v>206</v>
      </c>
      <c r="C99" s="374" t="s">
        <v>218</v>
      </c>
      <c r="D99" s="375">
        <v>52.831371914400002</v>
      </c>
      <c r="E99" s="375">
        <v>52.831371914400002</v>
      </c>
      <c r="F99" s="375"/>
      <c r="G99" s="375">
        <v>52.831371914400002</v>
      </c>
      <c r="H99" s="376">
        <v>38589</v>
      </c>
      <c r="I99" s="376">
        <v>38589</v>
      </c>
      <c r="J99" s="376">
        <v>43341</v>
      </c>
      <c r="K99" s="303">
        <v>12</v>
      </c>
      <c r="L99" s="303">
        <v>8</v>
      </c>
    </row>
    <row r="100" spans="1:12" s="55" customFormat="1" ht="15.95" customHeight="1" x14ac:dyDescent="0.25">
      <c r="A100" s="303">
        <v>84</v>
      </c>
      <c r="B100" s="303" t="s">
        <v>206</v>
      </c>
      <c r="C100" s="374" t="s">
        <v>219</v>
      </c>
      <c r="D100" s="375">
        <v>1285.6054778404</v>
      </c>
      <c r="E100" s="375">
        <v>1285.6054778404</v>
      </c>
      <c r="F100" s="375"/>
      <c r="G100" s="375">
        <v>1285.6054778404</v>
      </c>
      <c r="H100" s="376">
        <v>39114</v>
      </c>
      <c r="I100" s="376">
        <v>39114</v>
      </c>
      <c r="J100" s="376">
        <v>42475</v>
      </c>
      <c r="K100" s="303">
        <v>9</v>
      </c>
      <c r="L100" s="303">
        <v>1</v>
      </c>
    </row>
    <row r="101" spans="1:12" s="55" customFormat="1" ht="15.95" customHeight="1" x14ac:dyDescent="0.25">
      <c r="A101" s="303">
        <v>87</v>
      </c>
      <c r="B101" s="303" t="s">
        <v>206</v>
      </c>
      <c r="C101" s="374" t="s">
        <v>220</v>
      </c>
      <c r="D101" s="375">
        <v>2631.4117233615998</v>
      </c>
      <c r="E101" s="375">
        <v>2631.4117233615998</v>
      </c>
      <c r="F101" s="375"/>
      <c r="G101" s="375">
        <v>2631.4117233615998</v>
      </c>
      <c r="H101" s="376">
        <v>38488</v>
      </c>
      <c r="I101" s="376">
        <v>38703</v>
      </c>
      <c r="J101" s="376">
        <v>42069</v>
      </c>
      <c r="K101" s="303">
        <v>9</v>
      </c>
      <c r="L101" s="303">
        <v>6</v>
      </c>
    </row>
    <row r="102" spans="1:12" s="55" customFormat="1" ht="15.95" customHeight="1" x14ac:dyDescent="0.25">
      <c r="A102" s="303">
        <v>90</v>
      </c>
      <c r="B102" s="303" t="s">
        <v>206</v>
      </c>
      <c r="C102" s="374" t="s">
        <v>221</v>
      </c>
      <c r="D102" s="375">
        <v>523.15634429279999</v>
      </c>
      <c r="E102" s="375">
        <v>523.15634429279999</v>
      </c>
      <c r="F102" s="375"/>
      <c r="G102" s="375">
        <v>523.15634429279999</v>
      </c>
      <c r="H102" s="376">
        <v>38548</v>
      </c>
      <c r="I102" s="376">
        <v>38548</v>
      </c>
      <c r="J102" s="376">
        <v>42069</v>
      </c>
      <c r="K102" s="303">
        <v>9</v>
      </c>
      <c r="L102" s="303">
        <v>7</v>
      </c>
    </row>
    <row r="103" spans="1:12" s="55" customFormat="1" ht="15.95" customHeight="1" x14ac:dyDescent="0.25">
      <c r="A103" s="303">
        <v>91</v>
      </c>
      <c r="B103" s="303" t="s">
        <v>206</v>
      </c>
      <c r="C103" s="374" t="s">
        <v>222</v>
      </c>
      <c r="D103" s="375">
        <v>788.62331424199999</v>
      </c>
      <c r="E103" s="375">
        <v>788.62331424199999</v>
      </c>
      <c r="F103" s="375"/>
      <c r="G103" s="375">
        <v>788.62331424199999</v>
      </c>
      <c r="H103" s="376">
        <v>38862</v>
      </c>
      <c r="I103" s="376">
        <v>38872</v>
      </c>
      <c r="J103" s="376">
        <v>43341</v>
      </c>
      <c r="K103" s="303">
        <v>12</v>
      </c>
      <c r="L103" s="303">
        <v>1</v>
      </c>
    </row>
    <row r="104" spans="1:12" s="55" customFormat="1" ht="15.95" customHeight="1" x14ac:dyDescent="0.25">
      <c r="A104" s="303">
        <v>92</v>
      </c>
      <c r="B104" s="303" t="s">
        <v>206</v>
      </c>
      <c r="C104" s="374" t="s">
        <v>223</v>
      </c>
      <c r="D104" s="375">
        <v>1317.6134255528</v>
      </c>
      <c r="E104" s="375">
        <v>1317.6134255528</v>
      </c>
      <c r="F104" s="375"/>
      <c r="G104" s="375">
        <v>1317.6134255528</v>
      </c>
      <c r="H104" s="376">
        <v>38510</v>
      </c>
      <c r="I104" s="376">
        <v>38700</v>
      </c>
      <c r="J104" s="376">
        <v>42384</v>
      </c>
      <c r="K104" s="303">
        <v>10</v>
      </c>
      <c r="L104" s="303">
        <v>4</v>
      </c>
    </row>
    <row r="105" spans="1:12" s="55" customFormat="1" ht="15.95" customHeight="1" x14ac:dyDescent="0.25">
      <c r="A105" s="303">
        <v>93</v>
      </c>
      <c r="B105" s="303" t="s">
        <v>206</v>
      </c>
      <c r="C105" s="374" t="s">
        <v>224</v>
      </c>
      <c r="D105" s="375">
        <v>1320.203483044</v>
      </c>
      <c r="E105" s="375">
        <v>1320.203483044</v>
      </c>
      <c r="F105" s="375"/>
      <c r="G105" s="375">
        <v>1320.203483044</v>
      </c>
      <c r="H105" s="376">
        <v>38651</v>
      </c>
      <c r="I105" s="376">
        <v>38651</v>
      </c>
      <c r="J105" s="376">
        <v>43341</v>
      </c>
      <c r="K105" s="303">
        <v>12</v>
      </c>
      <c r="L105" s="303">
        <v>9</v>
      </c>
    </row>
    <row r="106" spans="1:12" s="55" customFormat="1" ht="15.95" customHeight="1" x14ac:dyDescent="0.25">
      <c r="A106" s="303">
        <v>94</v>
      </c>
      <c r="B106" s="303" t="s">
        <v>206</v>
      </c>
      <c r="C106" s="374" t="s">
        <v>225</v>
      </c>
      <c r="D106" s="375">
        <v>581.40819582480003</v>
      </c>
      <c r="E106" s="375">
        <v>581.40819582480003</v>
      </c>
      <c r="F106" s="375"/>
      <c r="G106" s="375">
        <v>581.40819582480003</v>
      </c>
      <c r="H106" s="376">
        <v>38410</v>
      </c>
      <c r="I106" s="376">
        <v>38410</v>
      </c>
      <c r="J106" s="376">
        <v>42185</v>
      </c>
      <c r="K106" s="303">
        <v>10</v>
      </c>
      <c r="L106" s="303">
        <v>3</v>
      </c>
    </row>
    <row r="107" spans="1:12" s="55" customFormat="1" ht="15.95" customHeight="1" x14ac:dyDescent="0.25">
      <c r="A107" s="303">
        <v>95</v>
      </c>
      <c r="B107" s="303" t="s">
        <v>141</v>
      </c>
      <c r="C107" s="374" t="s">
        <v>226</v>
      </c>
      <c r="D107" s="375">
        <v>235.0034501124</v>
      </c>
      <c r="E107" s="375">
        <v>235.0034501124</v>
      </c>
      <c r="F107" s="375"/>
      <c r="G107" s="375">
        <v>235.0034501124</v>
      </c>
      <c r="H107" s="376">
        <v>38628</v>
      </c>
      <c r="I107" s="376">
        <v>38628</v>
      </c>
      <c r="J107" s="376">
        <v>42069</v>
      </c>
      <c r="K107" s="303">
        <v>9</v>
      </c>
      <c r="L107" s="303">
        <v>0</v>
      </c>
    </row>
    <row r="108" spans="1:12" s="55" customFormat="1" ht="15.95" customHeight="1" x14ac:dyDescent="0.25">
      <c r="A108" s="303">
        <v>98</v>
      </c>
      <c r="B108" s="303" t="s">
        <v>141</v>
      </c>
      <c r="C108" s="374" t="s">
        <v>227</v>
      </c>
      <c r="D108" s="375">
        <v>151.16116574440002</v>
      </c>
      <c r="E108" s="375">
        <v>151.16116574440002</v>
      </c>
      <c r="F108" s="375"/>
      <c r="G108" s="375">
        <v>151.16116574440002</v>
      </c>
      <c r="H108" s="376">
        <v>38554</v>
      </c>
      <c r="I108" s="376">
        <v>38564</v>
      </c>
      <c r="J108" s="376">
        <v>42069</v>
      </c>
      <c r="K108" s="303">
        <v>9</v>
      </c>
      <c r="L108" s="303">
        <v>7</v>
      </c>
    </row>
    <row r="109" spans="1:12" s="55" customFormat="1" ht="15.95" customHeight="1" x14ac:dyDescent="0.25">
      <c r="A109" s="303">
        <v>99</v>
      </c>
      <c r="B109" s="303" t="s">
        <v>141</v>
      </c>
      <c r="C109" s="374" t="s">
        <v>228</v>
      </c>
      <c r="D109" s="375">
        <v>1021.7549582524</v>
      </c>
      <c r="E109" s="375">
        <v>1021.7549582524</v>
      </c>
      <c r="F109" s="375"/>
      <c r="G109" s="375">
        <v>1021.7549582524</v>
      </c>
      <c r="H109" s="376">
        <v>38512</v>
      </c>
      <c r="I109" s="376">
        <v>38562</v>
      </c>
      <c r="J109" s="376">
        <v>43279</v>
      </c>
      <c r="K109" s="303">
        <v>13</v>
      </c>
      <c r="L109" s="303">
        <v>0</v>
      </c>
    </row>
    <row r="110" spans="1:12" s="55" customFormat="1" ht="15.95" customHeight="1" x14ac:dyDescent="0.25">
      <c r="A110" s="303">
        <v>100</v>
      </c>
      <c r="B110" s="303" t="s">
        <v>229</v>
      </c>
      <c r="C110" s="374" t="s">
        <v>230</v>
      </c>
      <c r="D110" s="375">
        <v>1741.1308071088001</v>
      </c>
      <c r="E110" s="375">
        <v>1741.1308071088001</v>
      </c>
      <c r="F110" s="375"/>
      <c r="G110" s="375">
        <v>1741.1308071088001</v>
      </c>
      <c r="H110" s="376">
        <v>38981</v>
      </c>
      <c r="I110" s="376">
        <v>39559</v>
      </c>
      <c r="J110" s="376">
        <v>43341</v>
      </c>
      <c r="K110" s="303">
        <v>11</v>
      </c>
      <c r="L110" s="303">
        <v>10</v>
      </c>
    </row>
    <row r="111" spans="1:12" s="55" customFormat="1" ht="15.95" customHeight="1" x14ac:dyDescent="0.25">
      <c r="A111" s="303">
        <v>101</v>
      </c>
      <c r="B111" s="303" t="s">
        <v>229</v>
      </c>
      <c r="C111" s="374" t="s">
        <v>231</v>
      </c>
      <c r="D111" s="375">
        <v>1273.3607862388001</v>
      </c>
      <c r="E111" s="375">
        <v>1273.3607862388001</v>
      </c>
      <c r="F111" s="375"/>
      <c r="G111" s="375">
        <v>1273.3607862388001</v>
      </c>
      <c r="H111" s="376">
        <v>38837</v>
      </c>
      <c r="I111" s="376">
        <v>39958</v>
      </c>
      <c r="J111" s="376">
        <v>43572</v>
      </c>
      <c r="K111" s="303">
        <v>12</v>
      </c>
      <c r="L111" s="303">
        <v>6</v>
      </c>
    </row>
    <row r="112" spans="1:12" s="55" customFormat="1" ht="15.95" customHeight="1" x14ac:dyDescent="0.25">
      <c r="A112" s="303">
        <v>102</v>
      </c>
      <c r="B112" s="303" t="s">
        <v>229</v>
      </c>
      <c r="C112" s="374" t="s">
        <v>232</v>
      </c>
      <c r="D112" s="375">
        <v>717.17405737920001</v>
      </c>
      <c r="E112" s="375">
        <v>717.17405737920001</v>
      </c>
      <c r="F112" s="375"/>
      <c r="G112" s="375">
        <v>717.17405737920001</v>
      </c>
      <c r="H112" s="376">
        <v>38945</v>
      </c>
      <c r="I112" s="376">
        <v>39060</v>
      </c>
      <c r="J112" s="376">
        <v>42626</v>
      </c>
      <c r="K112" s="303">
        <v>9</v>
      </c>
      <c r="L112" s="303">
        <v>11</v>
      </c>
    </row>
    <row r="113" spans="1:12" s="55" customFormat="1" ht="15.95" customHeight="1" x14ac:dyDescent="0.25">
      <c r="A113" s="303">
        <v>103</v>
      </c>
      <c r="B113" s="303" t="s">
        <v>229</v>
      </c>
      <c r="C113" s="374" t="s">
        <v>233</v>
      </c>
      <c r="D113" s="375">
        <v>331.33095366399999</v>
      </c>
      <c r="E113" s="375">
        <v>331.33095366399999</v>
      </c>
      <c r="F113" s="375"/>
      <c r="G113" s="375">
        <v>331.33095366399999</v>
      </c>
      <c r="H113" s="376">
        <v>38594</v>
      </c>
      <c r="I113" s="376">
        <v>38593</v>
      </c>
      <c r="J113" s="376">
        <v>42069</v>
      </c>
      <c r="K113" s="303">
        <v>9</v>
      </c>
      <c r="L113" s="303">
        <v>5</v>
      </c>
    </row>
    <row r="114" spans="1:12" s="55" customFormat="1" ht="15.95" customHeight="1" x14ac:dyDescent="0.25">
      <c r="A114" s="303">
        <v>104</v>
      </c>
      <c r="B114" s="303" t="s">
        <v>229</v>
      </c>
      <c r="C114" s="374" t="s">
        <v>234</v>
      </c>
      <c r="D114" s="375">
        <v>4982.4320345203996</v>
      </c>
      <c r="E114" s="375">
        <v>4982.4320345203996</v>
      </c>
      <c r="F114" s="375"/>
      <c r="G114" s="375">
        <v>4982.4320345203996</v>
      </c>
      <c r="H114" s="376">
        <v>38562</v>
      </c>
      <c r="I114" s="376">
        <v>42782</v>
      </c>
      <c r="J114" s="376">
        <v>49947</v>
      </c>
      <c r="K114" s="303">
        <v>31</v>
      </c>
      <c r="L114" s="303">
        <v>0</v>
      </c>
    </row>
    <row r="115" spans="1:12" s="55" customFormat="1" ht="15.95" customHeight="1" x14ac:dyDescent="0.25">
      <c r="A115" s="303">
        <v>105</v>
      </c>
      <c r="B115" s="303" t="s">
        <v>229</v>
      </c>
      <c r="C115" s="374" t="s">
        <v>609</v>
      </c>
      <c r="D115" s="375">
        <v>2180.6339034267999</v>
      </c>
      <c r="E115" s="375">
        <v>2180.6339034267999</v>
      </c>
      <c r="F115" s="375"/>
      <c r="G115" s="375">
        <v>2180.6339034267999</v>
      </c>
      <c r="H115" s="376">
        <v>38665</v>
      </c>
      <c r="I115" s="376">
        <v>38742</v>
      </c>
      <c r="J115" s="376">
        <v>43279</v>
      </c>
      <c r="K115" s="303">
        <v>12</v>
      </c>
      <c r="L115" s="303">
        <v>3</v>
      </c>
    </row>
    <row r="116" spans="1:12" s="55" customFormat="1" ht="15.95" customHeight="1" x14ac:dyDescent="0.25">
      <c r="A116" s="444" t="s">
        <v>674</v>
      </c>
      <c r="B116" s="444"/>
      <c r="C116" s="444"/>
      <c r="D116" s="372">
        <f>SUM(D117:D133)</f>
        <v>35427.724153432006</v>
      </c>
      <c r="E116" s="372">
        <f>SUM(E117:E133)</f>
        <v>35427.724153432006</v>
      </c>
      <c r="F116" s="372"/>
      <c r="G116" s="372">
        <f>SUM(G117:G133)</f>
        <v>35427.724153432006</v>
      </c>
      <c r="H116" s="303"/>
      <c r="I116" s="303"/>
      <c r="J116" s="377"/>
      <c r="K116" s="303"/>
      <c r="L116" s="303"/>
    </row>
    <row r="117" spans="1:12" s="55" customFormat="1" ht="15.95" customHeight="1" x14ac:dyDescent="0.25">
      <c r="A117" s="303">
        <v>106</v>
      </c>
      <c r="B117" s="303" t="s">
        <v>127</v>
      </c>
      <c r="C117" s="374" t="s">
        <v>236</v>
      </c>
      <c r="D117" s="375">
        <v>8793.0371176656008</v>
      </c>
      <c r="E117" s="375">
        <v>8793.0371176656008</v>
      </c>
      <c r="F117" s="375"/>
      <c r="G117" s="375">
        <v>8793.0371176656008</v>
      </c>
      <c r="H117" s="376">
        <v>39052</v>
      </c>
      <c r="I117" s="376">
        <v>39052</v>
      </c>
      <c r="J117" s="376">
        <v>43341</v>
      </c>
      <c r="K117" s="303">
        <v>11</v>
      </c>
      <c r="L117" s="303">
        <v>5</v>
      </c>
    </row>
    <row r="118" spans="1:12" s="55" customFormat="1" ht="15.95" customHeight="1" x14ac:dyDescent="0.25">
      <c r="A118" s="303">
        <v>107</v>
      </c>
      <c r="B118" s="303" t="s">
        <v>129</v>
      </c>
      <c r="C118" s="374" t="s">
        <v>237</v>
      </c>
      <c r="D118" s="375">
        <v>541.34202190680003</v>
      </c>
      <c r="E118" s="375">
        <v>541.34202190680003</v>
      </c>
      <c r="F118" s="375"/>
      <c r="G118" s="375">
        <v>541.34202190680003</v>
      </c>
      <c r="H118" s="376">
        <v>39243</v>
      </c>
      <c r="I118" s="376">
        <v>39243</v>
      </c>
      <c r="J118" s="376">
        <v>43341</v>
      </c>
      <c r="K118" s="303">
        <v>10</v>
      </c>
      <c r="L118" s="303">
        <v>10</v>
      </c>
    </row>
    <row r="119" spans="1:12" s="55" customFormat="1" ht="15.95" customHeight="1" x14ac:dyDescent="0.25">
      <c r="A119" s="303">
        <v>108</v>
      </c>
      <c r="B119" s="303" t="s">
        <v>137</v>
      </c>
      <c r="C119" s="374" t="s">
        <v>238</v>
      </c>
      <c r="D119" s="375">
        <v>503.68548716200002</v>
      </c>
      <c r="E119" s="375">
        <v>503.68548716200002</v>
      </c>
      <c r="F119" s="375"/>
      <c r="G119" s="375">
        <v>503.68548716200002</v>
      </c>
      <c r="H119" s="376">
        <v>38754</v>
      </c>
      <c r="I119" s="376">
        <v>38814</v>
      </c>
      <c r="J119" s="376">
        <v>42384</v>
      </c>
      <c r="K119" s="303">
        <v>9</v>
      </c>
      <c r="L119" s="303">
        <v>10</v>
      </c>
    </row>
    <row r="120" spans="1:12" s="55" customFormat="1" ht="15.95" customHeight="1" x14ac:dyDescent="0.25">
      <c r="A120" s="303">
        <v>110</v>
      </c>
      <c r="B120" s="303" t="s">
        <v>206</v>
      </c>
      <c r="C120" s="374" t="s">
        <v>239</v>
      </c>
      <c r="D120" s="375">
        <v>456.55002927279997</v>
      </c>
      <c r="E120" s="375">
        <v>456.55002927279997</v>
      </c>
      <c r="F120" s="375"/>
      <c r="G120" s="375">
        <v>456.55002927279997</v>
      </c>
      <c r="H120" s="376">
        <v>39179</v>
      </c>
      <c r="I120" s="376">
        <v>39244</v>
      </c>
      <c r="J120" s="376">
        <v>42475</v>
      </c>
      <c r="K120" s="303">
        <v>9</v>
      </c>
      <c r="L120" s="303">
        <v>0</v>
      </c>
    </row>
    <row r="121" spans="1:12" s="55" customFormat="1" ht="15.95" customHeight="1" x14ac:dyDescent="0.25">
      <c r="A121" s="303">
        <v>111</v>
      </c>
      <c r="B121" s="303" t="s">
        <v>206</v>
      </c>
      <c r="C121" s="374" t="s">
        <v>240</v>
      </c>
      <c r="D121" s="375">
        <v>1226.0094238396</v>
      </c>
      <c r="E121" s="375">
        <v>1226.0094238396</v>
      </c>
      <c r="F121" s="375"/>
      <c r="G121" s="375">
        <v>1226.0094238396</v>
      </c>
      <c r="H121" s="376">
        <v>40040</v>
      </c>
      <c r="I121" s="376">
        <v>40049</v>
      </c>
      <c r="J121" s="376">
        <v>43672</v>
      </c>
      <c r="K121" s="303">
        <v>9</v>
      </c>
      <c r="L121" s="303">
        <v>5</v>
      </c>
    </row>
    <row r="122" spans="1:12" s="55" customFormat="1" ht="15.95" customHeight="1" x14ac:dyDescent="0.25">
      <c r="A122" s="303">
        <v>112</v>
      </c>
      <c r="B122" s="303" t="s">
        <v>206</v>
      </c>
      <c r="C122" s="374" t="s">
        <v>241</v>
      </c>
      <c r="D122" s="375">
        <v>2053.8820777964002</v>
      </c>
      <c r="E122" s="375">
        <v>2053.8820777964002</v>
      </c>
      <c r="F122" s="375"/>
      <c r="G122" s="375">
        <v>2053.8820777964002</v>
      </c>
      <c r="H122" s="376">
        <v>38621</v>
      </c>
      <c r="I122" s="376">
        <v>40543</v>
      </c>
      <c r="J122" s="376">
        <v>43341</v>
      </c>
      <c r="K122" s="303">
        <v>12</v>
      </c>
      <c r="L122" s="303">
        <v>8</v>
      </c>
    </row>
    <row r="123" spans="1:12" s="55" customFormat="1" ht="15.95" customHeight="1" x14ac:dyDescent="0.25">
      <c r="A123" s="303">
        <v>113</v>
      </c>
      <c r="B123" s="303" t="s">
        <v>206</v>
      </c>
      <c r="C123" s="374" t="s">
        <v>242</v>
      </c>
      <c r="D123" s="375">
        <v>1436.1001368571999</v>
      </c>
      <c r="E123" s="375">
        <v>1436.1001368571999</v>
      </c>
      <c r="F123" s="375"/>
      <c r="G123" s="375">
        <v>1436.1001368571999</v>
      </c>
      <c r="H123" s="376">
        <v>39357</v>
      </c>
      <c r="I123" s="376">
        <v>39357</v>
      </c>
      <c r="J123" s="376">
        <v>42881</v>
      </c>
      <c r="K123" s="303">
        <v>9</v>
      </c>
      <c r="L123" s="303">
        <v>7</v>
      </c>
    </row>
    <row r="124" spans="1:12" s="55" customFormat="1" ht="15.95" customHeight="1" x14ac:dyDescent="0.25">
      <c r="A124" s="303">
        <v>114</v>
      </c>
      <c r="B124" s="303" t="s">
        <v>206</v>
      </c>
      <c r="C124" s="374" t="s">
        <v>243</v>
      </c>
      <c r="D124" s="375">
        <v>1707.3811391564002</v>
      </c>
      <c r="E124" s="375">
        <v>1707.3811391564002</v>
      </c>
      <c r="F124" s="375"/>
      <c r="G124" s="375">
        <v>1707.3811391564002</v>
      </c>
      <c r="H124" s="376">
        <v>38847</v>
      </c>
      <c r="I124" s="376">
        <v>38847</v>
      </c>
      <c r="J124" s="376">
        <v>43279</v>
      </c>
      <c r="K124" s="303">
        <v>11</v>
      </c>
      <c r="L124" s="303">
        <v>11</v>
      </c>
    </row>
    <row r="125" spans="1:12" s="55" customFormat="1" ht="15.95" customHeight="1" x14ac:dyDescent="0.25">
      <c r="A125" s="303">
        <v>117</v>
      </c>
      <c r="B125" s="303" t="s">
        <v>206</v>
      </c>
      <c r="C125" s="374" t="s">
        <v>244</v>
      </c>
      <c r="D125" s="375">
        <v>4716.0877408947999</v>
      </c>
      <c r="E125" s="375">
        <v>4716.0877408947999</v>
      </c>
      <c r="F125" s="375"/>
      <c r="G125" s="375">
        <v>4716.0877408947999</v>
      </c>
      <c r="H125" s="376">
        <v>39091</v>
      </c>
      <c r="I125" s="376">
        <v>39419</v>
      </c>
      <c r="J125" s="376">
        <v>43049</v>
      </c>
      <c r="K125" s="303">
        <v>10</v>
      </c>
      <c r="L125" s="303">
        <v>7</v>
      </c>
    </row>
    <row r="126" spans="1:12" s="55" customFormat="1" ht="15.95" customHeight="1" x14ac:dyDescent="0.25">
      <c r="A126" s="303">
        <v>118</v>
      </c>
      <c r="B126" s="303" t="s">
        <v>206</v>
      </c>
      <c r="C126" s="374" t="s">
        <v>245</v>
      </c>
      <c r="D126" s="375">
        <v>1479.0429554771999</v>
      </c>
      <c r="E126" s="375">
        <v>1479.0429554771999</v>
      </c>
      <c r="F126" s="375"/>
      <c r="G126" s="375">
        <v>1479.0429554771999</v>
      </c>
      <c r="H126" s="376">
        <v>39205</v>
      </c>
      <c r="I126" s="376">
        <v>39287</v>
      </c>
      <c r="J126" s="376">
        <v>42881</v>
      </c>
      <c r="K126" s="303">
        <v>9</v>
      </c>
      <c r="L126" s="303">
        <v>7</v>
      </c>
    </row>
    <row r="127" spans="1:12" s="55" customFormat="1" ht="15.95" customHeight="1" x14ac:dyDescent="0.25">
      <c r="A127" s="303">
        <v>122</v>
      </c>
      <c r="B127" s="303" t="s">
        <v>141</v>
      </c>
      <c r="C127" s="374" t="s">
        <v>246</v>
      </c>
      <c r="D127" s="375">
        <v>293.79012925239999</v>
      </c>
      <c r="E127" s="375">
        <v>293.79012925239999</v>
      </c>
      <c r="F127" s="375"/>
      <c r="G127" s="375">
        <v>293.79012925239999</v>
      </c>
      <c r="H127" s="376">
        <v>38842</v>
      </c>
      <c r="I127" s="376">
        <v>38905</v>
      </c>
      <c r="J127" s="376">
        <v>42384</v>
      </c>
      <c r="K127" s="303">
        <v>9</v>
      </c>
      <c r="L127" s="303">
        <v>6</v>
      </c>
    </row>
    <row r="128" spans="1:12" s="55" customFormat="1" ht="15.95" customHeight="1" x14ac:dyDescent="0.25">
      <c r="A128" s="303">
        <v>123</v>
      </c>
      <c r="B128" s="303" t="s">
        <v>141</v>
      </c>
      <c r="C128" s="374" t="s">
        <v>248</v>
      </c>
      <c r="D128" s="375">
        <v>108.39945343999999</v>
      </c>
      <c r="E128" s="375">
        <v>108.39945343999999</v>
      </c>
      <c r="F128" s="375"/>
      <c r="G128" s="375">
        <v>108.39945343999999</v>
      </c>
      <c r="H128" s="376">
        <v>38946</v>
      </c>
      <c r="I128" s="376">
        <v>39031</v>
      </c>
      <c r="J128" s="376">
        <v>42475</v>
      </c>
      <c r="K128" s="303">
        <v>9</v>
      </c>
      <c r="L128" s="303">
        <v>6</v>
      </c>
    </row>
    <row r="129" spans="1:12" s="55" customFormat="1" ht="15.95" customHeight="1" x14ac:dyDescent="0.25">
      <c r="A129" s="303">
        <v>124</v>
      </c>
      <c r="B129" s="303" t="s">
        <v>141</v>
      </c>
      <c r="C129" s="374" t="s">
        <v>249</v>
      </c>
      <c r="D129" s="375">
        <v>1950.4089406451999</v>
      </c>
      <c r="E129" s="375">
        <v>1950.4089406451999</v>
      </c>
      <c r="F129" s="375"/>
      <c r="G129" s="375">
        <v>1950.4089406451999</v>
      </c>
      <c r="H129" s="376">
        <v>38922</v>
      </c>
      <c r="I129" s="376">
        <v>39077</v>
      </c>
      <c r="J129" s="376">
        <v>43111</v>
      </c>
      <c r="K129" s="303">
        <v>11</v>
      </c>
      <c r="L129" s="303">
        <v>3</v>
      </c>
    </row>
    <row r="130" spans="1:12" s="55" customFormat="1" ht="15.95" customHeight="1" x14ac:dyDescent="0.25">
      <c r="A130" s="303">
        <v>126</v>
      </c>
      <c r="B130" s="303" t="s">
        <v>229</v>
      </c>
      <c r="C130" s="374" t="s">
        <v>250</v>
      </c>
      <c r="D130" s="375">
        <v>3230.5626349772001</v>
      </c>
      <c r="E130" s="375">
        <v>3230.5626349772001</v>
      </c>
      <c r="F130" s="375"/>
      <c r="G130" s="375">
        <v>3230.5626349772001</v>
      </c>
      <c r="H130" s="376">
        <v>38968</v>
      </c>
      <c r="I130" s="376">
        <v>39423</v>
      </c>
      <c r="J130" s="376">
        <v>43341</v>
      </c>
      <c r="K130" s="303">
        <v>11</v>
      </c>
      <c r="L130" s="303">
        <v>10</v>
      </c>
    </row>
    <row r="131" spans="1:12" s="55" customFormat="1" ht="15.95" customHeight="1" x14ac:dyDescent="0.25">
      <c r="A131" s="303">
        <v>127</v>
      </c>
      <c r="B131" s="303" t="s">
        <v>229</v>
      </c>
      <c r="C131" s="374" t="s">
        <v>252</v>
      </c>
      <c r="D131" s="375">
        <v>2695.1196131239999</v>
      </c>
      <c r="E131" s="375">
        <v>2695.1196131239999</v>
      </c>
      <c r="F131" s="375"/>
      <c r="G131" s="375">
        <v>2695.1196131239999</v>
      </c>
      <c r="H131" s="376">
        <v>39214</v>
      </c>
      <c r="I131" s="376">
        <v>39279</v>
      </c>
      <c r="J131" s="376">
        <v>43341</v>
      </c>
      <c r="K131" s="303">
        <v>10</v>
      </c>
      <c r="L131" s="303">
        <v>11</v>
      </c>
    </row>
    <row r="132" spans="1:12" s="55" customFormat="1" ht="15.95" customHeight="1" x14ac:dyDescent="0.25">
      <c r="A132" s="303">
        <v>128</v>
      </c>
      <c r="B132" s="303" t="s">
        <v>229</v>
      </c>
      <c r="C132" s="374" t="s">
        <v>253</v>
      </c>
      <c r="D132" s="375">
        <v>2466.1527263748003</v>
      </c>
      <c r="E132" s="375">
        <v>2466.1527263748003</v>
      </c>
      <c r="F132" s="375"/>
      <c r="G132" s="375">
        <v>2466.1527263748003</v>
      </c>
      <c r="H132" s="376">
        <v>38994</v>
      </c>
      <c r="I132" s="376">
        <v>39421</v>
      </c>
      <c r="J132" s="376">
        <v>43049</v>
      </c>
      <c r="K132" s="303">
        <v>11</v>
      </c>
      <c r="L132" s="303">
        <v>1</v>
      </c>
    </row>
    <row r="133" spans="1:12" s="55" customFormat="1" ht="15.95" customHeight="1" x14ac:dyDescent="0.25">
      <c r="A133" s="303">
        <v>130</v>
      </c>
      <c r="B133" s="303" t="s">
        <v>229</v>
      </c>
      <c r="C133" s="374" t="s">
        <v>254</v>
      </c>
      <c r="D133" s="375">
        <v>1770.1725255895999</v>
      </c>
      <c r="E133" s="375">
        <v>1770.1725255895999</v>
      </c>
      <c r="F133" s="375"/>
      <c r="G133" s="375">
        <v>1770.1725255895999</v>
      </c>
      <c r="H133" s="376">
        <v>38806</v>
      </c>
      <c r="I133" s="376">
        <v>40477</v>
      </c>
      <c r="J133" s="376">
        <v>46199</v>
      </c>
      <c r="K133" s="303">
        <v>19</v>
      </c>
      <c r="L133" s="303">
        <v>11</v>
      </c>
    </row>
    <row r="134" spans="1:12" s="78" customFormat="1" ht="15.95" customHeight="1" x14ac:dyDescent="0.25">
      <c r="A134" s="444" t="s">
        <v>675</v>
      </c>
      <c r="B134" s="444"/>
      <c r="C134" s="444"/>
      <c r="D134" s="372">
        <f>SUM(D135:D143)</f>
        <v>6387.0777177343998</v>
      </c>
      <c r="E134" s="372">
        <f>SUM(E135:E143)</f>
        <v>6387.0777177343998</v>
      </c>
      <c r="F134" s="372"/>
      <c r="G134" s="372">
        <f>SUM(G135:G143)</f>
        <v>6387.0777177343998</v>
      </c>
      <c r="H134" s="376"/>
      <c r="I134" s="376"/>
      <c r="J134" s="376"/>
      <c r="K134" s="303"/>
      <c r="L134" s="303"/>
    </row>
    <row r="135" spans="1:12" s="78" customFormat="1" ht="15.95" customHeight="1" x14ac:dyDescent="0.25">
      <c r="A135" s="303">
        <v>132</v>
      </c>
      <c r="B135" s="303" t="s">
        <v>646</v>
      </c>
      <c r="C135" s="374" t="s">
        <v>256</v>
      </c>
      <c r="D135" s="375">
        <v>278.65986708520001</v>
      </c>
      <c r="E135" s="375">
        <v>278.65986708520001</v>
      </c>
      <c r="F135" s="375"/>
      <c r="G135" s="375">
        <v>278.65986708520001</v>
      </c>
      <c r="H135" s="376">
        <v>39087</v>
      </c>
      <c r="I135" s="376">
        <v>39087</v>
      </c>
      <c r="J135" s="376">
        <v>44580</v>
      </c>
      <c r="K135" s="303">
        <v>14</v>
      </c>
      <c r="L135" s="303">
        <v>6</v>
      </c>
    </row>
    <row r="136" spans="1:12" s="78" customFormat="1" ht="15.95" customHeight="1" x14ac:dyDescent="0.25">
      <c r="A136" s="303">
        <v>136</v>
      </c>
      <c r="B136" s="303" t="s">
        <v>137</v>
      </c>
      <c r="C136" s="374" t="s">
        <v>257</v>
      </c>
      <c r="D136" s="375">
        <v>86.393868309200002</v>
      </c>
      <c r="E136" s="375">
        <v>86.393868309200002</v>
      </c>
      <c r="F136" s="375"/>
      <c r="G136" s="375">
        <v>86.393868309200002</v>
      </c>
      <c r="H136" s="376">
        <v>39000</v>
      </c>
      <c r="I136" s="376">
        <v>39045</v>
      </c>
      <c r="J136" s="376">
        <v>42643</v>
      </c>
      <c r="K136" s="303">
        <v>9</v>
      </c>
      <c r="L136" s="303">
        <v>6</v>
      </c>
    </row>
    <row r="137" spans="1:12" s="78" customFormat="1" ht="15.95" customHeight="1" x14ac:dyDescent="0.25">
      <c r="A137" s="303">
        <v>138</v>
      </c>
      <c r="B137" s="303" t="s">
        <v>141</v>
      </c>
      <c r="C137" s="374" t="s">
        <v>258</v>
      </c>
      <c r="D137" s="375">
        <v>684.04690051840009</v>
      </c>
      <c r="E137" s="375">
        <v>684.04690051840009</v>
      </c>
      <c r="F137" s="375"/>
      <c r="G137" s="375">
        <v>684.04690051840009</v>
      </c>
      <c r="H137" s="376">
        <v>39275</v>
      </c>
      <c r="I137" s="376">
        <v>39275</v>
      </c>
      <c r="J137" s="376">
        <v>42789</v>
      </c>
      <c r="K137" s="303">
        <v>9</v>
      </c>
      <c r="L137" s="303">
        <v>5</v>
      </c>
    </row>
    <row r="138" spans="1:12" s="78" customFormat="1" ht="15.95" customHeight="1" x14ac:dyDescent="0.25">
      <c r="A138" s="303">
        <v>139</v>
      </c>
      <c r="B138" s="303" t="s">
        <v>141</v>
      </c>
      <c r="C138" s="374" t="s">
        <v>259</v>
      </c>
      <c r="D138" s="375">
        <v>194.09753891320003</v>
      </c>
      <c r="E138" s="375">
        <v>194.09753891320003</v>
      </c>
      <c r="F138" s="375"/>
      <c r="G138" s="375">
        <v>194.09753891320003</v>
      </c>
      <c r="H138" s="376">
        <v>40015</v>
      </c>
      <c r="I138" s="376">
        <v>40527</v>
      </c>
      <c r="J138" s="376">
        <v>43572</v>
      </c>
      <c r="K138" s="303">
        <v>9</v>
      </c>
      <c r="L138" s="303">
        <v>9</v>
      </c>
    </row>
    <row r="139" spans="1:12" s="78" customFormat="1" ht="15.95" customHeight="1" x14ac:dyDescent="0.25">
      <c r="A139" s="303">
        <v>140</v>
      </c>
      <c r="B139" s="303" t="s">
        <v>141</v>
      </c>
      <c r="C139" s="374" t="s">
        <v>260</v>
      </c>
      <c r="D139" s="375">
        <v>457.19327081839998</v>
      </c>
      <c r="E139" s="375">
        <v>457.19327081839998</v>
      </c>
      <c r="F139" s="375"/>
      <c r="G139" s="375">
        <v>457.19327081839998</v>
      </c>
      <c r="H139" s="376">
        <v>40270</v>
      </c>
      <c r="I139" s="376">
        <v>40336</v>
      </c>
      <c r="J139" s="376">
        <v>46283</v>
      </c>
      <c r="K139" s="303">
        <v>16</v>
      </c>
      <c r="L139" s="303">
        <v>3</v>
      </c>
    </row>
    <row r="140" spans="1:12" s="78" customFormat="1" ht="15.95" customHeight="1" x14ac:dyDescent="0.25">
      <c r="A140" s="303">
        <v>141</v>
      </c>
      <c r="B140" s="303" t="s">
        <v>141</v>
      </c>
      <c r="C140" s="374" t="s">
        <v>261</v>
      </c>
      <c r="D140" s="375">
        <v>262.15652465519997</v>
      </c>
      <c r="E140" s="375">
        <v>262.15652465519997</v>
      </c>
      <c r="F140" s="375"/>
      <c r="G140" s="375">
        <v>262.15652465519997</v>
      </c>
      <c r="H140" s="376">
        <v>39533</v>
      </c>
      <c r="I140" s="376">
        <v>39533</v>
      </c>
      <c r="J140" s="376">
        <v>43111</v>
      </c>
      <c r="K140" s="303">
        <v>9</v>
      </c>
      <c r="L140" s="303">
        <v>8</v>
      </c>
    </row>
    <row r="141" spans="1:12" s="78" customFormat="1" ht="15.95" customHeight="1" x14ac:dyDescent="0.25">
      <c r="A141" s="303">
        <v>142</v>
      </c>
      <c r="B141" s="303" t="s">
        <v>229</v>
      </c>
      <c r="C141" s="374" t="s">
        <v>262</v>
      </c>
      <c r="D141" s="375">
        <v>1284.0496798991999</v>
      </c>
      <c r="E141" s="375">
        <v>1284.0496798991999</v>
      </c>
      <c r="F141" s="375"/>
      <c r="G141" s="375">
        <v>1284.0496798991999</v>
      </c>
      <c r="H141" s="376">
        <v>39539</v>
      </c>
      <c r="I141" s="376">
        <v>39681</v>
      </c>
      <c r="J141" s="376">
        <v>43279</v>
      </c>
      <c r="K141" s="303">
        <v>9</v>
      </c>
      <c r="L141" s="303">
        <v>11</v>
      </c>
    </row>
    <row r="142" spans="1:12" s="78" customFormat="1" ht="15.95" customHeight="1" x14ac:dyDescent="0.25">
      <c r="A142" s="303">
        <v>143</v>
      </c>
      <c r="B142" s="303" t="s">
        <v>229</v>
      </c>
      <c r="C142" s="374" t="s">
        <v>263</v>
      </c>
      <c r="D142" s="375">
        <v>1539.4012927136</v>
      </c>
      <c r="E142" s="375">
        <v>1539.4012927136</v>
      </c>
      <c r="F142" s="375"/>
      <c r="G142" s="375">
        <v>1539.4012927136</v>
      </c>
      <c r="H142" s="376">
        <v>39149</v>
      </c>
      <c r="I142" s="376">
        <v>39353</v>
      </c>
      <c r="J142" s="376">
        <v>43341</v>
      </c>
      <c r="K142" s="303">
        <v>11</v>
      </c>
      <c r="L142" s="303">
        <v>4</v>
      </c>
    </row>
    <row r="143" spans="1:12" s="78" customFormat="1" ht="15.95" customHeight="1" x14ac:dyDescent="0.25">
      <c r="A143" s="303">
        <v>144</v>
      </c>
      <c r="B143" s="303" t="s">
        <v>229</v>
      </c>
      <c r="C143" s="374" t="s">
        <v>264</v>
      </c>
      <c r="D143" s="375">
        <v>1601.078774822</v>
      </c>
      <c r="E143" s="375">
        <v>1601.078774822</v>
      </c>
      <c r="F143" s="375"/>
      <c r="G143" s="375">
        <v>1601.078774822</v>
      </c>
      <c r="H143" s="376">
        <v>38954</v>
      </c>
      <c r="I143" s="376">
        <v>39191</v>
      </c>
      <c r="J143" s="376">
        <v>43341</v>
      </c>
      <c r="K143" s="303">
        <v>11</v>
      </c>
      <c r="L143" s="303">
        <v>10</v>
      </c>
    </row>
    <row r="144" spans="1:12" s="78" customFormat="1" ht="15.95" customHeight="1" x14ac:dyDescent="0.25">
      <c r="A144" s="444" t="s">
        <v>676</v>
      </c>
      <c r="B144" s="444"/>
      <c r="C144" s="444"/>
      <c r="D144" s="372">
        <f>SUM(D145:D165)</f>
        <v>61197.369374375601</v>
      </c>
      <c r="E144" s="372">
        <f>SUM(E145:E165)</f>
        <v>61197.369374375601</v>
      </c>
      <c r="F144" s="372"/>
      <c r="G144" s="372">
        <f>SUM(G145:G165)</f>
        <v>61197.369374375601</v>
      </c>
      <c r="H144" s="376"/>
      <c r="I144" s="376"/>
      <c r="J144" s="376"/>
      <c r="K144" s="303"/>
      <c r="L144" s="303"/>
    </row>
    <row r="145" spans="1:12" s="78" customFormat="1" ht="15.95" customHeight="1" x14ac:dyDescent="0.25">
      <c r="A145" s="303">
        <v>146</v>
      </c>
      <c r="B145" s="303" t="s">
        <v>156</v>
      </c>
      <c r="C145" s="374" t="s">
        <v>265</v>
      </c>
      <c r="D145" s="375">
        <v>3395.4488821064001</v>
      </c>
      <c r="E145" s="375">
        <v>3395.4488821064001</v>
      </c>
      <c r="F145" s="375"/>
      <c r="G145" s="375">
        <v>3395.4488821064001</v>
      </c>
      <c r="H145" s="376">
        <v>41197</v>
      </c>
      <c r="I145" s="376">
        <v>41968</v>
      </c>
      <c r="J145" s="376">
        <v>52096</v>
      </c>
      <c r="K145" s="303">
        <v>29</v>
      </c>
      <c r="L145" s="303">
        <v>5</v>
      </c>
    </row>
    <row r="146" spans="1:12" s="78" customFormat="1" ht="15.95" customHeight="1" x14ac:dyDescent="0.25">
      <c r="A146" s="303">
        <v>147</v>
      </c>
      <c r="B146" s="303" t="s">
        <v>193</v>
      </c>
      <c r="C146" s="374" t="s">
        <v>266</v>
      </c>
      <c r="D146" s="375">
        <v>2284.1348682704001</v>
      </c>
      <c r="E146" s="375">
        <v>2284.1348682704001</v>
      </c>
      <c r="F146" s="375"/>
      <c r="G146" s="375">
        <v>2284.1348682704001</v>
      </c>
      <c r="H146" s="376">
        <v>40008</v>
      </c>
      <c r="I146" s="376">
        <v>40008</v>
      </c>
      <c r="J146" s="376">
        <v>43572</v>
      </c>
      <c r="K146" s="303">
        <v>9</v>
      </c>
      <c r="L146" s="303">
        <v>6</v>
      </c>
    </row>
    <row r="147" spans="1:12" s="78" customFormat="1" ht="15.95" customHeight="1" x14ac:dyDescent="0.25">
      <c r="A147" s="303">
        <v>148</v>
      </c>
      <c r="B147" s="303" t="s">
        <v>267</v>
      </c>
      <c r="C147" s="374" t="s">
        <v>268</v>
      </c>
      <c r="D147" s="375">
        <v>1401.5881494588</v>
      </c>
      <c r="E147" s="375">
        <v>1401.5881494588</v>
      </c>
      <c r="F147" s="375"/>
      <c r="G147" s="375">
        <v>1401.5881494588</v>
      </c>
      <c r="H147" s="376">
        <v>39282</v>
      </c>
      <c r="I147" s="376">
        <v>39282</v>
      </c>
      <c r="J147" s="376">
        <v>43672</v>
      </c>
      <c r="K147" s="303">
        <v>11</v>
      </c>
      <c r="L147" s="303">
        <v>10</v>
      </c>
    </row>
    <row r="148" spans="1:12" s="78" customFormat="1" ht="15.95" customHeight="1" x14ac:dyDescent="0.25">
      <c r="A148" s="303">
        <v>149</v>
      </c>
      <c r="B148" s="303" t="s">
        <v>267</v>
      </c>
      <c r="C148" s="374" t="s">
        <v>269</v>
      </c>
      <c r="D148" s="375">
        <v>2371.4247629276001</v>
      </c>
      <c r="E148" s="375">
        <v>2371.4247629276001</v>
      </c>
      <c r="F148" s="375"/>
      <c r="G148" s="375">
        <v>2371.4247629276001</v>
      </c>
      <c r="H148" s="376">
        <v>39087</v>
      </c>
      <c r="I148" s="376">
        <v>39086</v>
      </c>
      <c r="J148" s="376">
        <v>43290</v>
      </c>
      <c r="K148" s="303">
        <v>10</v>
      </c>
      <c r="L148" s="303">
        <v>10</v>
      </c>
    </row>
    <row r="149" spans="1:12" s="78" customFormat="1" ht="15.95" customHeight="1" x14ac:dyDescent="0.25">
      <c r="A149" s="303">
        <v>150</v>
      </c>
      <c r="B149" s="303" t="s">
        <v>267</v>
      </c>
      <c r="C149" s="374" t="s">
        <v>270</v>
      </c>
      <c r="D149" s="375">
        <v>1904.1168772875999</v>
      </c>
      <c r="E149" s="375">
        <v>1904.1168772875999</v>
      </c>
      <c r="F149" s="375"/>
      <c r="G149" s="375">
        <v>1904.1168772875999</v>
      </c>
      <c r="H149" s="376">
        <v>39273</v>
      </c>
      <c r="I149" s="376">
        <v>40479</v>
      </c>
      <c r="J149" s="376">
        <v>46346</v>
      </c>
      <c r="K149" s="303">
        <v>19</v>
      </c>
      <c r="L149" s="303">
        <v>2</v>
      </c>
    </row>
    <row r="150" spans="1:12" s="78" customFormat="1" ht="15.95" customHeight="1" x14ac:dyDescent="0.25">
      <c r="A150" s="303">
        <v>151</v>
      </c>
      <c r="B150" s="303" t="s">
        <v>141</v>
      </c>
      <c r="C150" s="374" t="s">
        <v>271</v>
      </c>
      <c r="D150" s="375">
        <v>2125.1631916667998</v>
      </c>
      <c r="E150" s="375">
        <v>2125.1631916667998</v>
      </c>
      <c r="F150" s="375"/>
      <c r="G150" s="375">
        <v>2125.1631916667998</v>
      </c>
      <c r="H150" s="376">
        <v>40556</v>
      </c>
      <c r="I150" s="376">
        <v>41139</v>
      </c>
      <c r="J150" s="376">
        <v>46371</v>
      </c>
      <c r="K150" s="303">
        <v>15</v>
      </c>
      <c r="L150" s="303">
        <v>4</v>
      </c>
    </row>
    <row r="151" spans="1:12" s="78" customFormat="1" ht="15.95" customHeight="1" x14ac:dyDescent="0.25">
      <c r="A151" s="303">
        <v>152</v>
      </c>
      <c r="B151" s="303" t="s">
        <v>141</v>
      </c>
      <c r="C151" s="374" t="s">
        <v>272</v>
      </c>
      <c r="D151" s="375">
        <v>1659.744692278</v>
      </c>
      <c r="E151" s="375">
        <v>1659.744692278</v>
      </c>
      <c r="F151" s="375"/>
      <c r="G151" s="375">
        <v>1659.744692278</v>
      </c>
      <c r="H151" s="376">
        <v>39784</v>
      </c>
      <c r="I151" s="376">
        <v>40553</v>
      </c>
      <c r="J151" s="376">
        <v>46283</v>
      </c>
      <c r="K151" s="303">
        <v>17</v>
      </c>
      <c r="L151" s="303">
        <v>8</v>
      </c>
    </row>
    <row r="152" spans="1:12" s="78" customFormat="1" ht="15.95" customHeight="1" x14ac:dyDescent="0.25">
      <c r="A152" s="303">
        <v>156</v>
      </c>
      <c r="B152" s="303" t="s">
        <v>206</v>
      </c>
      <c r="C152" s="374" t="s">
        <v>273</v>
      </c>
      <c r="D152" s="375">
        <v>3621.1458429991999</v>
      </c>
      <c r="E152" s="375">
        <v>3621.1458429991999</v>
      </c>
      <c r="F152" s="375"/>
      <c r="G152" s="375">
        <v>3621.1458429991999</v>
      </c>
      <c r="H152" s="376">
        <v>39871</v>
      </c>
      <c r="I152" s="376">
        <v>40462</v>
      </c>
      <c r="J152" s="376">
        <v>46213</v>
      </c>
      <c r="K152" s="303">
        <v>17</v>
      </c>
      <c r="L152" s="303">
        <v>0</v>
      </c>
    </row>
    <row r="153" spans="1:12" s="78" customFormat="1" ht="15.95" customHeight="1" x14ac:dyDescent="0.25">
      <c r="A153" s="303">
        <v>157</v>
      </c>
      <c r="B153" s="303" t="s">
        <v>206</v>
      </c>
      <c r="C153" s="374" t="s">
        <v>274</v>
      </c>
      <c r="D153" s="375">
        <v>8454.3050660299996</v>
      </c>
      <c r="E153" s="375">
        <v>8454.3050660299996</v>
      </c>
      <c r="F153" s="375"/>
      <c r="G153" s="375">
        <v>8454.3050660299996</v>
      </c>
      <c r="H153" s="376">
        <v>40150</v>
      </c>
      <c r="I153" s="376">
        <v>40232</v>
      </c>
      <c r="J153" s="376">
        <v>46353</v>
      </c>
      <c r="K153" s="303">
        <v>16</v>
      </c>
      <c r="L153" s="303">
        <v>9</v>
      </c>
    </row>
    <row r="154" spans="1:12" s="78" customFormat="1" ht="15.95" customHeight="1" x14ac:dyDescent="0.25">
      <c r="A154" s="303">
        <v>158</v>
      </c>
      <c r="B154" s="303" t="s">
        <v>206</v>
      </c>
      <c r="C154" s="374" t="s">
        <v>275</v>
      </c>
      <c r="D154" s="375">
        <v>870.12437898759993</v>
      </c>
      <c r="E154" s="375">
        <v>870.12437898759993</v>
      </c>
      <c r="F154" s="375"/>
      <c r="G154" s="375">
        <v>870.12437898759993</v>
      </c>
      <c r="H154" s="376">
        <v>39058</v>
      </c>
      <c r="I154" s="376">
        <v>39058</v>
      </c>
      <c r="J154" s="376">
        <v>42643</v>
      </c>
      <c r="K154" s="303">
        <v>8</v>
      </c>
      <c r="L154" s="303">
        <v>9</v>
      </c>
    </row>
    <row r="155" spans="1:12" s="78" customFormat="1" ht="15.95" customHeight="1" x14ac:dyDescent="0.25">
      <c r="A155" s="303">
        <v>159</v>
      </c>
      <c r="B155" s="303" t="s">
        <v>206</v>
      </c>
      <c r="C155" s="374" t="s">
        <v>276</v>
      </c>
      <c r="D155" s="375">
        <v>50.676527220800004</v>
      </c>
      <c r="E155" s="375">
        <v>50.676527220800004</v>
      </c>
      <c r="F155" s="375"/>
      <c r="G155" s="375">
        <v>50.676527220800004</v>
      </c>
      <c r="H155" s="376">
        <v>39317</v>
      </c>
      <c r="I155" s="376">
        <v>39317</v>
      </c>
      <c r="J155" s="376">
        <v>42475</v>
      </c>
      <c r="K155" s="303">
        <v>8</v>
      </c>
      <c r="L155" s="303">
        <v>6</v>
      </c>
    </row>
    <row r="156" spans="1:12" s="58" customFormat="1" ht="15.95" customHeight="1" x14ac:dyDescent="0.25">
      <c r="A156" s="303">
        <v>160</v>
      </c>
      <c r="B156" s="303" t="s">
        <v>206</v>
      </c>
      <c r="C156" s="374" t="s">
        <v>277</v>
      </c>
      <c r="D156" s="375">
        <v>279.37779258080002</v>
      </c>
      <c r="E156" s="375">
        <v>279.37779258080002</v>
      </c>
      <c r="F156" s="375"/>
      <c r="G156" s="375">
        <v>279.37779258080002</v>
      </c>
      <c r="H156" s="376">
        <v>39190</v>
      </c>
      <c r="I156" s="376">
        <v>39190</v>
      </c>
      <c r="J156" s="376">
        <v>42475</v>
      </c>
      <c r="K156" s="303">
        <v>8</v>
      </c>
      <c r="L156" s="303">
        <v>6</v>
      </c>
    </row>
    <row r="157" spans="1:12" s="78" customFormat="1" ht="15.95" customHeight="1" x14ac:dyDescent="0.25">
      <c r="A157" s="303">
        <v>161</v>
      </c>
      <c r="B157" s="303" t="s">
        <v>206</v>
      </c>
      <c r="C157" s="374" t="s">
        <v>278</v>
      </c>
      <c r="D157" s="375">
        <v>488.12403155159996</v>
      </c>
      <c r="E157" s="375">
        <v>488.12403155159996</v>
      </c>
      <c r="F157" s="375"/>
      <c r="G157" s="375">
        <v>488.12403155159996</v>
      </c>
      <c r="H157" s="376">
        <v>39279</v>
      </c>
      <c r="I157" s="376">
        <v>39358</v>
      </c>
      <c r="J157" s="376">
        <v>43279</v>
      </c>
      <c r="K157" s="303">
        <v>10</v>
      </c>
      <c r="L157" s="303">
        <v>9</v>
      </c>
    </row>
    <row r="158" spans="1:12" s="78" customFormat="1" ht="15.95" customHeight="1" x14ac:dyDescent="0.25">
      <c r="A158" s="303">
        <v>162</v>
      </c>
      <c r="B158" s="303" t="s">
        <v>206</v>
      </c>
      <c r="C158" s="374" t="s">
        <v>279</v>
      </c>
      <c r="D158" s="375">
        <v>249.82577903800001</v>
      </c>
      <c r="E158" s="375">
        <v>249.82577903800001</v>
      </c>
      <c r="F158" s="375"/>
      <c r="G158" s="375">
        <v>249.82577903800001</v>
      </c>
      <c r="H158" s="376">
        <v>39583</v>
      </c>
      <c r="I158" s="376">
        <v>39619</v>
      </c>
      <c r="J158" s="376">
        <v>43279</v>
      </c>
      <c r="K158" s="303">
        <v>9</v>
      </c>
      <c r="L158" s="303">
        <v>11</v>
      </c>
    </row>
    <row r="159" spans="1:12" s="78" customFormat="1" ht="15.95" customHeight="1" x14ac:dyDescent="0.25">
      <c r="A159" s="303">
        <v>163</v>
      </c>
      <c r="B159" s="303" t="s">
        <v>141</v>
      </c>
      <c r="C159" s="374" t="s">
        <v>280</v>
      </c>
      <c r="D159" s="375">
        <v>464.44891161319998</v>
      </c>
      <c r="E159" s="375">
        <v>464.44891161319998</v>
      </c>
      <c r="F159" s="375"/>
      <c r="G159" s="375">
        <v>464.44891161319998</v>
      </c>
      <c r="H159" s="376">
        <v>39162</v>
      </c>
      <c r="I159" s="376">
        <v>39162</v>
      </c>
      <c r="J159" s="376">
        <v>42475</v>
      </c>
      <c r="K159" s="303">
        <v>9</v>
      </c>
      <c r="L159" s="303">
        <v>0</v>
      </c>
    </row>
    <row r="160" spans="1:12" s="78" customFormat="1" ht="15.95" customHeight="1" x14ac:dyDescent="0.25">
      <c r="A160" s="303">
        <v>164</v>
      </c>
      <c r="B160" s="303" t="s">
        <v>141</v>
      </c>
      <c r="C160" s="374" t="s">
        <v>281</v>
      </c>
      <c r="D160" s="375">
        <v>4675.4994311139999</v>
      </c>
      <c r="E160" s="375">
        <v>4675.4994311139999</v>
      </c>
      <c r="F160" s="375"/>
      <c r="G160" s="375">
        <v>4675.4994311139999</v>
      </c>
      <c r="H160" s="376">
        <v>40739</v>
      </c>
      <c r="I160" s="376">
        <v>41465</v>
      </c>
      <c r="J160" s="376">
        <v>46366</v>
      </c>
      <c r="K160" s="303">
        <v>15</v>
      </c>
      <c r="L160" s="303">
        <v>4</v>
      </c>
    </row>
    <row r="161" spans="1:12" s="78" customFormat="1" ht="15.95" customHeight="1" x14ac:dyDescent="0.25">
      <c r="A161" s="303">
        <v>165</v>
      </c>
      <c r="B161" s="303" t="s">
        <v>137</v>
      </c>
      <c r="C161" s="374" t="s">
        <v>282</v>
      </c>
      <c r="D161" s="375">
        <v>984.25497917199993</v>
      </c>
      <c r="E161" s="375">
        <v>984.25497917199993</v>
      </c>
      <c r="F161" s="375"/>
      <c r="G161" s="375">
        <v>984.25497917199993</v>
      </c>
      <c r="H161" s="376">
        <v>39476</v>
      </c>
      <c r="I161" s="376">
        <v>39476</v>
      </c>
      <c r="J161" s="376">
        <v>43111</v>
      </c>
      <c r="K161" s="303">
        <v>9</v>
      </c>
      <c r="L161" s="303">
        <v>11</v>
      </c>
    </row>
    <row r="162" spans="1:12" s="78" customFormat="1" ht="15.95" customHeight="1" x14ac:dyDescent="0.25">
      <c r="A162" s="303">
        <v>166</v>
      </c>
      <c r="B162" s="303" t="s">
        <v>229</v>
      </c>
      <c r="C162" s="374" t="s">
        <v>283</v>
      </c>
      <c r="D162" s="375">
        <v>985.41907111119997</v>
      </c>
      <c r="E162" s="375">
        <v>985.41907111119997</v>
      </c>
      <c r="F162" s="375"/>
      <c r="G162" s="375">
        <v>985.41907111119997</v>
      </c>
      <c r="H162" s="376">
        <v>39395</v>
      </c>
      <c r="I162" s="376">
        <v>40203</v>
      </c>
      <c r="J162" s="376">
        <v>46293</v>
      </c>
      <c r="K162" s="303">
        <v>18</v>
      </c>
      <c r="L162" s="303">
        <v>7</v>
      </c>
    </row>
    <row r="163" spans="1:12" s="78" customFormat="1" ht="15.95" customHeight="1" x14ac:dyDescent="0.25">
      <c r="A163" s="303">
        <v>167</v>
      </c>
      <c r="B163" s="303" t="s">
        <v>127</v>
      </c>
      <c r="C163" s="374" t="s">
        <v>284</v>
      </c>
      <c r="D163" s="375">
        <v>22181.969646450401</v>
      </c>
      <c r="E163" s="375">
        <v>22181.969646450401</v>
      </c>
      <c r="F163" s="375"/>
      <c r="G163" s="375">
        <v>22181.969646450401</v>
      </c>
      <c r="H163" s="376">
        <v>40184</v>
      </c>
      <c r="I163" s="376">
        <v>40184</v>
      </c>
      <c r="J163" s="376">
        <v>45548</v>
      </c>
      <c r="K163" s="303">
        <v>14</v>
      </c>
      <c r="L163" s="303">
        <v>5</v>
      </c>
    </row>
    <row r="164" spans="1:12" s="78" customFormat="1" ht="15.95" customHeight="1" x14ac:dyDescent="0.25">
      <c r="A164" s="303">
        <v>168</v>
      </c>
      <c r="B164" s="303" t="s">
        <v>229</v>
      </c>
      <c r="C164" s="374" t="s">
        <v>285</v>
      </c>
      <c r="D164" s="375">
        <v>1899.4623200508001</v>
      </c>
      <c r="E164" s="375">
        <v>1899.4623200508001</v>
      </c>
      <c r="F164" s="375"/>
      <c r="G164" s="375">
        <v>1899.4623200508001</v>
      </c>
      <c r="H164" s="376">
        <v>39286</v>
      </c>
      <c r="I164" s="376">
        <v>39286</v>
      </c>
      <c r="J164" s="376">
        <v>42881</v>
      </c>
      <c r="K164" s="303">
        <v>9</v>
      </c>
      <c r="L164" s="303">
        <v>5</v>
      </c>
    </row>
    <row r="165" spans="1:12" s="78" customFormat="1" ht="15.95" customHeight="1" x14ac:dyDescent="0.25">
      <c r="A165" s="303">
        <v>170</v>
      </c>
      <c r="B165" s="303" t="s">
        <v>137</v>
      </c>
      <c r="C165" s="374" t="s">
        <v>286</v>
      </c>
      <c r="D165" s="375">
        <v>851.11417246040003</v>
      </c>
      <c r="E165" s="375">
        <v>851.11417246040003</v>
      </c>
      <c r="F165" s="375"/>
      <c r="G165" s="375">
        <v>851.11417246040003</v>
      </c>
      <c r="H165" s="376">
        <v>40893</v>
      </c>
      <c r="I165" s="376">
        <v>41040</v>
      </c>
      <c r="J165" s="376">
        <v>46129</v>
      </c>
      <c r="K165" s="303">
        <v>13</v>
      </c>
      <c r="L165" s="303">
        <v>11</v>
      </c>
    </row>
    <row r="166" spans="1:12" s="78" customFormat="1" ht="15.95" customHeight="1" x14ac:dyDescent="0.25">
      <c r="A166" s="444" t="s">
        <v>677</v>
      </c>
      <c r="B166" s="444"/>
      <c r="C166" s="444"/>
      <c r="D166" s="372">
        <f>SUM(D167:D190)</f>
        <v>392874.28764667601</v>
      </c>
      <c r="E166" s="372">
        <f>SUM(E167:E190)</f>
        <v>392874.28764667601</v>
      </c>
      <c r="F166" s="372"/>
      <c r="G166" s="372">
        <f>SUM(G167:G190)</f>
        <v>392874.28764667601</v>
      </c>
      <c r="H166" s="376"/>
      <c r="I166" s="376"/>
      <c r="J166" s="376"/>
      <c r="K166" s="303"/>
      <c r="L166" s="303"/>
    </row>
    <row r="167" spans="1:12" s="78" customFormat="1" ht="15.95" customHeight="1" x14ac:dyDescent="0.25">
      <c r="A167" s="303">
        <v>171</v>
      </c>
      <c r="B167" s="303" t="s">
        <v>127</v>
      </c>
      <c r="C167" s="374" t="s">
        <v>287</v>
      </c>
      <c r="D167" s="375">
        <v>278373.60692673281</v>
      </c>
      <c r="E167" s="375">
        <v>278373.60692673281</v>
      </c>
      <c r="F167" s="375"/>
      <c r="G167" s="375">
        <v>278373.60692673281</v>
      </c>
      <c r="H167" s="376">
        <v>42642</v>
      </c>
      <c r="I167" s="376">
        <v>43817</v>
      </c>
      <c r="J167" s="376">
        <v>50039</v>
      </c>
      <c r="K167" s="303">
        <v>20</v>
      </c>
      <c r="L167" s="303">
        <v>2</v>
      </c>
    </row>
    <row r="168" spans="1:12" s="78" customFormat="1" ht="15.95" customHeight="1" x14ac:dyDescent="0.25">
      <c r="A168" s="303">
        <v>176</v>
      </c>
      <c r="B168" s="303" t="s">
        <v>137</v>
      </c>
      <c r="C168" s="374" t="s">
        <v>288</v>
      </c>
      <c r="D168" s="375">
        <v>1156.314035806</v>
      </c>
      <c r="E168" s="375">
        <v>1156.314035806</v>
      </c>
      <c r="F168" s="375"/>
      <c r="G168" s="375">
        <v>1156.314035806</v>
      </c>
      <c r="H168" s="376">
        <v>41202</v>
      </c>
      <c r="I168" s="376">
        <v>41404</v>
      </c>
      <c r="J168" s="376">
        <v>46311</v>
      </c>
      <c r="K168" s="303">
        <v>13</v>
      </c>
      <c r="L168" s="303">
        <v>10</v>
      </c>
    </row>
    <row r="169" spans="1:12" s="78" customFormat="1" ht="15.95" customHeight="1" x14ac:dyDescent="0.25">
      <c r="A169" s="303">
        <v>177</v>
      </c>
      <c r="B169" s="303" t="s">
        <v>137</v>
      </c>
      <c r="C169" s="374" t="s">
        <v>289</v>
      </c>
      <c r="D169" s="375">
        <v>110.34129045559999</v>
      </c>
      <c r="E169" s="375">
        <v>110.34129045559999</v>
      </c>
      <c r="F169" s="375"/>
      <c r="G169" s="375">
        <v>110.34129045559999</v>
      </c>
      <c r="H169" s="376">
        <v>40297</v>
      </c>
      <c r="I169" s="376">
        <v>40296</v>
      </c>
      <c r="J169" s="376">
        <v>46283</v>
      </c>
      <c r="K169" s="303">
        <v>16</v>
      </c>
      <c r="L169" s="303">
        <v>3</v>
      </c>
    </row>
    <row r="170" spans="1:12" s="78" customFormat="1" ht="15.95" customHeight="1" x14ac:dyDescent="0.25">
      <c r="A170" s="303">
        <v>181</v>
      </c>
      <c r="B170" s="303" t="s">
        <v>206</v>
      </c>
      <c r="C170" s="374" t="s">
        <v>290</v>
      </c>
      <c r="D170" s="375">
        <v>12466.244680527199</v>
      </c>
      <c r="E170" s="375">
        <v>12466.244680527199</v>
      </c>
      <c r="F170" s="375"/>
      <c r="G170" s="375">
        <v>12466.244680527199</v>
      </c>
      <c r="H170" s="376">
        <v>40631</v>
      </c>
      <c r="I170" s="376">
        <v>40764</v>
      </c>
      <c r="J170" s="376">
        <v>47340</v>
      </c>
      <c r="K170" s="303">
        <v>17</v>
      </c>
      <c r="L170" s="303">
        <v>11</v>
      </c>
    </row>
    <row r="171" spans="1:12" s="78" customFormat="1" ht="15.95" customHeight="1" x14ac:dyDescent="0.25">
      <c r="A171" s="303">
        <v>182</v>
      </c>
      <c r="B171" s="303" t="s">
        <v>206</v>
      </c>
      <c r="C171" s="374" t="s">
        <v>291</v>
      </c>
      <c r="D171" s="375">
        <v>2276.6292127688002</v>
      </c>
      <c r="E171" s="375">
        <v>2276.6292127688002</v>
      </c>
      <c r="F171" s="375"/>
      <c r="G171" s="375">
        <v>2276.6292127688002</v>
      </c>
      <c r="H171" s="376">
        <v>39713</v>
      </c>
      <c r="I171" s="376">
        <v>39710</v>
      </c>
      <c r="J171" s="376">
        <v>43111</v>
      </c>
      <c r="K171" s="303">
        <v>9</v>
      </c>
      <c r="L171" s="303">
        <v>6</v>
      </c>
    </row>
    <row r="172" spans="1:12" s="78" customFormat="1" ht="15.95" customHeight="1" x14ac:dyDescent="0.25">
      <c r="A172" s="303">
        <v>183</v>
      </c>
      <c r="B172" s="303" t="s">
        <v>206</v>
      </c>
      <c r="C172" s="374" t="s">
        <v>292</v>
      </c>
      <c r="D172" s="375">
        <v>408.29360603079999</v>
      </c>
      <c r="E172" s="375">
        <v>408.29360603079999</v>
      </c>
      <c r="F172" s="375"/>
      <c r="G172" s="375">
        <v>408.29360603079999</v>
      </c>
      <c r="H172" s="376">
        <v>39517</v>
      </c>
      <c r="I172" s="376">
        <v>39513</v>
      </c>
      <c r="J172" s="376">
        <v>43279</v>
      </c>
      <c r="K172" s="303">
        <v>9</v>
      </c>
      <c r="L172" s="303">
        <v>11</v>
      </c>
    </row>
    <row r="173" spans="1:12" s="78" customFormat="1" ht="15.95" customHeight="1" x14ac:dyDescent="0.25">
      <c r="A173" s="303">
        <v>185</v>
      </c>
      <c r="B173" s="303" t="s">
        <v>141</v>
      </c>
      <c r="C173" s="374" t="s">
        <v>293</v>
      </c>
      <c r="D173" s="375">
        <v>1564.8440052228</v>
      </c>
      <c r="E173" s="375">
        <v>1564.8440052228</v>
      </c>
      <c r="F173" s="375"/>
      <c r="G173" s="375">
        <v>1564.8440052228</v>
      </c>
      <c r="H173" s="376">
        <v>40595</v>
      </c>
      <c r="I173" s="376">
        <v>41718</v>
      </c>
      <c r="J173" s="376">
        <v>46367</v>
      </c>
      <c r="K173" s="303">
        <v>15</v>
      </c>
      <c r="L173" s="303">
        <v>5</v>
      </c>
    </row>
    <row r="174" spans="1:12" s="78" customFormat="1" ht="15.95" customHeight="1" x14ac:dyDescent="0.25">
      <c r="A174" s="303">
        <v>188</v>
      </c>
      <c r="B174" s="303" t="s">
        <v>141</v>
      </c>
      <c r="C174" s="374" t="s">
        <v>294</v>
      </c>
      <c r="D174" s="375">
        <v>15034.713259669201</v>
      </c>
      <c r="E174" s="375">
        <v>15034.713259669201</v>
      </c>
      <c r="F174" s="375"/>
      <c r="G174" s="375">
        <v>15034.713259669201</v>
      </c>
      <c r="H174" s="376">
        <v>39935</v>
      </c>
      <c r="I174" s="376">
        <v>45275</v>
      </c>
      <c r="J174" s="376">
        <v>51639</v>
      </c>
      <c r="K174" s="303">
        <v>32</v>
      </c>
      <c r="L174" s="303">
        <v>0</v>
      </c>
    </row>
    <row r="175" spans="1:12" s="78" customFormat="1" ht="15.95" customHeight="1" x14ac:dyDescent="0.25">
      <c r="A175" s="303">
        <v>189</v>
      </c>
      <c r="B175" s="303" t="s">
        <v>141</v>
      </c>
      <c r="C175" s="374" t="s">
        <v>295</v>
      </c>
      <c r="D175" s="375">
        <v>681.7116375068</v>
      </c>
      <c r="E175" s="375">
        <v>681.7116375068</v>
      </c>
      <c r="F175" s="375"/>
      <c r="G175" s="375">
        <v>681.7116375068</v>
      </c>
      <c r="H175" s="376">
        <v>40631</v>
      </c>
      <c r="I175" s="376">
        <v>40946</v>
      </c>
      <c r="J175" s="376">
        <v>46276</v>
      </c>
      <c r="K175" s="303">
        <v>15</v>
      </c>
      <c r="L175" s="303">
        <v>2</v>
      </c>
    </row>
    <row r="176" spans="1:12" s="78" customFormat="1" ht="15.95" customHeight="1" x14ac:dyDescent="0.25">
      <c r="A176" s="303">
        <v>190</v>
      </c>
      <c r="B176" s="303" t="s">
        <v>141</v>
      </c>
      <c r="C176" s="374" t="s">
        <v>296</v>
      </c>
      <c r="D176" s="375">
        <v>3998.3090241512</v>
      </c>
      <c r="E176" s="375">
        <v>3998.3090241512</v>
      </c>
      <c r="F176" s="375"/>
      <c r="G176" s="375">
        <v>3998.3090241512</v>
      </c>
      <c r="H176" s="376">
        <v>40541</v>
      </c>
      <c r="I176" s="376">
        <v>42737</v>
      </c>
      <c r="J176" s="376">
        <v>49947</v>
      </c>
      <c r="K176" s="303">
        <v>25</v>
      </c>
      <c r="L176" s="303">
        <v>4</v>
      </c>
    </row>
    <row r="177" spans="1:12" s="78" customFormat="1" ht="15.95" customHeight="1" x14ac:dyDescent="0.25">
      <c r="A177" s="303">
        <v>191</v>
      </c>
      <c r="B177" s="303" t="s">
        <v>141</v>
      </c>
      <c r="C177" s="374" t="s">
        <v>297</v>
      </c>
      <c r="D177" s="375">
        <v>481.46032216560002</v>
      </c>
      <c r="E177" s="375">
        <v>481.46032216560002</v>
      </c>
      <c r="F177" s="375"/>
      <c r="G177" s="375">
        <v>481.46032216560002</v>
      </c>
      <c r="H177" s="376">
        <v>40246</v>
      </c>
      <c r="I177" s="376">
        <v>40756</v>
      </c>
      <c r="J177" s="376">
        <v>45548</v>
      </c>
      <c r="K177" s="303">
        <v>14</v>
      </c>
      <c r="L177" s="303">
        <v>5</v>
      </c>
    </row>
    <row r="178" spans="1:12" s="78" customFormat="1" ht="15.95" customHeight="1" x14ac:dyDescent="0.25">
      <c r="A178" s="303">
        <v>192</v>
      </c>
      <c r="B178" s="303" t="s">
        <v>141</v>
      </c>
      <c r="C178" s="374" t="s">
        <v>298</v>
      </c>
      <c r="D178" s="375">
        <v>8235.8768540967994</v>
      </c>
      <c r="E178" s="375">
        <v>8235.8768540967994</v>
      </c>
      <c r="F178" s="375"/>
      <c r="G178" s="375">
        <v>8235.8768540967994</v>
      </c>
      <c r="H178" s="376">
        <v>40323</v>
      </c>
      <c r="I178" s="376">
        <v>42171</v>
      </c>
      <c r="J178" s="376">
        <v>46276</v>
      </c>
      <c r="K178" s="303">
        <v>16</v>
      </c>
      <c r="L178" s="303">
        <v>3</v>
      </c>
    </row>
    <row r="179" spans="1:12" s="78" customFormat="1" ht="15.95" customHeight="1" x14ac:dyDescent="0.25">
      <c r="A179" s="303">
        <v>193</v>
      </c>
      <c r="B179" s="303" t="s">
        <v>141</v>
      </c>
      <c r="C179" s="374" t="s">
        <v>299</v>
      </c>
      <c r="D179" s="375">
        <v>623.69975229559998</v>
      </c>
      <c r="E179" s="375">
        <v>623.69975229559998</v>
      </c>
      <c r="F179" s="375"/>
      <c r="G179" s="375">
        <v>623.69975229559998</v>
      </c>
      <c r="H179" s="376">
        <v>40423</v>
      </c>
      <c r="I179" s="376">
        <v>40423</v>
      </c>
      <c r="J179" s="376">
        <v>44022</v>
      </c>
      <c r="K179" s="303">
        <v>9</v>
      </c>
      <c r="L179" s="303">
        <v>6</v>
      </c>
    </row>
    <row r="180" spans="1:12" s="78" customFormat="1" ht="15.95" customHeight="1" x14ac:dyDescent="0.25">
      <c r="A180" s="303">
        <v>194</v>
      </c>
      <c r="B180" s="303" t="s">
        <v>141</v>
      </c>
      <c r="C180" s="374" t="s">
        <v>300</v>
      </c>
      <c r="D180" s="375">
        <v>10985.960595484799</v>
      </c>
      <c r="E180" s="375">
        <v>10985.960595484799</v>
      </c>
      <c r="F180" s="375"/>
      <c r="G180" s="375">
        <v>10985.960595484799</v>
      </c>
      <c r="H180" s="376">
        <v>40631</v>
      </c>
      <c r="I180" s="376">
        <v>41261</v>
      </c>
      <c r="J180" s="376">
        <v>46129</v>
      </c>
      <c r="K180" s="303">
        <v>14</v>
      </c>
      <c r="L180" s="303">
        <v>9</v>
      </c>
    </row>
    <row r="181" spans="1:12" s="78" customFormat="1" ht="15.95" customHeight="1" x14ac:dyDescent="0.25">
      <c r="A181" s="303">
        <v>195</v>
      </c>
      <c r="B181" s="303" t="s">
        <v>141</v>
      </c>
      <c r="C181" s="374" t="s">
        <v>301</v>
      </c>
      <c r="D181" s="375">
        <v>5220.3238615044002</v>
      </c>
      <c r="E181" s="375">
        <v>5220.3238615044002</v>
      </c>
      <c r="F181" s="375"/>
      <c r="G181" s="375">
        <v>5220.3238615044002</v>
      </c>
      <c r="H181" s="376">
        <v>39958</v>
      </c>
      <c r="I181" s="376">
        <v>41242</v>
      </c>
      <c r="J181" s="376">
        <v>46129</v>
      </c>
      <c r="K181" s="303">
        <v>16</v>
      </c>
      <c r="L181" s="303">
        <v>9</v>
      </c>
    </row>
    <row r="182" spans="1:12" s="78" customFormat="1" ht="15.95" customHeight="1" x14ac:dyDescent="0.25">
      <c r="A182" s="303">
        <v>197</v>
      </c>
      <c r="B182" s="303" t="s">
        <v>141</v>
      </c>
      <c r="C182" s="374" t="s">
        <v>302</v>
      </c>
      <c r="D182" s="375">
        <v>250.53103089359999</v>
      </c>
      <c r="E182" s="375">
        <v>250.53103089359999</v>
      </c>
      <c r="F182" s="375"/>
      <c r="G182" s="375">
        <v>250.53103089359999</v>
      </c>
      <c r="H182" s="376">
        <v>40487</v>
      </c>
      <c r="I182" s="376">
        <v>40548</v>
      </c>
      <c r="J182" s="376">
        <v>46346</v>
      </c>
      <c r="K182" s="303">
        <v>15</v>
      </c>
      <c r="L182" s="303">
        <v>11</v>
      </c>
    </row>
    <row r="183" spans="1:12" s="78" customFormat="1" ht="15.95" customHeight="1" x14ac:dyDescent="0.25">
      <c r="A183" s="303">
        <v>198</v>
      </c>
      <c r="B183" s="303" t="s">
        <v>141</v>
      </c>
      <c r="C183" s="374" t="s">
        <v>303</v>
      </c>
      <c r="D183" s="375">
        <v>5347.0839431060003</v>
      </c>
      <c r="E183" s="375">
        <v>5347.0839431060003</v>
      </c>
      <c r="F183" s="375"/>
      <c r="G183" s="375">
        <v>5347.0839431060003</v>
      </c>
      <c r="H183" s="376">
        <v>40826</v>
      </c>
      <c r="I183" s="376">
        <v>41540</v>
      </c>
      <c r="J183" s="376">
        <v>46129</v>
      </c>
      <c r="K183" s="303">
        <v>14</v>
      </c>
      <c r="L183" s="303">
        <v>3</v>
      </c>
    </row>
    <row r="184" spans="1:12" s="78" customFormat="1" ht="15.95" customHeight="1" x14ac:dyDescent="0.25">
      <c r="A184" s="303">
        <v>199</v>
      </c>
      <c r="B184" s="303" t="s">
        <v>141</v>
      </c>
      <c r="C184" s="374" t="s">
        <v>304</v>
      </c>
      <c r="D184" s="375">
        <v>522.66471569200007</v>
      </c>
      <c r="E184" s="375">
        <v>522.66471569200007</v>
      </c>
      <c r="F184" s="375"/>
      <c r="G184" s="375">
        <v>522.66471569200007</v>
      </c>
      <c r="H184" s="376">
        <v>39757</v>
      </c>
      <c r="I184" s="376">
        <v>40364</v>
      </c>
      <c r="J184" s="376">
        <v>46276</v>
      </c>
      <c r="K184" s="303">
        <v>17</v>
      </c>
      <c r="L184" s="303">
        <v>8</v>
      </c>
    </row>
    <row r="185" spans="1:12" s="78" customFormat="1" ht="15.95" customHeight="1" x14ac:dyDescent="0.25">
      <c r="A185" s="303">
        <v>200</v>
      </c>
      <c r="B185" s="303" t="s">
        <v>229</v>
      </c>
      <c r="C185" s="374" t="s">
        <v>305</v>
      </c>
      <c r="D185" s="375">
        <v>5015.4431370492002</v>
      </c>
      <c r="E185" s="375">
        <v>5015.4431370492002</v>
      </c>
      <c r="F185" s="375"/>
      <c r="G185" s="375">
        <v>5015.4431370492002</v>
      </c>
      <c r="H185" s="376">
        <v>40984</v>
      </c>
      <c r="I185" s="376">
        <v>41687</v>
      </c>
      <c r="J185" s="376">
        <v>46367</v>
      </c>
      <c r="K185" s="303">
        <v>14</v>
      </c>
      <c r="L185" s="303">
        <v>8</v>
      </c>
    </row>
    <row r="186" spans="1:12" s="78" customFormat="1" ht="15.95" customHeight="1" x14ac:dyDescent="0.25">
      <c r="A186" s="303">
        <v>201</v>
      </c>
      <c r="B186" s="303" t="s">
        <v>229</v>
      </c>
      <c r="C186" s="374" t="s">
        <v>306</v>
      </c>
      <c r="D186" s="375">
        <v>11218.5995607928</v>
      </c>
      <c r="E186" s="375">
        <v>11218.5995607928</v>
      </c>
      <c r="F186" s="375"/>
      <c r="G186" s="375">
        <v>11218.5995607928</v>
      </c>
      <c r="H186" s="376">
        <v>40092</v>
      </c>
      <c r="I186" s="376">
        <v>41802</v>
      </c>
      <c r="J186" s="376">
        <v>46142</v>
      </c>
      <c r="K186" s="303">
        <v>16</v>
      </c>
      <c r="L186" s="303">
        <v>2</v>
      </c>
    </row>
    <row r="187" spans="1:12" s="78" customFormat="1" ht="15.95" customHeight="1" x14ac:dyDescent="0.25">
      <c r="A187" s="303">
        <v>202</v>
      </c>
      <c r="B187" s="303" t="s">
        <v>229</v>
      </c>
      <c r="C187" s="374" t="s">
        <v>307</v>
      </c>
      <c r="D187" s="375">
        <v>13319.199681092399</v>
      </c>
      <c r="E187" s="375">
        <v>13319.199681092399</v>
      </c>
      <c r="F187" s="375"/>
      <c r="G187" s="375">
        <v>13319.199681092399</v>
      </c>
      <c r="H187" s="376">
        <v>41267</v>
      </c>
      <c r="I187" s="376">
        <v>42270</v>
      </c>
      <c r="J187" s="376">
        <v>46366</v>
      </c>
      <c r="K187" s="303">
        <v>13</v>
      </c>
      <c r="L187" s="303">
        <v>8</v>
      </c>
    </row>
    <row r="188" spans="1:12" s="78" customFormat="1" ht="15.95" customHeight="1" x14ac:dyDescent="0.25">
      <c r="A188" s="303">
        <v>203</v>
      </c>
      <c r="B188" s="303" t="s">
        <v>229</v>
      </c>
      <c r="C188" s="374" t="s">
        <v>308</v>
      </c>
      <c r="D188" s="375">
        <v>898.89167695200001</v>
      </c>
      <c r="E188" s="375">
        <v>898.89167695200001</v>
      </c>
      <c r="F188" s="375"/>
      <c r="G188" s="375">
        <v>898.89167695200001</v>
      </c>
      <c r="H188" s="376">
        <v>39647</v>
      </c>
      <c r="I188" s="376">
        <v>40144</v>
      </c>
      <c r="J188" s="376">
        <v>45548</v>
      </c>
      <c r="K188" s="303">
        <v>16</v>
      </c>
      <c r="L188" s="303">
        <v>1</v>
      </c>
    </row>
    <row r="189" spans="1:12" s="78" customFormat="1" ht="15.95" customHeight="1" x14ac:dyDescent="0.25">
      <c r="A189" s="303">
        <v>204</v>
      </c>
      <c r="B189" s="303" t="s">
        <v>229</v>
      </c>
      <c r="C189" s="374" t="s">
        <v>309</v>
      </c>
      <c r="D189" s="375">
        <v>9547.9422488979999</v>
      </c>
      <c r="E189" s="375">
        <v>9547.9422488979999</v>
      </c>
      <c r="F189" s="375"/>
      <c r="G189" s="375">
        <v>9547.9422488979999</v>
      </c>
      <c r="H189" s="376">
        <v>40385</v>
      </c>
      <c r="I189" s="376">
        <v>40508</v>
      </c>
      <c r="J189" s="376">
        <v>46346</v>
      </c>
      <c r="K189" s="303">
        <v>15</v>
      </c>
      <c r="L189" s="303">
        <v>11</v>
      </c>
    </row>
    <row r="190" spans="1:12" s="78" customFormat="1" ht="15.95" customHeight="1" x14ac:dyDescent="0.25">
      <c r="A190" s="303">
        <v>205</v>
      </c>
      <c r="B190" s="303" t="s">
        <v>190</v>
      </c>
      <c r="C190" s="374" t="s">
        <v>310</v>
      </c>
      <c r="D190" s="375">
        <v>5135.6025877816001</v>
      </c>
      <c r="E190" s="375">
        <v>5135.6025877816001</v>
      </c>
      <c r="F190" s="375"/>
      <c r="G190" s="375">
        <v>5135.6025877816001</v>
      </c>
      <c r="H190" s="376">
        <v>39917</v>
      </c>
      <c r="I190" s="376">
        <v>40449</v>
      </c>
      <c r="J190" s="376">
        <v>46213</v>
      </c>
      <c r="K190" s="303">
        <v>17</v>
      </c>
      <c r="L190" s="303">
        <v>0</v>
      </c>
    </row>
    <row r="191" spans="1:12" s="78" customFormat="1" ht="15.95" customHeight="1" x14ac:dyDescent="0.25">
      <c r="A191" s="378" t="s">
        <v>678</v>
      </c>
      <c r="B191" s="303"/>
      <c r="C191" s="371"/>
      <c r="D191" s="372">
        <f>SUM(D192:D212)</f>
        <v>86496.21387260039</v>
      </c>
      <c r="E191" s="372">
        <f>SUM(E192:E212)</f>
        <v>86496.21387260039</v>
      </c>
      <c r="F191" s="372"/>
      <c r="G191" s="372">
        <f>SUM(G192:G212)</f>
        <v>86496.21387260039</v>
      </c>
      <c r="H191" s="376"/>
      <c r="I191" s="376"/>
      <c r="J191" s="376"/>
      <c r="K191" s="303"/>
      <c r="L191" s="303"/>
    </row>
    <row r="192" spans="1:12" s="78" customFormat="1" ht="15.95" customHeight="1" x14ac:dyDescent="0.25">
      <c r="A192" s="303">
        <v>206</v>
      </c>
      <c r="B192" s="303" t="s">
        <v>141</v>
      </c>
      <c r="C192" s="374" t="s">
        <v>311</v>
      </c>
      <c r="D192" s="375">
        <v>965.54359897079996</v>
      </c>
      <c r="E192" s="375">
        <v>965.54359897079996</v>
      </c>
      <c r="F192" s="375"/>
      <c r="G192" s="375">
        <v>965.54359897079996</v>
      </c>
      <c r="H192" s="376">
        <v>39936</v>
      </c>
      <c r="I192" s="376">
        <v>39936</v>
      </c>
      <c r="J192" s="376">
        <v>43572</v>
      </c>
      <c r="K192" s="303">
        <v>9</v>
      </c>
      <c r="L192" s="303">
        <v>6</v>
      </c>
    </row>
    <row r="193" spans="1:16" s="78" customFormat="1" ht="15.95" customHeight="1" x14ac:dyDescent="0.25">
      <c r="A193" s="303">
        <v>207</v>
      </c>
      <c r="B193" s="303" t="s">
        <v>141</v>
      </c>
      <c r="C193" s="374" t="s">
        <v>312</v>
      </c>
      <c r="D193" s="375">
        <v>1266.8576156612</v>
      </c>
      <c r="E193" s="375">
        <v>1266.8576156612</v>
      </c>
      <c r="F193" s="375"/>
      <c r="G193" s="375">
        <v>1266.8576156612</v>
      </c>
      <c r="H193" s="376">
        <v>40022</v>
      </c>
      <c r="I193" s="376">
        <v>40693</v>
      </c>
      <c r="J193" s="376">
        <v>46283</v>
      </c>
      <c r="K193" s="303">
        <v>16</v>
      </c>
      <c r="L193" s="303">
        <v>11</v>
      </c>
    </row>
    <row r="194" spans="1:16" s="78" customFormat="1" ht="15.95" customHeight="1" x14ac:dyDescent="0.25">
      <c r="A194" s="303">
        <v>208</v>
      </c>
      <c r="B194" s="303" t="s">
        <v>141</v>
      </c>
      <c r="C194" s="374" t="s">
        <v>313</v>
      </c>
      <c r="D194" s="375">
        <v>409.33268156399998</v>
      </c>
      <c r="E194" s="375">
        <v>409.33268156399998</v>
      </c>
      <c r="F194" s="375"/>
      <c r="G194" s="375">
        <v>409.33268156399998</v>
      </c>
      <c r="H194" s="376">
        <v>40144</v>
      </c>
      <c r="I194" s="376">
        <v>40144</v>
      </c>
      <c r="J194" s="376">
        <v>45548</v>
      </c>
      <c r="K194" s="303">
        <v>14</v>
      </c>
      <c r="L194" s="303">
        <v>5</v>
      </c>
    </row>
    <row r="195" spans="1:16" s="78" customFormat="1" ht="15.95" customHeight="1" x14ac:dyDescent="0.25">
      <c r="A195" s="303">
        <v>209</v>
      </c>
      <c r="B195" s="303" t="s">
        <v>141</v>
      </c>
      <c r="C195" s="374" t="s">
        <v>314</v>
      </c>
      <c r="D195" s="375">
        <v>2055.9429383967999</v>
      </c>
      <c r="E195" s="375">
        <v>2055.9429383967999</v>
      </c>
      <c r="F195" s="375"/>
      <c r="G195" s="375">
        <v>2055.9429383967999</v>
      </c>
      <c r="H195" s="376">
        <v>40532</v>
      </c>
      <c r="I195" s="376">
        <v>45729</v>
      </c>
      <c r="J195" s="376">
        <v>54423</v>
      </c>
      <c r="K195" s="303">
        <v>37</v>
      </c>
      <c r="L195" s="303">
        <v>11</v>
      </c>
    </row>
    <row r="196" spans="1:16" s="78" customFormat="1" ht="15.95" customHeight="1" x14ac:dyDescent="0.25">
      <c r="A196" s="303">
        <v>210</v>
      </c>
      <c r="B196" s="303" t="s">
        <v>229</v>
      </c>
      <c r="C196" s="374" t="s">
        <v>315</v>
      </c>
      <c r="D196" s="375">
        <v>1705.1713813912002</v>
      </c>
      <c r="E196" s="375">
        <v>1705.1713813912002</v>
      </c>
      <c r="F196" s="375"/>
      <c r="G196" s="375">
        <v>1705.1713813912002</v>
      </c>
      <c r="H196" s="376">
        <v>40497</v>
      </c>
      <c r="I196" s="376">
        <v>40758</v>
      </c>
      <c r="J196" s="376">
        <v>46346</v>
      </c>
      <c r="K196" s="303">
        <v>15</v>
      </c>
      <c r="L196" s="303">
        <v>11</v>
      </c>
    </row>
    <row r="197" spans="1:16" s="78" customFormat="1" ht="15.95" customHeight="1" x14ac:dyDescent="0.25">
      <c r="A197" s="303">
        <v>211</v>
      </c>
      <c r="B197" s="303" t="s">
        <v>229</v>
      </c>
      <c r="C197" s="374" t="s">
        <v>316</v>
      </c>
      <c r="D197" s="375">
        <v>2493.0951107052001</v>
      </c>
      <c r="E197" s="375">
        <v>2493.0951107052001</v>
      </c>
      <c r="F197" s="375"/>
      <c r="G197" s="375">
        <v>2493.0951107052001</v>
      </c>
      <c r="H197" s="376">
        <v>40343</v>
      </c>
      <c r="I197" s="376">
        <v>41921</v>
      </c>
      <c r="J197" s="376">
        <v>46234</v>
      </c>
      <c r="K197" s="303">
        <v>15</v>
      </c>
      <c r="L197" s="303">
        <v>11</v>
      </c>
    </row>
    <row r="198" spans="1:16" s="78" customFormat="1" ht="15.95" customHeight="1" x14ac:dyDescent="0.25">
      <c r="A198" s="303">
        <v>212</v>
      </c>
      <c r="B198" s="303" t="s">
        <v>141</v>
      </c>
      <c r="C198" s="374" t="s">
        <v>317</v>
      </c>
      <c r="D198" s="375">
        <v>4451.6753626352001</v>
      </c>
      <c r="E198" s="375">
        <v>4451.6753626352001</v>
      </c>
      <c r="F198" s="375"/>
      <c r="G198" s="375">
        <v>4451.6753626352001</v>
      </c>
      <c r="H198" s="376">
        <v>40471</v>
      </c>
      <c r="I198" s="376">
        <v>42278</v>
      </c>
      <c r="J198" s="376">
        <v>51439</v>
      </c>
      <c r="K198" s="303">
        <v>30</v>
      </c>
      <c r="L198" s="303">
        <v>0</v>
      </c>
    </row>
    <row r="199" spans="1:16" s="78" customFormat="1" ht="15.95" customHeight="1" x14ac:dyDescent="0.25">
      <c r="A199" s="303">
        <v>213</v>
      </c>
      <c r="B199" s="303" t="s">
        <v>141</v>
      </c>
      <c r="C199" s="374" t="s">
        <v>318</v>
      </c>
      <c r="D199" s="375">
        <v>9697.7862432372003</v>
      </c>
      <c r="E199" s="375">
        <v>9697.7862432372003</v>
      </c>
      <c r="F199" s="375"/>
      <c r="G199" s="375">
        <v>9697.7862432372003</v>
      </c>
      <c r="H199" s="376">
        <v>40448</v>
      </c>
      <c r="I199" s="376">
        <v>43070</v>
      </c>
      <c r="J199" s="376">
        <v>53885</v>
      </c>
      <c r="K199" s="303">
        <v>36</v>
      </c>
      <c r="L199" s="303">
        <v>7</v>
      </c>
    </row>
    <row r="200" spans="1:16" s="78" customFormat="1" ht="15.95" customHeight="1" x14ac:dyDescent="0.25">
      <c r="A200" s="303">
        <v>214</v>
      </c>
      <c r="B200" s="303" t="s">
        <v>141</v>
      </c>
      <c r="C200" s="374" t="s">
        <v>319</v>
      </c>
      <c r="D200" s="375">
        <v>4001.1492230855997</v>
      </c>
      <c r="E200" s="375">
        <v>4001.1492230855997</v>
      </c>
      <c r="F200" s="375"/>
      <c r="G200" s="375">
        <v>4001.1492230855997</v>
      </c>
      <c r="H200" s="376">
        <v>40548</v>
      </c>
      <c r="I200" s="376">
        <v>45887</v>
      </c>
      <c r="J200" s="376">
        <v>49536</v>
      </c>
      <c r="K200" s="303">
        <v>24</v>
      </c>
      <c r="L200" s="303">
        <v>1</v>
      </c>
      <c r="M200" s="79"/>
      <c r="N200" s="79"/>
      <c r="O200" s="83"/>
      <c r="P200" s="83"/>
    </row>
    <row r="201" spans="1:16" s="78" customFormat="1" ht="15.95" customHeight="1" x14ac:dyDescent="0.25">
      <c r="A201" s="303">
        <v>215</v>
      </c>
      <c r="B201" s="303" t="s">
        <v>229</v>
      </c>
      <c r="C201" s="374" t="s">
        <v>320</v>
      </c>
      <c r="D201" s="375">
        <v>1530.6076694943999</v>
      </c>
      <c r="E201" s="375">
        <v>1530.6076694943999</v>
      </c>
      <c r="F201" s="375"/>
      <c r="G201" s="375">
        <v>1530.6076694943999</v>
      </c>
      <c r="H201" s="376">
        <v>40357</v>
      </c>
      <c r="I201" s="376">
        <v>43069</v>
      </c>
      <c r="J201" s="376">
        <v>53885</v>
      </c>
      <c r="K201" s="303">
        <v>36</v>
      </c>
      <c r="L201" s="303">
        <v>11</v>
      </c>
      <c r="M201" s="79"/>
      <c r="N201" s="79"/>
      <c r="O201" s="83"/>
      <c r="P201" s="83"/>
    </row>
    <row r="202" spans="1:16" s="78" customFormat="1" ht="15.95" customHeight="1" x14ac:dyDescent="0.25">
      <c r="A202" s="303">
        <v>216</v>
      </c>
      <c r="B202" s="303" t="s">
        <v>206</v>
      </c>
      <c r="C202" s="374" t="s">
        <v>321</v>
      </c>
      <c r="D202" s="375">
        <v>2783.0512465952002</v>
      </c>
      <c r="E202" s="375">
        <v>2783.0512465952002</v>
      </c>
      <c r="F202" s="375"/>
      <c r="G202" s="375">
        <v>2783.0512465952002</v>
      </c>
      <c r="H202" s="376">
        <v>41264</v>
      </c>
      <c r="I202" s="376">
        <v>42612</v>
      </c>
      <c r="J202" s="376">
        <v>46139</v>
      </c>
      <c r="K202" s="303">
        <v>13</v>
      </c>
      <c r="L202" s="303">
        <v>0</v>
      </c>
      <c r="M202" s="79"/>
      <c r="N202" s="79"/>
      <c r="O202" s="83"/>
      <c r="P202" s="83"/>
    </row>
    <row r="203" spans="1:16" s="78" customFormat="1" ht="15.95" customHeight="1" x14ac:dyDescent="0.25">
      <c r="A203" s="303">
        <v>217</v>
      </c>
      <c r="B203" s="303" t="s">
        <v>206</v>
      </c>
      <c r="C203" s="374" t="s">
        <v>322</v>
      </c>
      <c r="D203" s="375">
        <v>9505.0303539595989</v>
      </c>
      <c r="E203" s="375">
        <v>9505.0303539595989</v>
      </c>
      <c r="F203" s="375"/>
      <c r="G203" s="375">
        <v>9505.0303539595989</v>
      </c>
      <c r="H203" s="376">
        <v>41688</v>
      </c>
      <c r="I203" s="376">
        <v>41705</v>
      </c>
      <c r="J203" s="376">
        <v>48319</v>
      </c>
      <c r="K203" s="303">
        <v>17</v>
      </c>
      <c r="L203" s="303">
        <v>10</v>
      </c>
      <c r="M203" s="79"/>
      <c r="N203" s="79"/>
      <c r="O203" s="83"/>
      <c r="P203" s="83"/>
    </row>
    <row r="204" spans="1:16" s="78" customFormat="1" ht="15.95" customHeight="1" x14ac:dyDescent="0.25">
      <c r="A204" s="303">
        <v>218</v>
      </c>
      <c r="B204" s="303" t="s">
        <v>137</v>
      </c>
      <c r="C204" s="374" t="s">
        <v>323</v>
      </c>
      <c r="D204" s="375">
        <v>570.13709324800004</v>
      </c>
      <c r="E204" s="375">
        <v>570.13709324800004</v>
      </c>
      <c r="F204" s="375"/>
      <c r="G204" s="375">
        <v>570.13709324800004</v>
      </c>
      <c r="H204" s="376">
        <v>40448</v>
      </c>
      <c r="I204" s="376">
        <v>40505</v>
      </c>
      <c r="J204" s="376">
        <v>46213</v>
      </c>
      <c r="K204" s="303">
        <v>15</v>
      </c>
      <c r="L204" s="303">
        <v>7</v>
      </c>
      <c r="M204" s="79"/>
      <c r="N204" s="79"/>
      <c r="O204" s="83"/>
      <c r="P204" s="83"/>
    </row>
    <row r="205" spans="1:16" s="78" customFormat="1" ht="15.95" customHeight="1" x14ac:dyDescent="0.25">
      <c r="A205" s="303">
        <v>219</v>
      </c>
      <c r="B205" s="303" t="s">
        <v>229</v>
      </c>
      <c r="C205" s="374" t="s">
        <v>324</v>
      </c>
      <c r="D205" s="375">
        <v>4649.4734776919995</v>
      </c>
      <c r="E205" s="375">
        <v>4649.4734776919995</v>
      </c>
      <c r="F205" s="375"/>
      <c r="G205" s="375">
        <v>4649.4734776919995</v>
      </c>
      <c r="H205" s="376">
        <v>40973</v>
      </c>
      <c r="I205" s="376">
        <v>40973</v>
      </c>
      <c r="J205" s="376">
        <v>46304</v>
      </c>
      <c r="K205" s="303">
        <v>14</v>
      </c>
      <c r="L205" s="303">
        <v>6</v>
      </c>
      <c r="M205" s="79"/>
      <c r="N205" s="79"/>
      <c r="O205" s="83"/>
      <c r="P205" s="83"/>
    </row>
    <row r="206" spans="1:16" s="78" customFormat="1" ht="15.95" customHeight="1" x14ac:dyDescent="0.25">
      <c r="A206" s="303">
        <v>222</v>
      </c>
      <c r="B206" s="303" t="s">
        <v>127</v>
      </c>
      <c r="C206" s="374" t="s">
        <v>325</v>
      </c>
      <c r="D206" s="375">
        <v>33988.559403686399</v>
      </c>
      <c r="E206" s="375">
        <v>33988.559403686399</v>
      </c>
      <c r="F206" s="375"/>
      <c r="G206" s="375">
        <v>33988.559403686399</v>
      </c>
      <c r="H206" s="376">
        <v>40826</v>
      </c>
      <c r="I206" s="376">
        <v>42705</v>
      </c>
      <c r="J206" s="376">
        <v>48319</v>
      </c>
      <c r="K206" s="303">
        <v>20</v>
      </c>
      <c r="L206" s="303">
        <v>0</v>
      </c>
      <c r="M206" s="79"/>
      <c r="N206" s="79"/>
      <c r="O206" s="83"/>
      <c r="P206" s="83"/>
    </row>
    <row r="207" spans="1:16" s="78" customFormat="1" ht="15.95" customHeight="1" x14ac:dyDescent="0.25">
      <c r="A207" s="303">
        <v>223</v>
      </c>
      <c r="B207" s="303" t="s">
        <v>137</v>
      </c>
      <c r="C207" s="374" t="s">
        <v>326</v>
      </c>
      <c r="D207" s="375">
        <v>108.11840642039999</v>
      </c>
      <c r="E207" s="375">
        <v>108.11840642039999</v>
      </c>
      <c r="F207" s="375"/>
      <c r="G207" s="375">
        <v>108.11840642039999</v>
      </c>
      <c r="H207" s="376">
        <v>40850</v>
      </c>
      <c r="I207" s="376">
        <v>40913</v>
      </c>
      <c r="J207" s="376">
        <v>44022</v>
      </c>
      <c r="K207" s="303">
        <v>8</v>
      </c>
      <c r="L207" s="303">
        <v>6</v>
      </c>
      <c r="M207" s="79"/>
      <c r="N207" s="79"/>
      <c r="O207" s="83"/>
      <c r="P207" s="83"/>
    </row>
    <row r="208" spans="1:16" s="78" customFormat="1" ht="15.95" customHeight="1" x14ac:dyDescent="0.25">
      <c r="A208" s="303">
        <v>225</v>
      </c>
      <c r="B208" s="303" t="s">
        <v>137</v>
      </c>
      <c r="C208" s="374" t="s">
        <v>612</v>
      </c>
      <c r="D208" s="375">
        <v>9.209155664399999</v>
      </c>
      <c r="E208" s="375">
        <v>9.209155664399999</v>
      </c>
      <c r="F208" s="375"/>
      <c r="G208" s="375">
        <v>9.209155664399999</v>
      </c>
      <c r="H208" s="376">
        <v>40571</v>
      </c>
      <c r="I208" s="376">
        <v>40571</v>
      </c>
      <c r="J208" s="376">
        <v>44224</v>
      </c>
      <c r="K208" s="303">
        <v>9</v>
      </c>
      <c r="L208" s="303">
        <v>5</v>
      </c>
      <c r="M208" s="79"/>
      <c r="N208" s="79"/>
      <c r="O208" s="83"/>
      <c r="P208" s="83"/>
    </row>
    <row r="209" spans="1:16" s="78" customFormat="1" ht="15.95" customHeight="1" x14ac:dyDescent="0.25">
      <c r="A209" s="303">
        <v>226</v>
      </c>
      <c r="B209" s="303" t="s">
        <v>129</v>
      </c>
      <c r="C209" s="374" t="s">
        <v>328</v>
      </c>
      <c r="D209" s="375">
        <v>262.47086713760001</v>
      </c>
      <c r="E209" s="375">
        <v>262.47086713760001</v>
      </c>
      <c r="F209" s="375"/>
      <c r="G209" s="375">
        <v>262.47086713760001</v>
      </c>
      <c r="H209" s="376">
        <v>42612</v>
      </c>
      <c r="I209" s="376">
        <v>42612</v>
      </c>
      <c r="J209" s="376">
        <v>46139</v>
      </c>
      <c r="K209" s="303">
        <v>9</v>
      </c>
      <c r="L209" s="303">
        <v>6</v>
      </c>
      <c r="M209" s="79"/>
      <c r="N209" s="79"/>
      <c r="O209" s="83"/>
      <c r="P209" s="83"/>
    </row>
    <row r="210" spans="1:16" s="78" customFormat="1" ht="15.95" customHeight="1" x14ac:dyDescent="0.25">
      <c r="A210" s="303">
        <v>227</v>
      </c>
      <c r="B210" s="303" t="s">
        <v>125</v>
      </c>
      <c r="C210" s="374" t="s">
        <v>329</v>
      </c>
      <c r="D210" s="375">
        <v>2163.1242739807999</v>
      </c>
      <c r="E210" s="375">
        <v>2163.1242739807999</v>
      </c>
      <c r="F210" s="375"/>
      <c r="G210" s="375">
        <v>2163.1242739807999</v>
      </c>
      <c r="H210" s="376">
        <v>41254</v>
      </c>
      <c r="I210" s="376">
        <v>41360</v>
      </c>
      <c r="J210" s="376">
        <v>46366</v>
      </c>
      <c r="K210" s="303">
        <v>13</v>
      </c>
      <c r="L210" s="303">
        <v>8</v>
      </c>
      <c r="M210" s="79"/>
      <c r="N210" s="79"/>
      <c r="O210" s="83"/>
      <c r="P210" s="83"/>
    </row>
    <row r="211" spans="1:16" s="78" customFormat="1" ht="15.95" customHeight="1" x14ac:dyDescent="0.25">
      <c r="A211" s="303">
        <v>228</v>
      </c>
      <c r="B211" s="303" t="s">
        <v>137</v>
      </c>
      <c r="C211" s="374" t="s">
        <v>330</v>
      </c>
      <c r="D211" s="375">
        <v>1076.0485966448</v>
      </c>
      <c r="E211" s="375">
        <v>1076.0485966448</v>
      </c>
      <c r="F211" s="375"/>
      <c r="G211" s="375">
        <v>1076.0485966448</v>
      </c>
      <c r="H211" s="376">
        <v>41227</v>
      </c>
      <c r="I211" s="376">
        <v>41243</v>
      </c>
      <c r="J211" s="376">
        <v>46366</v>
      </c>
      <c r="K211" s="303">
        <v>13</v>
      </c>
      <c r="L211" s="303">
        <v>8</v>
      </c>
      <c r="M211" s="79"/>
      <c r="N211" s="79"/>
      <c r="O211" s="83"/>
      <c r="P211" s="83"/>
    </row>
    <row r="212" spans="1:16" s="78" customFormat="1" ht="15.95" customHeight="1" x14ac:dyDescent="0.25">
      <c r="A212" s="303">
        <v>229</v>
      </c>
      <c r="B212" s="303" t="s">
        <v>135</v>
      </c>
      <c r="C212" s="374" t="s">
        <v>331</v>
      </c>
      <c r="D212" s="375">
        <v>2803.8291724296</v>
      </c>
      <c r="E212" s="375">
        <v>2803.8291724296</v>
      </c>
      <c r="F212" s="375"/>
      <c r="G212" s="375">
        <v>2803.8291724296</v>
      </c>
      <c r="H212" s="376">
        <v>41662</v>
      </c>
      <c r="I212" s="376">
        <v>41662</v>
      </c>
      <c r="J212" s="376">
        <v>46367</v>
      </c>
      <c r="K212" s="303">
        <v>12</v>
      </c>
      <c r="L212" s="303">
        <v>8</v>
      </c>
      <c r="M212" s="79"/>
      <c r="N212" s="79"/>
      <c r="O212" s="83"/>
      <c r="P212" s="83"/>
    </row>
    <row r="213" spans="1:16" s="78" customFormat="1" ht="15.95" customHeight="1" x14ac:dyDescent="0.25">
      <c r="A213" s="378" t="s">
        <v>679</v>
      </c>
      <c r="B213" s="174"/>
      <c r="C213" s="371"/>
      <c r="D213" s="372">
        <f>SUM(D214:D223)</f>
        <v>35326.6457548744</v>
      </c>
      <c r="E213" s="372">
        <f>SUM(E214:E223)</f>
        <v>35326.6457548744</v>
      </c>
      <c r="F213" s="372"/>
      <c r="G213" s="372">
        <f>SUM(G214:G223)</f>
        <v>35326.6457548744</v>
      </c>
      <c r="H213" s="376"/>
      <c r="I213" s="376"/>
      <c r="J213" s="376"/>
      <c r="K213" s="303"/>
      <c r="L213" s="303"/>
      <c r="M213" s="79"/>
      <c r="N213" s="79"/>
      <c r="O213" s="83"/>
      <c r="P213" s="83"/>
    </row>
    <row r="214" spans="1:16" s="78" customFormat="1" ht="15.95" customHeight="1" x14ac:dyDescent="0.25">
      <c r="A214" s="303">
        <v>231</v>
      </c>
      <c r="B214" s="303" t="s">
        <v>229</v>
      </c>
      <c r="C214" s="374" t="s">
        <v>332</v>
      </c>
      <c r="D214" s="375">
        <v>275.9027348084</v>
      </c>
      <c r="E214" s="375">
        <v>275.9027348084</v>
      </c>
      <c r="F214" s="375"/>
      <c r="G214" s="375">
        <v>275.9027348084</v>
      </c>
      <c r="H214" s="376">
        <v>40403</v>
      </c>
      <c r="I214" s="376">
        <v>40403</v>
      </c>
      <c r="J214" s="376">
        <v>46199</v>
      </c>
      <c r="K214" s="303">
        <v>15</v>
      </c>
      <c r="L214" s="303">
        <v>6</v>
      </c>
      <c r="M214" s="79"/>
      <c r="N214" s="79"/>
      <c r="O214" s="83"/>
      <c r="P214" s="83"/>
    </row>
    <row r="215" spans="1:16" s="78" customFormat="1" ht="15.95" customHeight="1" x14ac:dyDescent="0.25">
      <c r="A215" s="303">
        <v>233</v>
      </c>
      <c r="B215" s="303" t="s">
        <v>229</v>
      </c>
      <c r="C215" s="374" t="s">
        <v>333</v>
      </c>
      <c r="D215" s="375">
        <v>124.682093482</v>
      </c>
      <c r="E215" s="375">
        <v>124.682093482</v>
      </c>
      <c r="F215" s="375"/>
      <c r="G215" s="375">
        <v>124.682093482</v>
      </c>
      <c r="H215" s="376">
        <v>40371</v>
      </c>
      <c r="I215" s="376">
        <v>40371</v>
      </c>
      <c r="J215" s="376">
        <v>46199</v>
      </c>
      <c r="K215" s="303">
        <v>15</v>
      </c>
      <c r="L215" s="303">
        <v>6</v>
      </c>
      <c r="M215" s="79"/>
      <c r="N215" s="79"/>
      <c r="O215" s="83"/>
      <c r="P215" s="83"/>
    </row>
    <row r="216" spans="1:16" s="78" customFormat="1" ht="15.95" customHeight="1" x14ac:dyDescent="0.25">
      <c r="A216" s="303">
        <v>234</v>
      </c>
      <c r="B216" s="303" t="s">
        <v>229</v>
      </c>
      <c r="C216" s="374" t="s">
        <v>334</v>
      </c>
      <c r="D216" s="375">
        <v>2842.7827093868</v>
      </c>
      <c r="E216" s="375">
        <v>2842.7827093868</v>
      </c>
      <c r="F216" s="375"/>
      <c r="G216" s="375">
        <v>2842.7827093868</v>
      </c>
      <c r="H216" s="376">
        <v>42936</v>
      </c>
      <c r="I216" s="376">
        <v>42977</v>
      </c>
      <c r="J216" s="376">
        <v>53885</v>
      </c>
      <c r="K216" s="303">
        <v>29</v>
      </c>
      <c r="L216" s="303">
        <v>6</v>
      </c>
      <c r="M216" s="79"/>
      <c r="N216" s="79"/>
      <c r="O216" s="83"/>
      <c r="P216" s="83"/>
    </row>
    <row r="217" spans="1:16" s="78" customFormat="1" ht="15.95" customHeight="1" x14ac:dyDescent="0.25">
      <c r="A217" s="303">
        <v>235</v>
      </c>
      <c r="B217" s="303" t="s">
        <v>129</v>
      </c>
      <c r="C217" s="374" t="s">
        <v>335</v>
      </c>
      <c r="D217" s="375">
        <v>1551.5839740051999</v>
      </c>
      <c r="E217" s="375">
        <v>1551.5839740051999</v>
      </c>
      <c r="F217" s="375"/>
      <c r="G217" s="375">
        <v>1551.5839740051999</v>
      </c>
      <c r="H217" s="376">
        <v>41831</v>
      </c>
      <c r="I217" s="376">
        <v>41901</v>
      </c>
      <c r="J217" s="376">
        <v>46142</v>
      </c>
      <c r="K217" s="303">
        <v>11</v>
      </c>
      <c r="L217" s="303">
        <v>6</v>
      </c>
      <c r="M217" s="79"/>
      <c r="N217" s="79"/>
      <c r="O217" s="83"/>
      <c r="P217" s="83"/>
    </row>
    <row r="218" spans="1:16" s="78" customFormat="1" ht="15.95" customHeight="1" x14ac:dyDescent="0.25">
      <c r="A218" s="303">
        <v>236</v>
      </c>
      <c r="B218" s="303" t="s">
        <v>129</v>
      </c>
      <c r="C218" s="374" t="s">
        <v>336</v>
      </c>
      <c r="D218" s="375">
        <v>971.33892864919994</v>
      </c>
      <c r="E218" s="375">
        <v>971.33892864919994</v>
      </c>
      <c r="F218" s="375"/>
      <c r="G218" s="375">
        <v>971.33892864919994</v>
      </c>
      <c r="H218" s="376">
        <v>41217</v>
      </c>
      <c r="I218" s="376">
        <v>41217</v>
      </c>
      <c r="J218" s="376">
        <v>46314</v>
      </c>
      <c r="K218" s="303">
        <v>13</v>
      </c>
      <c r="L218" s="303">
        <v>10</v>
      </c>
      <c r="M218" s="79"/>
      <c r="N218" s="79"/>
      <c r="O218" s="83"/>
      <c r="P218" s="83"/>
    </row>
    <row r="219" spans="1:16" s="78" customFormat="1" ht="15.95" customHeight="1" x14ac:dyDescent="0.25">
      <c r="A219" s="303">
        <v>237</v>
      </c>
      <c r="B219" s="303" t="s">
        <v>137</v>
      </c>
      <c r="C219" s="374" t="s">
        <v>337</v>
      </c>
      <c r="D219" s="375">
        <v>793.62462226920002</v>
      </c>
      <c r="E219" s="375">
        <v>793.62462226920002</v>
      </c>
      <c r="F219" s="375"/>
      <c r="G219" s="375">
        <v>793.62462226920002</v>
      </c>
      <c r="H219" s="376">
        <v>42429</v>
      </c>
      <c r="I219" s="376">
        <v>42755</v>
      </c>
      <c r="J219" s="376">
        <v>46365</v>
      </c>
      <c r="K219" s="303">
        <v>10</v>
      </c>
      <c r="L219" s="303">
        <v>8</v>
      </c>
    </row>
    <row r="220" spans="1:16" s="78" customFormat="1" ht="15.95" customHeight="1" x14ac:dyDescent="0.25">
      <c r="A220" s="303">
        <v>242</v>
      </c>
      <c r="B220" s="303" t="s">
        <v>141</v>
      </c>
      <c r="C220" s="374" t="s">
        <v>338</v>
      </c>
      <c r="D220" s="375">
        <v>9945.0505528947997</v>
      </c>
      <c r="E220" s="375">
        <v>9945.0505528947997</v>
      </c>
      <c r="F220" s="375"/>
      <c r="G220" s="375">
        <v>9945.0505528947997</v>
      </c>
      <c r="H220" s="376">
        <v>40716</v>
      </c>
      <c r="I220" s="376">
        <v>43277</v>
      </c>
      <c r="J220" s="376">
        <v>54128</v>
      </c>
      <c r="K220" s="303">
        <v>36</v>
      </c>
      <c r="L220" s="303">
        <v>2</v>
      </c>
    </row>
    <row r="221" spans="1:16" s="78" customFormat="1" ht="15.95" customHeight="1" x14ac:dyDescent="0.25">
      <c r="A221" s="303">
        <v>243</v>
      </c>
      <c r="B221" s="303" t="s">
        <v>141</v>
      </c>
      <c r="C221" s="374" t="s">
        <v>339</v>
      </c>
      <c r="D221" s="375">
        <v>7751.3742970700005</v>
      </c>
      <c r="E221" s="375">
        <v>7751.3742970700005</v>
      </c>
      <c r="F221" s="375"/>
      <c r="G221" s="375">
        <v>7751.3742970700005</v>
      </c>
      <c r="H221" s="376">
        <v>40737</v>
      </c>
      <c r="I221" s="376">
        <v>42577</v>
      </c>
      <c r="J221" s="376">
        <v>46139</v>
      </c>
      <c r="K221" s="303">
        <v>14</v>
      </c>
      <c r="L221" s="303">
        <v>3</v>
      </c>
    </row>
    <row r="222" spans="1:16" s="78" customFormat="1" ht="15.95" customHeight="1" x14ac:dyDescent="0.25">
      <c r="A222" s="303">
        <v>244</v>
      </c>
      <c r="B222" s="303" t="s">
        <v>141</v>
      </c>
      <c r="C222" s="374" t="s">
        <v>340</v>
      </c>
      <c r="D222" s="375">
        <v>9614.0163615639995</v>
      </c>
      <c r="E222" s="375">
        <v>9614.0163615639995</v>
      </c>
      <c r="F222" s="375"/>
      <c r="G222" s="375">
        <v>9614.0163615639995</v>
      </c>
      <c r="H222" s="376">
        <v>40420</v>
      </c>
      <c r="I222" s="376">
        <v>42516</v>
      </c>
      <c r="J222" s="376">
        <v>46318</v>
      </c>
      <c r="K222" s="303">
        <v>15</v>
      </c>
      <c r="L222" s="303">
        <v>9</v>
      </c>
    </row>
    <row r="223" spans="1:16" s="78" customFormat="1" ht="15.95" customHeight="1" x14ac:dyDescent="0.25">
      <c r="A223" s="303">
        <v>245</v>
      </c>
      <c r="B223" s="303" t="s">
        <v>141</v>
      </c>
      <c r="C223" s="374" t="s">
        <v>341</v>
      </c>
      <c r="D223" s="375">
        <v>1456.2894807447999</v>
      </c>
      <c r="E223" s="375">
        <v>1456.2894807447999</v>
      </c>
      <c r="F223" s="375"/>
      <c r="G223" s="375">
        <v>1456.2894807447999</v>
      </c>
      <c r="H223" s="376">
        <v>40805</v>
      </c>
      <c r="I223" s="376">
        <v>46251</v>
      </c>
      <c r="J223" s="376">
        <v>48541</v>
      </c>
      <c r="K223" s="303">
        <v>21</v>
      </c>
      <c r="L223" s="303">
        <v>1</v>
      </c>
    </row>
    <row r="224" spans="1:16" s="78" customFormat="1" ht="15.95" customHeight="1" x14ac:dyDescent="0.25">
      <c r="A224" s="378" t="s">
        <v>680</v>
      </c>
      <c r="B224" s="174"/>
      <c r="C224" s="371"/>
      <c r="D224" s="372">
        <f>SUM(D225:D232)</f>
        <v>24163.346535909601</v>
      </c>
      <c r="E224" s="372">
        <f>SUM(E225:E232)</f>
        <v>24163.346535909601</v>
      </c>
      <c r="F224" s="372"/>
      <c r="G224" s="372">
        <f>SUM(G225:G232)</f>
        <v>24163.346535909601</v>
      </c>
      <c r="H224" s="376"/>
      <c r="I224" s="376"/>
      <c r="J224" s="376"/>
      <c r="K224" s="303"/>
      <c r="L224" s="303"/>
    </row>
    <row r="225" spans="1:12" s="78" customFormat="1" ht="15.95" customHeight="1" x14ac:dyDescent="0.25">
      <c r="A225" s="303">
        <v>247</v>
      </c>
      <c r="B225" s="303" t="s">
        <v>229</v>
      </c>
      <c r="C225" s="374" t="s">
        <v>342</v>
      </c>
      <c r="D225" s="375">
        <v>2682.2009373471997</v>
      </c>
      <c r="E225" s="375">
        <v>2682.2009373471997</v>
      </c>
      <c r="F225" s="375"/>
      <c r="G225" s="375">
        <v>2682.2009373471997</v>
      </c>
      <c r="H225" s="376">
        <v>41401</v>
      </c>
      <c r="I225" s="376">
        <v>41796</v>
      </c>
      <c r="J225" s="376">
        <v>46142</v>
      </c>
      <c r="K225" s="303">
        <v>12</v>
      </c>
      <c r="L225" s="303">
        <v>9</v>
      </c>
    </row>
    <row r="226" spans="1:12" s="78" customFormat="1" ht="15.95" customHeight="1" x14ac:dyDescent="0.25">
      <c r="A226" s="303">
        <v>248</v>
      </c>
      <c r="B226" s="303" t="s">
        <v>229</v>
      </c>
      <c r="C226" s="374" t="s">
        <v>343</v>
      </c>
      <c r="D226" s="375">
        <v>2911.7482224927999</v>
      </c>
      <c r="E226" s="375">
        <v>2911.7482224927999</v>
      </c>
      <c r="F226" s="375"/>
      <c r="G226" s="375">
        <v>2911.7482224927999</v>
      </c>
      <c r="H226" s="376">
        <v>40876</v>
      </c>
      <c r="I226" s="376">
        <v>41197</v>
      </c>
      <c r="J226" s="376">
        <v>46185</v>
      </c>
      <c r="K226" s="303">
        <v>14</v>
      </c>
      <c r="L226" s="303">
        <v>1</v>
      </c>
    </row>
    <row r="227" spans="1:12" s="78" customFormat="1" ht="15.95" customHeight="1" x14ac:dyDescent="0.25">
      <c r="A227" s="303">
        <v>249</v>
      </c>
      <c r="B227" s="303" t="s">
        <v>229</v>
      </c>
      <c r="C227" s="374" t="s">
        <v>344</v>
      </c>
      <c r="D227" s="375">
        <v>3940.4967125595999</v>
      </c>
      <c r="E227" s="375">
        <v>3940.4967125595999</v>
      </c>
      <c r="F227" s="375"/>
      <c r="G227" s="375">
        <v>3940.4967125595999</v>
      </c>
      <c r="H227" s="376">
        <v>41700</v>
      </c>
      <c r="I227" s="376">
        <v>45275</v>
      </c>
      <c r="J227" s="376">
        <v>53051</v>
      </c>
      <c r="K227" s="303">
        <v>31</v>
      </c>
      <c r="L227" s="303">
        <v>0</v>
      </c>
    </row>
    <row r="228" spans="1:12" s="78" customFormat="1" ht="15.95" customHeight="1" x14ac:dyDescent="0.25">
      <c r="A228" s="303">
        <v>250</v>
      </c>
      <c r="B228" s="303" t="s">
        <v>229</v>
      </c>
      <c r="C228" s="374" t="s">
        <v>345</v>
      </c>
      <c r="D228" s="375">
        <v>1269.9077987052001</v>
      </c>
      <c r="E228" s="375">
        <v>1269.9077987052001</v>
      </c>
      <c r="F228" s="375"/>
      <c r="G228" s="375">
        <v>1269.9077987052001</v>
      </c>
      <c r="H228" s="376">
        <v>40822</v>
      </c>
      <c r="I228" s="376">
        <v>40928</v>
      </c>
      <c r="J228" s="376">
        <v>46311</v>
      </c>
      <c r="K228" s="303">
        <v>14</v>
      </c>
      <c r="L228" s="303">
        <v>6</v>
      </c>
    </row>
    <row r="229" spans="1:12" s="78" customFormat="1" ht="15.95" customHeight="1" x14ac:dyDescent="0.25">
      <c r="A229" s="303">
        <v>251</v>
      </c>
      <c r="B229" s="303" t="s">
        <v>141</v>
      </c>
      <c r="C229" s="374" t="s">
        <v>346</v>
      </c>
      <c r="D229" s="375">
        <v>1325.2881474119999</v>
      </c>
      <c r="E229" s="375">
        <v>1325.2881474119999</v>
      </c>
      <c r="F229" s="375"/>
      <c r="G229" s="375">
        <v>1325.2881474119999</v>
      </c>
      <c r="H229" s="376">
        <v>41472</v>
      </c>
      <c r="I229" s="376">
        <v>42689</v>
      </c>
      <c r="J229" s="376">
        <v>49947</v>
      </c>
      <c r="K229" s="303">
        <v>22</v>
      </c>
      <c r="L229" s="303">
        <v>11</v>
      </c>
    </row>
    <row r="230" spans="1:12" s="78" customFormat="1" ht="15.95" customHeight="1" x14ac:dyDescent="0.25">
      <c r="A230" s="303">
        <v>252</v>
      </c>
      <c r="B230" s="303" t="s">
        <v>141</v>
      </c>
      <c r="C230" s="374" t="s">
        <v>347</v>
      </c>
      <c r="D230" s="375">
        <v>92.669601364399995</v>
      </c>
      <c r="E230" s="375">
        <v>92.669601364399995</v>
      </c>
      <c r="F230" s="375"/>
      <c r="G230" s="375">
        <v>92.669601364399995</v>
      </c>
      <c r="H230" s="376">
        <v>40689</v>
      </c>
      <c r="I230" s="376">
        <v>40689</v>
      </c>
      <c r="J230" s="376">
        <v>44022</v>
      </c>
      <c r="K230" s="303">
        <v>9</v>
      </c>
      <c r="L230" s="303">
        <v>0</v>
      </c>
    </row>
    <row r="231" spans="1:12" s="78" customFormat="1" ht="15.95" customHeight="1" x14ac:dyDescent="0.25">
      <c r="A231" s="303">
        <v>253</v>
      </c>
      <c r="B231" s="303" t="s">
        <v>141</v>
      </c>
      <c r="C231" s="374" t="s">
        <v>348</v>
      </c>
      <c r="D231" s="375">
        <v>10222.297109962799</v>
      </c>
      <c r="E231" s="375">
        <v>10222.297109962799</v>
      </c>
      <c r="F231" s="375"/>
      <c r="G231" s="375">
        <v>10222.297109962799</v>
      </c>
      <c r="H231" s="376">
        <v>41320</v>
      </c>
      <c r="I231" s="376">
        <v>43234</v>
      </c>
      <c r="J231" s="376">
        <v>54128</v>
      </c>
      <c r="K231" s="303">
        <v>34</v>
      </c>
      <c r="L231" s="303">
        <v>8</v>
      </c>
    </row>
    <row r="232" spans="1:12" s="78" customFormat="1" ht="15.95" customHeight="1" x14ac:dyDescent="0.25">
      <c r="A232" s="303">
        <v>258</v>
      </c>
      <c r="B232" s="303" t="s">
        <v>206</v>
      </c>
      <c r="C232" s="374" t="s">
        <v>349</v>
      </c>
      <c r="D232" s="375">
        <v>1718.7380060656001</v>
      </c>
      <c r="E232" s="375">
        <v>1718.7380060656001</v>
      </c>
      <c r="F232" s="375"/>
      <c r="G232" s="375">
        <v>1718.7380060656001</v>
      </c>
      <c r="H232" s="376">
        <v>45237</v>
      </c>
      <c r="I232" s="376">
        <v>45289</v>
      </c>
      <c r="J232" s="376">
        <v>47879</v>
      </c>
      <c r="K232" s="303">
        <v>7</v>
      </c>
      <c r="L232" s="303">
        <v>0</v>
      </c>
    </row>
    <row r="233" spans="1:12" s="78" customFormat="1" ht="15.95" customHeight="1" x14ac:dyDescent="0.25">
      <c r="A233" s="378" t="s">
        <v>681</v>
      </c>
      <c r="B233" s="303"/>
      <c r="C233" s="371"/>
      <c r="D233" s="372">
        <f>SUM(D234:D236)</f>
        <v>37761.735516345601</v>
      </c>
      <c r="E233" s="372">
        <f>SUM(E234:E236)</f>
        <v>37761.735516345601</v>
      </c>
      <c r="F233" s="372"/>
      <c r="G233" s="372">
        <f>SUM(G234:G236)</f>
        <v>37761.735516345601</v>
      </c>
      <c r="H233" s="376"/>
      <c r="I233" s="376"/>
      <c r="J233" s="376"/>
      <c r="K233" s="303"/>
      <c r="L233" s="303"/>
    </row>
    <row r="234" spans="1:12" s="78" customFormat="1" ht="15.95" customHeight="1" x14ac:dyDescent="0.25">
      <c r="A234" s="303">
        <v>259</v>
      </c>
      <c r="B234" s="303" t="s">
        <v>141</v>
      </c>
      <c r="C234" s="374" t="s">
        <v>350</v>
      </c>
      <c r="D234" s="375">
        <v>21250.744689447201</v>
      </c>
      <c r="E234" s="375">
        <v>21250.744689447201</v>
      </c>
      <c r="F234" s="375"/>
      <c r="G234" s="375">
        <v>21250.744689447201</v>
      </c>
      <c r="H234" s="376">
        <v>41674</v>
      </c>
      <c r="I234" s="376">
        <v>43291</v>
      </c>
      <c r="J234" s="376">
        <v>54128</v>
      </c>
      <c r="K234" s="303">
        <v>33</v>
      </c>
      <c r="L234" s="303">
        <v>11</v>
      </c>
    </row>
    <row r="235" spans="1:12" s="78" customFormat="1" ht="15.95" customHeight="1" x14ac:dyDescent="0.25">
      <c r="A235" s="303">
        <v>260</v>
      </c>
      <c r="B235" s="303" t="s">
        <v>141</v>
      </c>
      <c r="C235" s="374" t="s">
        <v>351</v>
      </c>
      <c r="D235" s="375">
        <v>5766.7977842459995</v>
      </c>
      <c r="E235" s="375">
        <v>5766.7977842459995</v>
      </c>
      <c r="F235" s="375"/>
      <c r="G235" s="375">
        <v>5766.7977842459995</v>
      </c>
      <c r="H235" s="376">
        <v>41506</v>
      </c>
      <c r="I235" s="376">
        <v>43067</v>
      </c>
      <c r="J235" s="376">
        <v>53885</v>
      </c>
      <c r="K235" s="303">
        <v>33</v>
      </c>
      <c r="L235" s="303">
        <v>9</v>
      </c>
    </row>
    <row r="236" spans="1:12" s="78" customFormat="1" ht="15.95" customHeight="1" x14ac:dyDescent="0.25">
      <c r="A236" s="303">
        <v>261</v>
      </c>
      <c r="B236" s="303" t="s">
        <v>193</v>
      </c>
      <c r="C236" s="374" t="s">
        <v>352</v>
      </c>
      <c r="D236" s="375">
        <v>10744.1930426524</v>
      </c>
      <c r="E236" s="375">
        <v>10744.1930426524</v>
      </c>
      <c r="F236" s="375"/>
      <c r="G236" s="375">
        <v>10744.1930426524</v>
      </c>
      <c r="H236" s="376">
        <v>42031</v>
      </c>
      <c r="I236" s="376">
        <v>44560</v>
      </c>
      <c r="J236" s="376">
        <v>54868</v>
      </c>
      <c r="K236" s="303">
        <v>35</v>
      </c>
      <c r="L236" s="303">
        <v>0</v>
      </c>
    </row>
    <row r="237" spans="1:12" s="78" customFormat="1" ht="15.95" customHeight="1" x14ac:dyDescent="0.25">
      <c r="A237" s="378" t="s">
        <v>682</v>
      </c>
      <c r="B237" s="303"/>
      <c r="C237" s="371"/>
      <c r="D237" s="372">
        <f>SUM(D238:D246)</f>
        <v>32604.271859139597</v>
      </c>
      <c r="E237" s="372">
        <f>SUM(E238:E246)</f>
        <v>32604.271859139597</v>
      </c>
      <c r="F237" s="372"/>
      <c r="G237" s="372">
        <f>SUM(G238:G246)</f>
        <v>32604.271859139597</v>
      </c>
      <c r="H237" s="376"/>
      <c r="I237" s="376"/>
      <c r="J237" s="376"/>
      <c r="K237" s="303"/>
      <c r="L237" s="303"/>
    </row>
    <row r="238" spans="1:12" s="78" customFormat="1" ht="15.95" customHeight="1" x14ac:dyDescent="0.25">
      <c r="A238" s="303">
        <v>262</v>
      </c>
      <c r="B238" s="303" t="s">
        <v>229</v>
      </c>
      <c r="C238" s="374" t="s">
        <v>353</v>
      </c>
      <c r="D238" s="375">
        <v>1397.5120895723999</v>
      </c>
      <c r="E238" s="375">
        <v>1397.5120895723999</v>
      </c>
      <c r="F238" s="375"/>
      <c r="G238" s="375">
        <v>1397.5120895723999</v>
      </c>
      <c r="H238" s="376">
        <v>41290</v>
      </c>
      <c r="I238" s="376">
        <v>41761</v>
      </c>
      <c r="J238" s="376">
        <v>46374</v>
      </c>
      <c r="K238" s="303">
        <v>13</v>
      </c>
      <c r="L238" s="303">
        <v>8</v>
      </c>
    </row>
    <row r="239" spans="1:12" s="78" customFormat="1" ht="15.95" customHeight="1" x14ac:dyDescent="0.25">
      <c r="A239" s="303">
        <v>264</v>
      </c>
      <c r="B239" s="303" t="s">
        <v>127</v>
      </c>
      <c r="C239" s="374" t="s">
        <v>354</v>
      </c>
      <c r="D239" s="375">
        <v>11720.037486532001</v>
      </c>
      <c r="E239" s="375">
        <v>11720.037486532001</v>
      </c>
      <c r="F239" s="375"/>
      <c r="G239" s="375">
        <v>11720.037486532001</v>
      </c>
      <c r="H239" s="376">
        <v>43001</v>
      </c>
      <c r="I239" s="376">
        <v>45275</v>
      </c>
      <c r="J239" s="376">
        <v>54041</v>
      </c>
      <c r="K239" s="303">
        <v>30</v>
      </c>
      <c r="L239" s="303">
        <v>2</v>
      </c>
    </row>
    <row r="240" spans="1:12" s="78" customFormat="1" ht="15.95" customHeight="1" x14ac:dyDescent="0.25">
      <c r="A240" s="303">
        <v>266</v>
      </c>
      <c r="B240" s="303" t="s">
        <v>229</v>
      </c>
      <c r="C240" s="374" t="s">
        <v>355</v>
      </c>
      <c r="D240" s="375">
        <v>4936.8890919179994</v>
      </c>
      <c r="E240" s="375">
        <v>4936.8890919179994</v>
      </c>
      <c r="F240" s="375"/>
      <c r="G240" s="375">
        <v>4936.8890919179994</v>
      </c>
      <c r="H240" s="376">
        <v>43495</v>
      </c>
      <c r="I240" s="376">
        <v>45275</v>
      </c>
      <c r="J240" s="376">
        <v>54128</v>
      </c>
      <c r="K240" s="303">
        <v>29</v>
      </c>
      <c r="L240" s="303">
        <v>0</v>
      </c>
    </row>
    <row r="241" spans="1:12" s="78" customFormat="1" ht="15.95" customHeight="1" x14ac:dyDescent="0.25">
      <c r="A241" s="303">
        <v>267</v>
      </c>
      <c r="B241" s="303" t="s">
        <v>229</v>
      </c>
      <c r="C241" s="374" t="s">
        <v>356</v>
      </c>
      <c r="D241" s="375">
        <v>1770.6994774355999</v>
      </c>
      <c r="E241" s="375">
        <v>1770.6994774355999</v>
      </c>
      <c r="F241" s="375"/>
      <c r="G241" s="375">
        <v>1770.6994774355999</v>
      </c>
      <c r="H241" s="376">
        <v>41912</v>
      </c>
      <c r="I241" s="376">
        <v>42062</v>
      </c>
      <c r="J241" s="376">
        <v>46366</v>
      </c>
      <c r="K241" s="303">
        <v>11</v>
      </c>
      <c r="L241" s="303">
        <v>10</v>
      </c>
    </row>
    <row r="242" spans="1:12" s="78" customFormat="1" ht="15.95" customHeight="1" x14ac:dyDescent="0.25">
      <c r="A242" s="303">
        <v>268</v>
      </c>
      <c r="B242" s="303" t="s">
        <v>129</v>
      </c>
      <c r="C242" s="374" t="s">
        <v>357</v>
      </c>
      <c r="D242" s="375">
        <v>181.65852419999999</v>
      </c>
      <c r="E242" s="375">
        <v>181.65852419999999</v>
      </c>
      <c r="F242" s="375"/>
      <c r="G242" s="375">
        <v>181.65852419999999</v>
      </c>
      <c r="H242" s="376">
        <v>45138</v>
      </c>
      <c r="I242" s="376">
        <v>45275</v>
      </c>
      <c r="J242" s="376">
        <v>48729</v>
      </c>
      <c r="K242" s="303">
        <v>9</v>
      </c>
      <c r="L242" s="303">
        <v>9</v>
      </c>
    </row>
    <row r="243" spans="1:12" s="78" customFormat="1" ht="15.95" customHeight="1" x14ac:dyDescent="0.25">
      <c r="A243" s="303">
        <v>269</v>
      </c>
      <c r="B243" s="303" t="s">
        <v>137</v>
      </c>
      <c r="C243" s="374" t="s">
        <v>358</v>
      </c>
      <c r="D243" s="375">
        <v>129.8505306104</v>
      </c>
      <c r="E243" s="375">
        <v>129.8505306104</v>
      </c>
      <c r="F243" s="375"/>
      <c r="G243" s="375">
        <v>129.8505306104</v>
      </c>
      <c r="H243" s="376">
        <v>42136</v>
      </c>
      <c r="I243" s="376">
        <v>42136</v>
      </c>
      <c r="J243" s="376">
        <v>46366</v>
      </c>
      <c r="K243" s="303">
        <v>11</v>
      </c>
      <c r="L243" s="303">
        <v>5</v>
      </c>
    </row>
    <row r="244" spans="1:12" s="78" customFormat="1" ht="15.95" customHeight="1" x14ac:dyDescent="0.25">
      <c r="A244" s="303">
        <v>273</v>
      </c>
      <c r="B244" s="303" t="s">
        <v>141</v>
      </c>
      <c r="C244" s="374" t="s">
        <v>359</v>
      </c>
      <c r="D244" s="375">
        <v>2043.0136167624</v>
      </c>
      <c r="E244" s="375">
        <v>2043.0136167624</v>
      </c>
      <c r="F244" s="375"/>
      <c r="G244" s="375">
        <v>2043.0136167624</v>
      </c>
      <c r="H244" s="376">
        <v>42129</v>
      </c>
      <c r="I244" s="376">
        <v>44377</v>
      </c>
      <c r="J244" s="376">
        <v>54865</v>
      </c>
      <c r="K244" s="303">
        <v>34</v>
      </c>
      <c r="L244" s="303">
        <v>8</v>
      </c>
    </row>
    <row r="245" spans="1:12" s="78" customFormat="1" ht="15.95" customHeight="1" x14ac:dyDescent="0.25">
      <c r="A245" s="303">
        <v>274</v>
      </c>
      <c r="B245" s="303" t="s">
        <v>141</v>
      </c>
      <c r="C245" s="374" t="s">
        <v>360</v>
      </c>
      <c r="D245" s="375">
        <v>5959.2858070896</v>
      </c>
      <c r="E245" s="375">
        <v>5959.2858070896</v>
      </c>
      <c r="F245" s="375"/>
      <c r="G245" s="375">
        <v>5959.2858070896</v>
      </c>
      <c r="H245" s="376">
        <v>41605</v>
      </c>
      <c r="I245" s="376">
        <v>45887</v>
      </c>
      <c r="J245" s="376">
        <v>54868</v>
      </c>
      <c r="K245" s="303">
        <v>36</v>
      </c>
      <c r="L245" s="303">
        <v>3</v>
      </c>
    </row>
    <row r="246" spans="1:12" s="78" customFormat="1" ht="15.95" customHeight="1" x14ac:dyDescent="0.25">
      <c r="A246" s="303">
        <v>275</v>
      </c>
      <c r="B246" s="303" t="s">
        <v>125</v>
      </c>
      <c r="C246" s="374" t="s">
        <v>361</v>
      </c>
      <c r="D246" s="375">
        <v>4465.3252350191997</v>
      </c>
      <c r="E246" s="375">
        <v>4465.3252350191997</v>
      </c>
      <c r="F246" s="375"/>
      <c r="G246" s="375">
        <v>4465.3252350191997</v>
      </c>
      <c r="H246" s="376">
        <v>42061</v>
      </c>
      <c r="I246" s="376">
        <v>42061</v>
      </c>
      <c r="J246" s="376">
        <v>46366</v>
      </c>
      <c r="K246" s="303">
        <v>11</v>
      </c>
      <c r="L246" s="303">
        <v>5</v>
      </c>
    </row>
    <row r="247" spans="1:12" s="78" customFormat="1" ht="15.95" customHeight="1" x14ac:dyDescent="0.25">
      <c r="A247" s="378" t="s">
        <v>683</v>
      </c>
      <c r="B247" s="303"/>
      <c r="C247" s="371"/>
      <c r="D247" s="372">
        <f>SUM(D248:D261)</f>
        <v>29931.479343287996</v>
      </c>
      <c r="E247" s="372">
        <f>SUM(E248:E261)</f>
        <v>29931.479343287996</v>
      </c>
      <c r="F247" s="372"/>
      <c r="G247" s="372">
        <f>SUM(G248:G261)</f>
        <v>29931.479343287996</v>
      </c>
      <c r="H247" s="376"/>
      <c r="I247" s="376"/>
      <c r="J247" s="376"/>
      <c r="K247" s="303"/>
      <c r="L247" s="303"/>
    </row>
    <row r="248" spans="1:12" s="78" customFormat="1" ht="15.95" customHeight="1" x14ac:dyDescent="0.25">
      <c r="A248" s="303">
        <v>278</v>
      </c>
      <c r="B248" s="303" t="s">
        <v>206</v>
      </c>
      <c r="C248" s="374" t="s">
        <v>362</v>
      </c>
      <c r="D248" s="375">
        <v>653.63490808080007</v>
      </c>
      <c r="E248" s="375">
        <v>653.63490808080007</v>
      </c>
      <c r="F248" s="375"/>
      <c r="G248" s="375">
        <v>653.63490808080007</v>
      </c>
      <c r="H248" s="376">
        <v>43063</v>
      </c>
      <c r="I248" s="376">
        <v>43665</v>
      </c>
      <c r="J248" s="376">
        <v>54128</v>
      </c>
      <c r="K248" s="303">
        <v>30</v>
      </c>
      <c r="L248" s="303">
        <v>2</v>
      </c>
    </row>
    <row r="249" spans="1:12" s="78" customFormat="1" ht="15.95" customHeight="1" x14ac:dyDescent="0.25">
      <c r="A249" s="303">
        <v>280</v>
      </c>
      <c r="B249" s="303" t="s">
        <v>229</v>
      </c>
      <c r="C249" s="374" t="s">
        <v>363</v>
      </c>
      <c r="D249" s="375">
        <v>1242.8653288292001</v>
      </c>
      <c r="E249" s="375">
        <v>1242.8653288292001</v>
      </c>
      <c r="F249" s="375"/>
      <c r="G249" s="375">
        <v>1242.8653288292001</v>
      </c>
      <c r="H249" s="376">
        <v>42129</v>
      </c>
      <c r="I249" s="376">
        <v>46157</v>
      </c>
      <c r="J249" s="376">
        <v>54583</v>
      </c>
      <c r="K249" s="303">
        <v>34</v>
      </c>
      <c r="L249" s="303">
        <v>0</v>
      </c>
    </row>
    <row r="250" spans="1:12" s="78" customFormat="1" ht="15.95" customHeight="1" x14ac:dyDescent="0.25">
      <c r="A250" s="303">
        <v>281</v>
      </c>
      <c r="B250" s="303" t="s">
        <v>137</v>
      </c>
      <c r="C250" s="374" t="s">
        <v>364</v>
      </c>
      <c r="D250" s="375">
        <v>1604.1346791091999</v>
      </c>
      <c r="E250" s="375">
        <v>1604.1346791091999</v>
      </c>
      <c r="F250" s="375"/>
      <c r="G250" s="375">
        <v>1604.1346791091999</v>
      </c>
      <c r="H250" s="376">
        <v>43073</v>
      </c>
      <c r="I250" s="376">
        <v>45275</v>
      </c>
      <c r="J250" s="376">
        <v>49003</v>
      </c>
      <c r="K250" s="303">
        <v>16</v>
      </c>
      <c r="L250" s="303">
        <v>0</v>
      </c>
    </row>
    <row r="251" spans="1:12" s="78" customFormat="1" ht="15.95" customHeight="1" x14ac:dyDescent="0.25">
      <c r="A251" s="303">
        <v>282</v>
      </c>
      <c r="B251" s="303" t="s">
        <v>229</v>
      </c>
      <c r="C251" s="374" t="s">
        <v>365</v>
      </c>
      <c r="D251" s="375">
        <v>5285.2031214963999</v>
      </c>
      <c r="E251" s="375">
        <v>5285.2031214963999</v>
      </c>
      <c r="F251" s="375"/>
      <c r="G251" s="375">
        <v>5285.2031214963999</v>
      </c>
      <c r="H251" s="376">
        <v>43329</v>
      </c>
      <c r="I251" s="376">
        <v>46248</v>
      </c>
      <c r="J251" s="376">
        <v>54322</v>
      </c>
      <c r="K251" s="303">
        <v>30</v>
      </c>
      <c r="L251" s="303">
        <v>0</v>
      </c>
    </row>
    <row r="252" spans="1:12" s="78" customFormat="1" ht="15.95" customHeight="1" x14ac:dyDescent="0.25">
      <c r="A252" s="303">
        <v>283</v>
      </c>
      <c r="B252" s="303" t="s">
        <v>137</v>
      </c>
      <c r="C252" s="374" t="s">
        <v>366</v>
      </c>
      <c r="D252" s="375">
        <v>2447.4298131611999</v>
      </c>
      <c r="E252" s="375">
        <v>2447.4298131611999</v>
      </c>
      <c r="F252" s="375"/>
      <c r="G252" s="375">
        <v>2447.4298131611999</v>
      </c>
      <c r="H252" s="376">
        <v>43535</v>
      </c>
      <c r="I252" s="376">
        <v>43535</v>
      </c>
      <c r="J252" s="376">
        <v>47087</v>
      </c>
      <c r="K252" s="303">
        <v>9</v>
      </c>
      <c r="L252" s="303">
        <v>4</v>
      </c>
    </row>
    <row r="253" spans="1:12" s="78" customFormat="1" ht="15.95" customHeight="1" x14ac:dyDescent="0.25">
      <c r="A253" s="303">
        <v>284</v>
      </c>
      <c r="B253" s="303" t="s">
        <v>125</v>
      </c>
      <c r="C253" s="374" t="s">
        <v>367</v>
      </c>
      <c r="D253" s="375">
        <v>2075.0111358796003</v>
      </c>
      <c r="E253" s="375">
        <v>2075.0111358796003</v>
      </c>
      <c r="F253" s="375"/>
      <c r="G253" s="375">
        <v>2075.0111358796003</v>
      </c>
      <c r="H253" s="376">
        <v>42916</v>
      </c>
      <c r="I253" s="376">
        <v>45782</v>
      </c>
      <c r="J253" s="376">
        <v>52071</v>
      </c>
      <c r="K253" s="303">
        <v>25</v>
      </c>
      <c r="L253" s="303">
        <v>0</v>
      </c>
    </row>
    <row r="254" spans="1:12" s="78" customFormat="1" ht="15.95" customHeight="1" x14ac:dyDescent="0.25">
      <c r="A254" s="303">
        <v>286</v>
      </c>
      <c r="B254" s="303" t="s">
        <v>129</v>
      </c>
      <c r="C254" s="374" t="s">
        <v>368</v>
      </c>
      <c r="D254" s="375">
        <v>2754.0083150660003</v>
      </c>
      <c r="E254" s="375">
        <v>2754.0083150660003</v>
      </c>
      <c r="F254" s="375"/>
      <c r="G254" s="375">
        <v>2754.0083150660003</v>
      </c>
      <c r="H254" s="376">
        <v>42625</v>
      </c>
      <c r="I254" s="376">
        <v>42625</v>
      </c>
      <c r="J254" s="376">
        <v>46139</v>
      </c>
      <c r="K254" s="303">
        <v>9</v>
      </c>
      <c r="L254" s="303">
        <v>6</v>
      </c>
    </row>
    <row r="255" spans="1:12" s="78" customFormat="1" ht="15.95" customHeight="1" x14ac:dyDescent="0.25">
      <c r="A255" s="303">
        <v>288</v>
      </c>
      <c r="B255" s="303" t="s">
        <v>229</v>
      </c>
      <c r="C255" s="374" t="s">
        <v>369</v>
      </c>
      <c r="D255" s="375">
        <v>1653.1210859100001</v>
      </c>
      <c r="E255" s="375">
        <v>1653.1210859100001</v>
      </c>
      <c r="F255" s="375"/>
      <c r="G255" s="375">
        <v>1653.1210859100001</v>
      </c>
      <c r="H255" s="376">
        <v>42601</v>
      </c>
      <c r="I255" s="376">
        <v>43962</v>
      </c>
      <c r="J255" s="376">
        <v>54332</v>
      </c>
      <c r="K255" s="303">
        <v>32</v>
      </c>
      <c r="L255" s="303">
        <v>1</v>
      </c>
    </row>
    <row r="256" spans="1:12" s="78" customFormat="1" ht="15.95" customHeight="1" x14ac:dyDescent="0.25">
      <c r="A256" s="303">
        <v>289</v>
      </c>
      <c r="B256" s="303" t="s">
        <v>156</v>
      </c>
      <c r="C256" s="374" t="s">
        <v>618</v>
      </c>
      <c r="D256" s="375">
        <v>1976.3540000336</v>
      </c>
      <c r="E256" s="375">
        <v>1976.3540000336</v>
      </c>
      <c r="F256" s="375"/>
      <c r="G256" s="375">
        <v>1976.3540000336</v>
      </c>
      <c r="H256" s="376">
        <v>45859</v>
      </c>
      <c r="I256" s="376">
        <v>46283</v>
      </c>
      <c r="J256" s="376">
        <v>56907</v>
      </c>
      <c r="K256" s="303">
        <v>30</v>
      </c>
      <c r="L256" s="303">
        <v>2</v>
      </c>
    </row>
    <row r="257" spans="1:12" s="78" customFormat="1" ht="15.95" customHeight="1" x14ac:dyDescent="0.25">
      <c r="A257" s="303">
        <v>290</v>
      </c>
      <c r="B257" s="303" t="s">
        <v>137</v>
      </c>
      <c r="C257" s="374" t="s">
        <v>684</v>
      </c>
      <c r="D257" s="375">
        <v>678.86680364119991</v>
      </c>
      <c r="E257" s="375">
        <v>678.86680364119991</v>
      </c>
      <c r="F257" s="375"/>
      <c r="G257" s="375">
        <v>678.86680364119991</v>
      </c>
      <c r="H257" s="376">
        <v>45293</v>
      </c>
      <c r="I257" s="376">
        <v>46020</v>
      </c>
      <c r="J257" s="376">
        <v>48582</v>
      </c>
      <c r="K257" s="303">
        <v>8</v>
      </c>
      <c r="L257" s="303">
        <v>8</v>
      </c>
    </row>
    <row r="258" spans="1:12" s="78" customFormat="1" ht="15.95" customHeight="1" x14ac:dyDescent="0.25">
      <c r="A258" s="303">
        <v>292</v>
      </c>
      <c r="B258" s="303" t="s">
        <v>141</v>
      </c>
      <c r="C258" s="374" t="s">
        <v>370</v>
      </c>
      <c r="D258" s="375">
        <v>2867.0671779364002</v>
      </c>
      <c r="E258" s="375">
        <v>2867.0671779364002</v>
      </c>
      <c r="F258" s="375"/>
      <c r="G258" s="375">
        <v>2867.0671779364002</v>
      </c>
      <c r="H258" s="376">
        <v>42662</v>
      </c>
      <c r="I258" s="376">
        <v>42866</v>
      </c>
      <c r="J258" s="376">
        <v>49947</v>
      </c>
      <c r="K258" s="303">
        <v>19</v>
      </c>
      <c r="L258" s="303">
        <v>4</v>
      </c>
    </row>
    <row r="259" spans="1:12" s="78" customFormat="1" ht="15.95" customHeight="1" x14ac:dyDescent="0.25">
      <c r="A259" s="303">
        <v>293</v>
      </c>
      <c r="B259" s="303" t="s">
        <v>229</v>
      </c>
      <c r="C259" s="374" t="s">
        <v>371</v>
      </c>
      <c r="D259" s="375">
        <v>2974.5142616459998</v>
      </c>
      <c r="E259" s="375">
        <v>2974.5142616459998</v>
      </c>
      <c r="F259" s="375"/>
      <c r="G259" s="375">
        <v>2974.5142616459998</v>
      </c>
      <c r="H259" s="376">
        <v>42048</v>
      </c>
      <c r="I259" s="376">
        <v>42156</v>
      </c>
      <c r="J259" s="376">
        <v>46366</v>
      </c>
      <c r="K259" s="303">
        <v>11</v>
      </c>
      <c r="L259" s="303">
        <v>5</v>
      </c>
    </row>
    <row r="260" spans="1:12" s="78" customFormat="1" ht="15.95" customHeight="1" x14ac:dyDescent="0.25">
      <c r="A260" s="303">
        <v>294</v>
      </c>
      <c r="B260" s="303" t="s">
        <v>229</v>
      </c>
      <c r="C260" s="374" t="s">
        <v>372</v>
      </c>
      <c r="D260" s="375">
        <v>3070.7309794787998</v>
      </c>
      <c r="E260" s="375">
        <v>3070.7309794787998</v>
      </c>
      <c r="F260" s="375"/>
      <c r="G260" s="375">
        <v>3070.7309794787998</v>
      </c>
      <c r="H260" s="376">
        <v>41606</v>
      </c>
      <c r="I260" s="376">
        <v>42223</v>
      </c>
      <c r="J260" s="376">
        <v>46234</v>
      </c>
      <c r="K260" s="303">
        <v>12</v>
      </c>
      <c r="L260" s="303">
        <v>3</v>
      </c>
    </row>
    <row r="261" spans="1:12" s="78" customFormat="1" ht="15.95" customHeight="1" x14ac:dyDescent="0.25">
      <c r="A261" s="303">
        <v>295</v>
      </c>
      <c r="B261" s="303" t="s">
        <v>229</v>
      </c>
      <c r="C261" s="374" t="s">
        <v>373</v>
      </c>
      <c r="D261" s="375">
        <v>648.53773301960007</v>
      </c>
      <c r="E261" s="375">
        <v>648.53773301960007</v>
      </c>
      <c r="F261" s="375"/>
      <c r="G261" s="375">
        <v>648.53773301960007</v>
      </c>
      <c r="H261" s="376">
        <v>41842</v>
      </c>
      <c r="I261" s="376">
        <v>42027</v>
      </c>
      <c r="J261" s="376">
        <v>46234</v>
      </c>
      <c r="K261" s="303">
        <v>11</v>
      </c>
      <c r="L261" s="303">
        <v>9</v>
      </c>
    </row>
    <row r="262" spans="1:12" s="78" customFormat="1" ht="15.95" customHeight="1" x14ac:dyDescent="0.25">
      <c r="A262" s="378" t="s">
        <v>685</v>
      </c>
      <c r="B262" s="303"/>
      <c r="C262" s="371"/>
      <c r="D262" s="372">
        <f>SUM(D263:D275)</f>
        <v>70845.714987554398</v>
      </c>
      <c r="E262" s="372">
        <f>SUM(E263:E275)</f>
        <v>70845.714987554398</v>
      </c>
      <c r="F262" s="372"/>
      <c r="G262" s="372">
        <f>SUM(G263:G275)</f>
        <v>70845.714987554398</v>
      </c>
      <c r="H262" s="376"/>
      <c r="I262" s="376"/>
      <c r="J262" s="376"/>
      <c r="K262" s="303"/>
      <c r="L262" s="303"/>
    </row>
    <row r="263" spans="1:12" s="78" customFormat="1" ht="15.95" customHeight="1" x14ac:dyDescent="0.25">
      <c r="A263" s="303">
        <v>296</v>
      </c>
      <c r="B263" s="303" t="s">
        <v>686</v>
      </c>
      <c r="C263" s="374" t="s">
        <v>374</v>
      </c>
      <c r="D263" s="375">
        <v>6915.4958314615997</v>
      </c>
      <c r="E263" s="375">
        <v>6915.4958314615997</v>
      </c>
      <c r="F263" s="375"/>
      <c r="G263" s="375">
        <v>6915.4958314615997</v>
      </c>
      <c r="H263" s="376">
        <v>43551</v>
      </c>
      <c r="I263" s="376">
        <v>45275</v>
      </c>
      <c r="J263" s="376">
        <v>54543</v>
      </c>
      <c r="K263" s="303">
        <v>30</v>
      </c>
      <c r="L263" s="303">
        <v>0</v>
      </c>
    </row>
    <row r="264" spans="1:12" s="78" customFormat="1" ht="15.95" customHeight="1" x14ac:dyDescent="0.25">
      <c r="A264" s="303">
        <v>297</v>
      </c>
      <c r="B264" s="303" t="s">
        <v>687</v>
      </c>
      <c r="C264" s="374" t="s">
        <v>375</v>
      </c>
      <c r="D264" s="375">
        <v>3459.5005715115999</v>
      </c>
      <c r="E264" s="375">
        <v>3459.5005715115999</v>
      </c>
      <c r="F264" s="375"/>
      <c r="G264" s="375">
        <v>3459.5005715115999</v>
      </c>
      <c r="H264" s="376">
        <v>42946</v>
      </c>
      <c r="I264" s="376">
        <v>45275</v>
      </c>
      <c r="J264" s="376">
        <v>53929</v>
      </c>
      <c r="K264" s="303">
        <v>30</v>
      </c>
      <c r="L264" s="303">
        <v>0</v>
      </c>
    </row>
    <row r="265" spans="1:12" s="78" customFormat="1" ht="15.95" customHeight="1" x14ac:dyDescent="0.25">
      <c r="A265" s="303">
        <v>298</v>
      </c>
      <c r="B265" s="303" t="s">
        <v>686</v>
      </c>
      <c r="C265" s="374" t="s">
        <v>376</v>
      </c>
      <c r="D265" s="375">
        <v>14013.4302496652</v>
      </c>
      <c r="E265" s="375">
        <v>14013.4302496652</v>
      </c>
      <c r="F265" s="375"/>
      <c r="G265" s="375">
        <v>14013.4302496652</v>
      </c>
      <c r="H265" s="376">
        <v>44774</v>
      </c>
      <c r="I265" s="376">
        <v>45275</v>
      </c>
      <c r="J265" s="376">
        <v>48487</v>
      </c>
      <c r="K265" s="303">
        <v>10</v>
      </c>
      <c r="L265" s="303">
        <v>0</v>
      </c>
    </row>
    <row r="266" spans="1:12" s="78" customFormat="1" ht="15.95" customHeight="1" x14ac:dyDescent="0.25">
      <c r="A266" s="303">
        <v>300</v>
      </c>
      <c r="B266" s="303" t="s">
        <v>688</v>
      </c>
      <c r="C266" s="374" t="s">
        <v>377</v>
      </c>
      <c r="D266" s="375">
        <v>3172.9294019188001</v>
      </c>
      <c r="E266" s="375">
        <v>3172.9294019188001</v>
      </c>
      <c r="F266" s="375"/>
      <c r="G266" s="375">
        <v>3172.9294019188001</v>
      </c>
      <c r="H266" s="376">
        <v>43601</v>
      </c>
      <c r="I266" s="376">
        <v>43636</v>
      </c>
      <c r="J266" s="376">
        <v>47087</v>
      </c>
      <c r="K266" s="303">
        <v>9</v>
      </c>
      <c r="L266" s="303">
        <v>4</v>
      </c>
    </row>
    <row r="267" spans="1:12" s="78" customFormat="1" ht="15.95" customHeight="1" x14ac:dyDescent="0.25">
      <c r="A267" s="303">
        <v>304</v>
      </c>
      <c r="B267" s="303" t="s">
        <v>687</v>
      </c>
      <c r="C267" s="374" t="s">
        <v>619</v>
      </c>
      <c r="D267" s="375">
        <v>4631.1079068108002</v>
      </c>
      <c r="E267" s="375">
        <v>4631.1079068108002</v>
      </c>
      <c r="F267" s="375"/>
      <c r="G267" s="375">
        <v>4631.1079068108002</v>
      </c>
      <c r="H267" s="376">
        <v>45367</v>
      </c>
      <c r="I267" s="376">
        <v>45642</v>
      </c>
      <c r="J267" s="376">
        <v>48684</v>
      </c>
      <c r="K267" s="303">
        <v>9</v>
      </c>
      <c r="L267" s="303">
        <v>0</v>
      </c>
    </row>
    <row r="268" spans="1:12" s="78" customFormat="1" ht="15.95" customHeight="1" x14ac:dyDescent="0.25">
      <c r="A268" s="303">
        <v>305</v>
      </c>
      <c r="B268" s="303" t="s">
        <v>689</v>
      </c>
      <c r="C268" s="374" t="s">
        <v>378</v>
      </c>
      <c r="D268" s="375">
        <v>246.46773517320003</v>
      </c>
      <c r="E268" s="375">
        <v>246.46773517320003</v>
      </c>
      <c r="F268" s="375"/>
      <c r="G268" s="375">
        <v>246.46773517320003</v>
      </c>
      <c r="H268" s="376">
        <v>41977</v>
      </c>
      <c r="I268" s="376">
        <v>42194</v>
      </c>
      <c r="J268" s="376">
        <v>46366</v>
      </c>
      <c r="K268" s="303">
        <v>11</v>
      </c>
      <c r="L268" s="303">
        <v>10</v>
      </c>
    </row>
    <row r="269" spans="1:12" s="78" customFormat="1" ht="15.95" customHeight="1" x14ac:dyDescent="0.25">
      <c r="A269" s="303">
        <v>306</v>
      </c>
      <c r="B269" s="303" t="s">
        <v>689</v>
      </c>
      <c r="C269" s="374" t="s">
        <v>379</v>
      </c>
      <c r="D269" s="375">
        <v>11317.2034311404</v>
      </c>
      <c r="E269" s="375">
        <v>11317.2034311404</v>
      </c>
      <c r="F269" s="375"/>
      <c r="G269" s="375">
        <v>11317.2034311404</v>
      </c>
      <c r="H269" s="376">
        <v>42139</v>
      </c>
      <c r="I269" s="376">
        <v>42697</v>
      </c>
      <c r="J269" s="376">
        <v>49947</v>
      </c>
      <c r="K269" s="303">
        <v>21</v>
      </c>
      <c r="L269" s="303">
        <v>2</v>
      </c>
    </row>
    <row r="270" spans="1:12" s="78" customFormat="1" ht="15.95" customHeight="1" x14ac:dyDescent="0.25">
      <c r="A270" s="303">
        <v>307</v>
      </c>
      <c r="B270" s="303" t="s">
        <v>690</v>
      </c>
      <c r="C270" s="374" t="s">
        <v>380</v>
      </c>
      <c r="D270" s="375">
        <v>2699.9361756904</v>
      </c>
      <c r="E270" s="375">
        <v>2699.9361756904</v>
      </c>
      <c r="F270" s="375"/>
      <c r="G270" s="375">
        <v>2699.9361756904</v>
      </c>
      <c r="H270" s="376">
        <v>42416</v>
      </c>
      <c r="I270" s="376">
        <v>43052</v>
      </c>
      <c r="J270" s="376">
        <v>53885</v>
      </c>
      <c r="K270" s="303">
        <v>31</v>
      </c>
      <c r="L270" s="303">
        <v>3</v>
      </c>
    </row>
    <row r="271" spans="1:12" s="78" customFormat="1" ht="15.95" customHeight="1" x14ac:dyDescent="0.25">
      <c r="A271" s="303">
        <v>308</v>
      </c>
      <c r="B271" s="303" t="s">
        <v>690</v>
      </c>
      <c r="C271" s="374" t="s">
        <v>381</v>
      </c>
      <c r="D271" s="375">
        <v>3915.9725311620005</v>
      </c>
      <c r="E271" s="375">
        <v>3915.9725311620005</v>
      </c>
      <c r="F271" s="375"/>
      <c r="G271" s="375">
        <v>3915.9725311620005</v>
      </c>
      <c r="H271" s="376">
        <v>42324</v>
      </c>
      <c r="I271" s="376">
        <v>42797</v>
      </c>
      <c r="J271" s="376">
        <v>46365</v>
      </c>
      <c r="K271" s="303">
        <v>10</v>
      </c>
      <c r="L271" s="303">
        <v>10</v>
      </c>
    </row>
    <row r="272" spans="1:12" s="78" customFormat="1" ht="15.95" customHeight="1" x14ac:dyDescent="0.25">
      <c r="A272" s="303">
        <v>309</v>
      </c>
      <c r="B272" s="303" t="s">
        <v>690</v>
      </c>
      <c r="C272" s="374" t="s">
        <v>382</v>
      </c>
      <c r="D272" s="375">
        <v>10952.067172244399</v>
      </c>
      <c r="E272" s="375">
        <v>10952.067172244399</v>
      </c>
      <c r="F272" s="375"/>
      <c r="G272" s="375">
        <v>10952.067172244399</v>
      </c>
      <c r="H272" s="376">
        <v>43251</v>
      </c>
      <c r="I272" s="376">
        <v>43529</v>
      </c>
      <c r="J272" s="376">
        <v>54128</v>
      </c>
      <c r="K272" s="303">
        <v>29</v>
      </c>
      <c r="L272" s="303">
        <v>8</v>
      </c>
    </row>
    <row r="273" spans="1:12" s="78" customFormat="1" ht="15.95" customHeight="1" x14ac:dyDescent="0.25">
      <c r="A273" s="303">
        <v>310</v>
      </c>
      <c r="B273" s="303" t="s">
        <v>690</v>
      </c>
      <c r="C273" s="374" t="s">
        <v>383</v>
      </c>
      <c r="D273" s="375">
        <v>1945.0416903155999</v>
      </c>
      <c r="E273" s="375">
        <v>1945.0416903155999</v>
      </c>
      <c r="F273" s="375"/>
      <c r="G273" s="375">
        <v>1945.0416903155999</v>
      </c>
      <c r="H273" s="376">
        <v>42890</v>
      </c>
      <c r="I273" s="376">
        <v>45813</v>
      </c>
      <c r="J273" s="376">
        <v>54633</v>
      </c>
      <c r="K273" s="303">
        <v>31</v>
      </c>
      <c r="L273" s="303">
        <v>9</v>
      </c>
    </row>
    <row r="274" spans="1:12" s="78" customFormat="1" ht="15.95" customHeight="1" x14ac:dyDescent="0.25">
      <c r="A274" s="303">
        <v>311</v>
      </c>
      <c r="B274" s="303" t="s">
        <v>691</v>
      </c>
      <c r="C274" s="374" t="s">
        <v>384</v>
      </c>
      <c r="D274" s="375">
        <v>4586.0104245492003</v>
      </c>
      <c r="E274" s="375">
        <v>4586.0104245492003</v>
      </c>
      <c r="F274" s="375"/>
      <c r="G274" s="375">
        <v>4586.0104245492003</v>
      </c>
      <c r="H274" s="376">
        <v>43441</v>
      </c>
      <c r="I274" s="376">
        <v>44910</v>
      </c>
      <c r="J274" s="376">
        <v>54128</v>
      </c>
      <c r="K274" s="303">
        <v>29</v>
      </c>
      <c r="L274" s="303">
        <v>3</v>
      </c>
    </row>
    <row r="275" spans="1:12" s="78" customFormat="1" ht="15.95" customHeight="1" x14ac:dyDescent="0.25">
      <c r="A275" s="303">
        <v>312</v>
      </c>
      <c r="B275" s="303" t="s">
        <v>691</v>
      </c>
      <c r="C275" s="374" t="s">
        <v>385</v>
      </c>
      <c r="D275" s="375">
        <v>2990.5518659111999</v>
      </c>
      <c r="E275" s="375">
        <v>2990.5518659111999</v>
      </c>
      <c r="F275" s="375"/>
      <c r="G275" s="375">
        <v>2990.5518659111999</v>
      </c>
      <c r="H275" s="376">
        <v>42901</v>
      </c>
      <c r="I275" s="376">
        <v>43632</v>
      </c>
      <c r="J275" s="376">
        <v>54128</v>
      </c>
      <c r="K275" s="303">
        <v>30</v>
      </c>
      <c r="L275" s="303">
        <v>5</v>
      </c>
    </row>
    <row r="276" spans="1:12" s="78" customFormat="1" ht="15.95" customHeight="1" x14ac:dyDescent="0.25">
      <c r="A276" s="378" t="s">
        <v>692</v>
      </c>
      <c r="B276" s="303"/>
      <c r="C276" s="371"/>
      <c r="D276" s="372">
        <f>SUM(D277:D285)</f>
        <v>50558.971949614795</v>
      </c>
      <c r="E276" s="372">
        <f>SUM(E277:E285)</f>
        <v>50558.971949614795</v>
      </c>
      <c r="F276" s="372"/>
      <c r="G276" s="372">
        <f>SUM(G277:G285)</f>
        <v>50558.971949614795</v>
      </c>
      <c r="H276" s="376"/>
      <c r="I276" s="376"/>
      <c r="J276" s="376"/>
      <c r="K276" s="303"/>
      <c r="L276" s="303"/>
    </row>
    <row r="277" spans="1:12" s="78" customFormat="1" ht="15.95" customHeight="1" x14ac:dyDescent="0.25">
      <c r="A277" s="303">
        <v>313</v>
      </c>
      <c r="B277" s="303" t="s">
        <v>127</v>
      </c>
      <c r="C277" s="374" t="s">
        <v>386</v>
      </c>
      <c r="D277" s="375">
        <v>7278.1544299479992</v>
      </c>
      <c r="E277" s="375">
        <v>7278.1544299479992</v>
      </c>
      <c r="F277" s="375"/>
      <c r="G277" s="375">
        <v>7278.1544299479992</v>
      </c>
      <c r="H277" s="376">
        <v>43692</v>
      </c>
      <c r="I277" s="376">
        <v>45275</v>
      </c>
      <c r="J277" s="376">
        <v>55043</v>
      </c>
      <c r="K277" s="303">
        <v>31</v>
      </c>
      <c r="L277" s="303">
        <v>0</v>
      </c>
    </row>
    <row r="278" spans="1:12" s="78" customFormat="1" ht="15.95" customHeight="1" x14ac:dyDescent="0.25">
      <c r="A278" s="303">
        <v>314</v>
      </c>
      <c r="B278" s="303" t="s">
        <v>137</v>
      </c>
      <c r="C278" s="374" t="s">
        <v>387</v>
      </c>
      <c r="D278" s="375">
        <v>3357.5386029836</v>
      </c>
      <c r="E278" s="375">
        <v>3357.5386029836</v>
      </c>
      <c r="F278" s="375"/>
      <c r="G278" s="375">
        <v>3357.5386029836</v>
      </c>
      <c r="H278" s="376">
        <v>42963</v>
      </c>
      <c r="I278" s="376">
        <v>43151</v>
      </c>
      <c r="J278" s="376">
        <v>54128</v>
      </c>
      <c r="K278" s="303">
        <v>30</v>
      </c>
      <c r="L278" s="303">
        <v>2</v>
      </c>
    </row>
    <row r="279" spans="1:12" s="78" customFormat="1" ht="15.95" customHeight="1" x14ac:dyDescent="0.25">
      <c r="A279" s="303">
        <v>316</v>
      </c>
      <c r="B279" s="303" t="s">
        <v>141</v>
      </c>
      <c r="C279" s="374" t="s">
        <v>388</v>
      </c>
      <c r="D279" s="375">
        <v>443.38117584240001</v>
      </c>
      <c r="E279" s="375">
        <v>443.38117584240001</v>
      </c>
      <c r="F279" s="375"/>
      <c r="G279" s="375">
        <v>443.38117584240001</v>
      </c>
      <c r="H279" s="376">
        <v>42643</v>
      </c>
      <c r="I279" s="376">
        <v>42909</v>
      </c>
      <c r="J279" s="376">
        <v>49947</v>
      </c>
      <c r="K279" s="303">
        <v>19</v>
      </c>
      <c r="L279" s="303">
        <v>11</v>
      </c>
    </row>
    <row r="280" spans="1:12" s="78" customFormat="1" ht="15.95" customHeight="1" x14ac:dyDescent="0.25">
      <c r="A280" s="303">
        <v>317</v>
      </c>
      <c r="B280" s="303" t="s">
        <v>229</v>
      </c>
      <c r="C280" s="374" t="s">
        <v>389</v>
      </c>
      <c r="D280" s="375">
        <v>2543.9654721972001</v>
      </c>
      <c r="E280" s="375">
        <v>2543.9654721972001</v>
      </c>
      <c r="F280" s="375"/>
      <c r="G280" s="375">
        <v>2543.9654721972001</v>
      </c>
      <c r="H280" s="376">
        <v>42619</v>
      </c>
      <c r="I280" s="376">
        <v>42891</v>
      </c>
      <c r="J280" s="376">
        <v>49947</v>
      </c>
      <c r="K280" s="303">
        <v>19</v>
      </c>
      <c r="L280" s="303">
        <v>11</v>
      </c>
    </row>
    <row r="281" spans="1:12" s="78" customFormat="1" ht="15.95" customHeight="1" x14ac:dyDescent="0.25">
      <c r="A281" s="303">
        <v>318</v>
      </c>
      <c r="B281" s="303" t="s">
        <v>693</v>
      </c>
      <c r="C281" s="374" t="s">
        <v>390</v>
      </c>
      <c r="D281" s="375">
        <v>1056.602815216</v>
      </c>
      <c r="E281" s="375">
        <v>1056.602815216</v>
      </c>
      <c r="F281" s="375"/>
      <c r="G281" s="375">
        <v>1056.602815216</v>
      </c>
      <c r="H281" s="376">
        <v>42485</v>
      </c>
      <c r="I281" s="376">
        <v>42545</v>
      </c>
      <c r="J281" s="376">
        <v>46139</v>
      </c>
      <c r="K281" s="303">
        <v>9</v>
      </c>
      <c r="L281" s="303">
        <v>6</v>
      </c>
    </row>
    <row r="282" spans="1:12" s="78" customFormat="1" ht="15.95" customHeight="1" x14ac:dyDescent="0.25">
      <c r="A282" s="303">
        <v>319</v>
      </c>
      <c r="B282" s="303" t="s">
        <v>251</v>
      </c>
      <c r="C282" s="374" t="s">
        <v>391</v>
      </c>
      <c r="D282" s="375">
        <v>3016.8400007344003</v>
      </c>
      <c r="E282" s="375">
        <v>3016.8400007344003</v>
      </c>
      <c r="F282" s="375"/>
      <c r="G282" s="375">
        <v>3016.8400007344003</v>
      </c>
      <c r="H282" s="376">
        <v>42853</v>
      </c>
      <c r="I282" s="376">
        <v>42870</v>
      </c>
      <c r="J282" s="376">
        <v>46365</v>
      </c>
      <c r="K282" s="303">
        <v>9</v>
      </c>
      <c r="L282" s="303">
        <v>6</v>
      </c>
    </row>
    <row r="283" spans="1:12" s="78" customFormat="1" ht="15.95" customHeight="1" x14ac:dyDescent="0.25">
      <c r="A283" s="303">
        <v>320</v>
      </c>
      <c r="B283" s="303" t="s">
        <v>137</v>
      </c>
      <c r="C283" s="374" t="s">
        <v>392</v>
      </c>
      <c r="D283" s="375">
        <v>10575.1085617472</v>
      </c>
      <c r="E283" s="375">
        <v>10575.1085617472</v>
      </c>
      <c r="F283" s="375"/>
      <c r="G283" s="375">
        <v>10575.1085617472</v>
      </c>
      <c r="H283" s="376">
        <v>42584</v>
      </c>
      <c r="I283" s="376">
        <v>42919</v>
      </c>
      <c r="J283" s="376">
        <v>49947</v>
      </c>
      <c r="K283" s="303">
        <v>19</v>
      </c>
      <c r="L283" s="303">
        <v>11</v>
      </c>
    </row>
    <row r="284" spans="1:12" s="78" customFormat="1" ht="15.95" customHeight="1" x14ac:dyDescent="0.25">
      <c r="A284" s="303">
        <v>321</v>
      </c>
      <c r="B284" s="303" t="s">
        <v>229</v>
      </c>
      <c r="C284" s="374" t="s">
        <v>393</v>
      </c>
      <c r="D284" s="375">
        <v>512.67104360639996</v>
      </c>
      <c r="E284" s="375">
        <v>512.67104360639996</v>
      </c>
      <c r="F284" s="375"/>
      <c r="G284" s="375">
        <v>512.67104360639996</v>
      </c>
      <c r="H284" s="376">
        <v>42658</v>
      </c>
      <c r="I284" s="376">
        <v>46279</v>
      </c>
      <c r="J284" s="376">
        <v>55120</v>
      </c>
      <c r="K284" s="303">
        <v>34</v>
      </c>
      <c r="L284" s="303">
        <v>0</v>
      </c>
    </row>
    <row r="285" spans="1:12" s="78" customFormat="1" ht="15.95" customHeight="1" x14ac:dyDescent="0.25">
      <c r="A285" s="303">
        <v>322</v>
      </c>
      <c r="B285" s="303" t="s">
        <v>251</v>
      </c>
      <c r="C285" s="374" t="s">
        <v>394</v>
      </c>
      <c r="D285" s="375">
        <v>21774.7098473396</v>
      </c>
      <c r="E285" s="375">
        <v>21774.7098473396</v>
      </c>
      <c r="F285" s="375"/>
      <c r="G285" s="375">
        <v>21774.7098473396</v>
      </c>
      <c r="H285" s="376">
        <v>42392</v>
      </c>
      <c r="I285" s="376">
        <v>43287</v>
      </c>
      <c r="J285" s="376">
        <v>54128</v>
      </c>
      <c r="K285" s="303">
        <v>31</v>
      </c>
      <c r="L285" s="303">
        <v>11</v>
      </c>
    </row>
    <row r="286" spans="1:12" s="84" customFormat="1" ht="15.95" customHeight="1" x14ac:dyDescent="0.25">
      <c r="A286" s="378" t="s">
        <v>694</v>
      </c>
      <c r="B286" s="303"/>
      <c r="C286" s="371"/>
      <c r="D286" s="372">
        <f>SUM(D287:D295)</f>
        <v>44940.784905904802</v>
      </c>
      <c r="E286" s="372">
        <f>SUM(E287:E295)</f>
        <v>44940.784905904802</v>
      </c>
      <c r="F286" s="372"/>
      <c r="G286" s="372">
        <f>SUM(G287:G295)</f>
        <v>44940.784905904802</v>
      </c>
      <c r="H286" s="376"/>
      <c r="I286" s="376"/>
      <c r="J286" s="376"/>
      <c r="K286" s="303"/>
      <c r="L286" s="303"/>
    </row>
    <row r="287" spans="1:12" s="78" customFormat="1" ht="15.95" customHeight="1" x14ac:dyDescent="0.25">
      <c r="A287" s="374">
        <v>327</v>
      </c>
      <c r="B287" s="303" t="s">
        <v>125</v>
      </c>
      <c r="C287" s="374" t="s">
        <v>395</v>
      </c>
      <c r="D287" s="375">
        <v>746.16803244760001</v>
      </c>
      <c r="E287" s="375">
        <v>746.16803244760001</v>
      </c>
      <c r="F287" s="375"/>
      <c r="G287" s="375">
        <v>746.16803244760001</v>
      </c>
      <c r="H287" s="376">
        <v>43747</v>
      </c>
      <c r="I287" s="376">
        <v>44561</v>
      </c>
      <c r="J287" s="376">
        <v>54868</v>
      </c>
      <c r="K287" s="303">
        <v>30</v>
      </c>
      <c r="L287" s="303">
        <v>2</v>
      </c>
    </row>
    <row r="288" spans="1:12" s="78" customFormat="1" ht="15.95" customHeight="1" x14ac:dyDescent="0.25">
      <c r="A288" s="374">
        <v>328</v>
      </c>
      <c r="B288" s="303" t="s">
        <v>137</v>
      </c>
      <c r="C288" s="374" t="s">
        <v>396</v>
      </c>
      <c r="D288" s="375">
        <v>228.1043007056</v>
      </c>
      <c r="E288" s="375">
        <v>228.1043007056</v>
      </c>
      <c r="F288" s="375"/>
      <c r="G288" s="375">
        <v>228.1043007056</v>
      </c>
      <c r="H288" s="376">
        <v>43208</v>
      </c>
      <c r="I288" s="376">
        <v>43208</v>
      </c>
      <c r="J288" s="376">
        <v>54128</v>
      </c>
      <c r="K288" s="303">
        <v>29</v>
      </c>
      <c r="L288" s="303">
        <v>8</v>
      </c>
    </row>
    <row r="289" spans="1:12" s="78" customFormat="1" ht="15.95" customHeight="1" x14ac:dyDescent="0.25">
      <c r="A289" s="374">
        <v>329</v>
      </c>
      <c r="B289" s="303" t="s">
        <v>125</v>
      </c>
      <c r="C289" s="374" t="s">
        <v>695</v>
      </c>
      <c r="D289" s="375">
        <v>669.42573846999994</v>
      </c>
      <c r="E289" s="375">
        <v>669.42573846999994</v>
      </c>
      <c r="F289" s="375"/>
      <c r="G289" s="375">
        <v>669.42573846999994</v>
      </c>
      <c r="H289" s="376">
        <v>44928</v>
      </c>
      <c r="I289" s="376">
        <v>46020</v>
      </c>
      <c r="J289" s="376">
        <v>49094</v>
      </c>
      <c r="K289" s="303">
        <v>10</v>
      </c>
      <c r="L289" s="303">
        <v>0</v>
      </c>
    </row>
    <row r="290" spans="1:12" s="78" customFormat="1" ht="15.95" customHeight="1" x14ac:dyDescent="0.25">
      <c r="A290" s="374">
        <v>330</v>
      </c>
      <c r="B290" s="303" t="s">
        <v>156</v>
      </c>
      <c r="C290" s="374" t="s">
        <v>696</v>
      </c>
      <c r="D290" s="375">
        <v>8147.0201716419997</v>
      </c>
      <c r="E290" s="375">
        <v>8147.0201716419997</v>
      </c>
      <c r="F290" s="375"/>
      <c r="G290" s="375">
        <v>8147.0201716419997</v>
      </c>
      <c r="H290" s="376">
        <v>44928</v>
      </c>
      <c r="I290" s="376">
        <v>46262</v>
      </c>
      <c r="J290" s="376">
        <v>55061</v>
      </c>
      <c r="K290" s="303">
        <v>25</v>
      </c>
      <c r="L290" s="303">
        <v>11</v>
      </c>
    </row>
    <row r="291" spans="1:12" s="78" customFormat="1" ht="15.95" customHeight="1" x14ac:dyDescent="0.25">
      <c r="A291" s="374">
        <v>331</v>
      </c>
      <c r="B291" s="303" t="s">
        <v>137</v>
      </c>
      <c r="C291" s="374" t="s">
        <v>697</v>
      </c>
      <c r="D291" s="375">
        <v>374.32562557680001</v>
      </c>
      <c r="E291" s="375">
        <v>374.32562557680001</v>
      </c>
      <c r="F291" s="375"/>
      <c r="G291" s="375">
        <v>374.32562557680001</v>
      </c>
      <c r="H291" s="376">
        <v>45933</v>
      </c>
      <c r="I291" s="376">
        <v>46385</v>
      </c>
      <c r="J291" s="376">
        <v>49067</v>
      </c>
      <c r="K291" s="303">
        <v>8</v>
      </c>
      <c r="L291" s="303">
        <v>6</v>
      </c>
    </row>
    <row r="292" spans="1:12" s="78" customFormat="1" ht="15.95" customHeight="1" x14ac:dyDescent="0.25">
      <c r="A292" s="374">
        <v>336</v>
      </c>
      <c r="B292" s="303" t="s">
        <v>229</v>
      </c>
      <c r="C292" s="374" t="s">
        <v>397</v>
      </c>
      <c r="D292" s="375">
        <v>10494.552715178001</v>
      </c>
      <c r="E292" s="375">
        <v>10494.552715178001</v>
      </c>
      <c r="F292" s="375"/>
      <c r="G292" s="375">
        <v>10494.552715178001</v>
      </c>
      <c r="H292" s="376">
        <v>43069</v>
      </c>
      <c r="I292" s="376">
        <v>43845</v>
      </c>
      <c r="J292" s="376">
        <v>54633</v>
      </c>
      <c r="K292" s="303">
        <v>31</v>
      </c>
      <c r="L292" s="303">
        <v>7</v>
      </c>
    </row>
    <row r="293" spans="1:12" s="78" customFormat="1" ht="15.95" customHeight="1" x14ac:dyDescent="0.25">
      <c r="A293" s="374">
        <v>337</v>
      </c>
      <c r="B293" s="303" t="s">
        <v>229</v>
      </c>
      <c r="C293" s="374" t="s">
        <v>398</v>
      </c>
      <c r="D293" s="375">
        <v>9925.4799904275988</v>
      </c>
      <c r="E293" s="375">
        <v>9925.4799904275988</v>
      </c>
      <c r="F293" s="375"/>
      <c r="G293" s="375">
        <v>9925.4799904275988</v>
      </c>
      <c r="H293" s="376">
        <v>43322</v>
      </c>
      <c r="I293" s="376">
        <v>45275</v>
      </c>
      <c r="J293" s="376">
        <v>54493</v>
      </c>
      <c r="K293" s="303">
        <v>30</v>
      </c>
      <c r="L293" s="303">
        <v>6</v>
      </c>
    </row>
    <row r="294" spans="1:12" s="78" customFormat="1" ht="15.95" customHeight="1" x14ac:dyDescent="0.25">
      <c r="A294" s="374">
        <v>338</v>
      </c>
      <c r="B294" s="303" t="s">
        <v>229</v>
      </c>
      <c r="C294" s="374" t="s">
        <v>399</v>
      </c>
      <c r="D294" s="375">
        <v>2086.8876401339999</v>
      </c>
      <c r="E294" s="375">
        <v>2086.8876401339999</v>
      </c>
      <c r="F294" s="375"/>
      <c r="G294" s="375">
        <v>2086.8876401339999</v>
      </c>
      <c r="H294" s="376">
        <v>43416</v>
      </c>
      <c r="I294" s="376">
        <v>46276</v>
      </c>
      <c r="J294" s="376">
        <v>54766</v>
      </c>
      <c r="K294" s="303">
        <v>31</v>
      </c>
      <c r="L294" s="303">
        <v>0</v>
      </c>
    </row>
    <row r="295" spans="1:12" s="78" customFormat="1" ht="15.95" customHeight="1" x14ac:dyDescent="0.25">
      <c r="A295" s="374">
        <v>339</v>
      </c>
      <c r="B295" s="303" t="s">
        <v>229</v>
      </c>
      <c r="C295" s="374" t="s">
        <v>400</v>
      </c>
      <c r="D295" s="375">
        <v>12268.820691323201</v>
      </c>
      <c r="E295" s="375">
        <v>12268.820691323201</v>
      </c>
      <c r="F295" s="375"/>
      <c r="G295" s="375">
        <v>12268.820691323201</v>
      </c>
      <c r="H295" s="376">
        <v>42636</v>
      </c>
      <c r="I295" s="376">
        <v>43191</v>
      </c>
      <c r="J295" s="376">
        <v>54128</v>
      </c>
      <c r="K295" s="303">
        <v>31</v>
      </c>
      <c r="L295" s="303">
        <v>4</v>
      </c>
    </row>
    <row r="296" spans="1:12" s="78" customFormat="1" ht="15.95" customHeight="1" x14ac:dyDescent="0.25">
      <c r="A296" s="378" t="s">
        <v>698</v>
      </c>
      <c r="B296" s="303"/>
      <c r="C296" s="371"/>
      <c r="D296" s="372">
        <f>SUM(D297:D299)</f>
        <v>5773.3631823960004</v>
      </c>
      <c r="E296" s="372">
        <f>SUM(E297:E299)</f>
        <v>5773.3631823960004</v>
      </c>
      <c r="F296" s="372"/>
      <c r="G296" s="372">
        <f>SUM(G297:G299)</f>
        <v>5773.3631823960004</v>
      </c>
      <c r="H296" s="376"/>
      <c r="I296" s="376"/>
      <c r="J296" s="376"/>
      <c r="K296" s="303"/>
      <c r="L296" s="303"/>
    </row>
    <row r="297" spans="1:12" s="78" customFormat="1" ht="15.95" customHeight="1" x14ac:dyDescent="0.25">
      <c r="A297" s="303">
        <v>348</v>
      </c>
      <c r="B297" s="303" t="s">
        <v>141</v>
      </c>
      <c r="C297" s="374" t="s">
        <v>401</v>
      </c>
      <c r="D297" s="375">
        <v>1001.4617991480001</v>
      </c>
      <c r="E297" s="375">
        <v>1001.4617991480001</v>
      </c>
      <c r="F297" s="375"/>
      <c r="G297" s="375">
        <v>1001.4617991480001</v>
      </c>
      <c r="H297" s="376">
        <v>44009</v>
      </c>
      <c r="I297" s="376">
        <v>44009</v>
      </c>
      <c r="J297" s="376">
        <v>54868</v>
      </c>
      <c r="K297" s="303">
        <v>28</v>
      </c>
      <c r="L297" s="303">
        <v>8</v>
      </c>
    </row>
    <row r="298" spans="1:12" s="78" customFormat="1" ht="15.95" customHeight="1" x14ac:dyDescent="0.25">
      <c r="A298" s="303">
        <v>349</v>
      </c>
      <c r="B298" s="303" t="s">
        <v>229</v>
      </c>
      <c r="C298" s="374" t="s">
        <v>402</v>
      </c>
      <c r="D298" s="375">
        <v>1183.8063474812</v>
      </c>
      <c r="E298" s="375">
        <v>1183.8063474812</v>
      </c>
      <c r="F298" s="375"/>
      <c r="G298" s="375">
        <v>1183.8063474812</v>
      </c>
      <c r="H298" s="376">
        <v>43425</v>
      </c>
      <c r="I298" s="376">
        <v>46234</v>
      </c>
      <c r="J298" s="376">
        <v>54882</v>
      </c>
      <c r="K298" s="303">
        <v>31</v>
      </c>
      <c r="L298" s="303">
        <v>3</v>
      </c>
    </row>
    <row r="299" spans="1:12" s="78" customFormat="1" ht="15.95" customHeight="1" x14ac:dyDescent="0.25">
      <c r="A299" s="303">
        <v>350</v>
      </c>
      <c r="B299" s="303" t="s">
        <v>229</v>
      </c>
      <c r="C299" s="374" t="s">
        <v>403</v>
      </c>
      <c r="D299" s="375">
        <v>3588.0950357668003</v>
      </c>
      <c r="E299" s="375">
        <v>3588.0950357668003</v>
      </c>
      <c r="F299" s="375"/>
      <c r="G299" s="375">
        <v>3588.0950357668003</v>
      </c>
      <c r="H299" s="376">
        <v>43261</v>
      </c>
      <c r="I299" s="376">
        <v>44372</v>
      </c>
      <c r="J299" s="376">
        <v>54868</v>
      </c>
      <c r="K299" s="303">
        <v>31</v>
      </c>
      <c r="L299" s="303">
        <v>5</v>
      </c>
    </row>
    <row r="300" spans="1:12" s="78" customFormat="1" ht="15.95" customHeight="1" x14ac:dyDescent="0.25">
      <c r="A300" s="378" t="s">
        <v>699</v>
      </c>
      <c r="B300" s="303"/>
      <c r="C300" s="374"/>
      <c r="D300" s="372">
        <f>SUM(D301:D304)</f>
        <v>35686.153722667201</v>
      </c>
      <c r="E300" s="372">
        <f>SUM(E301:E304)</f>
        <v>35686.153722667201</v>
      </c>
      <c r="F300" s="372"/>
      <c r="G300" s="372">
        <f>SUM(G301:G304)</f>
        <v>35686.153722667201</v>
      </c>
      <c r="H300" s="376"/>
      <c r="I300" s="376"/>
      <c r="J300" s="376"/>
      <c r="K300" s="303"/>
      <c r="L300" s="303"/>
    </row>
    <row r="301" spans="1:12" s="78" customFormat="1" ht="15.95" customHeight="1" x14ac:dyDescent="0.25">
      <c r="A301" s="303">
        <v>352</v>
      </c>
      <c r="B301" s="303" t="s">
        <v>229</v>
      </c>
      <c r="C301" s="374" t="s">
        <v>700</v>
      </c>
      <c r="D301" s="375">
        <v>14551.340267965201</v>
      </c>
      <c r="E301" s="375">
        <v>14551.340267965201</v>
      </c>
      <c r="F301" s="375"/>
      <c r="G301" s="375">
        <v>14551.340267965201</v>
      </c>
      <c r="H301" s="376">
        <v>45079</v>
      </c>
      <c r="I301" s="376">
        <v>45413</v>
      </c>
      <c r="J301" s="376">
        <v>56037</v>
      </c>
      <c r="K301" s="303">
        <v>30</v>
      </c>
      <c r="L301" s="303">
        <v>0</v>
      </c>
    </row>
    <row r="302" spans="1:12" s="78" customFormat="1" ht="15.95" customHeight="1" x14ac:dyDescent="0.25">
      <c r="A302" s="303">
        <v>353</v>
      </c>
      <c r="B302" s="303" t="s">
        <v>137</v>
      </c>
      <c r="C302" s="374" t="s">
        <v>701</v>
      </c>
      <c r="D302" s="375">
        <v>1048.3267110335998</v>
      </c>
      <c r="E302" s="375">
        <v>1048.3267110335998</v>
      </c>
      <c r="F302" s="375"/>
      <c r="G302" s="375">
        <v>1048.3267110335998</v>
      </c>
      <c r="H302" s="376">
        <v>45233</v>
      </c>
      <c r="I302" s="376">
        <v>45232</v>
      </c>
      <c r="J302" s="376">
        <v>56189</v>
      </c>
      <c r="K302" s="303">
        <v>29</v>
      </c>
      <c r="L302" s="303">
        <v>6</v>
      </c>
    </row>
    <row r="303" spans="1:12" s="78" customFormat="1" ht="15.95" customHeight="1" x14ac:dyDescent="0.25">
      <c r="A303" s="303">
        <v>354</v>
      </c>
      <c r="B303" s="303" t="s">
        <v>229</v>
      </c>
      <c r="C303" s="374" t="s">
        <v>702</v>
      </c>
      <c r="D303" s="375">
        <v>14980.3661928316</v>
      </c>
      <c r="E303" s="375">
        <v>14980.3661928316</v>
      </c>
      <c r="F303" s="375"/>
      <c r="G303" s="375">
        <v>14980.3661928316</v>
      </c>
      <c r="H303" s="376">
        <v>45414</v>
      </c>
      <c r="I303" s="376">
        <v>45779</v>
      </c>
      <c r="J303" s="376">
        <v>56371</v>
      </c>
      <c r="K303" s="303">
        <v>30</v>
      </c>
      <c r="L303" s="303">
        <v>0</v>
      </c>
    </row>
    <row r="304" spans="1:12" s="78" customFormat="1" ht="15.95" customHeight="1" x14ac:dyDescent="0.25">
      <c r="A304" s="303">
        <v>355</v>
      </c>
      <c r="B304" s="303" t="s">
        <v>229</v>
      </c>
      <c r="C304" s="374" t="s">
        <v>703</v>
      </c>
      <c r="D304" s="375">
        <v>5106.1205508368002</v>
      </c>
      <c r="E304" s="375">
        <v>5106.1205508368002</v>
      </c>
      <c r="F304" s="375"/>
      <c r="G304" s="375">
        <v>5106.1205508368002</v>
      </c>
      <c r="H304" s="376">
        <v>45414</v>
      </c>
      <c r="I304" s="376">
        <v>45779</v>
      </c>
      <c r="J304" s="376">
        <v>56371</v>
      </c>
      <c r="K304" s="303">
        <v>30</v>
      </c>
      <c r="L304" s="303">
        <v>0</v>
      </c>
    </row>
    <row r="305" spans="1:12" s="78" customFormat="1" ht="15.95" customHeight="1" x14ac:dyDescent="0.25">
      <c r="A305" s="378" t="s">
        <v>704</v>
      </c>
      <c r="B305" s="303"/>
      <c r="C305" s="374"/>
      <c r="D305" s="372">
        <f>SUM(D306:D309)</f>
        <v>66467.972625538794</v>
      </c>
      <c r="E305" s="372">
        <f>SUM(E306:E309)</f>
        <v>66467.972625538794</v>
      </c>
      <c r="F305" s="372"/>
      <c r="G305" s="372">
        <f>SUM(G306:G309)</f>
        <v>66467.972625538794</v>
      </c>
      <c r="H305" s="376"/>
      <c r="I305" s="376"/>
      <c r="J305" s="376"/>
      <c r="K305" s="303"/>
      <c r="L305" s="303"/>
    </row>
    <row r="306" spans="1:12" s="78" customFormat="1" ht="15.95" customHeight="1" x14ac:dyDescent="0.25">
      <c r="A306" s="371">
        <v>356</v>
      </c>
      <c r="B306" s="303" t="s">
        <v>229</v>
      </c>
      <c r="C306" s="374" t="s">
        <v>705</v>
      </c>
      <c r="D306" s="375">
        <v>7255.2222931019996</v>
      </c>
      <c r="E306" s="375">
        <v>7255.2222931019996</v>
      </c>
      <c r="F306" s="375"/>
      <c r="G306" s="375">
        <v>7255.2222931019996</v>
      </c>
      <c r="H306" s="376">
        <v>45383</v>
      </c>
      <c r="I306" s="376">
        <v>45751</v>
      </c>
      <c r="J306" s="376">
        <v>56340</v>
      </c>
      <c r="K306" s="303">
        <v>30</v>
      </c>
      <c r="L306" s="303">
        <v>0</v>
      </c>
    </row>
    <row r="307" spans="1:12" s="78" customFormat="1" ht="15.95" customHeight="1" x14ac:dyDescent="0.25">
      <c r="A307" s="371">
        <v>357</v>
      </c>
      <c r="B307" s="303" t="s">
        <v>229</v>
      </c>
      <c r="C307" s="374" t="s">
        <v>706</v>
      </c>
      <c r="D307" s="375">
        <v>17197.327039430798</v>
      </c>
      <c r="E307" s="375">
        <v>17197.327039430798</v>
      </c>
      <c r="F307" s="375"/>
      <c r="G307" s="375">
        <v>17197.327039430798</v>
      </c>
      <c r="H307" s="376">
        <v>45383</v>
      </c>
      <c r="I307" s="376">
        <v>45749</v>
      </c>
      <c r="J307" s="376">
        <v>56340</v>
      </c>
      <c r="K307" s="303">
        <v>30</v>
      </c>
      <c r="L307" s="303">
        <v>0</v>
      </c>
    </row>
    <row r="308" spans="1:12" s="78" customFormat="1" ht="15.95" customHeight="1" x14ac:dyDescent="0.25">
      <c r="A308" s="371">
        <v>358</v>
      </c>
      <c r="B308" s="303" t="s">
        <v>229</v>
      </c>
      <c r="C308" s="374" t="s">
        <v>707</v>
      </c>
      <c r="D308" s="375">
        <v>29221.478892042396</v>
      </c>
      <c r="E308" s="375">
        <v>29221.478892042396</v>
      </c>
      <c r="F308" s="375"/>
      <c r="G308" s="375">
        <v>29221.478892042396</v>
      </c>
      <c r="H308" s="376">
        <v>45748</v>
      </c>
      <c r="I308" s="376">
        <v>46115</v>
      </c>
      <c r="J308" s="376">
        <v>56705</v>
      </c>
      <c r="K308" s="303">
        <v>30</v>
      </c>
      <c r="L308" s="303">
        <v>0</v>
      </c>
    </row>
    <row r="309" spans="1:12" s="78" customFormat="1" ht="15.95" customHeight="1" x14ac:dyDescent="0.25">
      <c r="A309" s="371">
        <v>359</v>
      </c>
      <c r="B309" s="303" t="s">
        <v>229</v>
      </c>
      <c r="C309" s="374" t="s">
        <v>708</v>
      </c>
      <c r="D309" s="375">
        <v>12793.944400963599</v>
      </c>
      <c r="E309" s="375">
        <v>12793.944400963599</v>
      </c>
      <c r="F309" s="375"/>
      <c r="G309" s="375">
        <v>12793.944400963599</v>
      </c>
      <c r="H309" s="376">
        <v>45748</v>
      </c>
      <c r="I309" s="376">
        <v>46114</v>
      </c>
      <c r="J309" s="376">
        <v>56705</v>
      </c>
      <c r="K309" s="303">
        <v>30</v>
      </c>
      <c r="L309" s="303">
        <v>0</v>
      </c>
    </row>
    <row r="310" spans="1:12" s="78" customFormat="1" ht="15.95" customHeight="1" x14ac:dyDescent="0.25">
      <c r="A310" s="378" t="s">
        <v>709</v>
      </c>
      <c r="B310" s="303"/>
      <c r="C310" s="374"/>
      <c r="D310" s="372">
        <f>SUM(D311:D314)</f>
        <v>3746.3343932407997</v>
      </c>
      <c r="E310" s="372">
        <f>SUM(E311:E314)</f>
        <v>3746.3343932407997</v>
      </c>
      <c r="F310" s="372"/>
      <c r="G310" s="372">
        <f>SUM(G311:G314)</f>
        <v>3746.3343932407997</v>
      </c>
      <c r="H310" s="376"/>
      <c r="I310" s="376"/>
      <c r="J310" s="376"/>
      <c r="K310" s="303"/>
      <c r="L310" s="303"/>
    </row>
    <row r="311" spans="1:12" s="78" customFormat="1" ht="15.95" customHeight="1" x14ac:dyDescent="0.25">
      <c r="A311" s="303">
        <v>360</v>
      </c>
      <c r="B311" s="303" t="s">
        <v>141</v>
      </c>
      <c r="C311" s="374" t="s">
        <v>710</v>
      </c>
      <c r="D311" s="375">
        <v>636.75608190799994</v>
      </c>
      <c r="E311" s="375">
        <v>636.75608190799994</v>
      </c>
      <c r="F311" s="375"/>
      <c r="G311" s="375">
        <v>636.75608190799994</v>
      </c>
      <c r="H311" s="376">
        <v>46113</v>
      </c>
      <c r="I311" s="376">
        <v>46113</v>
      </c>
      <c r="J311" s="376">
        <v>53419</v>
      </c>
      <c r="K311" s="303">
        <v>20</v>
      </c>
      <c r="L311" s="303">
        <v>0</v>
      </c>
    </row>
    <row r="312" spans="1:12" s="78" customFormat="1" ht="15.95" customHeight="1" x14ac:dyDescent="0.25">
      <c r="A312" s="303">
        <v>361</v>
      </c>
      <c r="B312" s="303" t="s">
        <v>141</v>
      </c>
      <c r="C312" s="374" t="s">
        <v>711</v>
      </c>
      <c r="D312" s="375">
        <v>391.40717567399997</v>
      </c>
      <c r="E312" s="375">
        <v>391.40717567399997</v>
      </c>
      <c r="F312" s="375"/>
      <c r="G312" s="375">
        <v>391.40717567399997</v>
      </c>
      <c r="H312" s="376">
        <v>46113</v>
      </c>
      <c r="I312" s="376">
        <v>46113</v>
      </c>
      <c r="J312" s="376">
        <v>53419</v>
      </c>
      <c r="K312" s="303">
        <v>20</v>
      </c>
      <c r="L312" s="303">
        <v>0</v>
      </c>
    </row>
    <row r="313" spans="1:12" s="78" customFormat="1" ht="15.95" customHeight="1" x14ac:dyDescent="0.25">
      <c r="A313" s="303">
        <v>362</v>
      </c>
      <c r="B313" s="303" t="s">
        <v>141</v>
      </c>
      <c r="C313" s="374" t="s">
        <v>712</v>
      </c>
      <c r="D313" s="375">
        <v>451.9374398896</v>
      </c>
      <c r="E313" s="375">
        <v>451.9374398896</v>
      </c>
      <c r="F313" s="375"/>
      <c r="G313" s="375">
        <v>451.9374398896</v>
      </c>
      <c r="H313" s="376">
        <v>46113</v>
      </c>
      <c r="I313" s="376">
        <v>46113</v>
      </c>
      <c r="J313" s="376">
        <v>53419</v>
      </c>
      <c r="K313" s="303">
        <v>20</v>
      </c>
      <c r="L313" s="303">
        <v>0</v>
      </c>
    </row>
    <row r="314" spans="1:12" s="78" customFormat="1" ht="15.95" customHeight="1" thickBot="1" x14ac:dyDescent="0.3">
      <c r="A314" s="351">
        <v>363</v>
      </c>
      <c r="B314" s="351" t="s">
        <v>229</v>
      </c>
      <c r="C314" s="386" t="s">
        <v>713</v>
      </c>
      <c r="D314" s="387">
        <v>2266.2336957692</v>
      </c>
      <c r="E314" s="387">
        <v>2266.2336957692</v>
      </c>
      <c r="F314" s="387"/>
      <c r="G314" s="387">
        <v>2266.2336957692</v>
      </c>
      <c r="H314" s="388">
        <v>46113</v>
      </c>
      <c r="I314" s="388">
        <v>46113</v>
      </c>
      <c r="J314" s="388">
        <v>53419</v>
      </c>
      <c r="K314" s="351">
        <v>20</v>
      </c>
      <c r="L314" s="351">
        <v>0</v>
      </c>
    </row>
    <row r="315" spans="1:12" ht="18" customHeight="1" x14ac:dyDescent="0.25">
      <c r="A315" s="361" t="s">
        <v>759</v>
      </c>
      <c r="B315" s="362"/>
      <c r="C315" s="363"/>
      <c r="D315" s="362"/>
      <c r="E315" s="362"/>
      <c r="F315" s="362"/>
      <c r="G315" s="362"/>
      <c r="H315" s="362"/>
      <c r="I315" s="362"/>
      <c r="J315" s="362"/>
      <c r="K315" s="362"/>
      <c r="L315" s="362"/>
    </row>
    <row r="316" spans="1:12" ht="18" customHeight="1" x14ac:dyDescent="0.25">
      <c r="A316" s="451" t="s">
        <v>935</v>
      </c>
      <c r="B316" s="451"/>
      <c r="C316" s="451"/>
      <c r="D316" s="451"/>
      <c r="E316" s="451"/>
      <c r="F316" s="451"/>
      <c r="G316" s="451"/>
      <c r="H316" s="451"/>
      <c r="I316" s="451"/>
      <c r="J316" s="451"/>
      <c r="K316" s="451"/>
      <c r="L316" s="225"/>
    </row>
    <row r="317" spans="1:12" ht="18" customHeight="1" x14ac:dyDescent="0.25">
      <c r="A317" s="450" t="s">
        <v>936</v>
      </c>
      <c r="B317" s="450"/>
      <c r="C317" s="450"/>
      <c r="D317" s="450"/>
      <c r="E317" s="450"/>
      <c r="F317" s="450"/>
      <c r="G317" s="450"/>
      <c r="H317" s="450"/>
      <c r="I317" s="450"/>
      <c r="J317" s="450"/>
      <c r="K317" s="450"/>
      <c r="L317" s="450"/>
    </row>
    <row r="318" spans="1:12" ht="18" customHeight="1" x14ac:dyDescent="0.25">
      <c r="A318" s="362" t="s">
        <v>734</v>
      </c>
      <c r="B318" s="225"/>
      <c r="C318" s="364"/>
      <c r="D318" s="225"/>
      <c r="E318" s="225"/>
      <c r="F318" s="225"/>
      <c r="G318" s="225"/>
      <c r="H318" s="225"/>
      <c r="I318" s="225"/>
      <c r="J318" s="225"/>
      <c r="K318" s="225"/>
      <c r="L318" s="225"/>
    </row>
    <row r="319" spans="1:12" ht="18" customHeight="1" x14ac:dyDescent="0.25">
      <c r="A319" s="450" t="s">
        <v>930</v>
      </c>
      <c r="B319" s="450"/>
      <c r="C319" s="450"/>
      <c r="D319" s="450"/>
      <c r="E319" s="450"/>
      <c r="F319" s="450"/>
      <c r="G319" s="450"/>
      <c r="H319" s="450"/>
      <c r="I319" s="450"/>
      <c r="J319" s="450"/>
      <c r="K319" s="450"/>
      <c r="L319" s="450"/>
    </row>
    <row r="320" spans="1:12" ht="18" customHeight="1" x14ac:dyDescent="0.25">
      <c r="A320" s="452" t="s">
        <v>83</v>
      </c>
      <c r="B320" s="452"/>
      <c r="C320" s="452"/>
      <c r="D320" s="452"/>
      <c r="E320" s="452"/>
      <c r="F320" s="452"/>
      <c r="G320" s="452"/>
      <c r="H320" s="452"/>
      <c r="I320" s="452"/>
      <c r="J320" s="452"/>
      <c r="K320" s="452"/>
      <c r="L320" s="225"/>
    </row>
    <row r="321" spans="1:12" ht="11.65" customHeight="1" x14ac:dyDescent="0.25">
      <c r="A321" s="365"/>
      <c r="B321" s="365"/>
      <c r="C321" s="364"/>
      <c r="D321" s="366"/>
      <c r="E321" s="367"/>
      <c r="F321" s="367"/>
      <c r="G321" s="367"/>
      <c r="H321" s="367"/>
      <c r="I321" s="367"/>
      <c r="J321" s="368"/>
      <c r="K321" s="368"/>
      <c r="L321" s="225"/>
    </row>
    <row r="322" spans="1:12" ht="11.65" customHeight="1" x14ac:dyDescent="0.25">
      <c r="A322" s="87"/>
      <c r="B322" s="87"/>
      <c r="C322" s="88"/>
      <c r="D322" s="89"/>
      <c r="E322" s="90"/>
      <c r="F322" s="90"/>
      <c r="G322" s="90"/>
      <c r="H322" s="90"/>
      <c r="I322" s="90"/>
      <c r="J322" s="91"/>
      <c r="K322" s="91"/>
    </row>
    <row r="323" spans="1:12" ht="11.65" customHeight="1" x14ac:dyDescent="0.25">
      <c r="A323" s="87"/>
      <c r="B323" s="87"/>
      <c r="C323" s="88"/>
      <c r="D323" s="89"/>
      <c r="E323" s="90"/>
      <c r="F323" s="90"/>
      <c r="G323" s="90"/>
      <c r="H323" s="90"/>
      <c r="I323" s="90"/>
      <c r="J323" s="91"/>
      <c r="K323" s="91"/>
    </row>
    <row r="324" spans="1:12" ht="11.65" customHeight="1" x14ac:dyDescent="0.25">
      <c r="A324" s="87"/>
      <c r="B324" s="87"/>
      <c r="C324" s="88"/>
      <c r="D324" s="89"/>
      <c r="E324" s="90"/>
      <c r="F324" s="90"/>
      <c r="G324" s="90"/>
      <c r="H324" s="90"/>
      <c r="I324" s="90"/>
      <c r="J324" s="91"/>
      <c r="K324" s="91"/>
    </row>
    <row r="325" spans="1:12" ht="11.65" customHeight="1" x14ac:dyDescent="0.25">
      <c r="A325" s="87"/>
      <c r="B325" s="87"/>
      <c r="C325" s="88"/>
      <c r="D325" s="89"/>
      <c r="E325" s="90"/>
      <c r="F325" s="90"/>
      <c r="G325" s="90"/>
      <c r="H325" s="90"/>
      <c r="I325" s="90"/>
      <c r="J325" s="91"/>
      <c r="K325" s="91"/>
    </row>
    <row r="326" spans="1:12" ht="11.65" customHeight="1" x14ac:dyDescent="0.25"/>
    <row r="327" spans="1:12" ht="11.65" customHeight="1" x14ac:dyDescent="0.25"/>
    <row r="328" spans="1:12" ht="11.65" customHeight="1" x14ac:dyDescent="0.25"/>
    <row r="329" spans="1:12" ht="11.65" customHeight="1" x14ac:dyDescent="0.25"/>
    <row r="330" spans="1:12" ht="11.65" customHeight="1" x14ac:dyDescent="0.25"/>
    <row r="331" spans="1:12" ht="11.65" customHeight="1" x14ac:dyDescent="0.25"/>
    <row r="332" spans="1:12" ht="11.65" customHeight="1" x14ac:dyDescent="0.25"/>
    <row r="333" spans="1:12" ht="11.65" customHeight="1" x14ac:dyDescent="0.25">
      <c r="A333" s="87"/>
      <c r="B333" s="87"/>
      <c r="C333" s="88"/>
      <c r="D333" s="89"/>
      <c r="E333" s="90"/>
      <c r="F333" s="90"/>
      <c r="G333" s="90"/>
      <c r="H333" s="90"/>
      <c r="I333" s="90"/>
      <c r="J333" s="91"/>
      <c r="K333" s="91"/>
    </row>
    <row r="334" spans="1:12" ht="11.65" customHeight="1" x14ac:dyDescent="0.25">
      <c r="A334" s="87"/>
      <c r="B334" s="87"/>
      <c r="C334" s="88"/>
      <c r="D334" s="89"/>
      <c r="E334" s="90"/>
      <c r="F334" s="90"/>
      <c r="G334" s="90"/>
      <c r="H334" s="90"/>
      <c r="I334" s="90"/>
      <c r="J334" s="91"/>
      <c r="K334" s="91"/>
    </row>
    <row r="335" spans="1:12" ht="11.65" customHeight="1" x14ac:dyDescent="0.25">
      <c r="A335" s="87"/>
      <c r="B335" s="87"/>
      <c r="C335" s="88"/>
      <c r="D335" s="89"/>
      <c r="E335" s="90"/>
      <c r="F335" s="90"/>
      <c r="G335" s="90"/>
      <c r="H335" s="90"/>
      <c r="I335" s="90"/>
      <c r="J335" s="91"/>
      <c r="K335" s="91"/>
    </row>
    <row r="336" spans="1:12" ht="11.65" customHeight="1" x14ac:dyDescent="0.25">
      <c r="A336" s="87"/>
      <c r="B336" s="87"/>
      <c r="C336" s="88"/>
      <c r="D336" s="89"/>
      <c r="E336" s="90"/>
      <c r="F336" s="90"/>
      <c r="G336" s="90"/>
      <c r="H336" s="90"/>
      <c r="I336" s="90"/>
      <c r="J336" s="91"/>
      <c r="K336" s="91"/>
    </row>
    <row r="337" spans="1:12" ht="11.65" customHeight="1" x14ac:dyDescent="0.25">
      <c r="A337" s="87"/>
      <c r="B337" s="87"/>
      <c r="C337" s="88"/>
      <c r="D337" s="89"/>
      <c r="E337" s="90"/>
      <c r="F337" s="90"/>
      <c r="G337" s="90"/>
      <c r="H337" s="90"/>
      <c r="I337" s="90"/>
      <c r="J337" s="91"/>
      <c r="K337" s="91"/>
    </row>
    <row r="338" spans="1:12" ht="11.65" customHeight="1" x14ac:dyDescent="0.25">
      <c r="A338" s="87"/>
      <c r="B338" s="87"/>
      <c r="C338" s="88"/>
      <c r="D338" s="89"/>
      <c r="E338" s="90"/>
      <c r="F338" s="90"/>
      <c r="G338" s="90"/>
      <c r="H338" s="90"/>
      <c r="I338" s="90"/>
      <c r="J338" s="91"/>
      <c r="K338" s="91"/>
    </row>
    <row r="339" spans="1:12" ht="11.65" customHeight="1" x14ac:dyDescent="0.25">
      <c r="A339" s="87"/>
      <c r="B339" s="87"/>
      <c r="C339" s="88"/>
      <c r="D339" s="89"/>
      <c r="E339" s="90"/>
      <c r="F339" s="90"/>
      <c r="G339" s="90"/>
      <c r="H339" s="90"/>
      <c r="I339" s="90"/>
      <c r="J339" s="91"/>
      <c r="K339" s="91"/>
    </row>
    <row r="340" spans="1:12" ht="11.65" customHeight="1" x14ac:dyDescent="0.25">
      <c r="A340" s="87"/>
      <c r="B340" s="87"/>
      <c r="C340" s="88"/>
      <c r="D340" s="89"/>
      <c r="E340" s="90"/>
      <c r="F340" s="90"/>
      <c r="G340" s="90"/>
      <c r="H340" s="90"/>
      <c r="I340" s="90"/>
      <c r="J340" s="91"/>
      <c r="K340" s="91"/>
    </row>
    <row r="341" spans="1:12" ht="11.65" customHeight="1" x14ac:dyDescent="0.25">
      <c r="A341" s="87"/>
      <c r="B341" s="87"/>
      <c r="C341" s="88"/>
      <c r="D341" s="89"/>
      <c r="E341" s="90"/>
      <c r="F341" s="90"/>
      <c r="G341" s="90"/>
      <c r="H341" s="90"/>
      <c r="I341" s="90"/>
      <c r="J341" s="91"/>
      <c r="K341" s="91"/>
    </row>
    <row r="342" spans="1:12" ht="11.65" customHeight="1" x14ac:dyDescent="0.25">
      <c r="A342" s="87"/>
      <c r="B342" s="87"/>
      <c r="C342" s="88"/>
      <c r="D342" s="89"/>
      <c r="E342" s="90"/>
      <c r="F342" s="90"/>
      <c r="G342" s="90"/>
      <c r="H342" s="90"/>
      <c r="I342" s="90"/>
      <c r="J342" s="91"/>
      <c r="K342" s="91"/>
    </row>
    <row r="343" spans="1:12" ht="11.65" customHeight="1" x14ac:dyDescent="0.25">
      <c r="A343" s="87"/>
      <c r="B343" s="87"/>
      <c r="C343" s="88"/>
      <c r="D343" s="89"/>
      <c r="E343" s="90"/>
      <c r="F343" s="90"/>
      <c r="G343" s="90"/>
      <c r="H343" s="90"/>
      <c r="I343" s="90"/>
      <c r="J343" s="91"/>
      <c r="K343" s="91"/>
    </row>
    <row r="344" spans="1:12" ht="11.65" customHeight="1" x14ac:dyDescent="0.25">
      <c r="A344" s="87"/>
      <c r="B344" s="87"/>
      <c r="C344" s="88"/>
      <c r="D344" s="89"/>
      <c r="E344" s="90"/>
      <c r="F344" s="90"/>
      <c r="G344" s="90"/>
      <c r="H344" s="90"/>
      <c r="I344" s="90"/>
      <c r="J344" s="91"/>
      <c r="K344" s="91"/>
    </row>
    <row r="345" spans="1:12" ht="11.65" customHeight="1" x14ac:dyDescent="0.25">
      <c r="A345" s="87"/>
      <c r="B345" s="87"/>
      <c r="C345" s="88"/>
      <c r="D345" s="89"/>
      <c r="E345" s="90"/>
      <c r="F345" s="90"/>
      <c r="G345" s="90"/>
      <c r="H345" s="90"/>
      <c r="I345" s="90"/>
      <c r="J345" s="91"/>
      <c r="K345" s="91"/>
    </row>
    <row r="346" spans="1:12" ht="14.25" customHeight="1" x14ac:dyDescent="0.25">
      <c r="A346" s="453"/>
      <c r="B346" s="453"/>
      <c r="C346" s="453"/>
      <c r="D346" s="453"/>
      <c r="E346" s="453"/>
      <c r="F346" s="453"/>
      <c r="G346" s="453"/>
      <c r="H346" s="453"/>
      <c r="I346" s="453"/>
      <c r="J346" s="453"/>
      <c r="K346" s="453"/>
    </row>
    <row r="347" spans="1:12" ht="14.25" customHeight="1" x14ac:dyDescent="0.25">
      <c r="A347" s="448"/>
      <c r="B347" s="448"/>
      <c r="C347" s="448"/>
      <c r="D347" s="448"/>
      <c r="E347" s="448"/>
      <c r="F347" s="448"/>
      <c r="G347" s="448"/>
      <c r="H347" s="448"/>
      <c r="I347" s="448"/>
      <c r="J347" s="448"/>
      <c r="K347" s="448"/>
    </row>
    <row r="348" spans="1:12" ht="14.25" customHeight="1" x14ac:dyDescent="0.25">
      <c r="A348" s="92"/>
      <c r="B348" s="92"/>
      <c r="C348" s="93"/>
      <c r="D348" s="92"/>
      <c r="E348" s="92"/>
      <c r="F348" s="92"/>
      <c r="G348" s="92"/>
      <c r="H348" s="92"/>
      <c r="I348" s="92"/>
      <c r="J348" s="92"/>
      <c r="K348" s="92"/>
    </row>
    <row r="349" spans="1:12" ht="12.75" customHeight="1" x14ac:dyDescent="0.25">
      <c r="A349" s="449"/>
      <c r="B349" s="449"/>
      <c r="C349" s="449"/>
      <c r="D349" s="449"/>
      <c r="E349" s="449"/>
      <c r="F349" s="449"/>
      <c r="G349" s="449"/>
      <c r="H349" s="449"/>
      <c r="I349" s="449"/>
      <c r="J349" s="449"/>
      <c r="K349" s="449"/>
      <c r="L349" s="449"/>
    </row>
    <row r="350" spans="1:12" x14ac:dyDescent="0.25">
      <c r="A350" s="448"/>
      <c r="B350" s="448"/>
      <c r="C350" s="448"/>
      <c r="D350" s="448"/>
      <c r="E350" s="448"/>
      <c r="F350" s="448"/>
      <c r="G350" s="448"/>
      <c r="H350" s="448"/>
      <c r="I350" s="448"/>
      <c r="J350" s="448"/>
      <c r="K350" s="448"/>
    </row>
  </sheetData>
  <mergeCells count="35">
    <mergeCell ref="A1:C1"/>
    <mergeCell ref="A2:L2"/>
    <mergeCell ref="A3:G3"/>
    <mergeCell ref="H3:L3"/>
    <mergeCell ref="M3:O3"/>
    <mergeCell ref="M6:P6"/>
    <mergeCell ref="M7:P7"/>
    <mergeCell ref="A9:A11"/>
    <mergeCell ref="B9:C11"/>
    <mergeCell ref="D9:E9"/>
    <mergeCell ref="H9:H11"/>
    <mergeCell ref="I9:I11"/>
    <mergeCell ref="J9:J11"/>
    <mergeCell ref="K9:L10"/>
    <mergeCell ref="A144:C144"/>
    <mergeCell ref="D10:D11"/>
    <mergeCell ref="E10:E11"/>
    <mergeCell ref="G10:G11"/>
    <mergeCell ref="A14:C14"/>
    <mergeCell ref="A30:C30"/>
    <mergeCell ref="A39:C39"/>
    <mergeCell ref="A53:C53"/>
    <mergeCell ref="A64:C64"/>
    <mergeCell ref="A77:C77"/>
    <mergeCell ref="A116:C116"/>
    <mergeCell ref="A134:C134"/>
    <mergeCell ref="A347:K347"/>
    <mergeCell ref="A349:L349"/>
    <mergeCell ref="A350:K350"/>
    <mergeCell ref="A166:C166"/>
    <mergeCell ref="A316:K316"/>
    <mergeCell ref="A319:L319"/>
    <mergeCell ref="A320:K320"/>
    <mergeCell ref="A346:K346"/>
    <mergeCell ref="A317:L317"/>
  </mergeCells>
  <printOptions horizontalCentered="1"/>
  <pageMargins left="0.39370078740157483" right="0.59055118110236227" top="0.59055118110236227" bottom="0.59055118110236227" header="0.19685039370078741" footer="0.19685039370078741"/>
  <pageSetup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2"/>
  <sheetViews>
    <sheetView showGridLines="0" zoomScaleNormal="100" zoomScaleSheetLayoutView="90" workbookViewId="0">
      <selection sqref="A1:C1"/>
    </sheetView>
  </sheetViews>
  <sheetFormatPr baseColWidth="10" defaultRowHeight="12.75" x14ac:dyDescent="0.25"/>
  <cols>
    <col min="1" max="2" width="5" style="59" customWidth="1"/>
    <col min="3" max="3" width="53.85546875" style="59" bestFit="1" customWidth="1"/>
    <col min="4" max="4" width="18.7109375" style="108" customWidth="1"/>
    <col min="5" max="5" width="18.7109375" style="59" customWidth="1"/>
    <col min="6" max="6" width="2.140625" style="59" customWidth="1"/>
    <col min="7" max="7" width="18.7109375" style="59" customWidth="1"/>
    <col min="8" max="10" width="13.7109375" style="59" customWidth="1"/>
    <col min="11" max="11" width="9.7109375" style="109" customWidth="1"/>
    <col min="12" max="12" width="9.7109375" style="110" customWidth="1"/>
    <col min="13" max="13" width="11.28515625" style="78" bestFit="1" customWidth="1"/>
    <col min="14" max="14" width="12" style="78" bestFit="1" customWidth="1"/>
    <col min="15" max="15" width="11.42578125" style="78"/>
    <col min="16" max="17" width="9.140625" style="78" customWidth="1"/>
    <col min="18" max="18" width="9" style="78" customWidth="1"/>
    <col min="19" max="19" width="9.140625" style="78" customWidth="1"/>
    <col min="20" max="20" width="9.28515625" style="78" customWidth="1"/>
    <col min="21" max="23" width="9.140625" style="78" customWidth="1"/>
    <col min="24" max="26" width="11.42578125" style="78"/>
    <col min="27" max="256" width="11.42578125" style="59"/>
    <col min="257" max="258" width="5" style="59" customWidth="1"/>
    <col min="259" max="259" width="53.85546875" style="59" bestFit="1" customWidth="1"/>
    <col min="260" max="262" width="18.7109375" style="59" customWidth="1"/>
    <col min="263" max="265" width="13.7109375" style="59" customWidth="1"/>
    <col min="266" max="267" width="9.7109375" style="59" customWidth="1"/>
    <col min="268" max="268" width="11.7109375" style="59" customWidth="1"/>
    <col min="269" max="269" width="11.28515625" style="59" bestFit="1" customWidth="1"/>
    <col min="270" max="270" width="12" style="59" bestFit="1" customWidth="1"/>
    <col min="271" max="271" width="11.42578125" style="59"/>
    <col min="272" max="273" width="9.140625" style="59" customWidth="1"/>
    <col min="274" max="274" width="9" style="59" customWidth="1"/>
    <col min="275" max="275" width="9.140625" style="59" customWidth="1"/>
    <col min="276" max="276" width="9.28515625" style="59" customWidth="1"/>
    <col min="277" max="279" width="9.140625" style="59" customWidth="1"/>
    <col min="280" max="512" width="11.42578125" style="59"/>
    <col min="513" max="514" width="5" style="59" customWidth="1"/>
    <col min="515" max="515" width="53.85546875" style="59" bestFit="1" customWidth="1"/>
    <col min="516" max="518" width="18.7109375" style="59" customWidth="1"/>
    <col min="519" max="521" width="13.7109375" style="59" customWidth="1"/>
    <col min="522" max="523" width="9.7109375" style="59" customWidth="1"/>
    <col min="524" max="524" width="11.7109375" style="59" customWidth="1"/>
    <col min="525" max="525" width="11.28515625" style="59" bestFit="1" customWidth="1"/>
    <col min="526" max="526" width="12" style="59" bestFit="1" customWidth="1"/>
    <col min="527" max="527" width="11.42578125" style="59"/>
    <col min="528" max="529" width="9.140625" style="59" customWidth="1"/>
    <col min="530" max="530" width="9" style="59" customWidth="1"/>
    <col min="531" max="531" width="9.140625" style="59" customWidth="1"/>
    <col min="532" max="532" width="9.28515625" style="59" customWidth="1"/>
    <col min="533" max="535" width="9.140625" style="59" customWidth="1"/>
    <col min="536" max="768" width="11.42578125" style="59"/>
    <col min="769" max="770" width="5" style="59" customWidth="1"/>
    <col min="771" max="771" width="53.85546875" style="59" bestFit="1" customWidth="1"/>
    <col min="772" max="774" width="18.7109375" style="59" customWidth="1"/>
    <col min="775" max="777" width="13.7109375" style="59" customWidth="1"/>
    <col min="778" max="779" width="9.7109375" style="59" customWidth="1"/>
    <col min="780" max="780" width="11.7109375" style="59" customWidth="1"/>
    <col min="781" max="781" width="11.28515625" style="59" bestFit="1" customWidth="1"/>
    <col min="782" max="782" width="12" style="59" bestFit="1" customWidth="1"/>
    <col min="783" max="783" width="11.42578125" style="59"/>
    <col min="784" max="785" width="9.140625" style="59" customWidth="1"/>
    <col min="786" max="786" width="9" style="59" customWidth="1"/>
    <col min="787" max="787" width="9.140625" style="59" customWidth="1"/>
    <col min="788" max="788" width="9.28515625" style="59" customWidth="1"/>
    <col min="789" max="791" width="9.140625" style="59" customWidth="1"/>
    <col min="792" max="1024" width="11.42578125" style="59"/>
    <col min="1025" max="1026" width="5" style="59" customWidth="1"/>
    <col min="1027" max="1027" width="53.85546875" style="59" bestFit="1" customWidth="1"/>
    <col min="1028" max="1030" width="18.7109375" style="59" customWidth="1"/>
    <col min="1031" max="1033" width="13.7109375" style="59" customWidth="1"/>
    <col min="1034" max="1035" width="9.7109375" style="59" customWidth="1"/>
    <col min="1036" max="1036" width="11.7109375" style="59" customWidth="1"/>
    <col min="1037" max="1037" width="11.28515625" style="59" bestFit="1" customWidth="1"/>
    <col min="1038" max="1038" width="12" style="59" bestFit="1" customWidth="1"/>
    <col min="1039" max="1039" width="11.42578125" style="59"/>
    <col min="1040" max="1041" width="9.140625" style="59" customWidth="1"/>
    <col min="1042" max="1042" width="9" style="59" customWidth="1"/>
    <col min="1043" max="1043" width="9.140625" style="59" customWidth="1"/>
    <col min="1044" max="1044" width="9.28515625" style="59" customWidth="1"/>
    <col min="1045" max="1047" width="9.140625" style="59" customWidth="1"/>
    <col min="1048" max="1280" width="11.42578125" style="59"/>
    <col min="1281" max="1282" width="5" style="59" customWidth="1"/>
    <col min="1283" max="1283" width="53.85546875" style="59" bestFit="1" customWidth="1"/>
    <col min="1284" max="1286" width="18.7109375" style="59" customWidth="1"/>
    <col min="1287" max="1289" width="13.7109375" style="59" customWidth="1"/>
    <col min="1290" max="1291" width="9.7109375" style="59" customWidth="1"/>
    <col min="1292" max="1292" width="11.7109375" style="59" customWidth="1"/>
    <col min="1293" max="1293" width="11.28515625" style="59" bestFit="1" customWidth="1"/>
    <col min="1294" max="1294" width="12" style="59" bestFit="1" customWidth="1"/>
    <col min="1295" max="1295" width="11.42578125" style="59"/>
    <col min="1296" max="1297" width="9.140625" style="59" customWidth="1"/>
    <col min="1298" max="1298" width="9" style="59" customWidth="1"/>
    <col min="1299" max="1299" width="9.140625" style="59" customWidth="1"/>
    <col min="1300" max="1300" width="9.28515625" style="59" customWidth="1"/>
    <col min="1301" max="1303" width="9.140625" style="59" customWidth="1"/>
    <col min="1304" max="1536" width="11.42578125" style="59"/>
    <col min="1537" max="1538" width="5" style="59" customWidth="1"/>
    <col min="1539" max="1539" width="53.85546875" style="59" bestFit="1" customWidth="1"/>
    <col min="1540" max="1542" width="18.7109375" style="59" customWidth="1"/>
    <col min="1543" max="1545" width="13.7109375" style="59" customWidth="1"/>
    <col min="1546" max="1547" width="9.7109375" style="59" customWidth="1"/>
    <col min="1548" max="1548" width="11.7109375" style="59" customWidth="1"/>
    <col min="1549" max="1549" width="11.28515625" style="59" bestFit="1" customWidth="1"/>
    <col min="1550" max="1550" width="12" style="59" bestFit="1" customWidth="1"/>
    <col min="1551" max="1551" width="11.42578125" style="59"/>
    <col min="1552" max="1553" width="9.140625" style="59" customWidth="1"/>
    <col min="1554" max="1554" width="9" style="59" customWidth="1"/>
    <col min="1555" max="1555" width="9.140625" style="59" customWidth="1"/>
    <col min="1556" max="1556" width="9.28515625" style="59" customWidth="1"/>
    <col min="1557" max="1559" width="9.140625" style="59" customWidth="1"/>
    <col min="1560" max="1792" width="11.42578125" style="59"/>
    <col min="1793" max="1794" width="5" style="59" customWidth="1"/>
    <col min="1795" max="1795" width="53.85546875" style="59" bestFit="1" customWidth="1"/>
    <col min="1796" max="1798" width="18.7109375" style="59" customWidth="1"/>
    <col min="1799" max="1801" width="13.7109375" style="59" customWidth="1"/>
    <col min="1802" max="1803" width="9.7109375" style="59" customWidth="1"/>
    <col min="1804" max="1804" width="11.7109375" style="59" customWidth="1"/>
    <col min="1805" max="1805" width="11.28515625" style="59" bestFit="1" customWidth="1"/>
    <col min="1806" max="1806" width="12" style="59" bestFit="1" customWidth="1"/>
    <col min="1807" max="1807" width="11.42578125" style="59"/>
    <col min="1808" max="1809" width="9.140625" style="59" customWidth="1"/>
    <col min="1810" max="1810" width="9" style="59" customWidth="1"/>
    <col min="1811" max="1811" width="9.140625" style="59" customWidth="1"/>
    <col min="1812" max="1812" width="9.28515625" style="59" customWidth="1"/>
    <col min="1813" max="1815" width="9.140625" style="59" customWidth="1"/>
    <col min="1816" max="2048" width="11.42578125" style="59"/>
    <col min="2049" max="2050" width="5" style="59" customWidth="1"/>
    <col min="2051" max="2051" width="53.85546875" style="59" bestFit="1" customWidth="1"/>
    <col min="2052" max="2054" width="18.7109375" style="59" customWidth="1"/>
    <col min="2055" max="2057" width="13.7109375" style="59" customWidth="1"/>
    <col min="2058" max="2059" width="9.7109375" style="59" customWidth="1"/>
    <col min="2060" max="2060" width="11.7109375" style="59" customWidth="1"/>
    <col min="2061" max="2061" width="11.28515625" style="59" bestFit="1" customWidth="1"/>
    <col min="2062" max="2062" width="12" style="59" bestFit="1" customWidth="1"/>
    <col min="2063" max="2063" width="11.42578125" style="59"/>
    <col min="2064" max="2065" width="9.140625" style="59" customWidth="1"/>
    <col min="2066" max="2066" width="9" style="59" customWidth="1"/>
    <col min="2067" max="2067" width="9.140625" style="59" customWidth="1"/>
    <col min="2068" max="2068" width="9.28515625" style="59" customWidth="1"/>
    <col min="2069" max="2071" width="9.140625" style="59" customWidth="1"/>
    <col min="2072" max="2304" width="11.42578125" style="59"/>
    <col min="2305" max="2306" width="5" style="59" customWidth="1"/>
    <col min="2307" max="2307" width="53.85546875" style="59" bestFit="1" customWidth="1"/>
    <col min="2308" max="2310" width="18.7109375" style="59" customWidth="1"/>
    <col min="2311" max="2313" width="13.7109375" style="59" customWidth="1"/>
    <col min="2314" max="2315" width="9.7109375" style="59" customWidth="1"/>
    <col min="2316" max="2316" width="11.7109375" style="59" customWidth="1"/>
    <col min="2317" max="2317" width="11.28515625" style="59" bestFit="1" customWidth="1"/>
    <col min="2318" max="2318" width="12" style="59" bestFit="1" customWidth="1"/>
    <col min="2319" max="2319" width="11.42578125" style="59"/>
    <col min="2320" max="2321" width="9.140625" style="59" customWidth="1"/>
    <col min="2322" max="2322" width="9" style="59" customWidth="1"/>
    <col min="2323" max="2323" width="9.140625" style="59" customWidth="1"/>
    <col min="2324" max="2324" width="9.28515625" style="59" customWidth="1"/>
    <col min="2325" max="2327" width="9.140625" style="59" customWidth="1"/>
    <col min="2328" max="2560" width="11.42578125" style="59"/>
    <col min="2561" max="2562" width="5" style="59" customWidth="1"/>
    <col min="2563" max="2563" width="53.85546875" style="59" bestFit="1" customWidth="1"/>
    <col min="2564" max="2566" width="18.7109375" style="59" customWidth="1"/>
    <col min="2567" max="2569" width="13.7109375" style="59" customWidth="1"/>
    <col min="2570" max="2571" width="9.7109375" style="59" customWidth="1"/>
    <col min="2572" max="2572" width="11.7109375" style="59" customWidth="1"/>
    <col min="2573" max="2573" width="11.28515625" style="59" bestFit="1" customWidth="1"/>
    <col min="2574" max="2574" width="12" style="59" bestFit="1" customWidth="1"/>
    <col min="2575" max="2575" width="11.42578125" style="59"/>
    <col min="2576" max="2577" width="9.140625" style="59" customWidth="1"/>
    <col min="2578" max="2578" width="9" style="59" customWidth="1"/>
    <col min="2579" max="2579" width="9.140625" style="59" customWidth="1"/>
    <col min="2580" max="2580" width="9.28515625" style="59" customWidth="1"/>
    <col min="2581" max="2583" width="9.140625" style="59" customWidth="1"/>
    <col min="2584" max="2816" width="11.42578125" style="59"/>
    <col min="2817" max="2818" width="5" style="59" customWidth="1"/>
    <col min="2819" max="2819" width="53.85546875" style="59" bestFit="1" customWidth="1"/>
    <col min="2820" max="2822" width="18.7109375" style="59" customWidth="1"/>
    <col min="2823" max="2825" width="13.7109375" style="59" customWidth="1"/>
    <col min="2826" max="2827" width="9.7109375" style="59" customWidth="1"/>
    <col min="2828" max="2828" width="11.7109375" style="59" customWidth="1"/>
    <col min="2829" max="2829" width="11.28515625" style="59" bestFit="1" customWidth="1"/>
    <col min="2830" max="2830" width="12" style="59" bestFit="1" customWidth="1"/>
    <col min="2831" max="2831" width="11.42578125" style="59"/>
    <col min="2832" max="2833" width="9.140625" style="59" customWidth="1"/>
    <col min="2834" max="2834" width="9" style="59" customWidth="1"/>
    <col min="2835" max="2835" width="9.140625" style="59" customWidth="1"/>
    <col min="2836" max="2836" width="9.28515625" style="59" customWidth="1"/>
    <col min="2837" max="2839" width="9.140625" style="59" customWidth="1"/>
    <col min="2840" max="3072" width="11.42578125" style="59"/>
    <col min="3073" max="3074" width="5" style="59" customWidth="1"/>
    <col min="3075" max="3075" width="53.85546875" style="59" bestFit="1" customWidth="1"/>
    <col min="3076" max="3078" width="18.7109375" style="59" customWidth="1"/>
    <col min="3079" max="3081" width="13.7109375" style="59" customWidth="1"/>
    <col min="3082" max="3083" width="9.7109375" style="59" customWidth="1"/>
    <col min="3084" max="3084" width="11.7109375" style="59" customWidth="1"/>
    <col min="3085" max="3085" width="11.28515625" style="59" bestFit="1" customWidth="1"/>
    <col min="3086" max="3086" width="12" style="59" bestFit="1" customWidth="1"/>
    <col min="3087" max="3087" width="11.42578125" style="59"/>
    <col min="3088" max="3089" width="9.140625" style="59" customWidth="1"/>
    <col min="3090" max="3090" width="9" style="59" customWidth="1"/>
    <col min="3091" max="3091" width="9.140625" style="59" customWidth="1"/>
    <col min="3092" max="3092" width="9.28515625" style="59" customWidth="1"/>
    <col min="3093" max="3095" width="9.140625" style="59" customWidth="1"/>
    <col min="3096" max="3328" width="11.42578125" style="59"/>
    <col min="3329" max="3330" width="5" style="59" customWidth="1"/>
    <col min="3331" max="3331" width="53.85546875" style="59" bestFit="1" customWidth="1"/>
    <col min="3332" max="3334" width="18.7109375" style="59" customWidth="1"/>
    <col min="3335" max="3337" width="13.7109375" style="59" customWidth="1"/>
    <col min="3338" max="3339" width="9.7109375" style="59" customWidth="1"/>
    <col min="3340" max="3340" width="11.7109375" style="59" customWidth="1"/>
    <col min="3341" max="3341" width="11.28515625" style="59" bestFit="1" customWidth="1"/>
    <col min="3342" max="3342" width="12" style="59" bestFit="1" customWidth="1"/>
    <col min="3343" max="3343" width="11.42578125" style="59"/>
    <col min="3344" max="3345" width="9.140625" style="59" customWidth="1"/>
    <col min="3346" max="3346" width="9" style="59" customWidth="1"/>
    <col min="3347" max="3347" width="9.140625" style="59" customWidth="1"/>
    <col min="3348" max="3348" width="9.28515625" style="59" customWidth="1"/>
    <col min="3349" max="3351" width="9.140625" style="59" customWidth="1"/>
    <col min="3352" max="3584" width="11.42578125" style="59"/>
    <col min="3585" max="3586" width="5" style="59" customWidth="1"/>
    <col min="3587" max="3587" width="53.85546875" style="59" bestFit="1" customWidth="1"/>
    <col min="3588" max="3590" width="18.7109375" style="59" customWidth="1"/>
    <col min="3591" max="3593" width="13.7109375" style="59" customWidth="1"/>
    <col min="3594" max="3595" width="9.7109375" style="59" customWidth="1"/>
    <col min="3596" max="3596" width="11.7109375" style="59" customWidth="1"/>
    <col min="3597" max="3597" width="11.28515625" style="59" bestFit="1" customWidth="1"/>
    <col min="3598" max="3598" width="12" style="59" bestFit="1" customWidth="1"/>
    <col min="3599" max="3599" width="11.42578125" style="59"/>
    <col min="3600" max="3601" width="9.140625" style="59" customWidth="1"/>
    <col min="3602" max="3602" width="9" style="59" customWidth="1"/>
    <col min="3603" max="3603" width="9.140625" style="59" customWidth="1"/>
    <col min="3604" max="3604" width="9.28515625" style="59" customWidth="1"/>
    <col min="3605" max="3607" width="9.140625" style="59" customWidth="1"/>
    <col min="3608" max="3840" width="11.42578125" style="59"/>
    <col min="3841" max="3842" width="5" style="59" customWidth="1"/>
    <col min="3843" max="3843" width="53.85546875" style="59" bestFit="1" customWidth="1"/>
    <col min="3844" max="3846" width="18.7109375" style="59" customWidth="1"/>
    <col min="3847" max="3849" width="13.7109375" style="59" customWidth="1"/>
    <col min="3850" max="3851" width="9.7109375" style="59" customWidth="1"/>
    <col min="3852" max="3852" width="11.7109375" style="59" customWidth="1"/>
    <col min="3853" max="3853" width="11.28515625" style="59" bestFit="1" customWidth="1"/>
    <col min="3854" max="3854" width="12" style="59" bestFit="1" customWidth="1"/>
    <col min="3855" max="3855" width="11.42578125" style="59"/>
    <col min="3856" max="3857" width="9.140625" style="59" customWidth="1"/>
    <col min="3858" max="3858" width="9" style="59" customWidth="1"/>
    <col min="3859" max="3859" width="9.140625" style="59" customWidth="1"/>
    <col min="3860" max="3860" width="9.28515625" style="59" customWidth="1"/>
    <col min="3861" max="3863" width="9.140625" style="59" customWidth="1"/>
    <col min="3864" max="4096" width="11.42578125" style="59"/>
    <col min="4097" max="4098" width="5" style="59" customWidth="1"/>
    <col min="4099" max="4099" width="53.85546875" style="59" bestFit="1" customWidth="1"/>
    <col min="4100" max="4102" width="18.7109375" style="59" customWidth="1"/>
    <col min="4103" max="4105" width="13.7109375" style="59" customWidth="1"/>
    <col min="4106" max="4107" width="9.7109375" style="59" customWidth="1"/>
    <col min="4108" max="4108" width="11.7109375" style="59" customWidth="1"/>
    <col min="4109" max="4109" width="11.28515625" style="59" bestFit="1" customWidth="1"/>
    <col min="4110" max="4110" width="12" style="59" bestFit="1" customWidth="1"/>
    <col min="4111" max="4111" width="11.42578125" style="59"/>
    <col min="4112" max="4113" width="9.140625" style="59" customWidth="1"/>
    <col min="4114" max="4114" width="9" style="59" customWidth="1"/>
    <col min="4115" max="4115" width="9.140625" style="59" customWidth="1"/>
    <col min="4116" max="4116" width="9.28515625" style="59" customWidth="1"/>
    <col min="4117" max="4119" width="9.140625" style="59" customWidth="1"/>
    <col min="4120" max="4352" width="11.42578125" style="59"/>
    <col min="4353" max="4354" width="5" style="59" customWidth="1"/>
    <col min="4355" max="4355" width="53.85546875" style="59" bestFit="1" customWidth="1"/>
    <col min="4356" max="4358" width="18.7109375" style="59" customWidth="1"/>
    <col min="4359" max="4361" width="13.7109375" style="59" customWidth="1"/>
    <col min="4362" max="4363" width="9.7109375" style="59" customWidth="1"/>
    <col min="4364" max="4364" width="11.7109375" style="59" customWidth="1"/>
    <col min="4365" max="4365" width="11.28515625" style="59" bestFit="1" customWidth="1"/>
    <col min="4366" max="4366" width="12" style="59" bestFit="1" customWidth="1"/>
    <col min="4367" max="4367" width="11.42578125" style="59"/>
    <col min="4368" max="4369" width="9.140625" style="59" customWidth="1"/>
    <col min="4370" max="4370" width="9" style="59" customWidth="1"/>
    <col min="4371" max="4371" width="9.140625" style="59" customWidth="1"/>
    <col min="4372" max="4372" width="9.28515625" style="59" customWidth="1"/>
    <col min="4373" max="4375" width="9.140625" style="59" customWidth="1"/>
    <col min="4376" max="4608" width="11.42578125" style="59"/>
    <col min="4609" max="4610" width="5" style="59" customWidth="1"/>
    <col min="4611" max="4611" width="53.85546875" style="59" bestFit="1" customWidth="1"/>
    <col min="4612" max="4614" width="18.7109375" style="59" customWidth="1"/>
    <col min="4615" max="4617" width="13.7109375" style="59" customWidth="1"/>
    <col min="4618" max="4619" width="9.7109375" style="59" customWidth="1"/>
    <col min="4620" max="4620" width="11.7109375" style="59" customWidth="1"/>
    <col min="4621" max="4621" width="11.28515625" style="59" bestFit="1" customWidth="1"/>
    <col min="4622" max="4622" width="12" style="59" bestFit="1" customWidth="1"/>
    <col min="4623" max="4623" width="11.42578125" style="59"/>
    <col min="4624" max="4625" width="9.140625" style="59" customWidth="1"/>
    <col min="4626" max="4626" width="9" style="59" customWidth="1"/>
    <col min="4627" max="4627" width="9.140625" style="59" customWidth="1"/>
    <col min="4628" max="4628" width="9.28515625" style="59" customWidth="1"/>
    <col min="4629" max="4631" width="9.140625" style="59" customWidth="1"/>
    <col min="4632" max="4864" width="11.42578125" style="59"/>
    <col min="4865" max="4866" width="5" style="59" customWidth="1"/>
    <col min="4867" max="4867" width="53.85546875" style="59" bestFit="1" customWidth="1"/>
    <col min="4868" max="4870" width="18.7109375" style="59" customWidth="1"/>
    <col min="4871" max="4873" width="13.7109375" style="59" customWidth="1"/>
    <col min="4874" max="4875" width="9.7109375" style="59" customWidth="1"/>
    <col min="4876" max="4876" width="11.7109375" style="59" customWidth="1"/>
    <col min="4877" max="4877" width="11.28515625" style="59" bestFit="1" customWidth="1"/>
    <col min="4878" max="4878" width="12" style="59" bestFit="1" customWidth="1"/>
    <col min="4879" max="4879" width="11.42578125" style="59"/>
    <col min="4880" max="4881" width="9.140625" style="59" customWidth="1"/>
    <col min="4882" max="4882" width="9" style="59" customWidth="1"/>
    <col min="4883" max="4883" width="9.140625" style="59" customWidth="1"/>
    <col min="4884" max="4884" width="9.28515625" style="59" customWidth="1"/>
    <col min="4885" max="4887" width="9.140625" style="59" customWidth="1"/>
    <col min="4888" max="5120" width="11.42578125" style="59"/>
    <col min="5121" max="5122" width="5" style="59" customWidth="1"/>
    <col min="5123" max="5123" width="53.85546875" style="59" bestFit="1" customWidth="1"/>
    <col min="5124" max="5126" width="18.7109375" style="59" customWidth="1"/>
    <col min="5127" max="5129" width="13.7109375" style="59" customWidth="1"/>
    <col min="5130" max="5131" width="9.7109375" style="59" customWidth="1"/>
    <col min="5132" max="5132" width="11.7109375" style="59" customWidth="1"/>
    <col min="5133" max="5133" width="11.28515625" style="59" bestFit="1" customWidth="1"/>
    <col min="5134" max="5134" width="12" style="59" bestFit="1" customWidth="1"/>
    <col min="5135" max="5135" width="11.42578125" style="59"/>
    <col min="5136" max="5137" width="9.140625" style="59" customWidth="1"/>
    <col min="5138" max="5138" width="9" style="59" customWidth="1"/>
    <col min="5139" max="5139" width="9.140625" style="59" customWidth="1"/>
    <col min="5140" max="5140" width="9.28515625" style="59" customWidth="1"/>
    <col min="5141" max="5143" width="9.140625" style="59" customWidth="1"/>
    <col min="5144" max="5376" width="11.42578125" style="59"/>
    <col min="5377" max="5378" width="5" style="59" customWidth="1"/>
    <col min="5379" max="5379" width="53.85546875" style="59" bestFit="1" customWidth="1"/>
    <col min="5380" max="5382" width="18.7109375" style="59" customWidth="1"/>
    <col min="5383" max="5385" width="13.7109375" style="59" customWidth="1"/>
    <col min="5386" max="5387" width="9.7109375" style="59" customWidth="1"/>
    <col min="5388" max="5388" width="11.7109375" style="59" customWidth="1"/>
    <col min="5389" max="5389" width="11.28515625" style="59" bestFit="1" customWidth="1"/>
    <col min="5390" max="5390" width="12" style="59" bestFit="1" customWidth="1"/>
    <col min="5391" max="5391" width="11.42578125" style="59"/>
    <col min="5392" max="5393" width="9.140625" style="59" customWidth="1"/>
    <col min="5394" max="5394" width="9" style="59" customWidth="1"/>
    <col min="5395" max="5395" width="9.140625" style="59" customWidth="1"/>
    <col min="5396" max="5396" width="9.28515625" style="59" customWidth="1"/>
    <col min="5397" max="5399" width="9.140625" style="59" customWidth="1"/>
    <col min="5400" max="5632" width="11.42578125" style="59"/>
    <col min="5633" max="5634" width="5" style="59" customWidth="1"/>
    <col min="5635" max="5635" width="53.85546875" style="59" bestFit="1" customWidth="1"/>
    <col min="5636" max="5638" width="18.7109375" style="59" customWidth="1"/>
    <col min="5639" max="5641" width="13.7109375" style="59" customWidth="1"/>
    <col min="5642" max="5643" width="9.7109375" style="59" customWidth="1"/>
    <col min="5644" max="5644" width="11.7109375" style="59" customWidth="1"/>
    <col min="5645" max="5645" width="11.28515625" style="59" bestFit="1" customWidth="1"/>
    <col min="5646" max="5646" width="12" style="59" bestFit="1" customWidth="1"/>
    <col min="5647" max="5647" width="11.42578125" style="59"/>
    <col min="5648" max="5649" width="9.140625" style="59" customWidth="1"/>
    <col min="5650" max="5650" width="9" style="59" customWidth="1"/>
    <col min="5651" max="5651" width="9.140625" style="59" customWidth="1"/>
    <col min="5652" max="5652" width="9.28515625" style="59" customWidth="1"/>
    <col min="5653" max="5655" width="9.140625" style="59" customWidth="1"/>
    <col min="5656" max="5888" width="11.42578125" style="59"/>
    <col min="5889" max="5890" width="5" style="59" customWidth="1"/>
    <col min="5891" max="5891" width="53.85546875" style="59" bestFit="1" customWidth="1"/>
    <col min="5892" max="5894" width="18.7109375" style="59" customWidth="1"/>
    <col min="5895" max="5897" width="13.7109375" style="59" customWidth="1"/>
    <col min="5898" max="5899" width="9.7109375" style="59" customWidth="1"/>
    <col min="5900" max="5900" width="11.7109375" style="59" customWidth="1"/>
    <col min="5901" max="5901" width="11.28515625" style="59" bestFit="1" customWidth="1"/>
    <col min="5902" max="5902" width="12" style="59" bestFit="1" customWidth="1"/>
    <col min="5903" max="5903" width="11.42578125" style="59"/>
    <col min="5904" max="5905" width="9.140625" style="59" customWidth="1"/>
    <col min="5906" max="5906" width="9" style="59" customWidth="1"/>
    <col min="5907" max="5907" width="9.140625" style="59" customWidth="1"/>
    <col min="5908" max="5908" width="9.28515625" style="59" customWidth="1"/>
    <col min="5909" max="5911" width="9.140625" style="59" customWidth="1"/>
    <col min="5912" max="6144" width="11.42578125" style="59"/>
    <col min="6145" max="6146" width="5" style="59" customWidth="1"/>
    <col min="6147" max="6147" width="53.85546875" style="59" bestFit="1" customWidth="1"/>
    <col min="6148" max="6150" width="18.7109375" style="59" customWidth="1"/>
    <col min="6151" max="6153" width="13.7109375" style="59" customWidth="1"/>
    <col min="6154" max="6155" width="9.7109375" style="59" customWidth="1"/>
    <col min="6156" max="6156" width="11.7109375" style="59" customWidth="1"/>
    <col min="6157" max="6157" width="11.28515625" style="59" bestFit="1" customWidth="1"/>
    <col min="6158" max="6158" width="12" style="59" bestFit="1" customWidth="1"/>
    <col min="6159" max="6159" width="11.42578125" style="59"/>
    <col min="6160" max="6161" width="9.140625" style="59" customWidth="1"/>
    <col min="6162" max="6162" width="9" style="59" customWidth="1"/>
    <col min="6163" max="6163" width="9.140625" style="59" customWidth="1"/>
    <col min="6164" max="6164" width="9.28515625" style="59" customWidth="1"/>
    <col min="6165" max="6167" width="9.140625" style="59" customWidth="1"/>
    <col min="6168" max="6400" width="11.42578125" style="59"/>
    <col min="6401" max="6402" width="5" style="59" customWidth="1"/>
    <col min="6403" max="6403" width="53.85546875" style="59" bestFit="1" customWidth="1"/>
    <col min="6404" max="6406" width="18.7109375" style="59" customWidth="1"/>
    <col min="6407" max="6409" width="13.7109375" style="59" customWidth="1"/>
    <col min="6410" max="6411" width="9.7109375" style="59" customWidth="1"/>
    <col min="6412" max="6412" width="11.7109375" style="59" customWidth="1"/>
    <col min="6413" max="6413" width="11.28515625" style="59" bestFit="1" customWidth="1"/>
    <col min="6414" max="6414" width="12" style="59" bestFit="1" customWidth="1"/>
    <col min="6415" max="6415" width="11.42578125" style="59"/>
    <col min="6416" max="6417" width="9.140625" style="59" customWidth="1"/>
    <col min="6418" max="6418" width="9" style="59" customWidth="1"/>
    <col min="6419" max="6419" width="9.140625" style="59" customWidth="1"/>
    <col min="6420" max="6420" width="9.28515625" style="59" customWidth="1"/>
    <col min="6421" max="6423" width="9.140625" style="59" customWidth="1"/>
    <col min="6424" max="6656" width="11.42578125" style="59"/>
    <col min="6657" max="6658" width="5" style="59" customWidth="1"/>
    <col min="6659" max="6659" width="53.85546875" style="59" bestFit="1" customWidth="1"/>
    <col min="6660" max="6662" width="18.7109375" style="59" customWidth="1"/>
    <col min="6663" max="6665" width="13.7109375" style="59" customWidth="1"/>
    <col min="6666" max="6667" width="9.7109375" style="59" customWidth="1"/>
    <col min="6668" max="6668" width="11.7109375" style="59" customWidth="1"/>
    <col min="6669" max="6669" width="11.28515625" style="59" bestFit="1" customWidth="1"/>
    <col min="6670" max="6670" width="12" style="59" bestFit="1" customWidth="1"/>
    <col min="6671" max="6671" width="11.42578125" style="59"/>
    <col min="6672" max="6673" width="9.140625" style="59" customWidth="1"/>
    <col min="6674" max="6674" width="9" style="59" customWidth="1"/>
    <col min="6675" max="6675" width="9.140625" style="59" customWidth="1"/>
    <col min="6676" max="6676" width="9.28515625" style="59" customWidth="1"/>
    <col min="6677" max="6679" width="9.140625" style="59" customWidth="1"/>
    <col min="6680" max="6912" width="11.42578125" style="59"/>
    <col min="6913" max="6914" width="5" style="59" customWidth="1"/>
    <col min="6915" max="6915" width="53.85546875" style="59" bestFit="1" customWidth="1"/>
    <col min="6916" max="6918" width="18.7109375" style="59" customWidth="1"/>
    <col min="6919" max="6921" width="13.7109375" style="59" customWidth="1"/>
    <col min="6922" max="6923" width="9.7109375" style="59" customWidth="1"/>
    <col min="6924" max="6924" width="11.7109375" style="59" customWidth="1"/>
    <col min="6925" max="6925" width="11.28515625" style="59" bestFit="1" customWidth="1"/>
    <col min="6926" max="6926" width="12" style="59" bestFit="1" customWidth="1"/>
    <col min="6927" max="6927" width="11.42578125" style="59"/>
    <col min="6928" max="6929" width="9.140625" style="59" customWidth="1"/>
    <col min="6930" max="6930" width="9" style="59" customWidth="1"/>
    <col min="6931" max="6931" width="9.140625" style="59" customWidth="1"/>
    <col min="6932" max="6932" width="9.28515625" style="59" customWidth="1"/>
    <col min="6933" max="6935" width="9.140625" style="59" customWidth="1"/>
    <col min="6936" max="7168" width="11.42578125" style="59"/>
    <col min="7169" max="7170" width="5" style="59" customWidth="1"/>
    <col min="7171" max="7171" width="53.85546875" style="59" bestFit="1" customWidth="1"/>
    <col min="7172" max="7174" width="18.7109375" style="59" customWidth="1"/>
    <col min="7175" max="7177" width="13.7109375" style="59" customWidth="1"/>
    <col min="7178" max="7179" width="9.7109375" style="59" customWidth="1"/>
    <col min="7180" max="7180" width="11.7109375" style="59" customWidth="1"/>
    <col min="7181" max="7181" width="11.28515625" style="59" bestFit="1" customWidth="1"/>
    <col min="7182" max="7182" width="12" style="59" bestFit="1" customWidth="1"/>
    <col min="7183" max="7183" width="11.42578125" style="59"/>
    <col min="7184" max="7185" width="9.140625" style="59" customWidth="1"/>
    <col min="7186" max="7186" width="9" style="59" customWidth="1"/>
    <col min="7187" max="7187" width="9.140625" style="59" customWidth="1"/>
    <col min="7188" max="7188" width="9.28515625" style="59" customWidth="1"/>
    <col min="7189" max="7191" width="9.140625" style="59" customWidth="1"/>
    <col min="7192" max="7424" width="11.42578125" style="59"/>
    <col min="7425" max="7426" width="5" style="59" customWidth="1"/>
    <col min="7427" max="7427" width="53.85546875" style="59" bestFit="1" customWidth="1"/>
    <col min="7428" max="7430" width="18.7109375" style="59" customWidth="1"/>
    <col min="7431" max="7433" width="13.7109375" style="59" customWidth="1"/>
    <col min="7434" max="7435" width="9.7109375" style="59" customWidth="1"/>
    <col min="7436" max="7436" width="11.7109375" style="59" customWidth="1"/>
    <col min="7437" max="7437" width="11.28515625" style="59" bestFit="1" customWidth="1"/>
    <col min="7438" max="7438" width="12" style="59" bestFit="1" customWidth="1"/>
    <col min="7439" max="7439" width="11.42578125" style="59"/>
    <col min="7440" max="7441" width="9.140625" style="59" customWidth="1"/>
    <col min="7442" max="7442" width="9" style="59" customWidth="1"/>
    <col min="7443" max="7443" width="9.140625" style="59" customWidth="1"/>
    <col min="7444" max="7444" width="9.28515625" style="59" customWidth="1"/>
    <col min="7445" max="7447" width="9.140625" style="59" customWidth="1"/>
    <col min="7448" max="7680" width="11.42578125" style="59"/>
    <col min="7681" max="7682" width="5" style="59" customWidth="1"/>
    <col min="7683" max="7683" width="53.85546875" style="59" bestFit="1" customWidth="1"/>
    <col min="7684" max="7686" width="18.7109375" style="59" customWidth="1"/>
    <col min="7687" max="7689" width="13.7109375" style="59" customWidth="1"/>
    <col min="7690" max="7691" width="9.7109375" style="59" customWidth="1"/>
    <col min="7692" max="7692" width="11.7109375" style="59" customWidth="1"/>
    <col min="7693" max="7693" width="11.28515625" style="59" bestFit="1" customWidth="1"/>
    <col min="7694" max="7694" width="12" style="59" bestFit="1" customWidth="1"/>
    <col min="7695" max="7695" width="11.42578125" style="59"/>
    <col min="7696" max="7697" width="9.140625" style="59" customWidth="1"/>
    <col min="7698" max="7698" width="9" style="59" customWidth="1"/>
    <col min="7699" max="7699" width="9.140625" style="59" customWidth="1"/>
    <col min="7700" max="7700" width="9.28515625" style="59" customWidth="1"/>
    <col min="7701" max="7703" width="9.140625" style="59" customWidth="1"/>
    <col min="7704" max="7936" width="11.42578125" style="59"/>
    <col min="7937" max="7938" width="5" style="59" customWidth="1"/>
    <col min="7939" max="7939" width="53.85546875" style="59" bestFit="1" customWidth="1"/>
    <col min="7940" max="7942" width="18.7109375" style="59" customWidth="1"/>
    <col min="7943" max="7945" width="13.7109375" style="59" customWidth="1"/>
    <col min="7946" max="7947" width="9.7109375" style="59" customWidth="1"/>
    <col min="7948" max="7948" width="11.7109375" style="59" customWidth="1"/>
    <col min="7949" max="7949" width="11.28515625" style="59" bestFit="1" customWidth="1"/>
    <col min="7950" max="7950" width="12" style="59" bestFit="1" customWidth="1"/>
    <col min="7951" max="7951" width="11.42578125" style="59"/>
    <col min="7952" max="7953" width="9.140625" style="59" customWidth="1"/>
    <col min="7954" max="7954" width="9" style="59" customWidth="1"/>
    <col min="7955" max="7955" width="9.140625" style="59" customWidth="1"/>
    <col min="7956" max="7956" width="9.28515625" style="59" customWidth="1"/>
    <col min="7957" max="7959" width="9.140625" style="59" customWidth="1"/>
    <col min="7960" max="8192" width="11.42578125" style="59"/>
    <col min="8193" max="8194" width="5" style="59" customWidth="1"/>
    <col min="8195" max="8195" width="53.85546875" style="59" bestFit="1" customWidth="1"/>
    <col min="8196" max="8198" width="18.7109375" style="59" customWidth="1"/>
    <col min="8199" max="8201" width="13.7109375" style="59" customWidth="1"/>
    <col min="8202" max="8203" width="9.7109375" style="59" customWidth="1"/>
    <col min="8204" max="8204" width="11.7109375" style="59" customWidth="1"/>
    <col min="8205" max="8205" width="11.28515625" style="59" bestFit="1" customWidth="1"/>
    <col min="8206" max="8206" width="12" style="59" bestFit="1" customWidth="1"/>
    <col min="8207" max="8207" width="11.42578125" style="59"/>
    <col min="8208" max="8209" width="9.140625" style="59" customWidth="1"/>
    <col min="8210" max="8210" width="9" style="59" customWidth="1"/>
    <col min="8211" max="8211" width="9.140625" style="59" customWidth="1"/>
    <col min="8212" max="8212" width="9.28515625" style="59" customWidth="1"/>
    <col min="8213" max="8215" width="9.140625" style="59" customWidth="1"/>
    <col min="8216" max="8448" width="11.42578125" style="59"/>
    <col min="8449" max="8450" width="5" style="59" customWidth="1"/>
    <col min="8451" max="8451" width="53.85546875" style="59" bestFit="1" customWidth="1"/>
    <col min="8452" max="8454" width="18.7109375" style="59" customWidth="1"/>
    <col min="8455" max="8457" width="13.7109375" style="59" customWidth="1"/>
    <col min="8458" max="8459" width="9.7109375" style="59" customWidth="1"/>
    <col min="8460" max="8460" width="11.7109375" style="59" customWidth="1"/>
    <col min="8461" max="8461" width="11.28515625" style="59" bestFit="1" customWidth="1"/>
    <col min="8462" max="8462" width="12" style="59" bestFit="1" customWidth="1"/>
    <col min="8463" max="8463" width="11.42578125" style="59"/>
    <col min="8464" max="8465" width="9.140625" style="59" customWidth="1"/>
    <col min="8466" max="8466" width="9" style="59" customWidth="1"/>
    <col min="8467" max="8467" width="9.140625" style="59" customWidth="1"/>
    <col min="8468" max="8468" width="9.28515625" style="59" customWidth="1"/>
    <col min="8469" max="8471" width="9.140625" style="59" customWidth="1"/>
    <col min="8472" max="8704" width="11.42578125" style="59"/>
    <col min="8705" max="8706" width="5" style="59" customWidth="1"/>
    <col min="8707" max="8707" width="53.85546875" style="59" bestFit="1" customWidth="1"/>
    <col min="8708" max="8710" width="18.7109375" style="59" customWidth="1"/>
    <col min="8711" max="8713" width="13.7109375" style="59" customWidth="1"/>
    <col min="8714" max="8715" width="9.7109375" style="59" customWidth="1"/>
    <col min="8716" max="8716" width="11.7109375" style="59" customWidth="1"/>
    <col min="8717" max="8717" width="11.28515625" style="59" bestFit="1" customWidth="1"/>
    <col min="8718" max="8718" width="12" style="59" bestFit="1" customWidth="1"/>
    <col min="8719" max="8719" width="11.42578125" style="59"/>
    <col min="8720" max="8721" width="9.140625" style="59" customWidth="1"/>
    <col min="8722" max="8722" width="9" style="59" customWidth="1"/>
    <col min="8723" max="8723" width="9.140625" style="59" customWidth="1"/>
    <col min="8724" max="8724" width="9.28515625" style="59" customWidth="1"/>
    <col min="8725" max="8727" width="9.140625" style="59" customWidth="1"/>
    <col min="8728" max="8960" width="11.42578125" style="59"/>
    <col min="8961" max="8962" width="5" style="59" customWidth="1"/>
    <col min="8963" max="8963" width="53.85546875" style="59" bestFit="1" customWidth="1"/>
    <col min="8964" max="8966" width="18.7109375" style="59" customWidth="1"/>
    <col min="8967" max="8969" width="13.7109375" style="59" customWidth="1"/>
    <col min="8970" max="8971" width="9.7109375" style="59" customWidth="1"/>
    <col min="8972" max="8972" width="11.7109375" style="59" customWidth="1"/>
    <col min="8973" max="8973" width="11.28515625" style="59" bestFit="1" customWidth="1"/>
    <col min="8974" max="8974" width="12" style="59" bestFit="1" customWidth="1"/>
    <col min="8975" max="8975" width="11.42578125" style="59"/>
    <col min="8976" max="8977" width="9.140625" style="59" customWidth="1"/>
    <col min="8978" max="8978" width="9" style="59" customWidth="1"/>
    <col min="8979" max="8979" width="9.140625" style="59" customWidth="1"/>
    <col min="8980" max="8980" width="9.28515625" style="59" customWidth="1"/>
    <col min="8981" max="8983" width="9.140625" style="59" customWidth="1"/>
    <col min="8984" max="9216" width="11.42578125" style="59"/>
    <col min="9217" max="9218" width="5" style="59" customWidth="1"/>
    <col min="9219" max="9219" width="53.85546875" style="59" bestFit="1" customWidth="1"/>
    <col min="9220" max="9222" width="18.7109375" style="59" customWidth="1"/>
    <col min="9223" max="9225" width="13.7109375" style="59" customWidth="1"/>
    <col min="9226" max="9227" width="9.7109375" style="59" customWidth="1"/>
    <col min="9228" max="9228" width="11.7109375" style="59" customWidth="1"/>
    <col min="9229" max="9229" width="11.28515625" style="59" bestFit="1" customWidth="1"/>
    <col min="9230" max="9230" width="12" style="59" bestFit="1" customWidth="1"/>
    <col min="9231" max="9231" width="11.42578125" style="59"/>
    <col min="9232" max="9233" width="9.140625" style="59" customWidth="1"/>
    <col min="9234" max="9234" width="9" style="59" customWidth="1"/>
    <col min="9235" max="9235" width="9.140625" style="59" customWidth="1"/>
    <col min="9236" max="9236" width="9.28515625" style="59" customWidth="1"/>
    <col min="9237" max="9239" width="9.140625" style="59" customWidth="1"/>
    <col min="9240" max="9472" width="11.42578125" style="59"/>
    <col min="9473" max="9474" width="5" style="59" customWidth="1"/>
    <col min="9475" max="9475" width="53.85546875" style="59" bestFit="1" customWidth="1"/>
    <col min="9476" max="9478" width="18.7109375" style="59" customWidth="1"/>
    <col min="9479" max="9481" width="13.7109375" style="59" customWidth="1"/>
    <col min="9482" max="9483" width="9.7109375" style="59" customWidth="1"/>
    <col min="9484" max="9484" width="11.7109375" style="59" customWidth="1"/>
    <col min="9485" max="9485" width="11.28515625" style="59" bestFit="1" customWidth="1"/>
    <col min="9486" max="9486" width="12" style="59" bestFit="1" customWidth="1"/>
    <col min="9487" max="9487" width="11.42578125" style="59"/>
    <col min="9488" max="9489" width="9.140625" style="59" customWidth="1"/>
    <col min="9490" max="9490" width="9" style="59" customWidth="1"/>
    <col min="9491" max="9491" width="9.140625" style="59" customWidth="1"/>
    <col min="9492" max="9492" width="9.28515625" style="59" customWidth="1"/>
    <col min="9493" max="9495" width="9.140625" style="59" customWidth="1"/>
    <col min="9496" max="9728" width="11.42578125" style="59"/>
    <col min="9729" max="9730" width="5" style="59" customWidth="1"/>
    <col min="9731" max="9731" width="53.85546875" style="59" bestFit="1" customWidth="1"/>
    <col min="9732" max="9734" width="18.7109375" style="59" customWidth="1"/>
    <col min="9735" max="9737" width="13.7109375" style="59" customWidth="1"/>
    <col min="9738" max="9739" width="9.7109375" style="59" customWidth="1"/>
    <col min="9740" max="9740" width="11.7109375" style="59" customWidth="1"/>
    <col min="9741" max="9741" width="11.28515625" style="59" bestFit="1" customWidth="1"/>
    <col min="9742" max="9742" width="12" style="59" bestFit="1" customWidth="1"/>
    <col min="9743" max="9743" width="11.42578125" style="59"/>
    <col min="9744" max="9745" width="9.140625" style="59" customWidth="1"/>
    <col min="9746" max="9746" width="9" style="59" customWidth="1"/>
    <col min="9747" max="9747" width="9.140625" style="59" customWidth="1"/>
    <col min="9748" max="9748" width="9.28515625" style="59" customWidth="1"/>
    <col min="9749" max="9751" width="9.140625" style="59" customWidth="1"/>
    <col min="9752" max="9984" width="11.42578125" style="59"/>
    <col min="9985" max="9986" width="5" style="59" customWidth="1"/>
    <col min="9987" max="9987" width="53.85546875" style="59" bestFit="1" customWidth="1"/>
    <col min="9988" max="9990" width="18.7109375" style="59" customWidth="1"/>
    <col min="9991" max="9993" width="13.7109375" style="59" customWidth="1"/>
    <col min="9994" max="9995" width="9.7109375" style="59" customWidth="1"/>
    <col min="9996" max="9996" width="11.7109375" style="59" customWidth="1"/>
    <col min="9997" max="9997" width="11.28515625" style="59" bestFit="1" customWidth="1"/>
    <col min="9998" max="9998" width="12" style="59" bestFit="1" customWidth="1"/>
    <col min="9999" max="9999" width="11.42578125" style="59"/>
    <col min="10000" max="10001" width="9.140625" style="59" customWidth="1"/>
    <col min="10002" max="10002" width="9" style="59" customWidth="1"/>
    <col min="10003" max="10003" width="9.140625" style="59" customWidth="1"/>
    <col min="10004" max="10004" width="9.28515625" style="59" customWidth="1"/>
    <col min="10005" max="10007" width="9.140625" style="59" customWidth="1"/>
    <col min="10008" max="10240" width="11.42578125" style="59"/>
    <col min="10241" max="10242" width="5" style="59" customWidth="1"/>
    <col min="10243" max="10243" width="53.85546875" style="59" bestFit="1" customWidth="1"/>
    <col min="10244" max="10246" width="18.7109375" style="59" customWidth="1"/>
    <col min="10247" max="10249" width="13.7109375" style="59" customWidth="1"/>
    <col min="10250" max="10251" width="9.7109375" style="59" customWidth="1"/>
    <col min="10252" max="10252" width="11.7109375" style="59" customWidth="1"/>
    <col min="10253" max="10253" width="11.28515625" style="59" bestFit="1" customWidth="1"/>
    <col min="10254" max="10254" width="12" style="59" bestFit="1" customWidth="1"/>
    <col min="10255" max="10255" width="11.42578125" style="59"/>
    <col min="10256" max="10257" width="9.140625" style="59" customWidth="1"/>
    <col min="10258" max="10258" width="9" style="59" customWidth="1"/>
    <col min="10259" max="10259" width="9.140625" style="59" customWidth="1"/>
    <col min="10260" max="10260" width="9.28515625" style="59" customWidth="1"/>
    <col min="10261" max="10263" width="9.140625" style="59" customWidth="1"/>
    <col min="10264" max="10496" width="11.42578125" style="59"/>
    <col min="10497" max="10498" width="5" style="59" customWidth="1"/>
    <col min="10499" max="10499" width="53.85546875" style="59" bestFit="1" customWidth="1"/>
    <col min="10500" max="10502" width="18.7109375" style="59" customWidth="1"/>
    <col min="10503" max="10505" width="13.7109375" style="59" customWidth="1"/>
    <col min="10506" max="10507" width="9.7109375" style="59" customWidth="1"/>
    <col min="10508" max="10508" width="11.7109375" style="59" customWidth="1"/>
    <col min="10509" max="10509" width="11.28515625" style="59" bestFit="1" customWidth="1"/>
    <col min="10510" max="10510" width="12" style="59" bestFit="1" customWidth="1"/>
    <col min="10511" max="10511" width="11.42578125" style="59"/>
    <col min="10512" max="10513" width="9.140625" style="59" customWidth="1"/>
    <col min="10514" max="10514" width="9" style="59" customWidth="1"/>
    <col min="10515" max="10515" width="9.140625" style="59" customWidth="1"/>
    <col min="10516" max="10516" width="9.28515625" style="59" customWidth="1"/>
    <col min="10517" max="10519" width="9.140625" style="59" customWidth="1"/>
    <col min="10520" max="10752" width="11.42578125" style="59"/>
    <col min="10753" max="10754" width="5" style="59" customWidth="1"/>
    <col min="10755" max="10755" width="53.85546875" style="59" bestFit="1" customWidth="1"/>
    <col min="10756" max="10758" width="18.7109375" style="59" customWidth="1"/>
    <col min="10759" max="10761" width="13.7109375" style="59" customWidth="1"/>
    <col min="10762" max="10763" width="9.7109375" style="59" customWidth="1"/>
    <col min="10764" max="10764" width="11.7109375" style="59" customWidth="1"/>
    <col min="10765" max="10765" width="11.28515625" style="59" bestFit="1" customWidth="1"/>
    <col min="10766" max="10766" width="12" style="59" bestFit="1" customWidth="1"/>
    <col min="10767" max="10767" width="11.42578125" style="59"/>
    <col min="10768" max="10769" width="9.140625" style="59" customWidth="1"/>
    <col min="10770" max="10770" width="9" style="59" customWidth="1"/>
    <col min="10771" max="10771" width="9.140625" style="59" customWidth="1"/>
    <col min="10772" max="10772" width="9.28515625" style="59" customWidth="1"/>
    <col min="10773" max="10775" width="9.140625" style="59" customWidth="1"/>
    <col min="10776" max="11008" width="11.42578125" style="59"/>
    <col min="11009" max="11010" width="5" style="59" customWidth="1"/>
    <col min="11011" max="11011" width="53.85546875" style="59" bestFit="1" customWidth="1"/>
    <col min="11012" max="11014" width="18.7109375" style="59" customWidth="1"/>
    <col min="11015" max="11017" width="13.7109375" style="59" customWidth="1"/>
    <col min="11018" max="11019" width="9.7109375" style="59" customWidth="1"/>
    <col min="11020" max="11020" width="11.7109375" style="59" customWidth="1"/>
    <col min="11021" max="11021" width="11.28515625" style="59" bestFit="1" customWidth="1"/>
    <col min="11022" max="11022" width="12" style="59" bestFit="1" customWidth="1"/>
    <col min="11023" max="11023" width="11.42578125" style="59"/>
    <col min="11024" max="11025" width="9.140625" style="59" customWidth="1"/>
    <col min="11026" max="11026" width="9" style="59" customWidth="1"/>
    <col min="11027" max="11027" width="9.140625" style="59" customWidth="1"/>
    <col min="11028" max="11028" width="9.28515625" style="59" customWidth="1"/>
    <col min="11029" max="11031" width="9.140625" style="59" customWidth="1"/>
    <col min="11032" max="11264" width="11.42578125" style="59"/>
    <col min="11265" max="11266" width="5" style="59" customWidth="1"/>
    <col min="11267" max="11267" width="53.85546875" style="59" bestFit="1" customWidth="1"/>
    <col min="11268" max="11270" width="18.7109375" style="59" customWidth="1"/>
    <col min="11271" max="11273" width="13.7109375" style="59" customWidth="1"/>
    <col min="11274" max="11275" width="9.7109375" style="59" customWidth="1"/>
    <col min="11276" max="11276" width="11.7109375" style="59" customWidth="1"/>
    <col min="11277" max="11277" width="11.28515625" style="59" bestFit="1" customWidth="1"/>
    <col min="11278" max="11278" width="12" style="59" bestFit="1" customWidth="1"/>
    <col min="11279" max="11279" width="11.42578125" style="59"/>
    <col min="11280" max="11281" width="9.140625" style="59" customWidth="1"/>
    <col min="11282" max="11282" width="9" style="59" customWidth="1"/>
    <col min="11283" max="11283" width="9.140625" style="59" customWidth="1"/>
    <col min="11284" max="11284" width="9.28515625" style="59" customWidth="1"/>
    <col min="11285" max="11287" width="9.140625" style="59" customWidth="1"/>
    <col min="11288" max="11520" width="11.42578125" style="59"/>
    <col min="11521" max="11522" width="5" style="59" customWidth="1"/>
    <col min="11523" max="11523" width="53.85546875" style="59" bestFit="1" customWidth="1"/>
    <col min="11524" max="11526" width="18.7109375" style="59" customWidth="1"/>
    <col min="11527" max="11529" width="13.7109375" style="59" customWidth="1"/>
    <col min="11530" max="11531" width="9.7109375" style="59" customWidth="1"/>
    <col min="11532" max="11532" width="11.7109375" style="59" customWidth="1"/>
    <col min="11533" max="11533" width="11.28515625" style="59" bestFit="1" customWidth="1"/>
    <col min="11534" max="11534" width="12" style="59" bestFit="1" customWidth="1"/>
    <col min="11535" max="11535" width="11.42578125" style="59"/>
    <col min="11536" max="11537" width="9.140625" style="59" customWidth="1"/>
    <col min="11538" max="11538" width="9" style="59" customWidth="1"/>
    <col min="11539" max="11539" width="9.140625" style="59" customWidth="1"/>
    <col min="11540" max="11540" width="9.28515625" style="59" customWidth="1"/>
    <col min="11541" max="11543" width="9.140625" style="59" customWidth="1"/>
    <col min="11544" max="11776" width="11.42578125" style="59"/>
    <col min="11777" max="11778" width="5" style="59" customWidth="1"/>
    <col min="11779" max="11779" width="53.85546875" style="59" bestFit="1" customWidth="1"/>
    <col min="11780" max="11782" width="18.7109375" style="59" customWidth="1"/>
    <col min="11783" max="11785" width="13.7109375" style="59" customWidth="1"/>
    <col min="11786" max="11787" width="9.7109375" style="59" customWidth="1"/>
    <col min="11788" max="11788" width="11.7109375" style="59" customWidth="1"/>
    <col min="11789" max="11789" width="11.28515625" style="59" bestFit="1" customWidth="1"/>
    <col min="11790" max="11790" width="12" style="59" bestFit="1" customWidth="1"/>
    <col min="11791" max="11791" width="11.42578125" style="59"/>
    <col min="11792" max="11793" width="9.140625" style="59" customWidth="1"/>
    <col min="11794" max="11794" width="9" style="59" customWidth="1"/>
    <col min="11795" max="11795" width="9.140625" style="59" customWidth="1"/>
    <col min="11796" max="11796" width="9.28515625" style="59" customWidth="1"/>
    <col min="11797" max="11799" width="9.140625" style="59" customWidth="1"/>
    <col min="11800" max="12032" width="11.42578125" style="59"/>
    <col min="12033" max="12034" width="5" style="59" customWidth="1"/>
    <col min="12035" max="12035" width="53.85546875" style="59" bestFit="1" customWidth="1"/>
    <col min="12036" max="12038" width="18.7109375" style="59" customWidth="1"/>
    <col min="12039" max="12041" width="13.7109375" style="59" customWidth="1"/>
    <col min="12042" max="12043" width="9.7109375" style="59" customWidth="1"/>
    <col min="12044" max="12044" width="11.7109375" style="59" customWidth="1"/>
    <col min="12045" max="12045" width="11.28515625" style="59" bestFit="1" customWidth="1"/>
    <col min="12046" max="12046" width="12" style="59" bestFit="1" customWidth="1"/>
    <col min="12047" max="12047" width="11.42578125" style="59"/>
    <col min="12048" max="12049" width="9.140625" style="59" customWidth="1"/>
    <col min="12050" max="12050" width="9" style="59" customWidth="1"/>
    <col min="12051" max="12051" width="9.140625" style="59" customWidth="1"/>
    <col min="12052" max="12052" width="9.28515625" style="59" customWidth="1"/>
    <col min="12053" max="12055" width="9.140625" style="59" customWidth="1"/>
    <col min="12056" max="12288" width="11.42578125" style="59"/>
    <col min="12289" max="12290" width="5" style="59" customWidth="1"/>
    <col min="12291" max="12291" width="53.85546875" style="59" bestFit="1" customWidth="1"/>
    <col min="12292" max="12294" width="18.7109375" style="59" customWidth="1"/>
    <col min="12295" max="12297" width="13.7109375" style="59" customWidth="1"/>
    <col min="12298" max="12299" width="9.7109375" style="59" customWidth="1"/>
    <col min="12300" max="12300" width="11.7109375" style="59" customWidth="1"/>
    <col min="12301" max="12301" width="11.28515625" style="59" bestFit="1" customWidth="1"/>
    <col min="12302" max="12302" width="12" style="59" bestFit="1" customWidth="1"/>
    <col min="12303" max="12303" width="11.42578125" style="59"/>
    <col min="12304" max="12305" width="9.140625" style="59" customWidth="1"/>
    <col min="12306" max="12306" width="9" style="59" customWidth="1"/>
    <col min="12307" max="12307" width="9.140625" style="59" customWidth="1"/>
    <col min="12308" max="12308" width="9.28515625" style="59" customWidth="1"/>
    <col min="12309" max="12311" width="9.140625" style="59" customWidth="1"/>
    <col min="12312" max="12544" width="11.42578125" style="59"/>
    <col min="12545" max="12546" width="5" style="59" customWidth="1"/>
    <col min="12547" max="12547" width="53.85546875" style="59" bestFit="1" customWidth="1"/>
    <col min="12548" max="12550" width="18.7109375" style="59" customWidth="1"/>
    <col min="12551" max="12553" width="13.7109375" style="59" customWidth="1"/>
    <col min="12554" max="12555" width="9.7109375" style="59" customWidth="1"/>
    <col min="12556" max="12556" width="11.7109375" style="59" customWidth="1"/>
    <col min="12557" max="12557" width="11.28515625" style="59" bestFit="1" customWidth="1"/>
    <col min="12558" max="12558" width="12" style="59" bestFit="1" customWidth="1"/>
    <col min="12559" max="12559" width="11.42578125" style="59"/>
    <col min="12560" max="12561" width="9.140625" style="59" customWidth="1"/>
    <col min="12562" max="12562" width="9" style="59" customWidth="1"/>
    <col min="12563" max="12563" width="9.140625" style="59" customWidth="1"/>
    <col min="12564" max="12564" width="9.28515625" style="59" customWidth="1"/>
    <col min="12565" max="12567" width="9.140625" style="59" customWidth="1"/>
    <col min="12568" max="12800" width="11.42578125" style="59"/>
    <col min="12801" max="12802" width="5" style="59" customWidth="1"/>
    <col min="12803" max="12803" width="53.85546875" style="59" bestFit="1" customWidth="1"/>
    <col min="12804" max="12806" width="18.7109375" style="59" customWidth="1"/>
    <col min="12807" max="12809" width="13.7109375" style="59" customWidth="1"/>
    <col min="12810" max="12811" width="9.7109375" style="59" customWidth="1"/>
    <col min="12812" max="12812" width="11.7109375" style="59" customWidth="1"/>
    <col min="12813" max="12813" width="11.28515625" style="59" bestFit="1" customWidth="1"/>
    <col min="12814" max="12814" width="12" style="59" bestFit="1" customWidth="1"/>
    <col min="12815" max="12815" width="11.42578125" style="59"/>
    <col min="12816" max="12817" width="9.140625" style="59" customWidth="1"/>
    <col min="12818" max="12818" width="9" style="59" customWidth="1"/>
    <col min="12819" max="12819" width="9.140625" style="59" customWidth="1"/>
    <col min="12820" max="12820" width="9.28515625" style="59" customWidth="1"/>
    <col min="12821" max="12823" width="9.140625" style="59" customWidth="1"/>
    <col min="12824" max="13056" width="11.42578125" style="59"/>
    <col min="13057" max="13058" width="5" style="59" customWidth="1"/>
    <col min="13059" max="13059" width="53.85546875" style="59" bestFit="1" customWidth="1"/>
    <col min="13060" max="13062" width="18.7109375" style="59" customWidth="1"/>
    <col min="13063" max="13065" width="13.7109375" style="59" customWidth="1"/>
    <col min="13066" max="13067" width="9.7109375" style="59" customWidth="1"/>
    <col min="13068" max="13068" width="11.7109375" style="59" customWidth="1"/>
    <col min="13069" max="13069" width="11.28515625" style="59" bestFit="1" customWidth="1"/>
    <col min="13070" max="13070" width="12" style="59" bestFit="1" customWidth="1"/>
    <col min="13071" max="13071" width="11.42578125" style="59"/>
    <col min="13072" max="13073" width="9.140625" style="59" customWidth="1"/>
    <col min="13074" max="13074" width="9" style="59" customWidth="1"/>
    <col min="13075" max="13075" width="9.140625" style="59" customWidth="1"/>
    <col min="13076" max="13076" width="9.28515625" style="59" customWidth="1"/>
    <col min="13077" max="13079" width="9.140625" style="59" customWidth="1"/>
    <col min="13080" max="13312" width="11.42578125" style="59"/>
    <col min="13313" max="13314" width="5" style="59" customWidth="1"/>
    <col min="13315" max="13315" width="53.85546875" style="59" bestFit="1" customWidth="1"/>
    <col min="13316" max="13318" width="18.7109375" style="59" customWidth="1"/>
    <col min="13319" max="13321" width="13.7109375" style="59" customWidth="1"/>
    <col min="13322" max="13323" width="9.7109375" style="59" customWidth="1"/>
    <col min="13324" max="13324" width="11.7109375" style="59" customWidth="1"/>
    <col min="13325" max="13325" width="11.28515625" style="59" bestFit="1" customWidth="1"/>
    <col min="13326" max="13326" width="12" style="59" bestFit="1" customWidth="1"/>
    <col min="13327" max="13327" width="11.42578125" style="59"/>
    <col min="13328" max="13329" width="9.140625" style="59" customWidth="1"/>
    <col min="13330" max="13330" width="9" style="59" customWidth="1"/>
    <col min="13331" max="13331" width="9.140625" style="59" customWidth="1"/>
    <col min="13332" max="13332" width="9.28515625" style="59" customWidth="1"/>
    <col min="13333" max="13335" width="9.140625" style="59" customWidth="1"/>
    <col min="13336" max="13568" width="11.42578125" style="59"/>
    <col min="13569" max="13570" width="5" style="59" customWidth="1"/>
    <col min="13571" max="13571" width="53.85546875" style="59" bestFit="1" customWidth="1"/>
    <col min="13572" max="13574" width="18.7109375" style="59" customWidth="1"/>
    <col min="13575" max="13577" width="13.7109375" style="59" customWidth="1"/>
    <col min="13578" max="13579" width="9.7109375" style="59" customWidth="1"/>
    <col min="13580" max="13580" width="11.7109375" style="59" customWidth="1"/>
    <col min="13581" max="13581" width="11.28515625" style="59" bestFit="1" customWidth="1"/>
    <col min="13582" max="13582" width="12" style="59" bestFit="1" customWidth="1"/>
    <col min="13583" max="13583" width="11.42578125" style="59"/>
    <col min="13584" max="13585" width="9.140625" style="59" customWidth="1"/>
    <col min="13586" max="13586" width="9" style="59" customWidth="1"/>
    <col min="13587" max="13587" width="9.140625" style="59" customWidth="1"/>
    <col min="13588" max="13588" width="9.28515625" style="59" customWidth="1"/>
    <col min="13589" max="13591" width="9.140625" style="59" customWidth="1"/>
    <col min="13592" max="13824" width="11.42578125" style="59"/>
    <col min="13825" max="13826" width="5" style="59" customWidth="1"/>
    <col min="13827" max="13827" width="53.85546875" style="59" bestFit="1" customWidth="1"/>
    <col min="13828" max="13830" width="18.7109375" style="59" customWidth="1"/>
    <col min="13831" max="13833" width="13.7109375" style="59" customWidth="1"/>
    <col min="13834" max="13835" width="9.7109375" style="59" customWidth="1"/>
    <col min="13836" max="13836" width="11.7109375" style="59" customWidth="1"/>
    <col min="13837" max="13837" width="11.28515625" style="59" bestFit="1" customWidth="1"/>
    <col min="13838" max="13838" width="12" style="59" bestFit="1" customWidth="1"/>
    <col min="13839" max="13839" width="11.42578125" style="59"/>
    <col min="13840" max="13841" width="9.140625" style="59" customWidth="1"/>
    <col min="13842" max="13842" width="9" style="59" customWidth="1"/>
    <col min="13843" max="13843" width="9.140625" style="59" customWidth="1"/>
    <col min="13844" max="13844" width="9.28515625" style="59" customWidth="1"/>
    <col min="13845" max="13847" width="9.140625" style="59" customWidth="1"/>
    <col min="13848" max="14080" width="11.42578125" style="59"/>
    <col min="14081" max="14082" width="5" style="59" customWidth="1"/>
    <col min="14083" max="14083" width="53.85546875" style="59" bestFit="1" customWidth="1"/>
    <col min="14084" max="14086" width="18.7109375" style="59" customWidth="1"/>
    <col min="14087" max="14089" width="13.7109375" style="59" customWidth="1"/>
    <col min="14090" max="14091" width="9.7109375" style="59" customWidth="1"/>
    <col min="14092" max="14092" width="11.7109375" style="59" customWidth="1"/>
    <col min="14093" max="14093" width="11.28515625" style="59" bestFit="1" customWidth="1"/>
    <col min="14094" max="14094" width="12" style="59" bestFit="1" customWidth="1"/>
    <col min="14095" max="14095" width="11.42578125" style="59"/>
    <col min="14096" max="14097" width="9.140625" style="59" customWidth="1"/>
    <col min="14098" max="14098" width="9" style="59" customWidth="1"/>
    <col min="14099" max="14099" width="9.140625" style="59" customWidth="1"/>
    <col min="14100" max="14100" width="9.28515625" style="59" customWidth="1"/>
    <col min="14101" max="14103" width="9.140625" style="59" customWidth="1"/>
    <col min="14104" max="14336" width="11.42578125" style="59"/>
    <col min="14337" max="14338" width="5" style="59" customWidth="1"/>
    <col min="14339" max="14339" width="53.85546875" style="59" bestFit="1" customWidth="1"/>
    <col min="14340" max="14342" width="18.7109375" style="59" customWidth="1"/>
    <col min="14343" max="14345" width="13.7109375" style="59" customWidth="1"/>
    <col min="14346" max="14347" width="9.7109375" style="59" customWidth="1"/>
    <col min="14348" max="14348" width="11.7109375" style="59" customWidth="1"/>
    <col min="14349" max="14349" width="11.28515625" style="59" bestFit="1" customWidth="1"/>
    <col min="14350" max="14350" width="12" style="59" bestFit="1" customWidth="1"/>
    <col min="14351" max="14351" width="11.42578125" style="59"/>
    <col min="14352" max="14353" width="9.140625" style="59" customWidth="1"/>
    <col min="14354" max="14354" width="9" style="59" customWidth="1"/>
    <col min="14355" max="14355" width="9.140625" style="59" customWidth="1"/>
    <col min="14356" max="14356" width="9.28515625" style="59" customWidth="1"/>
    <col min="14357" max="14359" width="9.140625" style="59" customWidth="1"/>
    <col min="14360" max="14592" width="11.42578125" style="59"/>
    <col min="14593" max="14594" width="5" style="59" customWidth="1"/>
    <col min="14595" max="14595" width="53.85546875" style="59" bestFit="1" customWidth="1"/>
    <col min="14596" max="14598" width="18.7109375" style="59" customWidth="1"/>
    <col min="14599" max="14601" width="13.7109375" style="59" customWidth="1"/>
    <col min="14602" max="14603" width="9.7109375" style="59" customWidth="1"/>
    <col min="14604" max="14604" width="11.7109375" style="59" customWidth="1"/>
    <col min="14605" max="14605" width="11.28515625" style="59" bestFit="1" customWidth="1"/>
    <col min="14606" max="14606" width="12" style="59" bestFit="1" customWidth="1"/>
    <col min="14607" max="14607" width="11.42578125" style="59"/>
    <col min="14608" max="14609" width="9.140625" style="59" customWidth="1"/>
    <col min="14610" max="14610" width="9" style="59" customWidth="1"/>
    <col min="14611" max="14611" width="9.140625" style="59" customWidth="1"/>
    <col min="14612" max="14612" width="9.28515625" style="59" customWidth="1"/>
    <col min="14613" max="14615" width="9.140625" style="59" customWidth="1"/>
    <col min="14616" max="14848" width="11.42578125" style="59"/>
    <col min="14849" max="14850" width="5" style="59" customWidth="1"/>
    <col min="14851" max="14851" width="53.85546875" style="59" bestFit="1" customWidth="1"/>
    <col min="14852" max="14854" width="18.7109375" style="59" customWidth="1"/>
    <col min="14855" max="14857" width="13.7109375" style="59" customWidth="1"/>
    <col min="14858" max="14859" width="9.7109375" style="59" customWidth="1"/>
    <col min="14860" max="14860" width="11.7109375" style="59" customWidth="1"/>
    <col min="14861" max="14861" width="11.28515625" style="59" bestFit="1" customWidth="1"/>
    <col min="14862" max="14862" width="12" style="59" bestFit="1" customWidth="1"/>
    <col min="14863" max="14863" width="11.42578125" style="59"/>
    <col min="14864" max="14865" width="9.140625" style="59" customWidth="1"/>
    <col min="14866" max="14866" width="9" style="59" customWidth="1"/>
    <col min="14867" max="14867" width="9.140625" style="59" customWidth="1"/>
    <col min="14868" max="14868" width="9.28515625" style="59" customWidth="1"/>
    <col min="14869" max="14871" width="9.140625" style="59" customWidth="1"/>
    <col min="14872" max="15104" width="11.42578125" style="59"/>
    <col min="15105" max="15106" width="5" style="59" customWidth="1"/>
    <col min="15107" max="15107" width="53.85546875" style="59" bestFit="1" customWidth="1"/>
    <col min="15108" max="15110" width="18.7109375" style="59" customWidth="1"/>
    <col min="15111" max="15113" width="13.7109375" style="59" customWidth="1"/>
    <col min="15114" max="15115" width="9.7109375" style="59" customWidth="1"/>
    <col min="15116" max="15116" width="11.7109375" style="59" customWidth="1"/>
    <col min="15117" max="15117" width="11.28515625" style="59" bestFit="1" customWidth="1"/>
    <col min="15118" max="15118" width="12" style="59" bestFit="1" customWidth="1"/>
    <col min="15119" max="15119" width="11.42578125" style="59"/>
    <col min="15120" max="15121" width="9.140625" style="59" customWidth="1"/>
    <col min="15122" max="15122" width="9" style="59" customWidth="1"/>
    <col min="15123" max="15123" width="9.140625" style="59" customWidth="1"/>
    <col min="15124" max="15124" width="9.28515625" style="59" customWidth="1"/>
    <col min="15125" max="15127" width="9.140625" style="59" customWidth="1"/>
    <col min="15128" max="15360" width="11.42578125" style="59"/>
    <col min="15361" max="15362" width="5" style="59" customWidth="1"/>
    <col min="15363" max="15363" width="53.85546875" style="59" bestFit="1" customWidth="1"/>
    <col min="15364" max="15366" width="18.7109375" style="59" customWidth="1"/>
    <col min="15367" max="15369" width="13.7109375" style="59" customWidth="1"/>
    <col min="15370" max="15371" width="9.7109375" style="59" customWidth="1"/>
    <col min="15372" max="15372" width="11.7109375" style="59" customWidth="1"/>
    <col min="15373" max="15373" width="11.28515625" style="59" bestFit="1" customWidth="1"/>
    <col min="15374" max="15374" width="12" style="59" bestFit="1" customWidth="1"/>
    <col min="15375" max="15375" width="11.42578125" style="59"/>
    <col min="15376" max="15377" width="9.140625" style="59" customWidth="1"/>
    <col min="15378" max="15378" width="9" style="59" customWidth="1"/>
    <col min="15379" max="15379" width="9.140625" style="59" customWidth="1"/>
    <col min="15380" max="15380" width="9.28515625" style="59" customWidth="1"/>
    <col min="15381" max="15383" width="9.140625" style="59" customWidth="1"/>
    <col min="15384" max="15616" width="11.42578125" style="59"/>
    <col min="15617" max="15618" width="5" style="59" customWidth="1"/>
    <col min="15619" max="15619" width="53.85546875" style="59" bestFit="1" customWidth="1"/>
    <col min="15620" max="15622" width="18.7109375" style="59" customWidth="1"/>
    <col min="15623" max="15625" width="13.7109375" style="59" customWidth="1"/>
    <col min="15626" max="15627" width="9.7109375" style="59" customWidth="1"/>
    <col min="15628" max="15628" width="11.7109375" style="59" customWidth="1"/>
    <col min="15629" max="15629" width="11.28515625" style="59" bestFit="1" customWidth="1"/>
    <col min="15630" max="15630" width="12" style="59" bestFit="1" customWidth="1"/>
    <col min="15631" max="15631" width="11.42578125" style="59"/>
    <col min="15632" max="15633" width="9.140625" style="59" customWidth="1"/>
    <col min="15634" max="15634" width="9" style="59" customWidth="1"/>
    <col min="15635" max="15635" width="9.140625" style="59" customWidth="1"/>
    <col min="15636" max="15636" width="9.28515625" style="59" customWidth="1"/>
    <col min="15637" max="15639" width="9.140625" style="59" customWidth="1"/>
    <col min="15640" max="15872" width="11.42578125" style="59"/>
    <col min="15873" max="15874" width="5" style="59" customWidth="1"/>
    <col min="15875" max="15875" width="53.85546875" style="59" bestFit="1" customWidth="1"/>
    <col min="15876" max="15878" width="18.7109375" style="59" customWidth="1"/>
    <col min="15879" max="15881" width="13.7109375" style="59" customWidth="1"/>
    <col min="15882" max="15883" width="9.7109375" style="59" customWidth="1"/>
    <col min="15884" max="15884" width="11.7109375" style="59" customWidth="1"/>
    <col min="15885" max="15885" width="11.28515625" style="59" bestFit="1" customWidth="1"/>
    <col min="15886" max="15886" width="12" style="59" bestFit="1" customWidth="1"/>
    <col min="15887" max="15887" width="11.42578125" style="59"/>
    <col min="15888" max="15889" width="9.140625" style="59" customWidth="1"/>
    <col min="15890" max="15890" width="9" style="59" customWidth="1"/>
    <col min="15891" max="15891" width="9.140625" style="59" customWidth="1"/>
    <col min="15892" max="15892" width="9.28515625" style="59" customWidth="1"/>
    <col min="15893" max="15895" width="9.140625" style="59" customWidth="1"/>
    <col min="15896" max="16128" width="11.42578125" style="59"/>
    <col min="16129" max="16130" width="5" style="59" customWidth="1"/>
    <col min="16131" max="16131" width="53.85546875" style="59" bestFit="1" customWidth="1"/>
    <col min="16132" max="16134" width="18.7109375" style="59" customWidth="1"/>
    <col min="16135" max="16137" width="13.7109375" style="59" customWidth="1"/>
    <col min="16138" max="16139" width="9.7109375" style="59" customWidth="1"/>
    <col min="16140" max="16140" width="11.7109375" style="59" customWidth="1"/>
    <col min="16141" max="16141" width="11.28515625" style="59" bestFit="1" customWidth="1"/>
    <col min="16142" max="16142" width="12" style="59" bestFit="1" customWidth="1"/>
    <col min="16143" max="16143" width="11.42578125" style="59"/>
    <col min="16144" max="16145" width="9.140625" style="59" customWidth="1"/>
    <col min="16146" max="16146" width="9" style="59" customWidth="1"/>
    <col min="16147" max="16147" width="9.140625" style="59" customWidth="1"/>
    <col min="16148" max="16148" width="9.28515625" style="59" customWidth="1"/>
    <col min="16149" max="16151" width="9.140625" style="59" customWidth="1"/>
    <col min="16152" max="16384" width="11.42578125" style="59"/>
  </cols>
  <sheetData>
    <row r="1" spans="1:26" s="220" customFormat="1" ht="64.5" customHeight="1" x14ac:dyDescent="0.2">
      <c r="A1" s="409" t="s">
        <v>736</v>
      </c>
      <c r="B1" s="409"/>
      <c r="C1" s="409"/>
      <c r="D1" s="111" t="s">
        <v>738</v>
      </c>
      <c r="E1" s="111"/>
      <c r="F1" s="111"/>
      <c r="G1" s="111"/>
      <c r="H1" s="306"/>
      <c r="I1" s="306"/>
      <c r="J1" s="306"/>
      <c r="K1" s="306"/>
      <c r="L1" s="306"/>
      <c r="M1" s="306"/>
    </row>
    <row r="2" spans="1:26" s="1" customFormat="1" ht="36" customHeight="1" thickBot="1" x14ac:dyDescent="0.45">
      <c r="A2" s="432" t="s">
        <v>737</v>
      </c>
      <c r="B2" s="432"/>
      <c r="C2" s="432"/>
      <c r="D2" s="432"/>
      <c r="E2" s="432"/>
      <c r="F2" s="432"/>
      <c r="G2" s="432"/>
      <c r="H2" s="432"/>
      <c r="I2" s="432"/>
      <c r="J2" s="432"/>
      <c r="K2" s="432"/>
      <c r="L2" s="432"/>
      <c r="N2" s="308"/>
      <c r="O2" s="308"/>
    </row>
    <row r="3" spans="1:26" customFormat="1" ht="6" customHeight="1" x14ac:dyDescent="0.4">
      <c r="A3" s="411"/>
      <c r="B3" s="411"/>
      <c r="C3" s="411"/>
      <c r="D3" s="411"/>
      <c r="E3" s="411"/>
      <c r="F3" s="411"/>
      <c r="G3" s="411"/>
      <c r="H3" s="411"/>
      <c r="I3" s="411"/>
      <c r="J3" s="411"/>
      <c r="K3" s="411"/>
      <c r="L3" s="411"/>
      <c r="M3" s="412"/>
      <c r="N3" s="412"/>
      <c r="O3" s="412"/>
    </row>
    <row r="4" spans="1:26" s="40" customFormat="1" ht="21" customHeight="1" x14ac:dyDescent="0.25">
      <c r="A4" s="257" t="s">
        <v>931</v>
      </c>
      <c r="B4" s="257"/>
      <c r="C4" s="257"/>
      <c r="D4" s="257"/>
      <c r="E4" s="257"/>
      <c r="F4" s="257"/>
      <c r="G4" s="257"/>
      <c r="H4" s="257"/>
      <c r="I4" s="257"/>
      <c r="J4" s="257"/>
      <c r="K4" s="257"/>
      <c r="L4" s="257"/>
      <c r="M4" s="94"/>
      <c r="N4" s="94"/>
      <c r="O4" s="94"/>
      <c r="P4" s="94"/>
      <c r="Q4" s="94"/>
      <c r="R4" s="94"/>
      <c r="S4" s="94"/>
      <c r="T4" s="94"/>
      <c r="U4" s="94"/>
      <c r="V4" s="94"/>
      <c r="W4" s="94"/>
      <c r="X4" s="94"/>
      <c r="Y4" s="94"/>
      <c r="Z4" s="94"/>
    </row>
    <row r="5" spans="1:26" s="40" customFormat="1" ht="17.100000000000001" customHeight="1" x14ac:dyDescent="0.25">
      <c r="A5" s="257" t="s">
        <v>657</v>
      </c>
      <c r="B5" s="257"/>
      <c r="C5" s="257"/>
      <c r="D5" s="257"/>
      <c r="E5" s="257"/>
      <c r="F5" s="257"/>
      <c r="G5" s="257"/>
      <c r="H5" s="257"/>
      <c r="I5" s="257"/>
      <c r="J5" s="257"/>
      <c r="K5" s="257"/>
      <c r="L5" s="257"/>
      <c r="M5" s="76">
        <v>18.1052</v>
      </c>
      <c r="N5" s="94"/>
      <c r="O5" s="94"/>
      <c r="P5" s="94"/>
      <c r="Q5" s="94"/>
      <c r="R5" s="94"/>
      <c r="S5" s="94"/>
      <c r="T5" s="94"/>
      <c r="U5" s="94"/>
      <c r="V5" s="94"/>
      <c r="W5" s="94"/>
      <c r="X5" s="94"/>
      <c r="Y5" s="94"/>
      <c r="Z5" s="94"/>
    </row>
    <row r="6" spans="1:26" s="40" customFormat="1" ht="17.100000000000001" customHeight="1" x14ac:dyDescent="0.25">
      <c r="A6" s="222" t="s">
        <v>8</v>
      </c>
      <c r="B6" s="222"/>
      <c r="C6" s="222"/>
      <c r="D6" s="222"/>
      <c r="E6" s="222"/>
      <c r="F6" s="222"/>
      <c r="G6" s="222"/>
      <c r="H6" s="222"/>
      <c r="I6" s="222"/>
      <c r="J6" s="222"/>
      <c r="K6" s="222"/>
      <c r="L6" s="222"/>
      <c r="M6" s="94"/>
      <c r="N6" s="94"/>
      <c r="O6" s="94"/>
      <c r="P6" s="94"/>
      <c r="Q6" s="94"/>
      <c r="R6" s="94"/>
      <c r="S6" s="94"/>
      <c r="T6" s="94"/>
      <c r="U6" s="94"/>
      <c r="V6" s="94"/>
      <c r="W6" s="94"/>
      <c r="X6" s="94"/>
      <c r="Y6" s="94"/>
      <c r="Z6" s="94"/>
    </row>
    <row r="7" spans="1:26" s="40" customFormat="1" ht="17.100000000000001" customHeight="1" x14ac:dyDescent="0.25">
      <c r="A7" s="222" t="s">
        <v>740</v>
      </c>
      <c r="B7" s="222"/>
      <c r="C7" s="222"/>
      <c r="D7" s="222"/>
      <c r="E7" s="222"/>
      <c r="F7" s="222"/>
      <c r="G7" s="222"/>
      <c r="H7" s="222"/>
      <c r="I7" s="222"/>
      <c r="J7" s="222"/>
      <c r="K7" s="222"/>
      <c r="L7" s="222"/>
      <c r="M7" s="94"/>
      <c r="N7" s="94"/>
      <c r="O7" s="94"/>
      <c r="P7" s="94"/>
      <c r="Q7" s="94"/>
      <c r="R7" s="94"/>
      <c r="S7" s="94"/>
      <c r="T7" s="94"/>
      <c r="U7" s="94"/>
      <c r="V7" s="94"/>
      <c r="W7" s="94"/>
      <c r="X7" s="94"/>
      <c r="Y7" s="94"/>
      <c r="Z7" s="94"/>
    </row>
    <row r="8" spans="1:26" s="40" customFormat="1" ht="17.100000000000001" customHeight="1" x14ac:dyDescent="0.25">
      <c r="A8" s="257" t="s">
        <v>934</v>
      </c>
      <c r="B8" s="257"/>
      <c r="C8" s="257"/>
      <c r="D8" s="257"/>
      <c r="E8" s="257"/>
      <c r="F8" s="257"/>
      <c r="G8" s="257"/>
      <c r="H8" s="257"/>
      <c r="I8" s="257"/>
      <c r="J8" s="257"/>
      <c r="K8" s="257"/>
      <c r="L8" s="257"/>
      <c r="M8" s="94"/>
      <c r="N8" s="94"/>
      <c r="O8" s="94"/>
      <c r="P8" s="94"/>
      <c r="Q8" s="94"/>
      <c r="R8" s="94"/>
      <c r="S8" s="94"/>
      <c r="T8" s="94"/>
      <c r="U8" s="94"/>
      <c r="V8" s="94"/>
      <c r="W8" s="94"/>
      <c r="X8" s="94"/>
      <c r="Y8" s="94"/>
      <c r="Z8" s="94"/>
    </row>
    <row r="9" spans="1:26" ht="24" customHeight="1" x14ac:dyDescent="0.25">
      <c r="A9" s="458" t="s">
        <v>658</v>
      </c>
      <c r="B9" s="438" t="s">
        <v>937</v>
      </c>
      <c r="C9" s="438"/>
      <c r="D9" s="455" t="s">
        <v>659</v>
      </c>
      <c r="E9" s="455"/>
      <c r="F9" s="358"/>
      <c r="G9" s="359" t="s">
        <v>660</v>
      </c>
      <c r="H9" s="458" t="s">
        <v>928</v>
      </c>
      <c r="I9" s="458" t="s">
        <v>661</v>
      </c>
      <c r="J9" s="458" t="s">
        <v>929</v>
      </c>
      <c r="K9" s="458" t="s">
        <v>662</v>
      </c>
      <c r="L9" s="458"/>
      <c r="M9" s="95"/>
      <c r="N9" s="95"/>
      <c r="O9" s="95"/>
      <c r="P9" s="95"/>
      <c r="Q9" s="95"/>
      <c r="R9" s="95"/>
      <c r="S9" s="95"/>
      <c r="T9" s="95"/>
      <c r="U9" s="95"/>
      <c r="V9" s="95"/>
      <c r="W9" s="95"/>
    </row>
    <row r="10" spans="1:26" s="50" customFormat="1" ht="15.75" customHeight="1" x14ac:dyDescent="0.25">
      <c r="A10" s="458"/>
      <c r="B10" s="438"/>
      <c r="C10" s="438"/>
      <c r="D10" s="458" t="s">
        <v>663</v>
      </c>
      <c r="E10" s="458" t="s">
        <v>664</v>
      </c>
      <c r="F10" s="358"/>
      <c r="G10" s="458" t="s">
        <v>664</v>
      </c>
      <c r="H10" s="458"/>
      <c r="I10" s="458"/>
      <c r="J10" s="458"/>
      <c r="K10" s="455"/>
      <c r="L10" s="455"/>
      <c r="M10" s="55"/>
      <c r="N10" s="55"/>
      <c r="O10" s="55"/>
      <c r="P10" s="55"/>
      <c r="Q10" s="55"/>
      <c r="R10" s="55"/>
      <c r="S10" s="55"/>
      <c r="T10" s="55"/>
      <c r="U10" s="55"/>
      <c r="V10" s="55"/>
      <c r="W10" s="55"/>
      <c r="X10" s="55"/>
      <c r="Y10" s="55"/>
      <c r="Z10" s="55"/>
    </row>
    <row r="11" spans="1:26" s="50" customFormat="1" ht="52.5" customHeight="1" thickBot="1" x14ac:dyDescent="0.3">
      <c r="A11" s="455"/>
      <c r="B11" s="439"/>
      <c r="C11" s="439"/>
      <c r="D11" s="455"/>
      <c r="E11" s="455"/>
      <c r="F11" s="359"/>
      <c r="G11" s="455"/>
      <c r="H11" s="455"/>
      <c r="I11" s="455"/>
      <c r="J11" s="455"/>
      <c r="K11" s="360" t="s">
        <v>665</v>
      </c>
      <c r="L11" s="360" t="s">
        <v>666</v>
      </c>
      <c r="M11" s="55"/>
      <c r="N11" s="55"/>
      <c r="O11" s="55"/>
      <c r="P11" s="55"/>
      <c r="Q11" s="55"/>
      <c r="R11" s="55"/>
      <c r="S11" s="55"/>
      <c r="T11" s="55"/>
      <c r="U11" s="55"/>
      <c r="V11" s="55"/>
      <c r="W11" s="55"/>
      <c r="X11" s="55"/>
      <c r="Y11" s="55"/>
      <c r="Z11" s="55"/>
    </row>
    <row r="12" spans="1:26" s="85" customFormat="1" ht="4.5" customHeight="1" thickBot="1" x14ac:dyDescent="0.3">
      <c r="A12" s="369"/>
      <c r="B12" s="370"/>
      <c r="C12" s="370"/>
      <c r="D12" s="369"/>
      <c r="E12" s="369"/>
      <c r="F12" s="369"/>
      <c r="G12" s="369"/>
      <c r="H12" s="369"/>
      <c r="I12" s="369"/>
      <c r="J12" s="369"/>
      <c r="K12" s="369"/>
      <c r="L12" s="370"/>
    </row>
    <row r="13" spans="1:26" s="55" customFormat="1" ht="17.100000000000001" customHeight="1" x14ac:dyDescent="0.25">
      <c r="A13" s="385"/>
      <c r="B13" s="385"/>
      <c r="C13" s="296" t="s">
        <v>714</v>
      </c>
      <c r="D13" s="398">
        <f>D14+D16+D29+D35+D38+D41+D43+D46+D48+D50+D53+D56+D59</f>
        <v>511067.49463051069</v>
      </c>
      <c r="E13" s="398">
        <f>E14+E16+E29+E35+E38+E41+E43+E46+E48+E50+E53+E56+E59</f>
        <v>511067.49463051069</v>
      </c>
      <c r="F13" s="398"/>
      <c r="G13" s="398">
        <f>G14+G16+G29+G35+G38+G41+G43+G46+G48+G50+G53+G56+G59</f>
        <v>511067.49463051069</v>
      </c>
      <c r="H13" s="399"/>
      <c r="I13" s="400"/>
      <c r="J13" s="400"/>
      <c r="K13" s="400"/>
      <c r="L13" s="400"/>
      <c r="N13" s="96"/>
    </row>
    <row r="14" spans="1:26" s="55" customFormat="1" ht="20.45" customHeight="1" x14ac:dyDescent="0.25">
      <c r="A14" s="378" t="s">
        <v>932</v>
      </c>
      <c r="B14" s="374"/>
      <c r="C14" s="371"/>
      <c r="D14" s="372">
        <f>SUM(D15)</f>
        <v>1742.2726115467999</v>
      </c>
      <c r="E14" s="372">
        <f>SUM(E15)</f>
        <v>1742.2726115467999</v>
      </c>
      <c r="F14" s="372"/>
      <c r="G14" s="372">
        <f>SUM(G15)</f>
        <v>1742.2726115467999</v>
      </c>
      <c r="H14" s="303"/>
      <c r="I14" s="303"/>
      <c r="J14" s="303"/>
      <c r="K14" s="303"/>
      <c r="L14" s="303"/>
    </row>
    <row r="15" spans="1:26" s="55" customFormat="1" ht="15.95" customHeight="1" x14ac:dyDescent="0.25">
      <c r="A15" s="396">
        <v>1</v>
      </c>
      <c r="B15" s="303" t="s">
        <v>623</v>
      </c>
      <c r="C15" s="371" t="s">
        <v>624</v>
      </c>
      <c r="D15" s="375">
        <v>1742.2726115467999</v>
      </c>
      <c r="E15" s="375">
        <v>1742.2726115467999</v>
      </c>
      <c r="F15" s="375"/>
      <c r="G15" s="375">
        <v>1742.2726115467999</v>
      </c>
      <c r="H15" s="376">
        <v>36274</v>
      </c>
      <c r="I15" s="376">
        <v>36274</v>
      </c>
      <c r="J15" s="376">
        <v>47446</v>
      </c>
      <c r="K15" s="397">
        <v>30</v>
      </c>
      <c r="L15" s="397">
        <v>6</v>
      </c>
    </row>
    <row r="16" spans="1:26" s="55" customFormat="1" ht="15.95" customHeight="1" x14ac:dyDescent="0.25">
      <c r="A16" s="378" t="s">
        <v>669</v>
      </c>
      <c r="B16" s="374"/>
      <c r="C16" s="371"/>
      <c r="D16" s="372">
        <f>SUM(D17:D28)</f>
        <v>128217.02152975999</v>
      </c>
      <c r="E16" s="372">
        <f>SUM(E17:E28)</f>
        <v>128217.02152975999</v>
      </c>
      <c r="F16" s="372"/>
      <c r="G16" s="372">
        <f>SUM(G17:G28)</f>
        <v>128217.02152975999</v>
      </c>
      <c r="H16" s="303"/>
      <c r="I16" s="303"/>
      <c r="J16" s="303"/>
      <c r="K16" s="303"/>
      <c r="L16" s="303"/>
    </row>
    <row r="17" spans="1:13" s="55" customFormat="1" ht="15.95" customHeight="1" x14ac:dyDescent="0.25">
      <c r="A17" s="396">
        <v>2</v>
      </c>
      <c r="B17" s="303" t="s">
        <v>127</v>
      </c>
      <c r="C17" s="374" t="s">
        <v>625</v>
      </c>
      <c r="D17" s="375">
        <v>15664.823158024799</v>
      </c>
      <c r="E17" s="375">
        <v>15664.823158024799</v>
      </c>
      <c r="F17" s="375"/>
      <c r="G17" s="375">
        <v>15664.823158024799</v>
      </c>
      <c r="H17" s="376">
        <v>37390</v>
      </c>
      <c r="I17" s="376">
        <v>37390</v>
      </c>
      <c r="J17" s="376">
        <v>46552</v>
      </c>
      <c r="K17" s="397">
        <v>25</v>
      </c>
      <c r="L17" s="397">
        <v>0</v>
      </c>
    </row>
    <row r="18" spans="1:13" s="55" customFormat="1" ht="15.95" customHeight="1" x14ac:dyDescent="0.25">
      <c r="A18" s="396">
        <v>3</v>
      </c>
      <c r="B18" s="303" t="s">
        <v>127</v>
      </c>
      <c r="C18" s="374" t="s">
        <v>715</v>
      </c>
      <c r="D18" s="375">
        <v>17994.982096482399</v>
      </c>
      <c r="E18" s="375">
        <v>17994.982096482399</v>
      </c>
      <c r="F18" s="375"/>
      <c r="G18" s="375">
        <v>17994.982096482399</v>
      </c>
      <c r="H18" s="376">
        <v>37324</v>
      </c>
      <c r="I18" s="376">
        <v>37324</v>
      </c>
      <c r="J18" s="376">
        <v>46486</v>
      </c>
      <c r="K18" s="397">
        <v>25</v>
      </c>
      <c r="L18" s="397">
        <v>0</v>
      </c>
    </row>
    <row r="19" spans="1:13" s="55" customFormat="1" ht="15.95" customHeight="1" x14ac:dyDescent="0.25">
      <c r="A19" s="396">
        <v>4</v>
      </c>
      <c r="B19" s="303" t="s">
        <v>127</v>
      </c>
      <c r="C19" s="374" t="s">
        <v>626</v>
      </c>
      <c r="D19" s="375">
        <v>5571.3179133128006</v>
      </c>
      <c r="E19" s="375">
        <v>5571.3179133128006</v>
      </c>
      <c r="F19" s="375"/>
      <c r="G19" s="375">
        <v>5571.3179133128006</v>
      </c>
      <c r="H19" s="376">
        <v>37799</v>
      </c>
      <c r="I19" s="376">
        <v>37769</v>
      </c>
      <c r="J19" s="376">
        <v>46932</v>
      </c>
      <c r="K19" s="397">
        <v>25</v>
      </c>
      <c r="L19" s="397">
        <v>0</v>
      </c>
    </row>
    <row r="20" spans="1:13" s="55" customFormat="1" ht="15.95" customHeight="1" x14ac:dyDescent="0.25">
      <c r="A20" s="396">
        <v>5</v>
      </c>
      <c r="B20" s="303" t="s">
        <v>127</v>
      </c>
      <c r="C20" s="374" t="s">
        <v>716</v>
      </c>
      <c r="D20" s="375">
        <v>6878.1948466343993</v>
      </c>
      <c r="E20" s="375">
        <v>6878.1948466343993</v>
      </c>
      <c r="F20" s="375"/>
      <c r="G20" s="375">
        <v>6878.1948466343993</v>
      </c>
      <c r="H20" s="376">
        <v>37165</v>
      </c>
      <c r="I20" s="376">
        <v>37165</v>
      </c>
      <c r="J20" s="376">
        <v>46328</v>
      </c>
      <c r="K20" s="397">
        <v>25</v>
      </c>
      <c r="L20" s="397">
        <v>0</v>
      </c>
      <c r="M20" s="96"/>
    </row>
    <row r="21" spans="1:13" s="55" customFormat="1" ht="15.95" customHeight="1" x14ac:dyDescent="0.25">
      <c r="A21" s="396">
        <v>6</v>
      </c>
      <c r="B21" s="303" t="s">
        <v>135</v>
      </c>
      <c r="C21" s="374" t="s">
        <v>628</v>
      </c>
      <c r="D21" s="375">
        <v>9666.9784530224006</v>
      </c>
      <c r="E21" s="375">
        <v>9666.9784530224006</v>
      </c>
      <c r="F21" s="375"/>
      <c r="G21" s="375">
        <v>9666.9784530224006</v>
      </c>
      <c r="H21" s="376">
        <v>36686</v>
      </c>
      <c r="I21" s="376">
        <v>36686</v>
      </c>
      <c r="J21" s="376">
        <v>45992</v>
      </c>
      <c r="K21" s="397">
        <v>25</v>
      </c>
      <c r="L21" s="397">
        <v>0</v>
      </c>
    </row>
    <row r="22" spans="1:13" s="55" customFormat="1" ht="15.95" customHeight="1" x14ac:dyDescent="0.25">
      <c r="A22" s="396">
        <v>7</v>
      </c>
      <c r="B22" s="303" t="s">
        <v>127</v>
      </c>
      <c r="C22" s="374" t="s">
        <v>717</v>
      </c>
      <c r="D22" s="375">
        <v>16301.993903328399</v>
      </c>
      <c r="E22" s="375">
        <v>16301.993903328399</v>
      </c>
      <c r="F22" s="375"/>
      <c r="G22" s="375">
        <v>16301.993903328399</v>
      </c>
      <c r="H22" s="376">
        <v>37342</v>
      </c>
      <c r="I22" s="376">
        <v>37342</v>
      </c>
      <c r="J22" s="376">
        <v>46504</v>
      </c>
      <c r="K22" s="397">
        <v>25</v>
      </c>
      <c r="L22" s="397">
        <v>0</v>
      </c>
    </row>
    <row r="23" spans="1:13" s="55" customFormat="1" ht="15.95" customHeight="1" x14ac:dyDescent="0.25">
      <c r="A23" s="396">
        <v>8</v>
      </c>
      <c r="B23" s="303" t="s">
        <v>127</v>
      </c>
      <c r="C23" s="374" t="s">
        <v>718</v>
      </c>
      <c r="D23" s="375">
        <v>9365.3451149196007</v>
      </c>
      <c r="E23" s="375">
        <v>9365.3451149196007</v>
      </c>
      <c r="F23" s="375"/>
      <c r="G23" s="375">
        <v>9365.3451149196007</v>
      </c>
      <c r="H23" s="376">
        <v>37898</v>
      </c>
      <c r="I23" s="376">
        <v>37898</v>
      </c>
      <c r="J23" s="376">
        <v>47063</v>
      </c>
      <c r="K23" s="397">
        <v>25</v>
      </c>
      <c r="L23" s="397">
        <v>0</v>
      </c>
    </row>
    <row r="24" spans="1:13" s="55" customFormat="1" ht="15.95" customHeight="1" x14ac:dyDescent="0.25">
      <c r="A24" s="396">
        <v>9</v>
      </c>
      <c r="B24" s="303" t="s">
        <v>127</v>
      </c>
      <c r="C24" s="374" t="s">
        <v>719</v>
      </c>
      <c r="D24" s="375">
        <v>12386.6697012732</v>
      </c>
      <c r="E24" s="375">
        <v>12386.6697012732</v>
      </c>
      <c r="F24" s="375"/>
      <c r="G24" s="375">
        <v>12386.6697012732</v>
      </c>
      <c r="H24" s="376">
        <v>37274</v>
      </c>
      <c r="I24" s="376">
        <v>37274</v>
      </c>
      <c r="J24" s="376">
        <v>46405</v>
      </c>
      <c r="K24" s="397">
        <v>24</v>
      </c>
      <c r="L24" s="397">
        <v>11</v>
      </c>
    </row>
    <row r="25" spans="1:13" s="55" customFormat="1" ht="15.95" customHeight="1" x14ac:dyDescent="0.25">
      <c r="A25" s="396">
        <v>10</v>
      </c>
      <c r="B25" s="303" t="s">
        <v>127</v>
      </c>
      <c r="C25" s="374" t="s">
        <v>720</v>
      </c>
      <c r="D25" s="375">
        <v>6630.7580487364003</v>
      </c>
      <c r="E25" s="375">
        <v>6630.7580487364003</v>
      </c>
      <c r="F25" s="375"/>
      <c r="G25" s="375">
        <v>6630.7580487364003</v>
      </c>
      <c r="H25" s="376">
        <v>37822</v>
      </c>
      <c r="I25" s="376">
        <v>37822</v>
      </c>
      <c r="J25" s="376">
        <v>46954</v>
      </c>
      <c r="K25" s="397">
        <v>24</v>
      </c>
      <c r="L25" s="397">
        <v>11</v>
      </c>
    </row>
    <row r="26" spans="1:13" s="55" customFormat="1" ht="15.95" customHeight="1" x14ac:dyDescent="0.25">
      <c r="A26" s="396">
        <v>11</v>
      </c>
      <c r="B26" s="303" t="s">
        <v>127</v>
      </c>
      <c r="C26" s="374" t="s">
        <v>633</v>
      </c>
      <c r="D26" s="375">
        <v>7163.6965963787998</v>
      </c>
      <c r="E26" s="375">
        <v>7163.6965963787998</v>
      </c>
      <c r="F26" s="375"/>
      <c r="G26" s="375">
        <v>7163.6965963787998</v>
      </c>
      <c r="H26" s="376">
        <v>37214</v>
      </c>
      <c r="I26" s="376">
        <v>37214</v>
      </c>
      <c r="J26" s="376">
        <v>46345</v>
      </c>
      <c r="K26" s="397">
        <v>24</v>
      </c>
      <c r="L26" s="397">
        <v>11</v>
      </c>
    </row>
    <row r="27" spans="1:13" s="55" customFormat="1" ht="15.95" customHeight="1" x14ac:dyDescent="0.25">
      <c r="A27" s="396">
        <v>12</v>
      </c>
      <c r="B27" s="303" t="s">
        <v>127</v>
      </c>
      <c r="C27" s="374" t="s">
        <v>634</v>
      </c>
      <c r="D27" s="375">
        <v>18747.370170389997</v>
      </c>
      <c r="E27" s="375">
        <v>18747.370170389997</v>
      </c>
      <c r="F27" s="375"/>
      <c r="G27" s="375">
        <v>18747.370170389997</v>
      </c>
      <c r="H27" s="376">
        <v>37240</v>
      </c>
      <c r="I27" s="376">
        <v>37240</v>
      </c>
      <c r="J27" s="376">
        <v>46371</v>
      </c>
      <c r="K27" s="397">
        <v>25</v>
      </c>
      <c r="L27" s="397">
        <v>0</v>
      </c>
    </row>
    <row r="28" spans="1:13" s="55" customFormat="1" ht="15.95" customHeight="1" x14ac:dyDescent="0.25">
      <c r="A28" s="396">
        <v>13</v>
      </c>
      <c r="B28" s="303" t="s">
        <v>623</v>
      </c>
      <c r="C28" s="374" t="s">
        <v>721</v>
      </c>
      <c r="D28" s="375">
        <v>1844.8915272567999</v>
      </c>
      <c r="E28" s="375">
        <v>1844.8915272567999</v>
      </c>
      <c r="F28" s="375"/>
      <c r="G28" s="375">
        <v>1844.8915272567999</v>
      </c>
      <c r="H28" s="376">
        <v>36433</v>
      </c>
      <c r="I28" s="376">
        <v>36433</v>
      </c>
      <c r="J28" s="376">
        <v>45756</v>
      </c>
      <c r="K28" s="397">
        <v>25</v>
      </c>
      <c r="L28" s="397">
        <v>7</v>
      </c>
    </row>
    <row r="29" spans="1:13" s="55" customFormat="1" ht="15.95" customHeight="1" x14ac:dyDescent="0.25">
      <c r="A29" s="378" t="s">
        <v>670</v>
      </c>
      <c r="B29" s="374"/>
      <c r="C29" s="371"/>
      <c r="D29" s="372">
        <f>SUM(D30:D34)</f>
        <v>99210.752704666404</v>
      </c>
      <c r="E29" s="372">
        <f>SUM(E30:E34)</f>
        <v>99210.752704666404</v>
      </c>
      <c r="F29" s="372"/>
      <c r="G29" s="372">
        <f>SUM(G30:G34)</f>
        <v>99210.752704666404</v>
      </c>
      <c r="H29" s="303"/>
      <c r="I29" s="303"/>
      <c r="J29" s="303"/>
      <c r="K29" s="303"/>
      <c r="L29" s="303"/>
    </row>
    <row r="30" spans="1:13" s="55" customFormat="1" ht="15.95" customHeight="1" x14ac:dyDescent="0.25">
      <c r="A30" s="396">
        <v>15</v>
      </c>
      <c r="B30" s="303" t="s">
        <v>127</v>
      </c>
      <c r="C30" s="371" t="s">
        <v>635</v>
      </c>
      <c r="D30" s="375">
        <v>33360.909947695203</v>
      </c>
      <c r="E30" s="375">
        <v>33360.909947695203</v>
      </c>
      <c r="F30" s="375"/>
      <c r="G30" s="375">
        <v>33360.909947695203</v>
      </c>
      <c r="H30" s="376">
        <v>37979</v>
      </c>
      <c r="I30" s="376">
        <v>37979</v>
      </c>
      <c r="J30" s="376">
        <v>47116</v>
      </c>
      <c r="K30" s="397">
        <v>24</v>
      </c>
      <c r="L30" s="397">
        <v>11</v>
      </c>
    </row>
    <row r="31" spans="1:13" s="55" customFormat="1" ht="15.95" customHeight="1" x14ac:dyDescent="0.25">
      <c r="A31" s="396">
        <v>16</v>
      </c>
      <c r="B31" s="303" t="s">
        <v>127</v>
      </c>
      <c r="C31" s="371" t="s">
        <v>722</v>
      </c>
      <c r="D31" s="375">
        <v>7607.1874354175998</v>
      </c>
      <c r="E31" s="375">
        <v>7607.1874354175998</v>
      </c>
      <c r="F31" s="375"/>
      <c r="G31" s="375">
        <v>7607.1874354175998</v>
      </c>
      <c r="H31" s="376">
        <v>37873</v>
      </c>
      <c r="I31" s="376">
        <v>37873</v>
      </c>
      <c r="J31" s="376">
        <v>47035</v>
      </c>
      <c r="K31" s="397">
        <v>25</v>
      </c>
      <c r="L31" s="397">
        <v>0</v>
      </c>
    </row>
    <row r="32" spans="1:13" s="55" customFormat="1" ht="15.95" customHeight="1" x14ac:dyDescent="0.25">
      <c r="A32" s="396">
        <v>17</v>
      </c>
      <c r="B32" s="303" t="s">
        <v>127</v>
      </c>
      <c r="C32" s="371" t="s">
        <v>637</v>
      </c>
      <c r="D32" s="375">
        <v>16563.150513998</v>
      </c>
      <c r="E32" s="375">
        <v>16563.150513998</v>
      </c>
      <c r="F32" s="375"/>
      <c r="G32" s="375">
        <v>16563.150513998</v>
      </c>
      <c r="H32" s="376">
        <v>38464</v>
      </c>
      <c r="I32" s="376">
        <v>38464</v>
      </c>
      <c r="J32" s="376">
        <v>47625</v>
      </c>
      <c r="K32" s="397">
        <v>25</v>
      </c>
      <c r="L32" s="397">
        <v>0</v>
      </c>
    </row>
    <row r="33" spans="1:16" s="55" customFormat="1" ht="15.95" customHeight="1" x14ac:dyDescent="0.25">
      <c r="A33" s="396">
        <v>18</v>
      </c>
      <c r="B33" s="303" t="s">
        <v>127</v>
      </c>
      <c r="C33" s="371" t="s">
        <v>638</v>
      </c>
      <c r="D33" s="375">
        <v>12042.600526360799</v>
      </c>
      <c r="E33" s="375">
        <v>12042.600526360799</v>
      </c>
      <c r="F33" s="375"/>
      <c r="G33" s="375">
        <v>12042.600526360799</v>
      </c>
      <c r="H33" s="376">
        <v>38078</v>
      </c>
      <c r="I33" s="376">
        <v>38078</v>
      </c>
      <c r="J33" s="376">
        <v>47239</v>
      </c>
      <c r="K33" s="397">
        <v>25</v>
      </c>
      <c r="L33" s="397">
        <v>0</v>
      </c>
      <c r="M33" s="78"/>
      <c r="N33" s="78"/>
      <c r="O33" s="78"/>
      <c r="P33" s="78"/>
    </row>
    <row r="34" spans="1:16" s="55" customFormat="1" ht="15.95" customHeight="1" x14ac:dyDescent="0.25">
      <c r="A34" s="396">
        <v>19</v>
      </c>
      <c r="B34" s="303" t="s">
        <v>127</v>
      </c>
      <c r="C34" s="371" t="s">
        <v>723</v>
      </c>
      <c r="D34" s="375">
        <v>29636.904281194798</v>
      </c>
      <c r="E34" s="375">
        <v>29636.904281194798</v>
      </c>
      <c r="F34" s="375"/>
      <c r="G34" s="375">
        <v>29636.904281194798</v>
      </c>
      <c r="H34" s="376">
        <v>37764</v>
      </c>
      <c r="I34" s="376">
        <v>37764</v>
      </c>
      <c r="J34" s="376">
        <v>46927</v>
      </c>
      <c r="K34" s="397">
        <v>25</v>
      </c>
      <c r="L34" s="397">
        <v>0</v>
      </c>
    </row>
    <row r="35" spans="1:16" s="55" customFormat="1" ht="15.95" customHeight="1" x14ac:dyDescent="0.25">
      <c r="A35" s="378" t="s">
        <v>671</v>
      </c>
      <c r="B35" s="374"/>
      <c r="C35" s="371"/>
      <c r="D35" s="372">
        <f>SUM(D36:D37)</f>
        <v>71937.521988175198</v>
      </c>
      <c r="E35" s="372">
        <f>SUM(E36:E37)</f>
        <v>71937.521988175198</v>
      </c>
      <c r="F35" s="372"/>
      <c r="G35" s="372">
        <f>SUM(G36:G37)</f>
        <v>71937.521988175198</v>
      </c>
      <c r="H35" s="303"/>
      <c r="I35" s="303"/>
      <c r="J35" s="303"/>
      <c r="K35" s="303"/>
      <c r="L35" s="303"/>
      <c r="M35" s="78"/>
      <c r="N35" s="78"/>
      <c r="O35" s="78"/>
      <c r="P35" s="78"/>
    </row>
    <row r="36" spans="1:16" s="55" customFormat="1" ht="15.95" customHeight="1" x14ac:dyDescent="0.25">
      <c r="A36" s="396">
        <v>20</v>
      </c>
      <c r="B36" s="303" t="s">
        <v>127</v>
      </c>
      <c r="C36" s="371" t="s">
        <v>640</v>
      </c>
      <c r="D36" s="375">
        <v>27360.326378562801</v>
      </c>
      <c r="E36" s="375">
        <v>27360.326378562801</v>
      </c>
      <c r="F36" s="375"/>
      <c r="G36" s="375">
        <v>27360.326378562801</v>
      </c>
      <c r="H36" s="376">
        <v>39022</v>
      </c>
      <c r="I36" s="376">
        <v>39022</v>
      </c>
      <c r="J36" s="376">
        <v>48182</v>
      </c>
      <c r="K36" s="397">
        <v>25</v>
      </c>
      <c r="L36" s="397">
        <v>0</v>
      </c>
    </row>
    <row r="37" spans="1:16" s="55" customFormat="1" ht="15.95" customHeight="1" x14ac:dyDescent="0.25">
      <c r="A37" s="396">
        <v>21</v>
      </c>
      <c r="B37" s="303" t="s">
        <v>127</v>
      </c>
      <c r="C37" s="371" t="s">
        <v>641</v>
      </c>
      <c r="D37" s="375">
        <v>44577.195609612405</v>
      </c>
      <c r="E37" s="375">
        <v>44577.195609612405</v>
      </c>
      <c r="F37" s="375"/>
      <c r="G37" s="375">
        <v>44577.195609612405</v>
      </c>
      <c r="H37" s="376">
        <v>39234</v>
      </c>
      <c r="I37" s="376">
        <v>39234</v>
      </c>
      <c r="J37" s="376">
        <v>48396</v>
      </c>
      <c r="K37" s="397">
        <v>25</v>
      </c>
      <c r="L37" s="397">
        <v>0</v>
      </c>
    </row>
    <row r="38" spans="1:16" s="55" customFormat="1" ht="15.95" customHeight="1" x14ac:dyDescent="0.25">
      <c r="A38" s="378" t="s">
        <v>672</v>
      </c>
      <c r="B38" s="374"/>
      <c r="C38" s="371"/>
      <c r="D38" s="372">
        <f>SUM(D39:D40)</f>
        <v>34560.102528661198</v>
      </c>
      <c r="E38" s="372">
        <f>SUM(E39:E40)</f>
        <v>34560.102528661198</v>
      </c>
      <c r="F38" s="372"/>
      <c r="G38" s="372">
        <f>SUM(G39:G40)</f>
        <v>34560.102528661198</v>
      </c>
      <c r="H38" s="303"/>
      <c r="I38" s="303"/>
      <c r="J38" s="303"/>
      <c r="K38" s="303"/>
      <c r="L38" s="303"/>
    </row>
    <row r="39" spans="1:16" s="55" customFormat="1" ht="15.95" customHeight="1" x14ac:dyDescent="0.25">
      <c r="A39" s="396">
        <v>24</v>
      </c>
      <c r="B39" s="303" t="s">
        <v>127</v>
      </c>
      <c r="C39" s="371" t="s">
        <v>642</v>
      </c>
      <c r="D39" s="375">
        <v>14042.9730114508</v>
      </c>
      <c r="E39" s="375">
        <v>14042.9730114508</v>
      </c>
      <c r="F39" s="375"/>
      <c r="G39" s="375">
        <v>14042.9730114508</v>
      </c>
      <c r="H39" s="376">
        <v>38443</v>
      </c>
      <c r="I39" s="376">
        <v>38443</v>
      </c>
      <c r="J39" s="376">
        <v>47604</v>
      </c>
      <c r="K39" s="397">
        <v>25</v>
      </c>
      <c r="L39" s="397">
        <v>0</v>
      </c>
      <c r="M39" s="78"/>
      <c r="N39" s="78"/>
      <c r="O39" s="78"/>
      <c r="P39" s="78"/>
    </row>
    <row r="40" spans="1:16" s="55" customFormat="1" ht="15.95" customHeight="1" x14ac:dyDescent="0.25">
      <c r="A40" s="396">
        <v>25</v>
      </c>
      <c r="B40" s="303" t="s">
        <v>127</v>
      </c>
      <c r="C40" s="371" t="s">
        <v>724</v>
      </c>
      <c r="D40" s="375">
        <v>20517.1295172104</v>
      </c>
      <c r="E40" s="375">
        <v>20517.1295172104</v>
      </c>
      <c r="F40" s="375"/>
      <c r="G40" s="375">
        <v>20517.1295172104</v>
      </c>
      <c r="H40" s="376">
        <v>38961</v>
      </c>
      <c r="I40" s="376">
        <v>38961</v>
      </c>
      <c r="J40" s="376">
        <v>48122</v>
      </c>
      <c r="K40" s="397">
        <v>25</v>
      </c>
      <c r="L40" s="397">
        <v>0</v>
      </c>
    </row>
    <row r="41" spans="1:16" s="55" customFormat="1" ht="15.95" customHeight="1" x14ac:dyDescent="0.25">
      <c r="A41" s="378" t="s">
        <v>673</v>
      </c>
      <c r="B41" s="374"/>
      <c r="C41" s="371"/>
      <c r="D41" s="372">
        <f>SUM(D42)</f>
        <v>19440.003516323999</v>
      </c>
      <c r="E41" s="372">
        <f>SUM(E42)</f>
        <v>19440.003516323999</v>
      </c>
      <c r="F41" s="372"/>
      <c r="G41" s="372">
        <f>SUM(G42)</f>
        <v>19440.003516323999</v>
      </c>
      <c r="H41" s="303"/>
      <c r="I41" s="303"/>
      <c r="J41" s="303"/>
      <c r="K41" s="303"/>
      <c r="L41" s="303"/>
      <c r="M41" s="78"/>
      <c r="N41" s="78"/>
      <c r="O41" s="78"/>
      <c r="P41" s="78"/>
    </row>
    <row r="42" spans="1:16" s="55" customFormat="1" ht="15.95" customHeight="1" x14ac:dyDescent="0.25">
      <c r="A42" s="396">
        <v>26</v>
      </c>
      <c r="B42" s="303" t="s">
        <v>127</v>
      </c>
      <c r="C42" s="371" t="s">
        <v>725</v>
      </c>
      <c r="D42" s="375">
        <v>19440.003516323999</v>
      </c>
      <c r="E42" s="375">
        <v>19440.003516323999</v>
      </c>
      <c r="F42" s="375"/>
      <c r="G42" s="375">
        <v>19440.003516323999</v>
      </c>
      <c r="H42" s="376">
        <v>38869</v>
      </c>
      <c r="I42" s="376">
        <v>38869</v>
      </c>
      <c r="J42" s="376">
        <v>48030</v>
      </c>
      <c r="K42" s="397">
        <v>25</v>
      </c>
      <c r="L42" s="397">
        <v>0</v>
      </c>
    </row>
    <row r="43" spans="1:16" s="55" customFormat="1" ht="15.95" customHeight="1" x14ac:dyDescent="0.25">
      <c r="A43" s="378" t="s">
        <v>676</v>
      </c>
      <c r="B43" s="371"/>
      <c r="C43" s="371"/>
      <c r="D43" s="372">
        <f>SUM(D44:D45)</f>
        <v>31898.219228648799</v>
      </c>
      <c r="E43" s="372">
        <f>SUM(E44:E45)</f>
        <v>31898.219228648799</v>
      </c>
      <c r="F43" s="372"/>
      <c r="G43" s="372">
        <f>SUM(G44:G45)</f>
        <v>31898.219228648799</v>
      </c>
      <c r="H43" s="303"/>
      <c r="I43" s="303"/>
      <c r="J43" s="303"/>
      <c r="K43" s="303"/>
      <c r="L43" s="303"/>
    </row>
    <row r="44" spans="1:16" s="55" customFormat="1" ht="15.95" customHeight="1" x14ac:dyDescent="0.25">
      <c r="A44" s="396">
        <v>28</v>
      </c>
      <c r="B44" s="303" t="s">
        <v>193</v>
      </c>
      <c r="C44" s="371" t="s">
        <v>726</v>
      </c>
      <c r="D44" s="375">
        <v>9590.904150398801</v>
      </c>
      <c r="E44" s="375">
        <v>9590.904150398801</v>
      </c>
      <c r="F44" s="375"/>
      <c r="G44" s="375">
        <v>9590.904150398801</v>
      </c>
      <c r="H44" s="376">
        <v>41487</v>
      </c>
      <c r="I44" s="376">
        <v>41486</v>
      </c>
      <c r="J44" s="376">
        <v>50587</v>
      </c>
      <c r="K44" s="397">
        <v>24</v>
      </c>
      <c r="L44" s="397">
        <v>11</v>
      </c>
      <c r="M44" s="78"/>
      <c r="N44" s="78"/>
      <c r="O44" s="78"/>
      <c r="P44" s="78"/>
    </row>
    <row r="45" spans="1:16" s="55" customFormat="1" ht="15.95" customHeight="1" x14ac:dyDescent="0.25">
      <c r="A45" s="396">
        <v>29</v>
      </c>
      <c r="B45" s="303" t="s">
        <v>193</v>
      </c>
      <c r="C45" s="371" t="s">
        <v>226</v>
      </c>
      <c r="D45" s="375">
        <v>22307.315078249998</v>
      </c>
      <c r="E45" s="375">
        <v>22307.315078249998</v>
      </c>
      <c r="F45" s="375"/>
      <c r="G45" s="375">
        <v>22307.315078249998</v>
      </c>
      <c r="H45" s="376">
        <v>40392</v>
      </c>
      <c r="I45" s="376">
        <v>40389</v>
      </c>
      <c r="J45" s="376">
        <v>49151</v>
      </c>
      <c r="K45" s="397">
        <v>23</v>
      </c>
      <c r="L45" s="397">
        <v>10</v>
      </c>
    </row>
    <row r="46" spans="1:16" s="55" customFormat="1" ht="15.95" customHeight="1" x14ac:dyDescent="0.25">
      <c r="A46" s="378" t="s">
        <v>677</v>
      </c>
      <c r="B46" s="371"/>
      <c r="C46" s="371"/>
      <c r="D46" s="372">
        <f>SUM(D47)</f>
        <v>883.91056542239994</v>
      </c>
      <c r="E46" s="372">
        <f>SUM(E47)</f>
        <v>883.91056542239994</v>
      </c>
      <c r="F46" s="372"/>
      <c r="G46" s="372">
        <f>SUM(G47)</f>
        <v>883.91056542239994</v>
      </c>
      <c r="H46" s="303"/>
      <c r="I46" s="303"/>
      <c r="J46" s="303"/>
      <c r="K46" s="303"/>
      <c r="L46" s="303"/>
    </row>
    <row r="47" spans="1:16" s="55" customFormat="1" ht="15.95" customHeight="1" x14ac:dyDescent="0.25">
      <c r="A47" s="396">
        <v>31</v>
      </c>
      <c r="B47" s="303" t="s">
        <v>646</v>
      </c>
      <c r="C47" s="371" t="s">
        <v>727</v>
      </c>
      <c r="D47" s="375">
        <v>883.91056542239994</v>
      </c>
      <c r="E47" s="375">
        <v>883.91056542239994</v>
      </c>
      <c r="F47" s="375"/>
      <c r="G47" s="375">
        <v>883.91056542239994</v>
      </c>
      <c r="H47" s="376">
        <v>41186</v>
      </c>
      <c r="I47" s="376">
        <v>41185</v>
      </c>
      <c r="J47" s="376">
        <v>50041</v>
      </c>
      <c r="K47" s="397">
        <v>24</v>
      </c>
      <c r="L47" s="397">
        <v>2</v>
      </c>
    </row>
    <row r="48" spans="1:16" s="55" customFormat="1" ht="15.95" customHeight="1" x14ac:dyDescent="0.25">
      <c r="A48" s="378" t="s">
        <v>678</v>
      </c>
      <c r="B48" s="371"/>
      <c r="C48" s="371"/>
      <c r="D48" s="372">
        <f>SUM(D49)</f>
        <v>1787.3190190392002</v>
      </c>
      <c r="E48" s="372">
        <f>SUM(E49)</f>
        <v>1787.3190190392002</v>
      </c>
      <c r="F48" s="372"/>
      <c r="G48" s="372">
        <f>SUM(G49)</f>
        <v>1787.3190190392002</v>
      </c>
      <c r="H48" s="303"/>
      <c r="I48" s="303"/>
      <c r="J48" s="303"/>
      <c r="K48" s="303"/>
      <c r="L48" s="303"/>
    </row>
    <row r="49" spans="1:26" s="55" customFormat="1" ht="15.95" customHeight="1" x14ac:dyDescent="0.25">
      <c r="A49" s="396">
        <v>33</v>
      </c>
      <c r="B49" s="303" t="s">
        <v>646</v>
      </c>
      <c r="C49" s="374" t="s">
        <v>728</v>
      </c>
      <c r="D49" s="375">
        <v>1787.3190190392002</v>
      </c>
      <c r="E49" s="375">
        <v>1787.3190190392002</v>
      </c>
      <c r="F49" s="375"/>
      <c r="G49" s="375">
        <v>1787.3190190392002</v>
      </c>
      <c r="H49" s="376">
        <v>41179</v>
      </c>
      <c r="I49" s="376">
        <v>41178</v>
      </c>
      <c r="J49" s="376">
        <v>47774</v>
      </c>
      <c r="K49" s="397">
        <v>18</v>
      </c>
      <c r="L49" s="397">
        <v>0</v>
      </c>
    </row>
    <row r="50" spans="1:26" s="55" customFormat="1" ht="15.95" customHeight="1" x14ac:dyDescent="0.25">
      <c r="A50" s="378" t="s">
        <v>679</v>
      </c>
      <c r="B50" s="371"/>
      <c r="C50" s="371"/>
      <c r="D50" s="372">
        <f>SUM(D51:D52)</f>
        <v>7188.2845442908001</v>
      </c>
      <c r="E50" s="372">
        <f>SUM(E51:E52)</f>
        <v>7188.2845442908001</v>
      </c>
      <c r="F50" s="372"/>
      <c r="G50" s="372">
        <f>SUM(G51:G52)</f>
        <v>7188.2845442908001</v>
      </c>
      <c r="H50" s="303"/>
      <c r="I50" s="303"/>
      <c r="J50" s="303"/>
      <c r="K50" s="303"/>
      <c r="L50" s="303"/>
    </row>
    <row r="51" spans="1:26" s="55" customFormat="1" ht="15.95" customHeight="1" x14ac:dyDescent="0.25">
      <c r="A51" s="396">
        <v>34</v>
      </c>
      <c r="B51" s="303" t="s">
        <v>646</v>
      </c>
      <c r="C51" s="371" t="s">
        <v>729</v>
      </c>
      <c r="D51" s="375">
        <v>3823.5472232612001</v>
      </c>
      <c r="E51" s="375">
        <v>3823.5472232612001</v>
      </c>
      <c r="F51" s="375"/>
      <c r="G51" s="375">
        <v>3823.5472232612001</v>
      </c>
      <c r="H51" s="376">
        <v>40939</v>
      </c>
      <c r="I51" s="376">
        <v>40938</v>
      </c>
      <c r="J51" s="376">
        <v>48579</v>
      </c>
      <c r="K51" s="397">
        <v>20</v>
      </c>
      <c r="L51" s="397">
        <v>10</v>
      </c>
    </row>
    <row r="52" spans="1:26" s="55" customFormat="1" ht="15.95" customHeight="1" x14ac:dyDescent="0.25">
      <c r="A52" s="396">
        <v>36</v>
      </c>
      <c r="B52" s="303" t="s">
        <v>127</v>
      </c>
      <c r="C52" s="371" t="s">
        <v>730</v>
      </c>
      <c r="D52" s="375">
        <v>3364.7373210295996</v>
      </c>
      <c r="E52" s="375">
        <v>3364.7373210295996</v>
      </c>
      <c r="F52" s="375"/>
      <c r="G52" s="375">
        <v>3364.7373210295996</v>
      </c>
      <c r="H52" s="376">
        <v>42751</v>
      </c>
      <c r="I52" s="376">
        <v>42749</v>
      </c>
      <c r="J52" s="376">
        <v>51517</v>
      </c>
      <c r="K52" s="397">
        <v>24</v>
      </c>
      <c r="L52" s="397">
        <v>0</v>
      </c>
    </row>
    <row r="53" spans="1:26" s="55" customFormat="1" ht="15.95" customHeight="1" x14ac:dyDescent="0.25">
      <c r="A53" s="378" t="s">
        <v>682</v>
      </c>
      <c r="B53" s="371"/>
      <c r="C53" s="371"/>
      <c r="D53" s="372">
        <f>SUM(D54:D55)</f>
        <v>18160.796705846802</v>
      </c>
      <c r="E53" s="372">
        <f>SUM(E54:E55)</f>
        <v>18160.796705846802</v>
      </c>
      <c r="F53" s="372"/>
      <c r="G53" s="372">
        <f>SUM(G54:G55)</f>
        <v>18160.796705846802</v>
      </c>
      <c r="H53" s="303"/>
      <c r="I53" s="303"/>
      <c r="J53" s="303"/>
      <c r="K53" s="303"/>
      <c r="L53" s="303"/>
    </row>
    <row r="54" spans="1:26" s="55" customFormat="1" ht="15.95" customHeight="1" x14ac:dyDescent="0.25">
      <c r="A54" s="396">
        <v>38</v>
      </c>
      <c r="B54" s="303" t="s">
        <v>127</v>
      </c>
      <c r="C54" s="371" t="s">
        <v>731</v>
      </c>
      <c r="D54" s="375">
        <v>15456.596900398001</v>
      </c>
      <c r="E54" s="375">
        <v>15456.596900398001</v>
      </c>
      <c r="F54" s="375"/>
      <c r="G54" s="375">
        <v>15456.596900398001</v>
      </c>
      <c r="H54" s="376">
        <v>44166</v>
      </c>
      <c r="I54" s="376">
        <v>44165</v>
      </c>
      <c r="J54" s="376">
        <v>54056</v>
      </c>
      <c r="K54" s="397">
        <v>27</v>
      </c>
      <c r="L54" s="397">
        <v>0</v>
      </c>
    </row>
    <row r="55" spans="1:26" s="55" customFormat="1" ht="15.95" customHeight="1" x14ac:dyDescent="0.25">
      <c r="A55" s="396">
        <v>40</v>
      </c>
      <c r="B55" s="303" t="s">
        <v>646</v>
      </c>
      <c r="C55" s="371" t="s">
        <v>732</v>
      </c>
      <c r="D55" s="375">
        <v>2704.1998054488004</v>
      </c>
      <c r="E55" s="375">
        <v>2704.1998054488004</v>
      </c>
      <c r="F55" s="375"/>
      <c r="G55" s="375">
        <v>2704.1998054488004</v>
      </c>
      <c r="H55" s="376">
        <v>43099</v>
      </c>
      <c r="I55" s="376">
        <v>43069</v>
      </c>
      <c r="J55" s="376">
        <v>50769</v>
      </c>
      <c r="K55" s="397">
        <v>21</v>
      </c>
      <c r="L55" s="397">
        <v>0</v>
      </c>
    </row>
    <row r="56" spans="1:26" s="55" customFormat="1" ht="15.95" customHeight="1" x14ac:dyDescent="0.25">
      <c r="A56" s="378" t="s">
        <v>683</v>
      </c>
      <c r="B56" s="371"/>
      <c r="C56" s="371"/>
      <c r="D56" s="372">
        <f>SUM(D57:D58)</f>
        <v>25452.732632982799</v>
      </c>
      <c r="E56" s="372">
        <f>SUM(E57:E58)</f>
        <v>25452.732632982799</v>
      </c>
      <c r="F56" s="372"/>
      <c r="G56" s="372">
        <f>SUM(G57:G58)</f>
        <v>25452.732632982799</v>
      </c>
      <c r="H56" s="303"/>
      <c r="I56" s="303"/>
      <c r="J56" s="303"/>
      <c r="K56" s="303"/>
      <c r="L56" s="303"/>
    </row>
    <row r="57" spans="1:26" s="55" customFormat="1" ht="15.95" customHeight="1" x14ac:dyDescent="0.25">
      <c r="A57" s="396">
        <v>42</v>
      </c>
      <c r="B57" s="303" t="s">
        <v>127</v>
      </c>
      <c r="C57" s="371" t="s">
        <v>653</v>
      </c>
      <c r="D57" s="375">
        <v>14481.9313766164</v>
      </c>
      <c r="E57" s="375">
        <v>14481.9313766164</v>
      </c>
      <c r="F57" s="375"/>
      <c r="G57" s="375">
        <v>14481.9313766164</v>
      </c>
      <c r="H57" s="376">
        <v>43861</v>
      </c>
      <c r="I57" s="376">
        <v>43832</v>
      </c>
      <c r="J57" s="376">
        <v>53695</v>
      </c>
      <c r="K57" s="397">
        <v>27</v>
      </c>
      <c r="L57" s="397">
        <v>0</v>
      </c>
    </row>
    <row r="58" spans="1:26" s="55" customFormat="1" ht="15.95" customHeight="1" x14ac:dyDescent="0.25">
      <c r="A58" s="396">
        <v>43</v>
      </c>
      <c r="B58" s="303" t="s">
        <v>127</v>
      </c>
      <c r="C58" s="371" t="s">
        <v>654</v>
      </c>
      <c r="D58" s="375">
        <v>10970.8012563664</v>
      </c>
      <c r="E58" s="375">
        <v>10970.8012563664</v>
      </c>
      <c r="F58" s="375"/>
      <c r="G58" s="375">
        <v>10970.8012563664</v>
      </c>
      <c r="H58" s="376">
        <v>43922</v>
      </c>
      <c r="I58" s="376">
        <v>43920</v>
      </c>
      <c r="J58" s="376">
        <v>53812</v>
      </c>
      <c r="K58" s="397">
        <v>27</v>
      </c>
      <c r="L58" s="397">
        <v>0</v>
      </c>
    </row>
    <row r="59" spans="1:26" s="55" customFormat="1" ht="15.95" customHeight="1" x14ac:dyDescent="0.25">
      <c r="A59" s="378" t="s">
        <v>685</v>
      </c>
      <c r="B59" s="374"/>
      <c r="C59" s="371"/>
      <c r="D59" s="372">
        <f>SUM(D60:D61)</f>
        <v>70588.55705514639</v>
      </c>
      <c r="E59" s="372">
        <f>SUM(E60:E61)</f>
        <v>70588.55705514639</v>
      </c>
      <c r="F59" s="372"/>
      <c r="G59" s="372">
        <f>SUM(G60:G61)</f>
        <v>70588.55705514639</v>
      </c>
      <c r="H59" s="303"/>
      <c r="I59" s="303"/>
      <c r="J59" s="303"/>
      <c r="K59" s="303"/>
      <c r="L59" s="303"/>
    </row>
    <row r="60" spans="1:26" s="55" customFormat="1" ht="15.95" customHeight="1" x14ac:dyDescent="0.25">
      <c r="A60" s="396">
        <v>45</v>
      </c>
      <c r="B60" s="303" t="s">
        <v>127</v>
      </c>
      <c r="C60" s="374" t="s">
        <v>655</v>
      </c>
      <c r="D60" s="375">
        <v>8882.0237592459998</v>
      </c>
      <c r="E60" s="375">
        <v>8882.0237592459998</v>
      </c>
      <c r="F60" s="375"/>
      <c r="G60" s="375">
        <v>8882.0237592459998</v>
      </c>
      <c r="H60" s="376">
        <v>44075</v>
      </c>
      <c r="I60" s="376">
        <v>44073</v>
      </c>
      <c r="J60" s="376">
        <v>53571</v>
      </c>
      <c r="K60" s="397">
        <v>26</v>
      </c>
      <c r="L60" s="397">
        <v>0</v>
      </c>
    </row>
    <row r="61" spans="1:26" s="55" customFormat="1" ht="15.95" customHeight="1" thickBot="1" x14ac:dyDescent="0.3">
      <c r="A61" s="351">
        <v>303</v>
      </c>
      <c r="B61" s="351" t="s">
        <v>688</v>
      </c>
      <c r="C61" s="401" t="s">
        <v>733</v>
      </c>
      <c r="D61" s="387">
        <v>61706.533295900394</v>
      </c>
      <c r="E61" s="387">
        <v>61706.533295900394</v>
      </c>
      <c r="F61" s="387"/>
      <c r="G61" s="387">
        <v>61706.533295900394</v>
      </c>
      <c r="H61" s="388">
        <v>45441</v>
      </c>
      <c r="I61" s="388">
        <v>45441</v>
      </c>
      <c r="J61" s="388">
        <v>54207</v>
      </c>
      <c r="K61" s="402">
        <v>24</v>
      </c>
      <c r="L61" s="402">
        <v>0</v>
      </c>
    </row>
    <row r="62" spans="1:26" s="55" customFormat="1" ht="13.5" customHeight="1" x14ac:dyDescent="0.25">
      <c r="A62" s="361" t="s">
        <v>759</v>
      </c>
      <c r="B62" s="362"/>
      <c r="C62" s="362"/>
      <c r="D62" s="389"/>
      <c r="E62" s="389"/>
      <c r="F62" s="389"/>
      <c r="G62" s="389"/>
      <c r="H62" s="390"/>
      <c r="I62" s="390"/>
      <c r="J62" s="391"/>
      <c r="K62" s="392"/>
      <c r="L62" s="392"/>
    </row>
    <row r="63" spans="1:26" s="49" customFormat="1" ht="12.95" customHeight="1" x14ac:dyDescent="0.25">
      <c r="A63" s="451" t="s">
        <v>938</v>
      </c>
      <c r="B63" s="451"/>
      <c r="C63" s="451"/>
      <c r="D63" s="451"/>
      <c r="E63" s="451"/>
      <c r="F63" s="451"/>
      <c r="G63" s="451"/>
      <c r="H63" s="451"/>
      <c r="I63" s="451"/>
      <c r="J63" s="451"/>
      <c r="K63" s="451"/>
      <c r="L63" s="131"/>
      <c r="M63" s="53"/>
      <c r="N63" s="53"/>
      <c r="O63" s="53"/>
      <c r="P63" s="53"/>
      <c r="Q63" s="53"/>
      <c r="R63" s="53"/>
      <c r="S63" s="53"/>
      <c r="T63" s="53"/>
      <c r="U63" s="53"/>
      <c r="V63" s="53"/>
      <c r="W63" s="53"/>
      <c r="X63" s="53"/>
      <c r="Y63" s="53"/>
      <c r="Z63" s="53"/>
    </row>
    <row r="64" spans="1:26" s="49" customFormat="1" ht="12.95" customHeight="1" x14ac:dyDescent="0.25">
      <c r="A64" s="450" t="s">
        <v>936</v>
      </c>
      <c r="B64" s="450"/>
      <c r="C64" s="450"/>
      <c r="D64" s="450"/>
      <c r="E64" s="450"/>
      <c r="F64" s="450"/>
      <c r="G64" s="450"/>
      <c r="H64" s="450"/>
      <c r="I64" s="450"/>
      <c r="J64" s="450"/>
      <c r="K64" s="450"/>
      <c r="L64" s="450"/>
      <c r="M64" s="53"/>
      <c r="N64" s="53"/>
      <c r="O64" s="53"/>
      <c r="P64" s="53"/>
      <c r="Q64" s="53"/>
      <c r="R64" s="53"/>
      <c r="S64" s="53"/>
      <c r="T64" s="53"/>
      <c r="U64" s="53"/>
      <c r="V64" s="53"/>
      <c r="W64" s="53"/>
      <c r="X64" s="53"/>
      <c r="Y64" s="53"/>
      <c r="Z64" s="53"/>
    </row>
    <row r="65" spans="1:26" s="49" customFormat="1" ht="12.95" customHeight="1" x14ac:dyDescent="0.25">
      <c r="A65" s="362" t="s">
        <v>734</v>
      </c>
      <c r="B65" s="362"/>
      <c r="C65" s="362"/>
      <c r="D65" s="362"/>
      <c r="E65" s="362"/>
      <c r="F65" s="362"/>
      <c r="G65" s="362"/>
      <c r="H65" s="362"/>
      <c r="I65" s="362"/>
      <c r="J65" s="362"/>
      <c r="K65" s="368"/>
      <c r="L65" s="131"/>
      <c r="M65" s="53"/>
      <c r="N65" s="53"/>
      <c r="O65" s="53"/>
      <c r="P65" s="53"/>
      <c r="Q65" s="53"/>
      <c r="R65" s="53"/>
      <c r="S65" s="53"/>
      <c r="T65" s="53"/>
      <c r="U65" s="53"/>
      <c r="V65" s="53"/>
      <c r="W65" s="53"/>
      <c r="X65" s="53"/>
      <c r="Y65" s="53"/>
      <c r="Z65" s="53"/>
    </row>
    <row r="66" spans="1:26" s="49" customFormat="1" ht="12.95" customHeight="1" x14ac:dyDescent="0.25">
      <c r="A66" s="450" t="s">
        <v>930</v>
      </c>
      <c r="B66" s="450"/>
      <c r="C66" s="450"/>
      <c r="D66" s="450"/>
      <c r="E66" s="450"/>
      <c r="F66" s="450"/>
      <c r="G66" s="450"/>
      <c r="H66" s="450"/>
      <c r="I66" s="450"/>
      <c r="J66" s="450"/>
      <c r="K66" s="450"/>
      <c r="L66" s="450"/>
      <c r="M66" s="53"/>
      <c r="N66" s="53"/>
      <c r="O66" s="53"/>
      <c r="P66" s="53"/>
      <c r="Q66" s="53"/>
      <c r="R66" s="53"/>
      <c r="S66" s="53"/>
      <c r="T66" s="53"/>
      <c r="U66" s="53"/>
      <c r="V66" s="53"/>
      <c r="W66" s="53"/>
      <c r="X66" s="53"/>
      <c r="Y66" s="53"/>
      <c r="Z66" s="53"/>
    </row>
    <row r="67" spans="1:26" s="49" customFormat="1" ht="12.95" customHeight="1" x14ac:dyDescent="0.25">
      <c r="A67" s="452" t="s">
        <v>83</v>
      </c>
      <c r="B67" s="452"/>
      <c r="C67" s="452"/>
      <c r="D67" s="452"/>
      <c r="E67" s="452"/>
      <c r="F67" s="452"/>
      <c r="G67" s="452"/>
      <c r="H67" s="452"/>
      <c r="I67" s="452"/>
      <c r="J67" s="452"/>
      <c r="K67" s="452"/>
      <c r="L67" s="278"/>
      <c r="M67" s="53"/>
      <c r="N67" s="53"/>
      <c r="O67" s="53"/>
      <c r="P67" s="53"/>
      <c r="Q67" s="53"/>
      <c r="R67" s="53"/>
      <c r="S67" s="53"/>
      <c r="T67" s="53"/>
      <c r="U67" s="53"/>
      <c r="V67" s="53"/>
      <c r="W67" s="53"/>
      <c r="X67" s="53"/>
      <c r="Y67" s="53"/>
      <c r="Z67" s="53"/>
    </row>
    <row r="68" spans="1:26" s="50" customFormat="1" ht="12.75" customHeight="1" x14ac:dyDescent="0.25">
      <c r="A68" s="262"/>
      <c r="B68" s="259"/>
      <c r="C68" s="259"/>
      <c r="D68" s="393"/>
      <c r="E68" s="390"/>
      <c r="F68" s="390"/>
      <c r="G68" s="390"/>
      <c r="H68" s="390"/>
      <c r="I68" s="390"/>
      <c r="J68" s="394"/>
      <c r="K68" s="394"/>
      <c r="L68" s="278"/>
      <c r="M68" s="55"/>
      <c r="N68" s="55"/>
      <c r="O68" s="55"/>
      <c r="P68" s="55"/>
      <c r="Q68" s="55"/>
      <c r="R68" s="55"/>
      <c r="S68" s="55"/>
      <c r="T68" s="55"/>
      <c r="U68" s="55"/>
      <c r="V68" s="55"/>
      <c r="W68" s="55"/>
      <c r="X68" s="55"/>
      <c r="Y68" s="55"/>
      <c r="Z68" s="55"/>
    </row>
    <row r="69" spans="1:26" s="50" customFormat="1" ht="12.75" customHeight="1" x14ac:dyDescent="0.25">
      <c r="A69" s="395"/>
      <c r="B69" s="259"/>
      <c r="C69" s="259"/>
      <c r="D69" s="393"/>
      <c r="E69" s="390"/>
      <c r="F69" s="390"/>
      <c r="G69" s="390"/>
      <c r="H69" s="390"/>
      <c r="I69" s="390"/>
      <c r="J69" s="394"/>
      <c r="K69" s="394"/>
      <c r="L69" s="278"/>
      <c r="M69" s="55"/>
      <c r="N69" s="55"/>
      <c r="O69" s="55"/>
      <c r="P69" s="55"/>
      <c r="Q69" s="55"/>
      <c r="R69" s="55"/>
      <c r="S69" s="55"/>
      <c r="T69" s="55"/>
      <c r="U69" s="55"/>
      <c r="V69" s="55"/>
      <c r="W69" s="55"/>
      <c r="X69" s="55"/>
      <c r="Y69" s="55"/>
      <c r="Z69" s="55"/>
    </row>
    <row r="70" spans="1:26" s="50" customFormat="1" ht="12.75" customHeight="1" x14ac:dyDescent="0.25">
      <c r="A70" s="395"/>
      <c r="B70" s="259"/>
      <c r="C70" s="259"/>
      <c r="D70" s="393"/>
      <c r="E70" s="390"/>
      <c r="F70" s="390"/>
      <c r="G70" s="390"/>
      <c r="H70" s="390"/>
      <c r="I70" s="390"/>
      <c r="J70" s="394"/>
      <c r="K70" s="394"/>
      <c r="L70" s="278"/>
      <c r="M70" s="55"/>
      <c r="N70" s="55"/>
      <c r="O70" s="55"/>
      <c r="P70" s="55"/>
      <c r="Q70" s="55"/>
      <c r="R70" s="55"/>
      <c r="S70" s="55"/>
      <c r="T70" s="55"/>
      <c r="U70" s="55"/>
      <c r="V70" s="55"/>
      <c r="W70" s="55"/>
      <c r="X70" s="55"/>
      <c r="Y70" s="55"/>
      <c r="Z70" s="55"/>
    </row>
    <row r="71" spans="1:26" s="50" customFormat="1" ht="12.75" customHeight="1" x14ac:dyDescent="0.25">
      <c r="A71" s="395"/>
      <c r="B71" s="259"/>
      <c r="C71" s="259"/>
      <c r="D71" s="393"/>
      <c r="E71" s="390"/>
      <c r="F71" s="390"/>
      <c r="G71" s="390"/>
      <c r="H71" s="390"/>
      <c r="I71" s="390"/>
      <c r="J71" s="394"/>
      <c r="K71" s="394"/>
      <c r="L71" s="278"/>
      <c r="M71" s="55"/>
      <c r="N71" s="55"/>
      <c r="O71" s="55"/>
      <c r="P71" s="55"/>
      <c r="Q71" s="55"/>
      <c r="R71" s="55"/>
      <c r="S71" s="55"/>
      <c r="T71" s="55"/>
      <c r="U71" s="55"/>
      <c r="V71" s="55"/>
      <c r="W71" s="55"/>
      <c r="X71" s="55"/>
      <c r="Y71" s="55"/>
      <c r="Z71" s="55"/>
    </row>
    <row r="72" spans="1:26" s="50" customFormat="1" ht="12.75" customHeight="1" x14ac:dyDescent="0.25">
      <c r="A72" s="395"/>
      <c r="B72" s="259"/>
      <c r="C72" s="259"/>
      <c r="D72" s="393"/>
      <c r="E72" s="390"/>
      <c r="F72" s="390"/>
      <c r="G72" s="390"/>
      <c r="H72" s="390"/>
      <c r="I72" s="390"/>
      <c r="J72" s="394"/>
      <c r="K72" s="394"/>
      <c r="L72" s="278"/>
      <c r="M72" s="55"/>
      <c r="N72" s="55"/>
      <c r="O72" s="55"/>
      <c r="P72" s="55"/>
      <c r="Q72" s="55"/>
      <c r="R72" s="55"/>
      <c r="S72" s="55"/>
      <c r="T72" s="55"/>
      <c r="U72" s="55"/>
      <c r="V72" s="55"/>
      <c r="W72" s="55"/>
      <c r="X72" s="55"/>
      <c r="Y72" s="55"/>
      <c r="Z72" s="55"/>
    </row>
    <row r="73" spans="1:26" s="50" customFormat="1" ht="12.75" customHeight="1" x14ac:dyDescent="0.25">
      <c r="A73" s="395"/>
      <c r="B73" s="259"/>
      <c r="C73" s="259"/>
      <c r="D73" s="393"/>
      <c r="E73" s="390"/>
      <c r="F73" s="390"/>
      <c r="G73" s="390"/>
      <c r="H73" s="390"/>
      <c r="I73" s="390"/>
      <c r="J73" s="394"/>
      <c r="K73" s="394"/>
      <c r="L73" s="278"/>
      <c r="M73" s="55"/>
      <c r="N73" s="55"/>
      <c r="O73" s="55"/>
      <c r="P73" s="55"/>
      <c r="Q73" s="55"/>
      <c r="R73" s="55"/>
      <c r="S73" s="55"/>
      <c r="T73" s="55"/>
      <c r="U73" s="55"/>
      <c r="V73" s="55"/>
      <c r="W73" s="55"/>
      <c r="X73" s="55"/>
      <c r="Y73" s="55"/>
      <c r="Z73" s="55"/>
    </row>
    <row r="74" spans="1:26" s="50" customFormat="1" ht="13.5" x14ac:dyDescent="0.25">
      <c r="A74" s="395"/>
      <c r="B74" s="259"/>
      <c r="C74" s="259"/>
      <c r="D74" s="393"/>
      <c r="E74" s="390"/>
      <c r="F74" s="390"/>
      <c r="G74" s="390"/>
      <c r="H74" s="390"/>
      <c r="I74" s="390"/>
      <c r="J74" s="394"/>
      <c r="K74" s="394"/>
      <c r="L74" s="278"/>
      <c r="M74" s="55"/>
      <c r="N74" s="55"/>
      <c r="O74" s="55"/>
      <c r="P74" s="55"/>
      <c r="Q74" s="55"/>
      <c r="R74" s="55"/>
      <c r="S74" s="55"/>
      <c r="T74" s="55"/>
      <c r="U74" s="55"/>
      <c r="V74" s="55"/>
      <c r="W74" s="55"/>
      <c r="X74" s="55"/>
      <c r="Y74" s="55"/>
      <c r="Z74" s="55"/>
    </row>
    <row r="75" spans="1:26" s="50" customFormat="1" x14ac:dyDescent="0.25">
      <c r="A75" s="97"/>
      <c r="B75" s="97"/>
      <c r="C75" s="55"/>
      <c r="D75" s="98"/>
      <c r="E75" s="82"/>
      <c r="F75" s="82"/>
      <c r="G75" s="82"/>
      <c r="H75" s="82"/>
      <c r="I75" s="82"/>
      <c r="J75" s="82"/>
      <c r="K75" s="81"/>
      <c r="L75" s="77"/>
      <c r="M75" s="55"/>
      <c r="N75" s="55"/>
      <c r="O75" s="55"/>
      <c r="P75" s="55"/>
      <c r="Q75" s="55"/>
      <c r="R75" s="55"/>
      <c r="S75" s="55"/>
      <c r="T75" s="55"/>
      <c r="U75" s="55"/>
      <c r="V75" s="55"/>
      <c r="W75" s="55"/>
      <c r="X75" s="55"/>
      <c r="Y75" s="55"/>
      <c r="Z75" s="55"/>
    </row>
    <row r="76" spans="1:26" s="50" customFormat="1" x14ac:dyDescent="0.25">
      <c r="A76" s="459"/>
      <c r="B76" s="459"/>
      <c r="C76" s="460"/>
      <c r="D76" s="460"/>
      <c r="E76" s="460"/>
      <c r="F76" s="460"/>
      <c r="G76" s="460"/>
      <c r="H76" s="460"/>
      <c r="I76" s="460"/>
      <c r="J76" s="460"/>
      <c r="K76" s="460"/>
      <c r="L76" s="77"/>
      <c r="M76" s="55"/>
      <c r="N76" s="55"/>
      <c r="O76" s="55"/>
      <c r="P76" s="55"/>
      <c r="Q76" s="55"/>
      <c r="R76" s="55"/>
      <c r="S76" s="55"/>
      <c r="T76" s="55"/>
      <c r="U76" s="55"/>
      <c r="V76" s="55"/>
      <c r="W76" s="55"/>
      <c r="X76" s="55"/>
      <c r="Y76" s="55"/>
      <c r="Z76" s="55"/>
    </row>
    <row r="77" spans="1:26" s="50" customFormat="1" x14ac:dyDescent="0.25">
      <c r="C77" s="55"/>
      <c r="D77" s="98"/>
      <c r="E77" s="55"/>
      <c r="F77" s="55"/>
      <c r="G77" s="55"/>
      <c r="H77" s="55"/>
      <c r="I77" s="55"/>
      <c r="J77" s="55"/>
      <c r="K77" s="77"/>
      <c r="L77" s="77"/>
      <c r="M77" s="55"/>
      <c r="N77" s="55"/>
      <c r="O77" s="55"/>
      <c r="P77" s="55"/>
      <c r="Q77" s="55"/>
      <c r="R77" s="55"/>
      <c r="S77" s="55"/>
      <c r="T77" s="55"/>
      <c r="U77" s="55"/>
      <c r="V77" s="55"/>
      <c r="W77" s="55"/>
      <c r="X77" s="55"/>
      <c r="Y77" s="55"/>
      <c r="Z77" s="55"/>
    </row>
    <row r="78" spans="1:26" s="50" customFormat="1" x14ac:dyDescent="0.25">
      <c r="D78" s="99"/>
      <c r="K78" s="100"/>
      <c r="L78" s="77"/>
      <c r="M78" s="55"/>
      <c r="N78" s="55"/>
      <c r="O78" s="55"/>
      <c r="P78" s="55"/>
      <c r="Q78" s="55"/>
      <c r="R78" s="55"/>
      <c r="S78" s="55"/>
      <c r="T78" s="55"/>
      <c r="U78" s="55"/>
      <c r="V78" s="55"/>
      <c r="W78" s="55"/>
      <c r="X78" s="55"/>
      <c r="Y78" s="55"/>
      <c r="Z78" s="55"/>
    </row>
    <row r="79" spans="1:26" s="50" customFormat="1" x14ac:dyDescent="0.25">
      <c r="D79" s="99"/>
      <c r="K79" s="100"/>
      <c r="L79" s="77"/>
      <c r="M79" s="55"/>
      <c r="N79" s="55"/>
      <c r="O79" s="55"/>
      <c r="P79" s="55"/>
      <c r="Q79" s="55"/>
      <c r="R79" s="55"/>
      <c r="S79" s="55"/>
      <c r="T79" s="55"/>
      <c r="U79" s="55"/>
      <c r="V79" s="55"/>
      <c r="W79" s="55"/>
      <c r="X79" s="55"/>
      <c r="Y79" s="55"/>
      <c r="Z79" s="55"/>
    </row>
    <row r="80" spans="1:26" s="50" customFormat="1" x14ac:dyDescent="0.25">
      <c r="D80" s="99"/>
      <c r="K80" s="100"/>
      <c r="L80" s="77"/>
      <c r="M80" s="55"/>
      <c r="N80" s="55"/>
      <c r="O80" s="55"/>
      <c r="P80" s="55"/>
      <c r="Q80" s="55"/>
      <c r="R80" s="55"/>
      <c r="S80" s="55"/>
      <c r="T80" s="55"/>
      <c r="U80" s="55"/>
      <c r="V80" s="55"/>
      <c r="W80" s="55"/>
      <c r="X80" s="55"/>
      <c r="Y80" s="55"/>
      <c r="Z80" s="55"/>
    </row>
    <row r="81" spans="1:26" s="50" customFormat="1" x14ac:dyDescent="0.25">
      <c r="D81" s="99"/>
      <c r="K81" s="100"/>
      <c r="L81" s="77"/>
      <c r="M81" s="55"/>
      <c r="N81" s="55"/>
      <c r="O81" s="55"/>
      <c r="P81" s="55"/>
      <c r="Q81" s="55"/>
      <c r="R81" s="55"/>
      <c r="S81" s="55"/>
      <c r="T81" s="55"/>
      <c r="U81" s="55"/>
      <c r="V81" s="55"/>
      <c r="W81" s="55"/>
      <c r="X81" s="55"/>
      <c r="Y81" s="55"/>
      <c r="Z81" s="55"/>
    </row>
    <row r="82" spans="1:26" s="50" customFormat="1" x14ac:dyDescent="0.25">
      <c r="D82" s="99"/>
      <c r="K82" s="100"/>
      <c r="L82" s="77"/>
      <c r="M82" s="55"/>
      <c r="N82" s="55"/>
      <c r="O82" s="55"/>
      <c r="P82" s="55"/>
      <c r="Q82" s="55"/>
      <c r="R82" s="55"/>
      <c r="S82" s="55"/>
      <c r="T82" s="55"/>
      <c r="U82" s="55"/>
      <c r="V82" s="55"/>
      <c r="W82" s="55"/>
      <c r="X82" s="55"/>
      <c r="Y82" s="55"/>
      <c r="Z82" s="55"/>
    </row>
    <row r="83" spans="1:26" s="50" customFormat="1" x14ac:dyDescent="0.25">
      <c r="D83" s="99"/>
      <c r="K83" s="100"/>
      <c r="L83" s="77"/>
      <c r="M83" s="55"/>
      <c r="N83" s="55"/>
      <c r="O83" s="55"/>
      <c r="P83" s="55"/>
      <c r="Q83" s="55"/>
      <c r="R83" s="55"/>
      <c r="S83" s="55"/>
      <c r="T83" s="55"/>
      <c r="U83" s="55"/>
      <c r="V83" s="55"/>
      <c r="W83" s="55"/>
      <c r="X83" s="55"/>
      <c r="Y83" s="55"/>
      <c r="Z83" s="55"/>
    </row>
    <row r="84" spans="1:26" s="50" customFormat="1" ht="12.75" customHeight="1" x14ac:dyDescent="0.25">
      <c r="D84" s="99"/>
      <c r="K84" s="100"/>
      <c r="L84" s="77"/>
      <c r="M84" s="55"/>
      <c r="N84" s="55"/>
      <c r="O84" s="55"/>
      <c r="P84" s="55"/>
      <c r="Q84" s="55"/>
      <c r="R84" s="55"/>
      <c r="S84" s="55"/>
      <c r="T84" s="55"/>
      <c r="U84" s="55"/>
      <c r="V84" s="55"/>
      <c r="W84" s="55"/>
      <c r="X84" s="55"/>
      <c r="Y84" s="55"/>
      <c r="Z84" s="55"/>
    </row>
    <row r="85" spans="1:26" s="50" customFormat="1" ht="12.75" customHeight="1" x14ac:dyDescent="0.25">
      <c r="D85" s="99"/>
      <c r="K85" s="100"/>
      <c r="L85" s="77"/>
      <c r="M85" s="55"/>
      <c r="N85" s="55"/>
      <c r="O85" s="55"/>
      <c r="P85" s="55"/>
      <c r="Q85" s="55"/>
      <c r="R85" s="55"/>
      <c r="S85" s="55"/>
      <c r="T85" s="55"/>
      <c r="U85" s="55"/>
      <c r="V85" s="55"/>
      <c r="W85" s="55"/>
      <c r="X85" s="55"/>
      <c r="Y85" s="55"/>
      <c r="Z85" s="55"/>
    </row>
    <row r="86" spans="1:26" s="50" customFormat="1" ht="12.75" customHeight="1" x14ac:dyDescent="0.25">
      <c r="D86" s="99"/>
      <c r="K86" s="100"/>
      <c r="L86" s="77"/>
      <c r="M86" s="55"/>
      <c r="N86" s="55"/>
      <c r="O86" s="55"/>
      <c r="P86" s="55"/>
      <c r="Q86" s="55"/>
      <c r="R86" s="55"/>
      <c r="S86" s="55"/>
      <c r="T86" s="55"/>
      <c r="U86" s="55"/>
      <c r="V86" s="55"/>
      <c r="W86" s="55"/>
      <c r="X86" s="55"/>
      <c r="Y86" s="55"/>
      <c r="Z86" s="55"/>
    </row>
    <row r="87" spans="1:26" s="50" customFormat="1" ht="12.75" customHeight="1" x14ac:dyDescent="0.25">
      <c r="D87" s="99"/>
      <c r="K87" s="100"/>
      <c r="L87" s="77"/>
      <c r="M87" s="55"/>
      <c r="N87" s="55"/>
      <c r="O87" s="55"/>
      <c r="P87" s="55"/>
      <c r="Q87" s="55"/>
      <c r="R87" s="55"/>
      <c r="S87" s="55"/>
      <c r="T87" s="55"/>
      <c r="U87" s="55"/>
      <c r="V87" s="55"/>
      <c r="W87" s="55"/>
      <c r="X87" s="55"/>
      <c r="Y87" s="55"/>
      <c r="Z87" s="55"/>
    </row>
    <row r="88" spans="1:26" s="50" customFormat="1" ht="12.75" customHeight="1" x14ac:dyDescent="0.25">
      <c r="A88" s="63"/>
      <c r="B88" s="63"/>
      <c r="C88" s="63"/>
      <c r="D88" s="101"/>
      <c r="E88" s="63"/>
      <c r="F88" s="63"/>
      <c r="G88" s="63"/>
      <c r="H88" s="63"/>
      <c r="I88" s="63"/>
      <c r="J88" s="63"/>
      <c r="K88" s="102"/>
      <c r="L88" s="103"/>
      <c r="M88" s="55"/>
      <c r="N88" s="55"/>
      <c r="O88" s="55"/>
      <c r="P88" s="55"/>
      <c r="Q88" s="55"/>
      <c r="R88" s="55"/>
      <c r="S88" s="55"/>
      <c r="T88" s="55"/>
      <c r="U88" s="55"/>
      <c r="V88" s="55"/>
      <c r="W88" s="55"/>
      <c r="X88" s="55"/>
      <c r="Y88" s="55"/>
      <c r="Z88" s="55"/>
    </row>
    <row r="89" spans="1:26" s="50" customFormat="1" ht="12.75" customHeight="1" x14ac:dyDescent="0.25">
      <c r="A89" s="63"/>
      <c r="B89" s="63"/>
      <c r="C89" s="63"/>
      <c r="D89" s="101"/>
      <c r="E89" s="63"/>
      <c r="F89" s="63"/>
      <c r="G89" s="63"/>
      <c r="H89" s="63"/>
      <c r="I89" s="63"/>
      <c r="J89" s="63"/>
      <c r="K89" s="102"/>
      <c r="L89" s="103"/>
      <c r="M89" s="55"/>
      <c r="N89" s="55"/>
      <c r="O89" s="55"/>
      <c r="P89" s="55"/>
      <c r="Q89" s="55"/>
      <c r="R89" s="55"/>
      <c r="S89" s="55"/>
      <c r="T89" s="55"/>
      <c r="U89" s="55"/>
      <c r="V89" s="55"/>
      <c r="W89" s="55"/>
      <c r="X89" s="55"/>
      <c r="Y89" s="55"/>
      <c r="Z89" s="55"/>
    </row>
    <row r="90" spans="1:26" s="50" customFormat="1" ht="12.75" customHeight="1" x14ac:dyDescent="0.25">
      <c r="A90" s="63"/>
      <c r="B90" s="49"/>
      <c r="C90" s="49"/>
      <c r="D90" s="101"/>
      <c r="E90" s="63"/>
      <c r="F90" s="63"/>
      <c r="G90" s="63"/>
      <c r="H90" s="63"/>
      <c r="I90" s="63"/>
      <c r="J90" s="63"/>
      <c r="K90" s="102"/>
      <c r="L90" s="103"/>
      <c r="M90" s="55"/>
      <c r="N90" s="55"/>
      <c r="O90" s="55"/>
      <c r="P90" s="55"/>
      <c r="Q90" s="55"/>
      <c r="R90" s="55"/>
      <c r="S90" s="55"/>
      <c r="T90" s="55"/>
      <c r="U90" s="55"/>
      <c r="V90" s="55"/>
      <c r="W90" s="55"/>
      <c r="X90" s="55"/>
      <c r="Y90" s="55"/>
      <c r="Z90" s="55"/>
    </row>
    <row r="91" spans="1:26" s="50" customFormat="1" ht="12.75" customHeight="1" x14ac:dyDescent="0.25">
      <c r="A91" s="63"/>
      <c r="B91" s="49"/>
      <c r="C91" s="49"/>
      <c r="D91" s="101"/>
      <c r="E91" s="63"/>
      <c r="F91" s="63"/>
      <c r="G91" s="63"/>
      <c r="H91" s="63"/>
      <c r="I91" s="63"/>
      <c r="J91" s="63"/>
      <c r="K91" s="102"/>
      <c r="L91" s="103"/>
      <c r="M91" s="55"/>
      <c r="N91" s="55"/>
      <c r="O91" s="55"/>
      <c r="P91" s="55"/>
      <c r="Q91" s="55"/>
      <c r="R91" s="55"/>
      <c r="S91" s="55"/>
      <c r="T91" s="55"/>
      <c r="U91" s="55"/>
      <c r="V91" s="55"/>
      <c r="W91" s="55"/>
      <c r="X91" s="55"/>
      <c r="Y91" s="55"/>
      <c r="Z91" s="55"/>
    </row>
    <row r="92" spans="1:26" s="50" customFormat="1" ht="12.75" customHeight="1" x14ac:dyDescent="0.25">
      <c r="A92" s="63"/>
      <c r="B92" s="49"/>
      <c r="C92" s="49"/>
      <c r="D92" s="101"/>
      <c r="E92" s="63"/>
      <c r="F92" s="63"/>
      <c r="G92" s="63"/>
      <c r="H92" s="63"/>
      <c r="I92" s="63"/>
      <c r="J92" s="63"/>
      <c r="K92" s="102"/>
      <c r="L92" s="103"/>
      <c r="M92" s="55"/>
      <c r="N92" s="55"/>
      <c r="O92" s="55"/>
      <c r="P92" s="55"/>
      <c r="Q92" s="55"/>
      <c r="R92" s="55"/>
      <c r="S92" s="55"/>
      <c r="T92" s="55"/>
      <c r="U92" s="55"/>
      <c r="V92" s="55"/>
      <c r="W92" s="55"/>
      <c r="X92" s="55"/>
      <c r="Y92" s="55"/>
      <c r="Z92" s="55"/>
    </row>
    <row r="93" spans="1:26" s="50" customFormat="1" ht="12.75" customHeight="1" x14ac:dyDescent="0.25">
      <c r="A93" s="63"/>
      <c r="B93" s="49"/>
      <c r="C93" s="49"/>
      <c r="D93" s="101"/>
      <c r="E93" s="63"/>
      <c r="F93" s="63"/>
      <c r="G93" s="63"/>
      <c r="H93" s="63"/>
      <c r="I93" s="63"/>
      <c r="J93" s="63"/>
      <c r="K93" s="102"/>
      <c r="L93" s="103"/>
      <c r="M93" s="55"/>
      <c r="N93" s="55"/>
      <c r="O93" s="55"/>
      <c r="P93" s="55"/>
      <c r="Q93" s="55"/>
      <c r="R93" s="55"/>
      <c r="S93" s="55"/>
      <c r="T93" s="55"/>
      <c r="U93" s="55"/>
      <c r="V93" s="55"/>
      <c r="W93" s="55"/>
      <c r="X93" s="55"/>
      <c r="Y93" s="55"/>
      <c r="Z93" s="55"/>
    </row>
    <row r="94" spans="1:26" s="50" customFormat="1" ht="12.75" customHeight="1" x14ac:dyDescent="0.25">
      <c r="A94" s="63"/>
      <c r="B94" s="49"/>
      <c r="C94" s="49"/>
      <c r="D94" s="101"/>
      <c r="E94" s="63"/>
      <c r="F94" s="63"/>
      <c r="G94" s="63"/>
      <c r="H94" s="63"/>
      <c r="I94" s="63"/>
      <c r="J94" s="63"/>
      <c r="K94" s="102"/>
      <c r="L94" s="103"/>
      <c r="M94" s="55"/>
      <c r="N94" s="55"/>
      <c r="O94" s="55"/>
      <c r="P94" s="55"/>
      <c r="Q94" s="55"/>
      <c r="R94" s="55"/>
      <c r="S94" s="55"/>
      <c r="T94" s="55"/>
      <c r="U94" s="55"/>
      <c r="V94" s="55"/>
      <c r="W94" s="55"/>
      <c r="X94" s="55"/>
      <c r="Y94" s="55"/>
      <c r="Z94" s="55"/>
    </row>
    <row r="95" spans="1:26" ht="12.75" customHeight="1" x14ac:dyDescent="0.25">
      <c r="A95" s="63"/>
      <c r="B95" s="49"/>
      <c r="C95" s="49"/>
      <c r="D95" s="101"/>
      <c r="E95" s="63"/>
      <c r="F95" s="63"/>
      <c r="G95" s="63"/>
      <c r="H95" s="63"/>
      <c r="I95" s="63"/>
      <c r="J95" s="63"/>
      <c r="K95" s="102"/>
      <c r="L95" s="103"/>
    </row>
    <row r="96" spans="1:26" ht="12.75" customHeight="1" x14ac:dyDescent="0.25">
      <c r="A96" s="63"/>
      <c r="B96" s="49"/>
      <c r="C96" s="49"/>
      <c r="D96" s="101"/>
      <c r="E96" s="63"/>
      <c r="F96" s="63"/>
      <c r="G96" s="63"/>
      <c r="H96" s="63"/>
      <c r="I96" s="63"/>
      <c r="J96" s="63"/>
      <c r="K96" s="102"/>
      <c r="L96" s="103"/>
    </row>
    <row r="97" spans="1:12" ht="12.75" customHeight="1" x14ac:dyDescent="0.25">
      <c r="A97" s="63"/>
      <c r="B97" s="49"/>
      <c r="C97" s="49"/>
      <c r="D97" s="101"/>
      <c r="E97" s="63"/>
      <c r="F97" s="63"/>
      <c r="G97" s="63"/>
      <c r="H97" s="63"/>
      <c r="I97" s="63"/>
      <c r="J97" s="63"/>
      <c r="K97" s="102"/>
      <c r="L97" s="103"/>
    </row>
    <row r="98" spans="1:12" ht="12.75" customHeight="1" x14ac:dyDescent="0.25">
      <c r="A98" s="63"/>
      <c r="B98" s="49"/>
      <c r="C98" s="49"/>
      <c r="D98" s="101"/>
      <c r="E98" s="63"/>
      <c r="F98" s="63"/>
      <c r="G98" s="63"/>
      <c r="H98" s="63"/>
      <c r="I98" s="63"/>
      <c r="J98" s="63"/>
      <c r="K98" s="102"/>
      <c r="L98" s="103"/>
    </row>
    <row r="99" spans="1:12" ht="12.75" customHeight="1" x14ac:dyDescent="0.25">
      <c r="A99" s="63"/>
      <c r="B99" s="49"/>
      <c r="C99" s="49"/>
      <c r="D99" s="101"/>
      <c r="E99" s="63"/>
      <c r="F99" s="63"/>
      <c r="G99" s="63"/>
      <c r="H99" s="63"/>
      <c r="I99" s="63"/>
      <c r="J99" s="63"/>
      <c r="K99" s="102"/>
      <c r="L99" s="103"/>
    </row>
    <row r="100" spans="1:12" ht="12.75" customHeight="1" x14ac:dyDescent="0.25">
      <c r="A100" s="63"/>
      <c r="B100" s="49"/>
      <c r="C100" s="49"/>
      <c r="D100" s="101"/>
      <c r="E100" s="63"/>
      <c r="F100" s="63"/>
      <c r="G100" s="63"/>
      <c r="H100" s="63"/>
      <c r="I100" s="63"/>
      <c r="J100" s="63"/>
      <c r="K100" s="102"/>
      <c r="L100" s="103"/>
    </row>
    <row r="101" spans="1:12" ht="12.75" customHeight="1" x14ac:dyDescent="0.25">
      <c r="A101" s="104"/>
      <c r="B101" s="44"/>
      <c r="C101" s="44"/>
      <c r="D101" s="105"/>
      <c r="E101" s="104"/>
      <c r="F101" s="104"/>
      <c r="G101" s="104"/>
      <c r="H101" s="104"/>
      <c r="I101" s="104"/>
      <c r="J101" s="104"/>
      <c r="K101" s="106"/>
      <c r="L101" s="107"/>
    </row>
    <row r="102" spans="1:12" ht="12.75" customHeight="1" x14ac:dyDescent="0.25">
      <c r="A102" s="104"/>
      <c r="B102" s="44"/>
      <c r="C102" s="44"/>
      <c r="D102" s="105"/>
      <c r="E102" s="104"/>
      <c r="F102" s="104"/>
      <c r="G102" s="104"/>
      <c r="H102" s="104"/>
      <c r="I102" s="104"/>
      <c r="J102" s="104"/>
      <c r="K102" s="106"/>
      <c r="L102" s="107"/>
    </row>
    <row r="103" spans="1:12" ht="12.75" customHeight="1" x14ac:dyDescent="0.25">
      <c r="A103" s="104"/>
      <c r="B103" s="44"/>
      <c r="C103" s="44"/>
      <c r="D103" s="105"/>
      <c r="E103" s="104"/>
      <c r="F103" s="104"/>
      <c r="G103" s="104"/>
      <c r="H103" s="104"/>
      <c r="I103" s="104"/>
      <c r="J103" s="104"/>
      <c r="K103" s="106"/>
      <c r="L103" s="107"/>
    </row>
    <row r="104" spans="1:12" ht="12.75" customHeight="1" x14ac:dyDescent="0.25">
      <c r="A104" s="104"/>
      <c r="B104" s="44"/>
      <c r="C104" s="44"/>
      <c r="D104" s="105"/>
      <c r="E104" s="104"/>
      <c r="F104" s="104"/>
      <c r="G104" s="104"/>
      <c r="H104" s="104"/>
      <c r="I104" s="104"/>
      <c r="J104" s="104"/>
      <c r="K104" s="106"/>
      <c r="L104" s="107"/>
    </row>
    <row r="105" spans="1:12" ht="12.75" customHeight="1" x14ac:dyDescent="0.25">
      <c r="A105" s="104"/>
      <c r="B105" s="44"/>
      <c r="C105" s="44"/>
      <c r="D105" s="105"/>
      <c r="E105" s="104"/>
      <c r="F105" s="104"/>
      <c r="G105" s="104"/>
      <c r="H105" s="104"/>
      <c r="I105" s="104"/>
      <c r="J105" s="104"/>
      <c r="K105" s="106"/>
      <c r="L105" s="107"/>
    </row>
    <row r="106" spans="1:12" ht="12.75" customHeight="1" x14ac:dyDescent="0.25">
      <c r="A106" s="104"/>
      <c r="B106" s="44"/>
      <c r="C106" s="44"/>
      <c r="D106" s="105"/>
      <c r="E106" s="104"/>
      <c r="F106" s="104"/>
      <c r="G106" s="104"/>
      <c r="H106" s="104"/>
      <c r="I106" s="104"/>
      <c r="J106" s="104"/>
      <c r="K106" s="106"/>
      <c r="L106" s="107"/>
    </row>
    <row r="107" spans="1:12" ht="12.75" customHeight="1" x14ac:dyDescent="0.25">
      <c r="A107" s="104"/>
      <c r="B107" s="44"/>
      <c r="C107" s="44"/>
      <c r="D107" s="105"/>
      <c r="E107" s="104"/>
      <c r="F107" s="104"/>
      <c r="G107" s="104"/>
      <c r="H107" s="104"/>
      <c r="I107" s="104"/>
      <c r="J107" s="104"/>
      <c r="K107" s="106"/>
      <c r="L107" s="107"/>
    </row>
    <row r="108" spans="1:12" ht="12.75" customHeight="1" x14ac:dyDescent="0.25">
      <c r="A108" s="104"/>
      <c r="B108" s="44"/>
      <c r="C108" s="44"/>
      <c r="D108" s="105"/>
      <c r="E108" s="104"/>
      <c r="F108" s="104"/>
      <c r="G108" s="104"/>
      <c r="H108" s="104"/>
      <c r="I108" s="104"/>
      <c r="J108" s="104"/>
      <c r="K108" s="106"/>
      <c r="L108" s="107"/>
    </row>
    <row r="109" spans="1:12" ht="12.75" customHeight="1" x14ac:dyDescent="0.25">
      <c r="A109" s="104"/>
      <c r="B109" s="44"/>
      <c r="C109" s="44"/>
      <c r="D109" s="105"/>
      <c r="E109" s="104"/>
      <c r="F109" s="104"/>
      <c r="G109" s="104"/>
      <c r="H109" s="104"/>
      <c r="I109" s="104"/>
      <c r="J109" s="104"/>
      <c r="K109" s="106"/>
      <c r="L109" s="107"/>
    </row>
    <row r="110" spans="1:12" ht="12.75" customHeight="1" x14ac:dyDescent="0.25">
      <c r="A110" s="104"/>
      <c r="B110" s="44"/>
      <c r="C110" s="44"/>
      <c r="D110" s="105"/>
      <c r="E110" s="104"/>
      <c r="F110" s="104"/>
      <c r="G110" s="104"/>
      <c r="H110" s="104"/>
      <c r="I110" s="104"/>
      <c r="J110" s="104"/>
      <c r="K110" s="106"/>
      <c r="L110" s="107"/>
    </row>
    <row r="111" spans="1:12" ht="12.75" customHeight="1" x14ac:dyDescent="0.25">
      <c r="A111" s="104"/>
      <c r="B111" s="44"/>
      <c r="C111" s="44"/>
      <c r="D111" s="105"/>
      <c r="E111" s="104"/>
      <c r="F111" s="104"/>
      <c r="G111" s="104"/>
      <c r="H111" s="104"/>
      <c r="I111" s="104"/>
      <c r="J111" s="104"/>
      <c r="K111" s="106"/>
      <c r="L111" s="107"/>
    </row>
    <row r="112" spans="1:12" ht="12.75" customHeight="1" x14ac:dyDescent="0.25">
      <c r="A112" s="104"/>
      <c r="B112" s="44"/>
      <c r="C112" s="44"/>
      <c r="D112" s="105"/>
      <c r="E112" s="104"/>
      <c r="F112" s="104"/>
      <c r="G112" s="104"/>
      <c r="H112" s="104"/>
      <c r="I112" s="104"/>
      <c r="J112" s="104"/>
      <c r="K112" s="106"/>
      <c r="L112" s="107"/>
    </row>
    <row r="113" spans="1:12" ht="12.75" customHeight="1" x14ac:dyDescent="0.25">
      <c r="A113" s="104"/>
      <c r="B113" s="44"/>
      <c r="C113" s="44"/>
      <c r="D113" s="105"/>
      <c r="E113" s="104"/>
      <c r="F113" s="104"/>
      <c r="G113" s="104"/>
      <c r="H113" s="104"/>
      <c r="I113" s="104"/>
      <c r="J113" s="104"/>
      <c r="K113" s="106"/>
      <c r="L113" s="107"/>
    </row>
    <row r="114" spans="1:12" ht="12.75" customHeight="1" x14ac:dyDescent="0.25">
      <c r="A114" s="104"/>
      <c r="B114" s="44"/>
      <c r="C114" s="44"/>
      <c r="D114" s="105"/>
      <c r="E114" s="104"/>
      <c r="F114" s="104"/>
      <c r="G114" s="104"/>
      <c r="H114" s="104"/>
      <c r="I114" s="104"/>
      <c r="J114" s="104"/>
      <c r="K114" s="106"/>
      <c r="L114" s="107"/>
    </row>
    <row r="115" spans="1:12" ht="12.75" customHeight="1" x14ac:dyDescent="0.25">
      <c r="A115" s="104"/>
      <c r="B115" s="44"/>
      <c r="C115" s="44"/>
      <c r="D115" s="105"/>
      <c r="E115" s="104"/>
      <c r="F115" s="104"/>
      <c r="G115" s="104"/>
      <c r="H115" s="104"/>
      <c r="I115" s="104"/>
      <c r="J115" s="104"/>
      <c r="K115" s="106"/>
      <c r="L115" s="107"/>
    </row>
    <row r="116" spans="1:12" ht="12.75" customHeight="1" x14ac:dyDescent="0.25">
      <c r="A116" s="104"/>
      <c r="B116" s="44"/>
      <c r="C116" s="44"/>
      <c r="D116" s="105"/>
      <c r="E116" s="104"/>
      <c r="F116" s="104"/>
      <c r="G116" s="104"/>
      <c r="H116" s="104"/>
      <c r="I116" s="104"/>
      <c r="J116" s="104"/>
      <c r="K116" s="106"/>
      <c r="L116" s="107"/>
    </row>
    <row r="117" spans="1:12" ht="12.75" customHeight="1" x14ac:dyDescent="0.25">
      <c r="A117" s="104"/>
      <c r="B117" s="44"/>
      <c r="C117" s="44"/>
      <c r="D117" s="105"/>
      <c r="E117" s="104"/>
      <c r="F117" s="104"/>
      <c r="G117" s="104"/>
      <c r="H117" s="104"/>
      <c r="I117" s="104"/>
      <c r="J117" s="104"/>
      <c r="K117" s="106"/>
      <c r="L117" s="107"/>
    </row>
    <row r="118" spans="1:12" ht="12.75" customHeight="1" x14ac:dyDescent="0.25">
      <c r="A118" s="104"/>
      <c r="B118" s="44"/>
      <c r="C118" s="44"/>
      <c r="D118" s="105"/>
      <c r="E118" s="104"/>
      <c r="F118" s="104"/>
      <c r="G118" s="104"/>
      <c r="H118" s="104"/>
      <c r="I118" s="104"/>
      <c r="J118" s="104"/>
      <c r="K118" s="106"/>
      <c r="L118" s="107"/>
    </row>
    <row r="119" spans="1:12" ht="12.75" customHeight="1" x14ac:dyDescent="0.25">
      <c r="A119" s="104"/>
      <c r="B119" s="44"/>
      <c r="C119" s="44"/>
      <c r="D119" s="105"/>
      <c r="E119" s="104"/>
      <c r="F119" s="104"/>
      <c r="G119" s="104"/>
      <c r="H119" s="104"/>
      <c r="I119" s="104"/>
      <c r="J119" s="104"/>
      <c r="K119" s="106"/>
      <c r="L119" s="107"/>
    </row>
    <row r="120" spans="1:12" ht="12.75" customHeight="1" x14ac:dyDescent="0.25">
      <c r="A120" s="104"/>
      <c r="B120" s="44"/>
      <c r="C120" s="44"/>
      <c r="D120" s="105"/>
      <c r="E120" s="104"/>
      <c r="F120" s="104"/>
      <c r="G120" s="104"/>
      <c r="H120" s="104"/>
      <c r="I120" s="104"/>
      <c r="J120" s="104"/>
      <c r="K120" s="106"/>
      <c r="L120" s="107"/>
    </row>
    <row r="121" spans="1:12" ht="12.75" customHeight="1" x14ac:dyDescent="0.25">
      <c r="A121" s="104"/>
      <c r="B121" s="44"/>
      <c r="C121" s="44"/>
      <c r="D121" s="105"/>
      <c r="E121" s="104"/>
      <c r="F121" s="104"/>
      <c r="G121" s="104"/>
      <c r="H121" s="104"/>
      <c r="I121" s="104"/>
      <c r="J121" s="104"/>
      <c r="K121" s="106"/>
      <c r="L121" s="107"/>
    </row>
    <row r="122" spans="1:12" x14ac:dyDescent="0.25">
      <c r="A122" s="104"/>
      <c r="B122" s="44"/>
      <c r="C122" s="44"/>
      <c r="D122" s="105"/>
      <c r="E122" s="104"/>
      <c r="F122" s="104"/>
      <c r="G122" s="104"/>
      <c r="H122" s="104"/>
      <c r="I122" s="104"/>
      <c r="J122" s="104"/>
      <c r="K122" s="106"/>
      <c r="L122" s="107"/>
    </row>
    <row r="123" spans="1:12" x14ac:dyDescent="0.25">
      <c r="A123" s="104"/>
      <c r="B123" s="44"/>
      <c r="C123" s="44"/>
      <c r="D123" s="105"/>
      <c r="E123" s="104"/>
      <c r="F123" s="104"/>
      <c r="G123" s="104"/>
      <c r="H123" s="104"/>
      <c r="I123" s="104"/>
      <c r="J123" s="104"/>
      <c r="K123" s="106"/>
      <c r="L123" s="107"/>
    </row>
    <row r="124" spans="1:12" ht="12.75" customHeight="1" x14ac:dyDescent="0.25">
      <c r="A124" s="104"/>
      <c r="B124" s="44"/>
      <c r="C124" s="44"/>
      <c r="D124" s="105"/>
      <c r="E124" s="104"/>
      <c r="F124" s="104"/>
      <c r="G124" s="104"/>
      <c r="H124" s="104"/>
      <c r="I124" s="104"/>
      <c r="J124" s="104"/>
      <c r="K124" s="106"/>
      <c r="L124" s="107"/>
    </row>
    <row r="125" spans="1:12" ht="12.75" customHeight="1" x14ac:dyDescent="0.25">
      <c r="A125" s="104"/>
      <c r="B125" s="44"/>
      <c r="C125" s="44"/>
      <c r="D125" s="105"/>
      <c r="E125" s="104"/>
      <c r="F125" s="104"/>
      <c r="G125" s="104"/>
      <c r="H125" s="104"/>
      <c r="I125" s="104"/>
      <c r="J125" s="104"/>
      <c r="K125" s="106"/>
      <c r="L125" s="107"/>
    </row>
    <row r="126" spans="1:12" ht="12.75" customHeight="1" x14ac:dyDescent="0.25">
      <c r="A126" s="104"/>
      <c r="B126" s="44"/>
      <c r="C126" s="44"/>
      <c r="D126" s="105"/>
      <c r="E126" s="104"/>
      <c r="F126" s="104"/>
      <c r="G126" s="104"/>
      <c r="H126" s="104"/>
      <c r="I126" s="104"/>
      <c r="J126" s="104"/>
      <c r="K126" s="106"/>
      <c r="L126" s="107"/>
    </row>
    <row r="127" spans="1:12" ht="12.75" customHeight="1" x14ac:dyDescent="0.25">
      <c r="A127" s="104"/>
      <c r="B127" s="44"/>
      <c r="C127" s="44"/>
      <c r="D127" s="105"/>
      <c r="E127" s="104"/>
      <c r="F127" s="104"/>
      <c r="G127" s="104"/>
      <c r="H127" s="104"/>
      <c r="I127" s="104"/>
      <c r="J127" s="104"/>
      <c r="K127" s="106"/>
      <c r="L127" s="107"/>
    </row>
    <row r="128" spans="1:12" ht="12.75" customHeight="1" x14ac:dyDescent="0.25">
      <c r="A128" s="104"/>
      <c r="B128" s="104"/>
      <c r="C128" s="104"/>
      <c r="D128" s="105"/>
      <c r="E128" s="104"/>
      <c r="F128" s="104"/>
      <c r="G128" s="104"/>
      <c r="H128" s="104"/>
      <c r="I128" s="104"/>
      <c r="J128" s="104"/>
      <c r="K128" s="106"/>
      <c r="L128" s="107"/>
    </row>
    <row r="129" spans="1:12" ht="12.75" customHeight="1" x14ac:dyDescent="0.25">
      <c r="A129" s="104"/>
      <c r="B129" s="104"/>
      <c r="C129" s="104"/>
      <c r="D129" s="105"/>
      <c r="E129" s="104"/>
      <c r="F129" s="104"/>
      <c r="G129" s="104"/>
      <c r="H129" s="104"/>
      <c r="I129" s="104"/>
      <c r="J129" s="104"/>
      <c r="K129" s="106"/>
      <c r="L129" s="107"/>
    </row>
    <row r="130" spans="1:12" ht="12.75" customHeight="1" x14ac:dyDescent="0.25">
      <c r="A130" s="104"/>
      <c r="B130" s="44"/>
      <c r="C130" s="44"/>
      <c r="D130" s="105"/>
      <c r="E130" s="104"/>
      <c r="F130" s="104"/>
      <c r="G130" s="104"/>
      <c r="H130" s="104"/>
      <c r="I130" s="104"/>
      <c r="J130" s="104"/>
      <c r="K130" s="106"/>
      <c r="L130" s="107"/>
    </row>
    <row r="131" spans="1:12" ht="12.75" customHeight="1" x14ac:dyDescent="0.25">
      <c r="A131" s="104"/>
      <c r="B131" s="44"/>
      <c r="C131" s="44"/>
      <c r="D131" s="105"/>
      <c r="E131" s="104"/>
      <c r="F131" s="104"/>
      <c r="G131" s="104"/>
      <c r="H131" s="104"/>
      <c r="I131" s="104"/>
      <c r="J131" s="104"/>
      <c r="K131" s="106"/>
      <c r="L131" s="107"/>
    </row>
    <row r="132" spans="1:12" ht="12.75" customHeight="1" x14ac:dyDescent="0.25">
      <c r="A132" s="104"/>
      <c r="B132" s="44"/>
      <c r="C132" s="44"/>
      <c r="D132" s="105"/>
      <c r="E132" s="104"/>
      <c r="F132" s="104"/>
      <c r="G132" s="104"/>
      <c r="H132" s="104"/>
      <c r="I132" s="104"/>
      <c r="J132" s="104"/>
      <c r="K132" s="106"/>
      <c r="L132" s="107"/>
    </row>
    <row r="133" spans="1:12" ht="12.75" customHeight="1" x14ac:dyDescent="0.25">
      <c r="A133" s="104"/>
      <c r="B133" s="44"/>
      <c r="C133" s="44"/>
      <c r="D133" s="105"/>
      <c r="E133" s="104"/>
      <c r="F133" s="104"/>
      <c r="G133" s="104"/>
      <c r="H133" s="104"/>
      <c r="I133" s="104"/>
      <c r="J133" s="104"/>
      <c r="K133" s="106"/>
      <c r="L133" s="107"/>
    </row>
    <row r="134" spans="1:12" ht="12.75" customHeight="1" x14ac:dyDescent="0.25">
      <c r="A134" s="104"/>
      <c r="B134" s="44"/>
      <c r="C134" s="44"/>
      <c r="D134" s="105"/>
      <c r="E134" s="104"/>
      <c r="F134" s="104"/>
      <c r="G134" s="104"/>
      <c r="H134" s="104"/>
      <c r="I134" s="104"/>
      <c r="J134" s="104"/>
      <c r="K134" s="106"/>
      <c r="L134" s="107"/>
    </row>
    <row r="135" spans="1:12" ht="12.75" customHeight="1" x14ac:dyDescent="0.25">
      <c r="A135" s="104"/>
      <c r="B135" s="44"/>
      <c r="C135" s="44"/>
      <c r="D135" s="105"/>
      <c r="E135" s="104"/>
      <c r="F135" s="104"/>
      <c r="G135" s="104"/>
      <c r="H135" s="104"/>
      <c r="I135" s="104"/>
      <c r="J135" s="104"/>
      <c r="K135" s="106"/>
      <c r="L135" s="107"/>
    </row>
    <row r="136" spans="1:12" ht="12.75" customHeight="1" x14ac:dyDescent="0.25">
      <c r="A136" s="104"/>
      <c r="B136" s="44"/>
      <c r="C136" s="44"/>
      <c r="D136" s="105"/>
      <c r="E136" s="104"/>
      <c r="F136" s="104"/>
      <c r="G136" s="104"/>
      <c r="H136" s="104"/>
      <c r="I136" s="104"/>
      <c r="J136" s="104"/>
      <c r="K136" s="106"/>
      <c r="L136" s="107"/>
    </row>
    <row r="137" spans="1:12" ht="12.75" customHeight="1" x14ac:dyDescent="0.25">
      <c r="A137" s="104"/>
      <c r="B137" s="44"/>
      <c r="C137" s="44"/>
      <c r="D137" s="105"/>
      <c r="E137" s="104"/>
      <c r="F137" s="104"/>
      <c r="G137" s="104"/>
      <c r="H137" s="104"/>
      <c r="I137" s="104"/>
      <c r="J137" s="104"/>
      <c r="K137" s="106"/>
      <c r="L137" s="107"/>
    </row>
    <row r="138" spans="1:12" ht="12.75" customHeight="1" x14ac:dyDescent="0.25">
      <c r="A138" s="104"/>
      <c r="B138" s="44"/>
      <c r="C138" s="44"/>
      <c r="D138" s="105"/>
      <c r="E138" s="104"/>
      <c r="F138" s="104"/>
      <c r="G138" s="104"/>
      <c r="H138" s="104"/>
      <c r="I138" s="104"/>
      <c r="J138" s="104"/>
      <c r="K138" s="106"/>
      <c r="L138" s="107"/>
    </row>
    <row r="139" spans="1:12" ht="12.75" customHeight="1" x14ac:dyDescent="0.25">
      <c r="A139" s="104"/>
      <c r="B139" s="44"/>
      <c r="C139" s="44"/>
      <c r="D139" s="105"/>
      <c r="E139" s="104"/>
      <c r="F139" s="104"/>
      <c r="G139" s="104"/>
      <c r="H139" s="104"/>
      <c r="I139" s="104"/>
      <c r="J139" s="104"/>
      <c r="K139" s="106"/>
      <c r="L139" s="107"/>
    </row>
    <row r="140" spans="1:12" ht="12.75" customHeight="1" x14ac:dyDescent="0.25">
      <c r="A140" s="104"/>
      <c r="B140" s="44"/>
      <c r="C140" s="44"/>
      <c r="D140" s="105"/>
      <c r="E140" s="104"/>
      <c r="F140" s="104"/>
      <c r="G140" s="104"/>
      <c r="H140" s="104"/>
      <c r="I140" s="104"/>
      <c r="J140" s="104"/>
      <c r="K140" s="106"/>
      <c r="L140" s="107"/>
    </row>
    <row r="141" spans="1:12" ht="12.75" customHeight="1" x14ac:dyDescent="0.25">
      <c r="A141" s="104"/>
      <c r="B141" s="44"/>
      <c r="C141" s="44"/>
      <c r="D141" s="105"/>
      <c r="E141" s="104"/>
      <c r="F141" s="104"/>
      <c r="G141" s="104"/>
      <c r="H141" s="104"/>
      <c r="I141" s="104"/>
      <c r="J141" s="104"/>
      <c r="K141" s="106"/>
      <c r="L141" s="107"/>
    </row>
    <row r="142" spans="1:12" ht="12.75" customHeight="1" x14ac:dyDescent="0.25">
      <c r="A142" s="104"/>
      <c r="B142" s="44"/>
      <c r="C142" s="44"/>
      <c r="D142" s="105"/>
      <c r="E142" s="104"/>
      <c r="F142" s="104"/>
      <c r="G142" s="104"/>
      <c r="H142" s="104"/>
      <c r="I142" s="104"/>
      <c r="J142" s="104"/>
      <c r="K142" s="106"/>
      <c r="L142" s="107"/>
    </row>
    <row r="143" spans="1:12" ht="12.75" customHeight="1" x14ac:dyDescent="0.25">
      <c r="A143" s="104"/>
      <c r="B143" s="44"/>
      <c r="C143" s="44"/>
      <c r="D143" s="105"/>
      <c r="E143" s="104"/>
      <c r="F143" s="104"/>
      <c r="G143" s="104"/>
      <c r="H143" s="104"/>
      <c r="I143" s="104"/>
      <c r="J143" s="104"/>
      <c r="K143" s="106"/>
      <c r="L143" s="107"/>
    </row>
    <row r="144" spans="1:12" ht="12.75" customHeight="1" x14ac:dyDescent="0.25">
      <c r="A144" s="104"/>
      <c r="B144" s="44"/>
      <c r="C144" s="44"/>
      <c r="D144" s="105"/>
      <c r="E144" s="104"/>
      <c r="F144" s="104"/>
      <c r="G144" s="104"/>
      <c r="H144" s="104"/>
      <c r="I144" s="104"/>
      <c r="J144" s="104"/>
      <c r="K144" s="106"/>
      <c r="L144" s="107"/>
    </row>
    <row r="145" spans="1:12" ht="12.75" customHeight="1" x14ac:dyDescent="0.25">
      <c r="A145" s="104"/>
      <c r="B145" s="44"/>
      <c r="C145" s="44"/>
      <c r="D145" s="105"/>
      <c r="E145" s="104"/>
      <c r="F145" s="104"/>
      <c r="G145" s="104"/>
      <c r="H145" s="104"/>
      <c r="I145" s="104"/>
      <c r="J145" s="104"/>
      <c r="K145" s="106"/>
      <c r="L145" s="107"/>
    </row>
    <row r="146" spans="1:12" x14ac:dyDescent="0.25">
      <c r="A146" s="104"/>
      <c r="B146" s="44"/>
      <c r="C146" s="44"/>
      <c r="D146" s="105"/>
      <c r="E146" s="104"/>
      <c r="F146" s="104"/>
      <c r="G146" s="104"/>
      <c r="H146" s="104"/>
      <c r="I146" s="104"/>
      <c r="J146" s="104"/>
      <c r="K146" s="106"/>
      <c r="L146" s="107"/>
    </row>
    <row r="147" spans="1:12" x14ac:dyDescent="0.25">
      <c r="A147" s="104"/>
      <c r="B147" s="44"/>
      <c r="C147" s="44"/>
      <c r="D147" s="105"/>
      <c r="E147" s="104"/>
      <c r="F147" s="104"/>
      <c r="G147" s="104"/>
      <c r="H147" s="104"/>
      <c r="I147" s="104"/>
      <c r="J147" s="104"/>
      <c r="K147" s="106"/>
      <c r="L147" s="107"/>
    </row>
    <row r="148" spans="1:12" x14ac:dyDescent="0.25">
      <c r="A148" s="104"/>
      <c r="B148" s="44"/>
      <c r="C148" s="44"/>
      <c r="D148" s="105"/>
      <c r="E148" s="104"/>
      <c r="F148" s="104"/>
      <c r="G148" s="104"/>
      <c r="H148" s="104"/>
      <c r="I148" s="104"/>
      <c r="J148" s="104"/>
      <c r="K148" s="106"/>
      <c r="L148" s="107"/>
    </row>
    <row r="149" spans="1:12" x14ac:dyDescent="0.25">
      <c r="A149" s="104"/>
      <c r="B149" s="44"/>
      <c r="C149" s="44"/>
      <c r="D149" s="105"/>
      <c r="E149" s="104"/>
      <c r="F149" s="104"/>
      <c r="G149" s="104"/>
      <c r="H149" s="104"/>
      <c r="I149" s="104"/>
      <c r="J149" s="104"/>
      <c r="K149" s="106"/>
      <c r="L149" s="107"/>
    </row>
    <row r="150" spans="1:12" x14ac:dyDescent="0.25">
      <c r="A150" s="104"/>
      <c r="B150" s="44"/>
      <c r="C150" s="44"/>
      <c r="D150" s="105"/>
      <c r="E150" s="104"/>
      <c r="F150" s="104"/>
      <c r="G150" s="104"/>
      <c r="H150" s="104"/>
      <c r="I150" s="104"/>
      <c r="J150" s="104"/>
      <c r="K150" s="106"/>
      <c r="L150" s="107"/>
    </row>
    <row r="151" spans="1:12" x14ac:dyDescent="0.25">
      <c r="A151" s="104"/>
      <c r="B151" s="44"/>
      <c r="C151" s="44"/>
      <c r="D151" s="105"/>
      <c r="E151" s="104"/>
      <c r="F151" s="104"/>
      <c r="G151" s="104"/>
      <c r="H151" s="104"/>
      <c r="I151" s="104"/>
      <c r="J151" s="104"/>
      <c r="K151" s="106"/>
      <c r="L151" s="107"/>
    </row>
    <row r="156" spans="1:12" ht="12.75" customHeight="1" x14ac:dyDescent="0.25"/>
    <row r="157" spans="1:12" ht="12.75" customHeight="1" x14ac:dyDescent="0.25"/>
    <row r="158" spans="1:12" ht="12.75" customHeight="1" x14ac:dyDescent="0.25"/>
    <row r="159" spans="1:12" ht="12.75" customHeight="1" x14ac:dyDescent="0.25"/>
    <row r="160" spans="1:12" ht="12.75" customHeight="1" x14ac:dyDescent="0.25">
      <c r="A160" s="104"/>
      <c r="B160" s="104"/>
      <c r="C160" s="104"/>
      <c r="D160" s="105"/>
      <c r="E160" s="104"/>
      <c r="F160" s="104"/>
      <c r="G160" s="104"/>
      <c r="H160" s="104"/>
      <c r="I160" s="104"/>
      <c r="J160" s="104"/>
      <c r="K160" s="106"/>
      <c r="L160" s="107"/>
    </row>
    <row r="161" spans="1:12" ht="12.75" customHeight="1" x14ac:dyDescent="0.25">
      <c r="A161" s="104"/>
      <c r="B161" s="104"/>
      <c r="C161" s="104"/>
      <c r="D161" s="105"/>
      <c r="E161" s="104"/>
      <c r="F161" s="104"/>
      <c r="G161" s="104"/>
      <c r="H161" s="104"/>
      <c r="I161" s="104"/>
      <c r="J161" s="104"/>
      <c r="K161" s="106"/>
      <c r="L161" s="107"/>
    </row>
    <row r="162" spans="1:12" ht="12.75" customHeight="1" x14ac:dyDescent="0.25">
      <c r="A162" s="104"/>
      <c r="B162" s="44"/>
      <c r="C162" s="44"/>
      <c r="D162" s="105"/>
      <c r="E162" s="104"/>
      <c r="F162" s="104"/>
      <c r="G162" s="104"/>
      <c r="H162" s="104"/>
      <c r="I162" s="104"/>
      <c r="J162" s="104"/>
      <c r="K162" s="106"/>
      <c r="L162" s="107"/>
    </row>
    <row r="163" spans="1:12" ht="12.75" customHeight="1" x14ac:dyDescent="0.25">
      <c r="A163" s="104"/>
      <c r="B163" s="44"/>
      <c r="C163" s="44"/>
      <c r="D163" s="105"/>
      <c r="E163" s="104"/>
      <c r="F163" s="104"/>
      <c r="G163" s="104"/>
      <c r="H163" s="104"/>
      <c r="I163" s="104"/>
      <c r="J163" s="104"/>
      <c r="K163" s="106"/>
      <c r="L163" s="107"/>
    </row>
    <row r="164" spans="1:12" ht="12.75" customHeight="1" x14ac:dyDescent="0.25">
      <c r="A164" s="104"/>
      <c r="B164" s="44"/>
      <c r="C164" s="44"/>
      <c r="D164" s="105"/>
      <c r="E164" s="104"/>
      <c r="F164" s="104"/>
      <c r="G164" s="104"/>
      <c r="H164" s="104"/>
      <c r="I164" s="104"/>
      <c r="J164" s="104"/>
      <c r="K164" s="106"/>
      <c r="L164" s="107"/>
    </row>
    <row r="165" spans="1:12" ht="12.75" customHeight="1" x14ac:dyDescent="0.25">
      <c r="A165" s="104"/>
      <c r="B165" s="44"/>
      <c r="C165" s="44"/>
      <c r="D165" s="105"/>
      <c r="E165" s="104"/>
      <c r="F165" s="104"/>
      <c r="G165" s="104"/>
      <c r="H165" s="104"/>
      <c r="I165" s="104"/>
      <c r="J165" s="104"/>
      <c r="K165" s="106"/>
      <c r="L165" s="107"/>
    </row>
    <row r="166" spans="1:12" ht="12.75" customHeight="1" x14ac:dyDescent="0.25">
      <c r="A166" s="104"/>
      <c r="B166" s="44"/>
      <c r="C166" s="44"/>
      <c r="D166" s="105"/>
      <c r="E166" s="104"/>
      <c r="F166" s="104"/>
      <c r="G166" s="104"/>
      <c r="H166" s="104"/>
      <c r="I166" s="104"/>
      <c r="J166" s="104"/>
      <c r="K166" s="106"/>
      <c r="L166" s="107"/>
    </row>
    <row r="167" spans="1:12" ht="12.75" customHeight="1" x14ac:dyDescent="0.25">
      <c r="A167" s="104"/>
      <c r="B167" s="44"/>
      <c r="C167" s="44"/>
      <c r="D167" s="105"/>
      <c r="E167" s="104"/>
      <c r="F167" s="104"/>
      <c r="G167" s="104"/>
      <c r="H167" s="104"/>
      <c r="I167" s="104"/>
      <c r="J167" s="104"/>
      <c r="K167" s="106"/>
      <c r="L167" s="107"/>
    </row>
    <row r="168" spans="1:12" ht="12.75" customHeight="1" x14ac:dyDescent="0.25">
      <c r="A168" s="104"/>
      <c r="B168" s="44"/>
      <c r="C168" s="44"/>
      <c r="D168" s="105"/>
      <c r="E168" s="104"/>
      <c r="F168" s="104"/>
      <c r="G168" s="104"/>
      <c r="H168" s="104"/>
      <c r="I168" s="104"/>
      <c r="J168" s="104"/>
      <c r="K168" s="106"/>
      <c r="L168" s="107"/>
    </row>
    <row r="169" spans="1:12" ht="12.75" customHeight="1" x14ac:dyDescent="0.25">
      <c r="A169" s="104"/>
      <c r="B169" s="44"/>
      <c r="C169" s="44"/>
      <c r="D169" s="105"/>
      <c r="E169" s="104"/>
      <c r="F169" s="104"/>
      <c r="G169" s="104"/>
      <c r="H169" s="104"/>
      <c r="I169" s="104"/>
      <c r="J169" s="104"/>
      <c r="K169" s="106"/>
      <c r="L169" s="107"/>
    </row>
    <row r="170" spans="1:12" x14ac:dyDescent="0.25">
      <c r="A170" s="104"/>
      <c r="B170" s="44"/>
      <c r="C170" s="44"/>
      <c r="D170" s="105"/>
      <c r="E170" s="104"/>
      <c r="F170" s="104"/>
      <c r="G170" s="104"/>
      <c r="H170" s="104"/>
      <c r="I170" s="104"/>
      <c r="J170" s="104"/>
      <c r="K170" s="106"/>
      <c r="L170" s="107"/>
    </row>
    <row r="171" spans="1:12" x14ac:dyDescent="0.25">
      <c r="A171" s="104"/>
      <c r="B171" s="44"/>
      <c r="C171" s="44"/>
      <c r="D171" s="105"/>
      <c r="E171" s="104"/>
      <c r="F171" s="104"/>
      <c r="G171" s="104"/>
      <c r="H171" s="104"/>
      <c r="I171" s="104"/>
      <c r="J171" s="104"/>
      <c r="K171" s="106"/>
      <c r="L171" s="107"/>
    </row>
    <row r="172" spans="1:12" ht="12.75" customHeight="1" x14ac:dyDescent="0.25">
      <c r="A172" s="104"/>
      <c r="B172" s="44"/>
      <c r="C172" s="44"/>
      <c r="D172" s="105"/>
      <c r="E172" s="104"/>
      <c r="F172" s="104"/>
      <c r="G172" s="104"/>
      <c r="H172" s="104"/>
      <c r="I172" s="104"/>
      <c r="J172" s="104"/>
      <c r="K172" s="106"/>
      <c r="L172" s="107"/>
    </row>
    <row r="173" spans="1:12" ht="12.75" customHeight="1" x14ac:dyDescent="0.25">
      <c r="A173" s="104"/>
      <c r="B173" s="44"/>
      <c r="C173" s="44"/>
      <c r="D173" s="105"/>
      <c r="E173" s="104"/>
      <c r="F173" s="104"/>
      <c r="G173" s="104"/>
      <c r="H173" s="104"/>
      <c r="I173" s="104"/>
      <c r="J173" s="104"/>
      <c r="K173" s="106"/>
      <c r="L173" s="107"/>
    </row>
    <row r="174" spans="1:12" ht="12.75" customHeight="1" x14ac:dyDescent="0.25">
      <c r="A174" s="104"/>
      <c r="B174" s="44"/>
      <c r="C174" s="44"/>
      <c r="D174" s="105"/>
      <c r="E174" s="104"/>
      <c r="F174" s="104"/>
      <c r="G174" s="104"/>
      <c r="H174" s="104"/>
      <c r="I174" s="104"/>
      <c r="J174" s="104"/>
      <c r="K174" s="106"/>
      <c r="L174" s="107"/>
    </row>
    <row r="175" spans="1:12" ht="12.75" customHeight="1" x14ac:dyDescent="0.25">
      <c r="A175" s="104"/>
      <c r="B175" s="44"/>
      <c r="C175" s="44"/>
      <c r="D175" s="105"/>
      <c r="E175" s="104"/>
      <c r="F175" s="104"/>
      <c r="G175" s="104"/>
      <c r="H175" s="104"/>
      <c r="I175" s="104"/>
      <c r="J175" s="104"/>
      <c r="K175" s="106"/>
      <c r="L175" s="107"/>
    </row>
    <row r="176" spans="1:12" ht="12.75" customHeight="1" x14ac:dyDescent="0.25">
      <c r="A176" s="104"/>
      <c r="B176" s="104"/>
      <c r="C176" s="104"/>
      <c r="D176" s="105"/>
      <c r="E176" s="104"/>
      <c r="F176" s="104"/>
      <c r="G176" s="104"/>
      <c r="H176" s="104"/>
      <c r="I176" s="104"/>
      <c r="J176" s="104"/>
      <c r="K176" s="106"/>
      <c r="L176" s="107"/>
    </row>
    <row r="177" spans="1:12" ht="12.75" customHeight="1" x14ac:dyDescent="0.25">
      <c r="A177" s="104"/>
      <c r="B177" s="104"/>
      <c r="C177" s="104"/>
      <c r="D177" s="105"/>
      <c r="E177" s="104"/>
      <c r="F177" s="104"/>
      <c r="G177" s="104"/>
      <c r="H177" s="104"/>
      <c r="I177" s="104"/>
      <c r="J177" s="104"/>
      <c r="K177" s="106"/>
      <c r="L177" s="107"/>
    </row>
    <row r="178" spans="1:12" ht="12.75" customHeight="1" x14ac:dyDescent="0.25">
      <c r="A178" s="104"/>
      <c r="B178" s="44"/>
      <c r="C178" s="44"/>
      <c r="D178" s="105"/>
      <c r="E178" s="104"/>
      <c r="F178" s="104"/>
      <c r="G178" s="104"/>
      <c r="H178" s="104"/>
      <c r="I178" s="104"/>
      <c r="J178" s="104"/>
      <c r="K178" s="106"/>
      <c r="L178" s="107"/>
    </row>
    <row r="179" spans="1:12" ht="12.75" customHeight="1" x14ac:dyDescent="0.25">
      <c r="A179" s="104"/>
      <c r="B179" s="44"/>
      <c r="C179" s="44"/>
      <c r="D179" s="105"/>
      <c r="E179" s="104"/>
      <c r="F179" s="104"/>
      <c r="G179" s="104"/>
      <c r="H179" s="104"/>
      <c r="I179" s="104"/>
      <c r="J179" s="104"/>
      <c r="K179" s="106"/>
      <c r="L179" s="107"/>
    </row>
    <row r="180" spans="1:12" ht="12.75" customHeight="1" x14ac:dyDescent="0.25">
      <c r="A180" s="104"/>
      <c r="B180" s="44"/>
      <c r="C180" s="44"/>
      <c r="D180" s="105"/>
      <c r="E180" s="104"/>
      <c r="F180" s="104"/>
      <c r="G180" s="104"/>
      <c r="H180" s="104"/>
      <c r="I180" s="104"/>
      <c r="J180" s="104"/>
      <c r="K180" s="106"/>
      <c r="L180" s="107"/>
    </row>
    <row r="181" spans="1:12" ht="12.75" customHeight="1" x14ac:dyDescent="0.25">
      <c r="A181" s="104"/>
      <c r="B181" s="44"/>
      <c r="C181" s="44"/>
      <c r="D181" s="105"/>
      <c r="E181" s="104"/>
      <c r="F181" s="104"/>
      <c r="G181" s="104"/>
      <c r="H181" s="104"/>
      <c r="I181" s="104"/>
      <c r="J181" s="104"/>
      <c r="K181" s="106"/>
      <c r="L181" s="107"/>
    </row>
    <row r="182" spans="1:12" ht="12.75" customHeight="1" x14ac:dyDescent="0.25">
      <c r="A182" s="104"/>
      <c r="B182" s="44"/>
      <c r="C182" s="44"/>
      <c r="D182" s="105"/>
      <c r="E182" s="104"/>
      <c r="F182" s="104"/>
      <c r="G182" s="104"/>
      <c r="H182" s="104"/>
      <c r="I182" s="104"/>
      <c r="J182" s="104"/>
      <c r="K182" s="106"/>
      <c r="L182" s="107"/>
    </row>
    <row r="183" spans="1:12" ht="12.75" customHeight="1" x14ac:dyDescent="0.25">
      <c r="A183" s="104"/>
      <c r="B183" s="44"/>
      <c r="C183" s="44"/>
      <c r="D183" s="105"/>
      <c r="E183" s="104"/>
      <c r="F183" s="104"/>
      <c r="G183" s="104"/>
      <c r="H183" s="104"/>
      <c r="I183" s="104"/>
      <c r="J183" s="104"/>
      <c r="K183" s="106"/>
      <c r="L183" s="107"/>
    </row>
    <row r="184" spans="1:12" ht="12.75" customHeight="1" x14ac:dyDescent="0.25">
      <c r="A184" s="104"/>
      <c r="B184" s="44"/>
      <c r="C184" s="44"/>
      <c r="D184" s="105"/>
      <c r="E184" s="104"/>
      <c r="F184" s="104"/>
      <c r="G184" s="104"/>
      <c r="H184" s="104"/>
      <c r="I184" s="104"/>
      <c r="J184" s="104"/>
      <c r="K184" s="106"/>
      <c r="L184" s="107"/>
    </row>
    <row r="185" spans="1:12" ht="12.75" customHeight="1" x14ac:dyDescent="0.25">
      <c r="A185" s="104"/>
      <c r="B185" s="44"/>
      <c r="C185" s="44"/>
      <c r="D185" s="105"/>
      <c r="E185" s="104"/>
      <c r="F185" s="104"/>
      <c r="G185" s="104"/>
      <c r="H185" s="104"/>
      <c r="I185" s="104"/>
      <c r="J185" s="104"/>
      <c r="K185" s="106"/>
      <c r="L185" s="107"/>
    </row>
    <row r="186" spans="1:12" ht="12.75" customHeight="1" x14ac:dyDescent="0.25">
      <c r="A186" s="104"/>
      <c r="B186" s="44"/>
      <c r="C186" s="44"/>
      <c r="D186" s="105"/>
      <c r="E186" s="104"/>
      <c r="F186" s="104"/>
      <c r="G186" s="104"/>
      <c r="H186" s="104"/>
      <c r="I186" s="104"/>
      <c r="J186" s="104"/>
      <c r="K186" s="106"/>
      <c r="L186" s="107"/>
    </row>
    <row r="187" spans="1:12" ht="12.75" customHeight="1" x14ac:dyDescent="0.25">
      <c r="A187" s="104"/>
      <c r="B187" s="44"/>
      <c r="C187" s="44"/>
      <c r="D187" s="105"/>
      <c r="E187" s="104"/>
      <c r="F187" s="104"/>
      <c r="G187" s="104"/>
      <c r="H187" s="104"/>
      <c r="I187" s="104"/>
      <c r="J187" s="104"/>
      <c r="K187" s="106"/>
      <c r="L187" s="107"/>
    </row>
    <row r="188" spans="1:12" ht="12.75" customHeight="1" x14ac:dyDescent="0.25">
      <c r="A188" s="104"/>
      <c r="B188" s="44"/>
      <c r="C188" s="44"/>
      <c r="D188" s="105"/>
      <c r="E188" s="104"/>
      <c r="F188" s="104"/>
      <c r="G188" s="104"/>
      <c r="H188" s="104"/>
      <c r="I188" s="104"/>
      <c r="J188" s="104"/>
      <c r="K188" s="106"/>
      <c r="L188" s="107"/>
    </row>
    <row r="189" spans="1:12" ht="12.75" customHeight="1" x14ac:dyDescent="0.25">
      <c r="A189" s="104"/>
      <c r="B189" s="44"/>
      <c r="C189" s="44"/>
      <c r="D189" s="105"/>
      <c r="E189" s="104"/>
      <c r="F189" s="104"/>
      <c r="G189" s="104"/>
      <c r="H189" s="104"/>
      <c r="I189" s="104"/>
      <c r="J189" s="104"/>
      <c r="K189" s="106"/>
      <c r="L189" s="107"/>
    </row>
    <row r="190" spans="1:12" ht="12.75" customHeight="1" x14ac:dyDescent="0.25">
      <c r="A190" s="104"/>
      <c r="B190" s="44"/>
      <c r="C190" s="44"/>
      <c r="D190" s="105"/>
      <c r="E190" s="104"/>
      <c r="F190" s="104"/>
      <c r="G190" s="104"/>
      <c r="H190" s="104"/>
      <c r="I190" s="104"/>
      <c r="J190" s="104"/>
      <c r="K190" s="106"/>
      <c r="L190" s="107"/>
    </row>
    <row r="191" spans="1:12" ht="12.75" customHeight="1" x14ac:dyDescent="0.25">
      <c r="A191" s="104"/>
      <c r="B191" s="44"/>
      <c r="C191" s="44"/>
      <c r="D191" s="105"/>
      <c r="E191" s="104"/>
      <c r="F191" s="104"/>
      <c r="G191" s="104"/>
      <c r="H191" s="104"/>
      <c r="I191" s="104"/>
      <c r="J191" s="104"/>
      <c r="K191" s="106"/>
      <c r="L191" s="107"/>
    </row>
    <row r="192" spans="1:12" ht="12.75" customHeight="1" x14ac:dyDescent="0.25">
      <c r="A192" s="104"/>
      <c r="B192" s="44"/>
      <c r="C192" s="44"/>
      <c r="D192" s="105"/>
      <c r="E192" s="104"/>
      <c r="F192" s="104"/>
      <c r="G192" s="104"/>
      <c r="H192" s="104"/>
      <c r="I192" s="104"/>
      <c r="J192" s="104"/>
      <c r="K192" s="106"/>
      <c r="L192" s="107"/>
    </row>
    <row r="193" spans="1:12" ht="12.75" customHeight="1" x14ac:dyDescent="0.25">
      <c r="A193" s="104"/>
      <c r="B193" s="44"/>
      <c r="C193" s="44"/>
      <c r="D193" s="105"/>
      <c r="E193" s="104"/>
      <c r="F193" s="104"/>
      <c r="G193" s="104"/>
      <c r="H193" s="104"/>
      <c r="I193" s="104"/>
      <c r="J193" s="104"/>
      <c r="K193" s="106"/>
      <c r="L193" s="107"/>
    </row>
    <row r="194" spans="1:12" ht="12.75" customHeight="1" x14ac:dyDescent="0.25">
      <c r="A194" s="104"/>
      <c r="B194" s="44"/>
      <c r="C194" s="44"/>
      <c r="D194" s="105"/>
      <c r="E194" s="104"/>
      <c r="F194" s="104"/>
      <c r="G194" s="104"/>
      <c r="H194" s="104"/>
      <c r="I194" s="104"/>
      <c r="J194" s="104"/>
      <c r="K194" s="106"/>
      <c r="L194" s="107"/>
    </row>
    <row r="195" spans="1:12" ht="12.75" customHeight="1" x14ac:dyDescent="0.25">
      <c r="A195" s="104"/>
      <c r="B195" s="44"/>
      <c r="C195" s="44"/>
      <c r="D195" s="105"/>
      <c r="E195" s="104"/>
      <c r="F195" s="104"/>
      <c r="G195" s="104"/>
      <c r="H195" s="104"/>
      <c r="I195" s="104"/>
      <c r="J195" s="104"/>
      <c r="K195" s="106"/>
      <c r="L195" s="107"/>
    </row>
    <row r="196" spans="1:12" x14ac:dyDescent="0.25">
      <c r="A196" s="104"/>
      <c r="B196" s="44"/>
      <c r="C196" s="44"/>
      <c r="D196" s="105"/>
      <c r="E196" s="104"/>
      <c r="F196" s="104"/>
      <c r="G196" s="104"/>
      <c r="H196" s="104"/>
      <c r="I196" s="104"/>
      <c r="J196" s="104"/>
      <c r="K196" s="106"/>
      <c r="L196" s="107"/>
    </row>
    <row r="197" spans="1:12" x14ac:dyDescent="0.25">
      <c r="A197" s="104"/>
      <c r="B197" s="44"/>
      <c r="C197" s="44"/>
      <c r="D197" s="105"/>
      <c r="E197" s="104"/>
      <c r="F197" s="104"/>
      <c r="G197" s="104"/>
      <c r="H197" s="104"/>
      <c r="I197" s="104"/>
      <c r="J197" s="104"/>
      <c r="K197" s="106"/>
      <c r="L197" s="107"/>
    </row>
    <row r="198" spans="1:12" ht="12.75" customHeight="1" x14ac:dyDescent="0.25">
      <c r="A198" s="104"/>
      <c r="B198" s="44"/>
      <c r="C198" s="44"/>
      <c r="D198" s="105"/>
      <c r="E198" s="104"/>
      <c r="F198" s="104"/>
      <c r="G198" s="104"/>
      <c r="H198" s="104"/>
      <c r="I198" s="104"/>
      <c r="J198" s="104"/>
      <c r="K198" s="106"/>
      <c r="L198" s="107"/>
    </row>
    <row r="199" spans="1:12" ht="12.75" customHeight="1" x14ac:dyDescent="0.25">
      <c r="A199" s="104"/>
      <c r="B199" s="44"/>
      <c r="C199" s="44"/>
      <c r="D199" s="105"/>
      <c r="E199" s="104"/>
      <c r="F199" s="104"/>
      <c r="G199" s="104"/>
      <c r="H199" s="104"/>
      <c r="I199" s="104"/>
      <c r="J199" s="104"/>
      <c r="K199" s="106"/>
      <c r="L199" s="107"/>
    </row>
    <row r="200" spans="1:12" ht="12.75" customHeight="1" x14ac:dyDescent="0.25">
      <c r="A200" s="104"/>
      <c r="B200" s="44"/>
      <c r="C200" s="44"/>
      <c r="D200" s="105"/>
      <c r="E200" s="104"/>
      <c r="F200" s="104"/>
      <c r="G200" s="104"/>
      <c r="H200" s="104"/>
      <c r="I200" s="104"/>
      <c r="J200" s="104"/>
      <c r="K200" s="106"/>
      <c r="L200" s="107"/>
    </row>
    <row r="201" spans="1:12" ht="12.75" customHeight="1" x14ac:dyDescent="0.25">
      <c r="A201" s="104"/>
      <c r="B201" s="44"/>
      <c r="C201" s="44"/>
      <c r="D201" s="105"/>
      <c r="E201" s="104"/>
      <c r="F201" s="104"/>
      <c r="G201" s="104"/>
      <c r="H201" s="104"/>
      <c r="I201" s="104"/>
      <c r="J201" s="104"/>
      <c r="K201" s="106"/>
      <c r="L201" s="107"/>
    </row>
    <row r="202" spans="1:12" ht="12.75" customHeight="1" x14ac:dyDescent="0.25">
      <c r="A202" s="104"/>
      <c r="B202" s="104"/>
      <c r="C202" s="104"/>
      <c r="D202" s="105"/>
      <c r="E202" s="104"/>
      <c r="F202" s="104"/>
      <c r="G202" s="104"/>
      <c r="H202" s="104"/>
      <c r="I202" s="104"/>
      <c r="J202" s="104"/>
      <c r="K202" s="106"/>
      <c r="L202" s="107"/>
    </row>
    <row r="203" spans="1:12" ht="12.75" customHeight="1" x14ac:dyDescent="0.25">
      <c r="A203" s="104"/>
      <c r="B203" s="104"/>
      <c r="C203" s="104"/>
      <c r="D203" s="105"/>
      <c r="E203" s="104"/>
      <c r="F203" s="104"/>
      <c r="G203" s="104"/>
      <c r="H203" s="104"/>
      <c r="I203" s="104"/>
      <c r="J203" s="104"/>
      <c r="K203" s="106"/>
      <c r="L203" s="107"/>
    </row>
    <row r="204" spans="1:12" ht="12.75" customHeight="1" x14ac:dyDescent="0.25">
      <c r="A204" s="104"/>
      <c r="B204" s="44"/>
      <c r="C204" s="44"/>
      <c r="D204" s="105"/>
      <c r="E204" s="104"/>
      <c r="F204" s="104"/>
      <c r="G204" s="104"/>
      <c r="H204" s="104"/>
      <c r="I204" s="104"/>
      <c r="J204" s="104"/>
      <c r="K204" s="106"/>
      <c r="L204" s="107"/>
    </row>
    <row r="205" spans="1:12" ht="12.75" customHeight="1" x14ac:dyDescent="0.25">
      <c r="A205" s="104"/>
      <c r="B205" s="44"/>
      <c r="C205" s="44"/>
      <c r="D205" s="105"/>
      <c r="E205" s="104"/>
      <c r="F205" s="104"/>
      <c r="G205" s="104"/>
      <c r="H205" s="104"/>
      <c r="I205" s="104"/>
      <c r="J205" s="104"/>
      <c r="K205" s="106"/>
      <c r="L205" s="107"/>
    </row>
    <row r="206" spans="1:12" ht="12.75" customHeight="1" x14ac:dyDescent="0.25">
      <c r="A206" s="104"/>
      <c r="B206" s="44"/>
      <c r="C206" s="44"/>
      <c r="D206" s="105"/>
      <c r="E206" s="104"/>
      <c r="F206" s="104"/>
      <c r="G206" s="104"/>
      <c r="H206" s="104"/>
      <c r="I206" s="104"/>
      <c r="J206" s="104"/>
      <c r="K206" s="106"/>
      <c r="L206" s="107"/>
    </row>
    <row r="207" spans="1:12" ht="12.75" customHeight="1" x14ac:dyDescent="0.25">
      <c r="A207" s="104"/>
      <c r="B207" s="44"/>
      <c r="C207" s="44"/>
      <c r="D207" s="105"/>
      <c r="E207" s="104"/>
      <c r="F207" s="104"/>
      <c r="G207" s="104"/>
      <c r="H207" s="104"/>
      <c r="I207" s="104"/>
      <c r="J207" s="104"/>
      <c r="K207" s="106"/>
      <c r="L207" s="107"/>
    </row>
    <row r="208" spans="1:12" ht="12.75" customHeight="1" x14ac:dyDescent="0.25">
      <c r="A208" s="104"/>
      <c r="B208" s="44"/>
      <c r="C208" s="44"/>
      <c r="D208" s="105"/>
      <c r="E208" s="104"/>
      <c r="F208" s="104"/>
      <c r="G208" s="104"/>
      <c r="H208" s="104"/>
      <c r="I208" s="104"/>
      <c r="J208" s="104"/>
      <c r="K208" s="106"/>
      <c r="L208" s="107"/>
    </row>
    <row r="209" spans="1:12" ht="12.75" customHeight="1" x14ac:dyDescent="0.25">
      <c r="A209" s="104"/>
      <c r="B209" s="44"/>
      <c r="C209" s="44"/>
      <c r="D209" s="105"/>
      <c r="E209" s="104"/>
      <c r="F209" s="104"/>
      <c r="G209" s="104"/>
      <c r="H209" s="104"/>
      <c r="I209" s="104"/>
      <c r="J209" s="104"/>
      <c r="K209" s="106"/>
      <c r="L209" s="107"/>
    </row>
    <row r="210" spans="1:12" ht="12.75" customHeight="1" x14ac:dyDescent="0.25">
      <c r="A210" s="104"/>
      <c r="B210" s="44"/>
      <c r="C210" s="44"/>
      <c r="D210" s="105"/>
      <c r="E210" s="104"/>
      <c r="F210" s="104"/>
      <c r="G210" s="104"/>
      <c r="H210" s="104"/>
      <c r="I210" s="104"/>
      <c r="J210" s="104"/>
      <c r="K210" s="106"/>
      <c r="L210" s="107"/>
    </row>
    <row r="211" spans="1:12" ht="12.75" customHeight="1" x14ac:dyDescent="0.25">
      <c r="A211" s="104"/>
      <c r="B211" s="44"/>
      <c r="C211" s="44"/>
      <c r="D211" s="105"/>
      <c r="E211" s="104"/>
      <c r="F211" s="104"/>
      <c r="G211" s="104"/>
      <c r="H211" s="104"/>
      <c r="I211" s="104"/>
      <c r="J211" s="104"/>
      <c r="K211" s="106"/>
      <c r="L211" s="107"/>
    </row>
    <row r="212" spans="1:12" ht="12.75" customHeight="1" x14ac:dyDescent="0.25">
      <c r="A212" s="104"/>
      <c r="B212" s="44"/>
      <c r="C212" s="44"/>
      <c r="D212" s="105"/>
      <c r="E212" s="104"/>
      <c r="F212" s="104"/>
      <c r="G212" s="104"/>
      <c r="H212" s="104"/>
      <c r="I212" s="104"/>
      <c r="J212" s="104"/>
      <c r="K212" s="106"/>
      <c r="L212" s="107"/>
    </row>
    <row r="213" spans="1:12" ht="12.75" customHeight="1" x14ac:dyDescent="0.25">
      <c r="A213" s="104"/>
      <c r="B213" s="44"/>
      <c r="C213" s="44"/>
      <c r="D213" s="105"/>
      <c r="E213" s="104"/>
      <c r="F213" s="104"/>
      <c r="G213" s="104"/>
      <c r="H213" s="104"/>
      <c r="I213" s="104"/>
      <c r="J213" s="104"/>
      <c r="K213" s="106"/>
      <c r="L213" s="107"/>
    </row>
    <row r="214" spans="1:12" ht="12.75" customHeight="1" x14ac:dyDescent="0.25">
      <c r="A214" s="104"/>
      <c r="B214" s="44"/>
      <c r="C214" s="44"/>
      <c r="D214" s="105"/>
      <c r="E214" s="104"/>
      <c r="F214" s="104"/>
      <c r="G214" s="104"/>
      <c r="H214" s="104"/>
      <c r="I214" s="104"/>
      <c r="J214" s="104"/>
      <c r="K214" s="106"/>
      <c r="L214" s="107"/>
    </row>
    <row r="215" spans="1:12" ht="12.75" customHeight="1" x14ac:dyDescent="0.25">
      <c r="A215" s="104"/>
      <c r="B215" s="44"/>
      <c r="C215" s="44"/>
      <c r="D215" s="105"/>
      <c r="E215" s="104"/>
      <c r="F215" s="104"/>
      <c r="G215" s="104"/>
      <c r="H215" s="104"/>
      <c r="I215" s="104"/>
      <c r="J215" s="104"/>
      <c r="K215" s="106"/>
      <c r="L215" s="107"/>
    </row>
    <row r="216" spans="1:12" ht="12.75" customHeight="1" x14ac:dyDescent="0.25">
      <c r="A216" s="104"/>
      <c r="B216" s="44"/>
      <c r="C216" s="44"/>
      <c r="D216" s="105"/>
      <c r="E216" s="104"/>
      <c r="F216" s="104"/>
      <c r="G216" s="104"/>
      <c r="H216" s="104"/>
      <c r="I216" s="104"/>
      <c r="J216" s="104"/>
      <c r="K216" s="106"/>
      <c r="L216" s="107"/>
    </row>
    <row r="217" spans="1:12" ht="12.75" customHeight="1" x14ac:dyDescent="0.25">
      <c r="A217" s="104"/>
      <c r="B217" s="44"/>
      <c r="C217" s="44"/>
      <c r="D217" s="105"/>
      <c r="E217" s="104"/>
      <c r="F217" s="104"/>
      <c r="G217" s="104"/>
      <c r="H217" s="104"/>
      <c r="I217" s="104"/>
      <c r="J217" s="104"/>
      <c r="K217" s="106"/>
      <c r="L217" s="107"/>
    </row>
    <row r="218" spans="1:12" ht="12.75" customHeight="1" x14ac:dyDescent="0.25">
      <c r="A218" s="104"/>
      <c r="B218" s="44"/>
      <c r="C218" s="44"/>
      <c r="D218" s="105"/>
      <c r="E218" s="104"/>
      <c r="F218" s="104"/>
      <c r="G218" s="104"/>
      <c r="H218" s="104"/>
      <c r="I218" s="104"/>
      <c r="J218" s="104"/>
      <c r="K218" s="106"/>
      <c r="L218" s="107"/>
    </row>
    <row r="219" spans="1:12" ht="12.75" customHeight="1" x14ac:dyDescent="0.25">
      <c r="A219" s="104"/>
      <c r="B219" s="44"/>
      <c r="C219" s="44"/>
      <c r="D219" s="105"/>
      <c r="E219" s="104"/>
      <c r="F219" s="104"/>
      <c r="G219" s="104"/>
      <c r="H219" s="104"/>
      <c r="I219" s="104"/>
      <c r="J219" s="104"/>
      <c r="K219" s="106"/>
      <c r="L219" s="107"/>
    </row>
    <row r="220" spans="1:12" ht="12.75" customHeight="1" x14ac:dyDescent="0.25">
      <c r="A220" s="104"/>
      <c r="B220" s="44"/>
      <c r="C220" s="44"/>
      <c r="D220" s="105"/>
      <c r="E220" s="104"/>
      <c r="F220" s="104"/>
      <c r="G220" s="104"/>
      <c r="H220" s="104"/>
      <c r="I220" s="104"/>
      <c r="J220" s="104"/>
      <c r="K220" s="106"/>
      <c r="L220" s="107"/>
    </row>
    <row r="221" spans="1:12" ht="12.75" customHeight="1" x14ac:dyDescent="0.25">
      <c r="A221" s="104"/>
      <c r="B221" s="44"/>
      <c r="C221" s="44"/>
      <c r="D221" s="105"/>
      <c r="E221" s="104"/>
      <c r="F221" s="104"/>
      <c r="G221" s="104"/>
      <c r="H221" s="104"/>
      <c r="I221" s="104"/>
      <c r="J221" s="104"/>
      <c r="K221" s="106"/>
      <c r="L221" s="107"/>
    </row>
    <row r="222" spans="1:12" ht="12.75" customHeight="1" x14ac:dyDescent="0.25">
      <c r="A222" s="104"/>
      <c r="B222" s="44"/>
      <c r="C222" s="44"/>
      <c r="D222" s="105"/>
      <c r="E222" s="104"/>
      <c r="F222" s="104"/>
      <c r="G222" s="104"/>
      <c r="H222" s="104"/>
      <c r="I222" s="104"/>
      <c r="J222" s="104"/>
      <c r="K222" s="106"/>
      <c r="L222" s="107"/>
    </row>
    <row r="223" spans="1:12" ht="12.75" customHeight="1" x14ac:dyDescent="0.25">
      <c r="A223" s="104"/>
      <c r="B223" s="44"/>
      <c r="C223" s="44"/>
      <c r="D223" s="105"/>
      <c r="E223" s="104"/>
      <c r="F223" s="104"/>
      <c r="G223" s="104"/>
      <c r="H223" s="104"/>
      <c r="I223" s="104"/>
      <c r="J223" s="104"/>
      <c r="K223" s="106"/>
      <c r="L223" s="107"/>
    </row>
    <row r="224" spans="1:12" ht="12.75" customHeight="1" x14ac:dyDescent="0.25">
      <c r="A224" s="104"/>
      <c r="B224" s="44"/>
      <c r="C224" s="44"/>
      <c r="D224" s="105"/>
      <c r="E224" s="104"/>
      <c r="F224" s="104"/>
      <c r="G224" s="104"/>
      <c r="H224" s="104"/>
      <c r="I224" s="104"/>
      <c r="J224" s="104"/>
      <c r="K224" s="106"/>
      <c r="L224" s="107"/>
    </row>
    <row r="225" spans="1:12" ht="12.75" customHeight="1" x14ac:dyDescent="0.25">
      <c r="A225" s="104"/>
      <c r="B225" s="44"/>
      <c r="C225" s="44"/>
      <c r="D225" s="105"/>
      <c r="E225" s="104"/>
      <c r="F225" s="104"/>
      <c r="G225" s="104"/>
      <c r="H225" s="104"/>
      <c r="I225" s="104"/>
      <c r="J225" s="104"/>
      <c r="K225" s="106"/>
      <c r="L225" s="107"/>
    </row>
    <row r="226" spans="1:12" ht="12.75" customHeight="1" x14ac:dyDescent="0.25">
      <c r="A226" s="104"/>
      <c r="B226" s="44"/>
      <c r="C226" s="44"/>
      <c r="D226" s="105"/>
      <c r="E226" s="104"/>
      <c r="F226" s="104"/>
      <c r="G226" s="104"/>
      <c r="H226" s="104"/>
      <c r="I226" s="104"/>
      <c r="J226" s="104"/>
      <c r="K226" s="106"/>
      <c r="L226" s="107"/>
    </row>
    <row r="227" spans="1:12" ht="12.75" customHeight="1" x14ac:dyDescent="0.25">
      <c r="A227" s="104"/>
      <c r="B227" s="44"/>
      <c r="C227" s="44"/>
      <c r="D227" s="105"/>
      <c r="E227" s="104"/>
      <c r="F227" s="104"/>
      <c r="G227" s="104"/>
      <c r="H227" s="104"/>
      <c r="I227" s="104"/>
      <c r="J227" s="104"/>
      <c r="K227" s="106"/>
      <c r="L227" s="107"/>
    </row>
    <row r="228" spans="1:12" ht="12.75" customHeight="1" x14ac:dyDescent="0.25">
      <c r="A228" s="104"/>
      <c r="B228" s="44"/>
      <c r="C228" s="44"/>
      <c r="D228" s="105"/>
      <c r="E228" s="104"/>
      <c r="F228" s="104"/>
      <c r="G228" s="104"/>
      <c r="H228" s="104"/>
      <c r="I228" s="104"/>
      <c r="J228" s="104"/>
      <c r="K228" s="106"/>
      <c r="L228" s="107"/>
    </row>
    <row r="229" spans="1:12" ht="12.75" customHeight="1" x14ac:dyDescent="0.25">
      <c r="A229" s="104"/>
      <c r="B229" s="44"/>
      <c r="C229" s="44"/>
      <c r="D229" s="105"/>
      <c r="E229" s="104"/>
      <c r="F229" s="104"/>
      <c r="G229" s="104"/>
      <c r="H229" s="104"/>
      <c r="I229" s="104"/>
      <c r="J229" s="104"/>
      <c r="K229" s="106"/>
      <c r="L229" s="107"/>
    </row>
    <row r="230" spans="1:12" ht="12.75" customHeight="1" x14ac:dyDescent="0.25">
      <c r="A230" s="104"/>
      <c r="B230" s="44"/>
      <c r="C230" s="44"/>
      <c r="D230" s="105"/>
      <c r="E230" s="104"/>
      <c r="F230" s="104"/>
      <c r="G230" s="104"/>
      <c r="H230" s="104"/>
      <c r="I230" s="104"/>
      <c r="J230" s="104"/>
      <c r="K230" s="106"/>
      <c r="L230" s="107"/>
    </row>
    <row r="231" spans="1:12" ht="12.75" customHeight="1" x14ac:dyDescent="0.25">
      <c r="A231" s="104"/>
      <c r="B231" s="44"/>
      <c r="C231" s="44"/>
      <c r="D231" s="105"/>
      <c r="E231" s="104"/>
      <c r="F231" s="104"/>
      <c r="G231" s="104"/>
      <c r="H231" s="104"/>
      <c r="I231" s="104"/>
      <c r="J231" s="104"/>
      <c r="K231" s="106"/>
      <c r="L231" s="107"/>
    </row>
    <row r="232" spans="1:12" x14ac:dyDescent="0.25">
      <c r="A232" s="104"/>
      <c r="B232" s="44"/>
      <c r="C232" s="44"/>
      <c r="D232" s="105"/>
      <c r="E232" s="104"/>
      <c r="F232" s="104"/>
      <c r="G232" s="104"/>
      <c r="H232" s="104"/>
      <c r="I232" s="104"/>
      <c r="J232" s="104"/>
      <c r="K232" s="106"/>
      <c r="L232" s="107"/>
    </row>
    <row r="233" spans="1:12" x14ac:dyDescent="0.25">
      <c r="A233" s="104"/>
      <c r="B233" s="44"/>
      <c r="C233" s="44"/>
      <c r="D233" s="105"/>
      <c r="E233" s="104"/>
      <c r="F233" s="104"/>
      <c r="G233" s="104"/>
      <c r="H233" s="104"/>
      <c r="I233" s="104"/>
      <c r="J233" s="104"/>
      <c r="K233" s="106"/>
      <c r="L233" s="107"/>
    </row>
    <row r="234" spans="1:12" x14ac:dyDescent="0.25">
      <c r="A234" s="104"/>
      <c r="B234" s="44"/>
      <c r="C234" s="44"/>
      <c r="D234" s="105"/>
      <c r="E234" s="104"/>
      <c r="F234" s="104"/>
      <c r="G234" s="104"/>
      <c r="H234" s="104"/>
      <c r="I234" s="104"/>
      <c r="J234" s="104"/>
      <c r="K234" s="106"/>
      <c r="L234" s="107"/>
    </row>
    <row r="235" spans="1:12" x14ac:dyDescent="0.25">
      <c r="A235" s="104"/>
      <c r="B235" s="44"/>
      <c r="C235" s="44"/>
      <c r="D235" s="105"/>
      <c r="E235" s="104"/>
      <c r="F235" s="104"/>
      <c r="G235" s="104"/>
      <c r="H235" s="104"/>
      <c r="I235" s="104"/>
      <c r="J235" s="104"/>
      <c r="K235" s="106"/>
      <c r="L235" s="107"/>
    </row>
    <row r="236" spans="1:12" x14ac:dyDescent="0.25">
      <c r="A236" s="104"/>
      <c r="B236" s="44"/>
      <c r="C236" s="44"/>
      <c r="D236" s="105"/>
      <c r="E236" s="104"/>
      <c r="F236" s="104"/>
      <c r="G236" s="104"/>
      <c r="H236" s="104"/>
      <c r="I236" s="104"/>
      <c r="J236" s="104"/>
      <c r="K236" s="106"/>
      <c r="L236" s="107"/>
    </row>
    <row r="237" spans="1:12" x14ac:dyDescent="0.25">
      <c r="A237" s="104"/>
      <c r="B237" s="44"/>
      <c r="C237" s="44"/>
      <c r="D237" s="105"/>
      <c r="E237" s="104"/>
      <c r="F237" s="104"/>
      <c r="G237" s="104"/>
      <c r="H237" s="104"/>
      <c r="I237" s="104"/>
      <c r="J237" s="104"/>
      <c r="K237" s="106"/>
      <c r="L237" s="107"/>
    </row>
    <row r="238" spans="1:12" x14ac:dyDescent="0.25">
      <c r="A238" s="104"/>
      <c r="B238" s="104"/>
      <c r="C238" s="104"/>
      <c r="D238" s="105"/>
      <c r="E238" s="104"/>
      <c r="F238" s="104"/>
      <c r="G238" s="104"/>
      <c r="H238" s="104"/>
      <c r="I238" s="104"/>
      <c r="J238" s="104"/>
      <c r="K238" s="106"/>
      <c r="L238" s="107"/>
    </row>
    <row r="243" spans="1:12" ht="12.75" customHeight="1" x14ac:dyDescent="0.25"/>
    <row r="244" spans="1:12" ht="12.75" customHeight="1" x14ac:dyDescent="0.25"/>
    <row r="245" spans="1:12" ht="12.75" customHeight="1" x14ac:dyDescent="0.25"/>
    <row r="246" spans="1:12" ht="12.75" customHeight="1" x14ac:dyDescent="0.25"/>
    <row r="247" spans="1:12" ht="12.75" customHeight="1" x14ac:dyDescent="0.25">
      <c r="A247" s="104"/>
      <c r="B247" s="104"/>
      <c r="C247" s="104"/>
      <c r="D247" s="105"/>
      <c r="E247" s="104"/>
      <c r="F247" s="104"/>
      <c r="G247" s="104"/>
      <c r="H247" s="104"/>
      <c r="I247" s="104"/>
      <c r="J247" s="104"/>
      <c r="K247" s="106"/>
      <c r="L247" s="107"/>
    </row>
    <row r="248" spans="1:12" ht="12.75" customHeight="1" x14ac:dyDescent="0.25">
      <c r="A248" s="104"/>
      <c r="B248" s="104"/>
      <c r="C248" s="104"/>
      <c r="D248" s="105"/>
      <c r="E248" s="104"/>
      <c r="F248" s="104"/>
      <c r="G248" s="104"/>
      <c r="H248" s="104"/>
      <c r="I248" s="104"/>
      <c r="J248" s="104"/>
      <c r="K248" s="106"/>
      <c r="L248" s="107"/>
    </row>
    <row r="249" spans="1:12" ht="12.75" customHeight="1" x14ac:dyDescent="0.25">
      <c r="A249" s="106"/>
      <c r="B249" s="44"/>
      <c r="C249" s="44"/>
      <c r="D249" s="105"/>
      <c r="E249" s="104"/>
      <c r="F249" s="104"/>
      <c r="G249" s="104"/>
      <c r="H249" s="104"/>
      <c r="I249" s="104"/>
      <c r="J249" s="104"/>
      <c r="K249" s="106"/>
      <c r="L249" s="107"/>
    </row>
    <row r="250" spans="1:12" ht="12.75" customHeight="1" x14ac:dyDescent="0.25">
      <c r="A250" s="106"/>
      <c r="B250" s="44"/>
      <c r="C250" s="44"/>
      <c r="D250" s="105"/>
      <c r="E250" s="104"/>
      <c r="F250" s="104"/>
      <c r="G250" s="104"/>
      <c r="H250" s="104"/>
      <c r="I250" s="104"/>
      <c r="J250" s="104"/>
      <c r="K250" s="106"/>
      <c r="L250" s="107"/>
    </row>
    <row r="251" spans="1:12" ht="12.75" customHeight="1" x14ac:dyDescent="0.25">
      <c r="A251" s="106"/>
      <c r="B251" s="44"/>
      <c r="C251" s="44"/>
      <c r="D251" s="105"/>
      <c r="E251" s="104"/>
      <c r="F251" s="104"/>
      <c r="G251" s="104"/>
      <c r="H251" s="104"/>
      <c r="I251" s="104"/>
      <c r="J251" s="104"/>
      <c r="K251" s="106"/>
      <c r="L251" s="107"/>
    </row>
    <row r="252" spans="1:12" ht="12.75" customHeight="1" x14ac:dyDescent="0.25">
      <c r="A252" s="106"/>
      <c r="B252" s="44"/>
      <c r="C252" s="44"/>
      <c r="D252" s="105"/>
      <c r="E252" s="104"/>
      <c r="F252" s="104"/>
      <c r="G252" s="104"/>
      <c r="H252" s="104"/>
      <c r="I252" s="104"/>
      <c r="J252" s="104"/>
      <c r="K252" s="106"/>
      <c r="L252" s="107"/>
    </row>
    <row r="253" spans="1:12" ht="12.75" customHeight="1" x14ac:dyDescent="0.25">
      <c r="A253" s="106"/>
      <c r="B253" s="44"/>
      <c r="C253" s="44"/>
      <c r="D253" s="105"/>
      <c r="E253" s="104"/>
      <c r="F253" s="104"/>
      <c r="G253" s="104"/>
      <c r="H253" s="104"/>
      <c r="I253" s="104"/>
      <c r="J253" s="104"/>
      <c r="K253" s="106"/>
      <c r="L253" s="107"/>
    </row>
    <row r="254" spans="1:12" ht="12.75" customHeight="1" x14ac:dyDescent="0.25">
      <c r="A254" s="106"/>
      <c r="B254" s="44"/>
      <c r="C254" s="44"/>
      <c r="D254" s="105"/>
      <c r="E254" s="104"/>
      <c r="F254" s="104"/>
      <c r="G254" s="104"/>
      <c r="H254" s="104"/>
      <c r="I254" s="104"/>
      <c r="J254" s="104"/>
      <c r="K254" s="106"/>
      <c r="L254" s="107"/>
    </row>
    <row r="255" spans="1:12" ht="12.75" customHeight="1" x14ac:dyDescent="0.25">
      <c r="A255" s="106"/>
      <c r="B255" s="44"/>
      <c r="C255" s="44"/>
      <c r="D255" s="105"/>
      <c r="E255" s="104"/>
      <c r="F255" s="104"/>
      <c r="G255" s="104"/>
      <c r="H255" s="104"/>
      <c r="I255" s="104"/>
      <c r="J255" s="104"/>
      <c r="K255" s="106"/>
      <c r="L255" s="107"/>
    </row>
    <row r="256" spans="1:12" ht="12.75" customHeight="1" x14ac:dyDescent="0.25">
      <c r="A256" s="106"/>
      <c r="B256" s="44"/>
      <c r="C256" s="44"/>
      <c r="D256" s="105"/>
      <c r="E256" s="104"/>
      <c r="F256" s="104"/>
      <c r="G256" s="104"/>
      <c r="H256" s="104"/>
      <c r="I256" s="104"/>
      <c r="J256" s="104"/>
      <c r="K256" s="106"/>
      <c r="L256" s="107"/>
    </row>
    <row r="257" spans="1:12" ht="12.75" customHeight="1" x14ac:dyDescent="0.25">
      <c r="A257" s="106"/>
      <c r="B257" s="44"/>
      <c r="C257" s="44"/>
      <c r="D257" s="105"/>
      <c r="E257" s="104"/>
      <c r="F257" s="104"/>
      <c r="G257" s="104"/>
      <c r="H257" s="104"/>
      <c r="I257" s="104"/>
      <c r="J257" s="104"/>
      <c r="K257" s="106"/>
      <c r="L257" s="107"/>
    </row>
    <row r="258" spans="1:12" ht="12.75" customHeight="1" x14ac:dyDescent="0.25">
      <c r="A258" s="106"/>
      <c r="B258" s="44"/>
      <c r="C258" s="44"/>
      <c r="D258" s="105"/>
      <c r="E258" s="104"/>
      <c r="F258" s="104"/>
      <c r="G258" s="104"/>
      <c r="H258" s="104"/>
      <c r="I258" s="104"/>
      <c r="J258" s="104"/>
      <c r="K258" s="106"/>
      <c r="L258" s="107"/>
    </row>
    <row r="259" spans="1:12" ht="12.75" customHeight="1" x14ac:dyDescent="0.25">
      <c r="A259" s="106"/>
      <c r="B259" s="44"/>
      <c r="C259" s="44"/>
      <c r="D259" s="105"/>
      <c r="E259" s="104"/>
      <c r="F259" s="104"/>
      <c r="G259" s="104"/>
      <c r="H259" s="104"/>
      <c r="I259" s="104"/>
      <c r="J259" s="104"/>
      <c r="K259" s="106"/>
      <c r="L259" s="107"/>
    </row>
    <row r="260" spans="1:12" ht="12.75" customHeight="1" x14ac:dyDescent="0.25">
      <c r="A260" s="106"/>
      <c r="B260" s="44"/>
      <c r="C260" s="44"/>
      <c r="D260" s="105"/>
      <c r="E260" s="104"/>
      <c r="F260" s="104"/>
      <c r="G260" s="104"/>
      <c r="H260" s="104"/>
      <c r="I260" s="104"/>
      <c r="J260" s="104"/>
      <c r="K260" s="106"/>
      <c r="L260" s="107"/>
    </row>
    <row r="261" spans="1:12" ht="12.75" customHeight="1" x14ac:dyDescent="0.25">
      <c r="A261" s="106"/>
      <c r="B261" s="44"/>
      <c r="C261" s="44"/>
      <c r="D261" s="105"/>
      <c r="E261" s="104"/>
      <c r="F261" s="104"/>
      <c r="G261" s="104"/>
      <c r="H261" s="104"/>
      <c r="I261" s="104"/>
      <c r="J261" s="104"/>
      <c r="K261" s="106"/>
      <c r="L261" s="107"/>
    </row>
    <row r="262" spans="1:12" ht="12.75" customHeight="1" x14ac:dyDescent="0.25">
      <c r="A262" s="106"/>
      <c r="B262" s="44"/>
      <c r="C262" s="44"/>
      <c r="D262" s="105"/>
      <c r="E262" s="104"/>
      <c r="F262" s="104"/>
      <c r="G262" s="104"/>
      <c r="H262" s="104"/>
      <c r="I262" s="104"/>
      <c r="J262" s="104"/>
      <c r="K262" s="106"/>
      <c r="L262" s="107"/>
    </row>
    <row r="263" spans="1:12" ht="12.75" customHeight="1" x14ac:dyDescent="0.25">
      <c r="A263" s="106"/>
      <c r="B263" s="44"/>
      <c r="C263" s="44"/>
      <c r="D263" s="105"/>
      <c r="E263" s="104"/>
      <c r="F263" s="104"/>
      <c r="G263" s="104"/>
      <c r="H263" s="104"/>
      <c r="I263" s="104"/>
      <c r="J263" s="104"/>
      <c r="K263" s="106"/>
      <c r="L263" s="107"/>
    </row>
    <row r="264" spans="1:12" ht="12.75" customHeight="1" x14ac:dyDescent="0.25">
      <c r="A264" s="106"/>
      <c r="B264" s="44"/>
      <c r="C264" s="44"/>
      <c r="D264" s="105"/>
      <c r="E264" s="104"/>
      <c r="F264" s="104"/>
      <c r="G264" s="104"/>
      <c r="H264" s="104"/>
      <c r="I264" s="104"/>
      <c r="J264" s="104"/>
      <c r="K264" s="106"/>
      <c r="L264" s="107"/>
    </row>
    <row r="265" spans="1:12" ht="12.75" customHeight="1" x14ac:dyDescent="0.25">
      <c r="A265" s="106"/>
      <c r="B265" s="44"/>
      <c r="C265" s="44"/>
      <c r="D265" s="105"/>
      <c r="E265" s="104"/>
      <c r="F265" s="104"/>
      <c r="G265" s="104"/>
      <c r="H265" s="104"/>
      <c r="I265" s="104"/>
      <c r="J265" s="104"/>
      <c r="K265" s="106"/>
      <c r="L265" s="107"/>
    </row>
    <row r="266" spans="1:12" ht="12.75" customHeight="1" x14ac:dyDescent="0.25">
      <c r="A266" s="106"/>
      <c r="B266" s="44"/>
      <c r="C266" s="44"/>
      <c r="D266" s="105"/>
      <c r="E266" s="104"/>
      <c r="F266" s="104"/>
      <c r="G266" s="104"/>
      <c r="H266" s="104"/>
      <c r="I266" s="104"/>
      <c r="J266" s="104"/>
      <c r="K266" s="106"/>
      <c r="L266" s="107"/>
    </row>
    <row r="267" spans="1:12" x14ac:dyDescent="0.25">
      <c r="A267" s="106"/>
      <c r="B267" s="44"/>
      <c r="C267" s="44"/>
      <c r="D267" s="105"/>
      <c r="E267" s="104"/>
      <c r="F267" s="104"/>
      <c r="G267" s="104"/>
      <c r="H267" s="104"/>
      <c r="I267" s="104"/>
      <c r="J267" s="104"/>
      <c r="K267" s="106"/>
      <c r="L267" s="107"/>
    </row>
    <row r="268" spans="1:12" x14ac:dyDescent="0.25">
      <c r="A268" s="106"/>
      <c r="B268" s="44"/>
      <c r="C268" s="44"/>
      <c r="D268" s="105"/>
      <c r="E268" s="104"/>
      <c r="F268" s="104"/>
      <c r="G268" s="104"/>
      <c r="H268" s="104"/>
      <c r="I268" s="104"/>
      <c r="J268" s="104"/>
      <c r="K268" s="106"/>
      <c r="L268" s="107"/>
    </row>
    <row r="269" spans="1:12" x14ac:dyDescent="0.25">
      <c r="A269" s="106"/>
      <c r="B269" s="44"/>
      <c r="C269" s="44"/>
      <c r="D269" s="105"/>
      <c r="E269" s="104"/>
      <c r="F269" s="104"/>
      <c r="G269" s="104"/>
      <c r="H269" s="104"/>
      <c r="I269" s="104"/>
      <c r="J269" s="104"/>
      <c r="K269" s="106"/>
      <c r="L269" s="107"/>
    </row>
    <row r="270" spans="1:12" x14ac:dyDescent="0.25">
      <c r="A270" s="106"/>
      <c r="B270" s="44"/>
      <c r="C270" s="44"/>
      <c r="D270" s="105"/>
      <c r="E270" s="104"/>
      <c r="F270" s="104"/>
      <c r="G270" s="104"/>
      <c r="H270" s="104"/>
      <c r="I270" s="104"/>
      <c r="J270" s="104"/>
      <c r="K270" s="106"/>
      <c r="L270" s="107"/>
    </row>
    <row r="271" spans="1:12" x14ac:dyDescent="0.25">
      <c r="A271" s="106"/>
      <c r="B271" s="44"/>
      <c r="C271" s="44"/>
      <c r="D271" s="105"/>
      <c r="E271" s="104"/>
      <c r="F271" s="104"/>
      <c r="G271" s="104"/>
      <c r="H271" s="104"/>
      <c r="I271" s="104"/>
      <c r="J271" s="104"/>
      <c r="K271" s="106"/>
      <c r="L271" s="107"/>
    </row>
    <row r="272" spans="1:12" x14ac:dyDescent="0.25">
      <c r="A272" s="106"/>
      <c r="B272" s="44"/>
      <c r="C272" s="44"/>
      <c r="D272" s="105"/>
      <c r="E272" s="104"/>
      <c r="F272" s="104"/>
      <c r="G272" s="104"/>
      <c r="H272" s="104"/>
      <c r="I272" s="104"/>
      <c r="J272" s="104"/>
      <c r="K272" s="106"/>
      <c r="L272" s="107"/>
    </row>
  </sheetData>
  <mergeCells count="20">
    <mergeCell ref="A1:C1"/>
    <mergeCell ref="A2:L2"/>
    <mergeCell ref="A3:H3"/>
    <mergeCell ref="I3:L3"/>
    <mergeCell ref="M3:O3"/>
    <mergeCell ref="J9:J11"/>
    <mergeCell ref="K9:L10"/>
    <mergeCell ref="D10:D11"/>
    <mergeCell ref="E10:E11"/>
    <mergeCell ref="G10:G11"/>
    <mergeCell ref="A9:A11"/>
    <mergeCell ref="B9:C11"/>
    <mergeCell ref="D9:E9"/>
    <mergeCell ref="H9:H11"/>
    <mergeCell ref="I9:I11"/>
    <mergeCell ref="A63:K63"/>
    <mergeCell ref="A66:L66"/>
    <mergeCell ref="A67:K67"/>
    <mergeCell ref="A76:K76"/>
    <mergeCell ref="A64:L64"/>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AV FIN FIS</vt:lpstr>
      <vt:lpstr>FN INV DIR OPER</vt:lpstr>
      <vt:lpstr>FN INV COND OPER</vt:lpstr>
      <vt:lpstr>COMP INV DIR OPER</vt:lpstr>
      <vt:lpstr>COMP INV DIR COND COST-TOT</vt:lpstr>
      <vt:lpstr>VPN INV FIN DIR </vt:lpstr>
      <vt:lpstr>VPN INV FIN COND</vt:lpstr>
      <vt:lpstr>'AV FIN FIS'!Área_de_impresión</vt:lpstr>
      <vt:lpstr>'COMP INV DIR COND COST-TOT'!Área_de_impresión</vt:lpstr>
      <vt:lpstr>'COMP INV DIR OPER'!Área_de_impresión</vt:lpstr>
      <vt:lpstr>'FN INV DIR OPER'!Área_de_impresión</vt:lpstr>
      <vt:lpstr>'VPN INV FIN COND'!Área_de_impresión</vt:lpstr>
      <vt:lpstr>'VPN INV FIN DIR '!Área_de_impresión</vt:lpstr>
      <vt:lpstr>'AV FIN FIS'!Títulos_a_imprimir</vt:lpstr>
      <vt:lpstr>'COMP INV DIR COND COST-TOT'!Títulos_a_imprimir</vt:lpstr>
      <vt:lpstr>'COMP INV DIR OPER'!Títulos_a_imprimir</vt:lpstr>
      <vt:lpstr>'FN INV DIR OPER'!Títulos_a_imprimir</vt:lpstr>
      <vt:lpstr>'VPN INV FIN COND'!Títulos_a_imprimir</vt:lpstr>
      <vt:lpstr>'VPN INV FIN DIR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JAZMIN ACEVES ZUBILLAGA</dc:creator>
  <cp:lastModifiedBy>prueba</cp:lastModifiedBy>
  <cp:lastPrinted>2023-04-26T01:13:05Z</cp:lastPrinted>
  <dcterms:created xsi:type="dcterms:W3CDTF">2023-01-18T15:43:14Z</dcterms:created>
  <dcterms:modified xsi:type="dcterms:W3CDTF">2023-04-26T02:18:38Z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