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mis documentos\Información 2023\Informes Trimestrales 2023\Segundo Trimestre (Ene-jun)\Pidiregas\"/>
    </mc:Choice>
  </mc:AlternateContent>
  <bookViews>
    <workbookView xWindow="0" yWindow="0" windowWidth="28800" windowHeight="12330"/>
  </bookViews>
  <sheets>
    <sheet name="Av. Fis Fin" sheetId="1" r:id="rId1"/>
    <sheet name="FN Inv Dir Oper" sheetId="2" r:id="rId2"/>
    <sheet name="FN Inv Cond Oper" sheetId="3" r:id="rId3"/>
    <sheet name="Comp Inv Dir Oper" sheetId="4" r:id="rId4"/>
    <sheet name="Comp Inv Fin Dir Cond Cost Tot" sheetId="5" r:id="rId5"/>
    <sheet name="VPN Inv Fin Dir" sheetId="6" r:id="rId6"/>
    <sheet name="VPN Inv Fin Cond"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A" localSheetId="0">[1]FORMATO!#REF!</definedName>
    <definedName name="\A" localSheetId="3">[1]FORMATO!#REF!</definedName>
    <definedName name="\A" localSheetId="4">[1]FORMATO!#REF!</definedName>
    <definedName name="\A">[1]FORMATO!#REF!</definedName>
    <definedName name="\B" localSheetId="0">#REF!</definedName>
    <definedName name="\B" localSheetId="3">#REF!</definedName>
    <definedName name="\B" localSheetId="4">#REF!</definedName>
    <definedName name="\B">#REF!</definedName>
    <definedName name="\C" localSheetId="0">#REF!</definedName>
    <definedName name="\C" localSheetId="3">#REF!</definedName>
    <definedName name="\C" localSheetId="4">#REF!</definedName>
    <definedName name="\C">#REF!</definedName>
    <definedName name="\G" localSheetId="0">#REF!</definedName>
    <definedName name="\G" localSheetId="3">#REF!</definedName>
    <definedName name="\G" localSheetId="4">#REF!</definedName>
    <definedName name="\G">#REF!</definedName>
    <definedName name="____1__123Graph_AGRAFICO_1" hidden="1">[2]Centrales!$CV$118:$DG$118</definedName>
    <definedName name="____10__123Graph_XGRAFICO_2" hidden="1">[2]Centrales!$CV$7:$DG$7</definedName>
    <definedName name="____2__123Graph_AGRAFICO_2" hidden="1">[2]Centrales!$CF$118:$CQ$118</definedName>
    <definedName name="____3__123Graph_BGRAFICO_1" hidden="1">[2]Centrales!$CV$129:$DG$129</definedName>
    <definedName name="____4__123Graph_BGRAFICO_2" hidden="1">[2]Centrales!$CF$129:$CQ$129</definedName>
    <definedName name="____5__123Graph_LBL_AGRAFICO_1" hidden="1">[2]Centrales!$CV$118:$DG$118</definedName>
    <definedName name="____6__123Graph_LBL_AGRAFICO_2" hidden="1">[2]Centrales!$CF$118:$CQ$118</definedName>
    <definedName name="____7__123Graph_LBL_BGRAFICO_1" hidden="1">[2]Centrales!$CV$129:$DG$129</definedName>
    <definedName name="____8__123Graph_LBL_BGRAFICO_2" hidden="1">[2]Centrales!$CF$129:$CQ$129</definedName>
    <definedName name="____9__123Graph_XGRAFICO_1" hidden="1">[2]Centrales!$CV$7:$DG$7</definedName>
    <definedName name="___1__123Graph_AGRAFICO_1" hidden="1">[2]Centrales!$CV$118:$DG$118</definedName>
    <definedName name="___10__123Graph_XGRAFICO_2" hidden="1">[2]Centrales!$CV$7:$DG$7</definedName>
    <definedName name="___2__123Graph_AGRAFICO_2" hidden="1">[2]Centrales!$CF$118:$CQ$118</definedName>
    <definedName name="___3__123Graph_BGRAFICO_1" hidden="1">[2]Centrales!$CV$129:$DG$129</definedName>
    <definedName name="___4__123Graph_BGRAFICO_2" hidden="1">[2]Centrales!$CF$129:$CQ$129</definedName>
    <definedName name="___5__123Graph_LBL_AGRAFICO_1" hidden="1">[2]Centrales!$CV$118:$DG$118</definedName>
    <definedName name="___6__123Graph_LBL_AGRAFICO_2" hidden="1">[2]Centrales!$CF$118:$CQ$118</definedName>
    <definedName name="___7__123Graph_LBL_BGRAFICO_1" hidden="1">[2]Centrales!$CV$129:$DG$129</definedName>
    <definedName name="___8__123Graph_LBL_BGRAFICO_2" hidden="1">[2]Centrales!$CF$129:$CQ$129</definedName>
    <definedName name="___9__123Graph_XGRAFICO_1" hidden="1">[2]Centrales!$CV$7:$DG$7</definedName>
    <definedName name="___TDC2001">'[3]Tipos de Cambio'!$C$4</definedName>
    <definedName name="___tdc20012">'[3]Tipos de Cambio'!$C$4</definedName>
    <definedName name="__1__123Graph_AGRAFICO_1" hidden="1">[2]Centrales!$CV$118:$DG$118</definedName>
    <definedName name="__10__123Graph_XGRAFICO_2" hidden="1">[2]Centrales!$CV$7:$DG$7</definedName>
    <definedName name="__123Graph_A" hidden="1">[2]Centrales!$CV$129:$DA$129</definedName>
    <definedName name="__123Graph_B" hidden="1">[2]Centrales!$CV$118:$DA$118</definedName>
    <definedName name="__123Graph_LBL_A" hidden="1">[2]Centrales!$CV$129:$DD$129</definedName>
    <definedName name="__123Graph_LBL_B" hidden="1">[2]Centrales!$CV$118:$DD$118</definedName>
    <definedName name="__123Graph_X" hidden="1">[2]Centrales!$CV$7:$DA$7</definedName>
    <definedName name="__2__123Graph_AGRAFICO_2" hidden="1">[2]Centrales!$CF$118:$CQ$118</definedName>
    <definedName name="__3__123Graph_BGRAFICO_1" hidden="1">[2]Centrales!$CV$129:$DG$129</definedName>
    <definedName name="__4__123Graph_BGRAFICO_2" hidden="1">[2]Centrales!$CF$129:$CQ$129</definedName>
    <definedName name="__5__123Graph_LBL_AGRAFICO_1" hidden="1">[2]Centrales!$CV$118:$DG$118</definedName>
    <definedName name="__6__123Graph_LBL_AGRAFICO_2" hidden="1">[2]Centrales!$CF$118:$CQ$118</definedName>
    <definedName name="__7__123Graph_LBL_BGRAFICO_1" hidden="1">[2]Centrales!$CV$129:$DG$129</definedName>
    <definedName name="__8__123Graph_LBL_BGRAFICO_2" hidden="1">[2]Centrales!$CF$129:$CQ$129</definedName>
    <definedName name="__9__123Graph_XGRAFICO_1" hidden="1">[2]Centrales!$CV$7:$DG$7</definedName>
    <definedName name="_1__123Graph_AGRAFICO_1" hidden="1">[2]Centrales!$CV$118:$DG$118</definedName>
    <definedName name="_10__123Graph_XGRAFICO_2" hidden="1">[2]Centrales!$CV$7:$DG$7</definedName>
    <definedName name="_2__123Graph_AGRAFICO_2" hidden="1">[2]Centrales!$CF$118:$CQ$118</definedName>
    <definedName name="_3__123Graph_BGRAFICO_1" hidden="1">[2]Centrales!$CV$129:$DG$129</definedName>
    <definedName name="_4__123Graph_BGRAFICO_2" hidden="1">[2]Centrales!$CF$129:$CQ$129</definedName>
    <definedName name="_5__123Graph_LBL_AGRAFICO_1" hidden="1">[2]Centrales!$CV$118:$DG$118</definedName>
    <definedName name="_6__123Graph_LBL_AGRAFICO_2" hidden="1">[2]Centrales!$CF$118:$CQ$118</definedName>
    <definedName name="_7__123Graph_LBL_BGRAFICO_1" hidden="1">[2]Centrales!$CV$129:$DG$129</definedName>
    <definedName name="_8__123Graph_LBL_BGRAFICO_2" hidden="1">[2]Centrales!$CF$129:$CQ$129</definedName>
    <definedName name="_9__123Graph_XGRAFICO_1" hidden="1">[2]Centrales!$CV$7:$DG$7</definedName>
    <definedName name="_DA0" localSheetId="0" hidden="1">#REF!</definedName>
    <definedName name="_DA0" hidden="1">#REF!</definedName>
    <definedName name="_DEF9596" localSheetId="0">#REF!</definedName>
    <definedName name="_DEF9596">#REF!</definedName>
    <definedName name="_DEF9796" localSheetId="0">#REF!</definedName>
    <definedName name="_DEF9796">#REF!</definedName>
    <definedName name="_DEF9899" localSheetId="0">#REF!</definedName>
    <definedName name="_DEF9899">#REF!</definedName>
    <definedName name="_Ene2001" localSheetId="0">#REF!</definedName>
    <definedName name="_Ene2001" localSheetId="3">#REF!</definedName>
    <definedName name="_Ene2001" localSheetId="4">#REF!</definedName>
    <definedName name="_Ene2001" localSheetId="2">#REF!</definedName>
    <definedName name="_Ene2001" localSheetId="6">#REF!</definedName>
    <definedName name="_Ene2001" localSheetId="5">#REF!</definedName>
    <definedName name="_Ene2001">#REF!</definedName>
    <definedName name="_Fill" localSheetId="0" hidden="1">#REF!</definedName>
    <definedName name="_Fill" localSheetId="3" hidden="1">#REF!</definedName>
    <definedName name="_Fill" localSheetId="4" hidden="1">#REF!</definedName>
    <definedName name="_Fill" hidden="1">#REF!</definedName>
    <definedName name="_xlnm._FilterDatabase" localSheetId="0" hidden="1">'Av. Fis Fin'!$C$17:$P$84</definedName>
    <definedName name="_xlnm._FilterDatabase" localSheetId="3">#REF!</definedName>
    <definedName name="_xlnm._FilterDatabase" localSheetId="4" hidden="1">'Comp Inv Fin Dir Cond Cost Tot'!$A$15:$L$246</definedName>
    <definedName name="_xlnm._FilterDatabase" localSheetId="1" hidden="1">'FN Inv Dir Oper'!$A$4:$U$288</definedName>
    <definedName name="_xlnm._FilterDatabase">#REF!</definedName>
    <definedName name="_Key1" localSheetId="0" hidden="1">#REF!</definedName>
    <definedName name="_Key1" localSheetId="3" hidden="1">#REF!</definedName>
    <definedName name="_Key1" localSheetId="4" hidden="1">#REF!</definedName>
    <definedName name="_Key1" hidden="1">#REF!</definedName>
    <definedName name="_Key2" localSheetId="0" hidden="1">#REF!</definedName>
    <definedName name="_Key2" localSheetId="3" hidden="1">#REF!</definedName>
    <definedName name="_Key2" localSheetId="4" hidden="1">#REF!</definedName>
    <definedName name="_Key2" hidden="1">#REF!</definedName>
    <definedName name="_Order1" hidden="1">255</definedName>
    <definedName name="_Order2" hidden="1">0</definedName>
    <definedName name="_Parse_In" localSheetId="0" hidden="1">#REF!</definedName>
    <definedName name="_Parse_In" localSheetId="3" hidden="1">#REF!</definedName>
    <definedName name="_Parse_In" localSheetId="4" hidden="1">#REF!</definedName>
    <definedName name="_Parse_In" hidden="1">#REF!</definedName>
    <definedName name="_Sort" localSheetId="0" hidden="1">#REF!</definedName>
    <definedName name="_Sort" localSheetId="3" hidden="1">#REF!</definedName>
    <definedName name="_Sort" localSheetId="4" hidden="1">#REF!</definedName>
    <definedName name="_Sort" hidden="1">#REF!</definedName>
    <definedName name="_TC2001" localSheetId="0">#REF!</definedName>
    <definedName name="_TC2001" localSheetId="3">#REF!</definedName>
    <definedName name="_TC2001" localSheetId="4">#REF!</definedName>
    <definedName name="_TC2001" localSheetId="2">#REF!</definedName>
    <definedName name="_TC2001" localSheetId="6">#REF!</definedName>
    <definedName name="_TC2001" localSheetId="5">#REF!</definedName>
    <definedName name="_TC2001">#REF!</definedName>
    <definedName name="_TDC2001" localSheetId="3">'[4]Tipos de Cambio'!$C$4</definedName>
    <definedName name="_TDC2001" localSheetId="4">'[4]Tipos de Cambio'!$C$4</definedName>
    <definedName name="_TDC2001" localSheetId="6">'[5]Tipos de Cambio'!$C$4</definedName>
    <definedName name="_TDC2001" localSheetId="5">'[5]Tipos de Cambio'!$C$4</definedName>
    <definedName name="_TDC2001">'[3]Tipos de Cambio'!$C$4</definedName>
    <definedName name="_tdc20012" localSheetId="2">'[3]Tipos de Cambio'!$C$4</definedName>
    <definedName name="_tdc20012">'[4]Tipos de Cambio'!$C$4</definedName>
    <definedName name="_TIT1" localSheetId="0">#REF!</definedName>
    <definedName name="_TIT1">#REF!</definedName>
    <definedName name="a" localSheetId="0">#REF!</definedName>
    <definedName name="a" localSheetId="3">#REF!</definedName>
    <definedName name="a" localSheetId="4">#REF!</definedName>
    <definedName name="a">#REF!</definedName>
    <definedName name="A_01_SEN" localSheetId="0">'[6]DGBSEN 03'!#REF!</definedName>
    <definedName name="A_01_SEN" localSheetId="3">'[6]DGBSEN 03'!#REF!</definedName>
    <definedName name="A_01_SEN" localSheetId="4">'[6]DGBSEN 03'!#REF!</definedName>
    <definedName name="A_01_SEN">'[6]DGBSEN 03'!#REF!</definedName>
    <definedName name="A_02_CFE" localSheetId="0">'[6]DGBSEN 03'!#REF!</definedName>
    <definedName name="A_02_CFE" localSheetId="3">'[6]DGBSEN 03'!#REF!</definedName>
    <definedName name="A_02_CFE" localSheetId="4">'[6]DGBSEN 03'!#REF!</definedName>
    <definedName name="A_02_CFE">'[6]DGBSEN 03'!#REF!</definedName>
    <definedName name="A_03_CLYF" localSheetId="0">'[6]DGBSEN 03'!#REF!</definedName>
    <definedName name="A_03_CLYF" localSheetId="3">'[6]DGBSEN 03'!#REF!</definedName>
    <definedName name="A_03_CLYF" localSheetId="4">'[6]DGBSEN 03'!#REF!</definedName>
    <definedName name="A_03_CLYF">'[6]DGBSEN 03'!#REF!</definedName>
    <definedName name="A_04_ADC" localSheetId="0">'[6]DGBSEN 03'!#REF!</definedName>
    <definedName name="A_04_ADC" localSheetId="3">'[6]DGBSEN 03'!#REF!</definedName>
    <definedName name="A_04_ADC" localSheetId="4">'[6]DGBSEN 03'!#REF!</definedName>
    <definedName name="A_04_ADC">'[6]DGBSEN 03'!#REF!</definedName>
    <definedName name="A_05_VAPMAY" localSheetId="0">'[6]DGBSEN 03'!#REF!</definedName>
    <definedName name="A_05_VAPMAY" localSheetId="3">'[6]DGBSEN 03'!#REF!</definedName>
    <definedName name="A_05_VAPMAY" localSheetId="4">'[6]DGBSEN 03'!#REF!</definedName>
    <definedName name="A_05_VAPMAY">'[6]DGBSEN 03'!#REF!</definedName>
    <definedName name="A_06_VAPMEN" localSheetId="0">'[6]DGBSEN 03'!#REF!</definedName>
    <definedName name="A_06_VAPMEN" localSheetId="3">'[6]DGBSEN 03'!#REF!</definedName>
    <definedName name="A_06_VAPMEN" localSheetId="4">'[6]DGBSEN 03'!#REF!</definedName>
    <definedName name="A_06_VAPMEN">'[6]DGBSEN 03'!#REF!</definedName>
    <definedName name="A_07_TGASa" localSheetId="0">'[6]DGBSEN 03'!#REF!</definedName>
    <definedName name="A_07_TGASa" localSheetId="3">'[6]DGBSEN 03'!#REF!</definedName>
    <definedName name="A_07_TGASa" localSheetId="4">'[6]DGBSEN 03'!#REF!</definedName>
    <definedName name="A_07_TGASa">'[6]DGBSEN 03'!#REF!</definedName>
    <definedName name="A_08_TGASb" localSheetId="0">'[6]DGBSEN 03'!#REF!</definedName>
    <definedName name="A_08_TGASb" localSheetId="3">'[6]DGBSEN 03'!#REF!</definedName>
    <definedName name="A_08_TGASb" localSheetId="4">'[6]DGBSEN 03'!#REF!</definedName>
    <definedName name="A_08_TGASb">'[6]DGBSEN 03'!#REF!</definedName>
    <definedName name="A_09_CCOMB" localSheetId="0">'[6]DGBSEN 03'!#REF!</definedName>
    <definedName name="A_09_CCOMB" localSheetId="3">'[6]DGBSEN 03'!#REF!</definedName>
    <definedName name="A_09_CCOMB" localSheetId="4">'[6]DGBSEN 03'!#REF!</definedName>
    <definedName name="A_09_CCOMB">'[6]DGBSEN 03'!#REF!</definedName>
    <definedName name="A_10_CINT" localSheetId="0">'[6]DGBSEN 03'!#REF!</definedName>
    <definedName name="A_10_CINT" localSheetId="3">'[6]DGBSEN 03'!#REF!</definedName>
    <definedName name="A_10_CINT" localSheetId="4">'[6]DGBSEN 03'!#REF!</definedName>
    <definedName name="A_10_CINT">'[6]DGBSEN 03'!#REF!</definedName>
    <definedName name="A_11_PAISLADAS" localSheetId="0">'[6]DGBSEN 03'!#REF!</definedName>
    <definedName name="A_11_PAISLADAS" localSheetId="3">'[6]DGBSEN 03'!#REF!</definedName>
    <definedName name="A_11_PAISLADAS" localSheetId="4">'[6]DGBSEN 03'!#REF!</definedName>
    <definedName name="A_11_PAISLADAS">'[6]DGBSEN 03'!#REF!</definedName>
    <definedName name="A_12_HIDROMAY" localSheetId="0">'[6]DGBSEN 03'!#REF!</definedName>
    <definedName name="A_12_HIDROMAY" localSheetId="3">'[6]DGBSEN 03'!#REF!</definedName>
    <definedName name="A_12_HIDROMAY" localSheetId="4">'[6]DGBSEN 03'!#REF!</definedName>
    <definedName name="A_12_HIDROMAY">'[6]DGBSEN 03'!#REF!</definedName>
    <definedName name="A_13_HIDROMENa" localSheetId="0">'[6]DGBSEN 03'!#REF!</definedName>
    <definedName name="A_13_HIDROMENa" localSheetId="3">'[6]DGBSEN 03'!#REF!</definedName>
    <definedName name="A_13_HIDROMENa" localSheetId="4">'[6]DGBSEN 03'!#REF!</definedName>
    <definedName name="A_13_HIDROMENa">'[6]DGBSEN 03'!#REF!</definedName>
    <definedName name="A_14_HIDROMENb" localSheetId="0">'[6]DGBSEN 03'!#REF!</definedName>
    <definedName name="A_14_HIDROMENb" localSheetId="3">'[6]DGBSEN 03'!#REF!</definedName>
    <definedName name="A_14_HIDROMENb" localSheetId="4">'[6]DGBSEN 03'!#REF!</definedName>
    <definedName name="A_14_HIDROMENb">'[6]DGBSEN 03'!#REF!</definedName>
    <definedName name="A_15_HIDROMENc" localSheetId="0">'[6]DGBSEN 03'!#REF!</definedName>
    <definedName name="A_15_HIDROMENc" localSheetId="3">'[6]DGBSEN 03'!#REF!</definedName>
    <definedName name="A_15_HIDROMENc" localSheetId="4">'[6]DGBSEN 03'!#REF!</definedName>
    <definedName name="A_15_HIDROMENc">'[6]DGBSEN 03'!#REF!</definedName>
    <definedName name="A_16_CARBONUCLEAR" localSheetId="0">'[6]DGBSEN 03'!#REF!</definedName>
    <definedName name="A_16_CARBONUCLEAR" localSheetId="3">'[6]DGBSEN 03'!#REF!</definedName>
    <definedName name="A_16_CARBONUCLEAR" localSheetId="4">'[6]DGBSEN 03'!#REF!</definedName>
    <definedName name="A_16_CARBONUCLEAR">'[6]DGBSEN 03'!#REF!</definedName>
    <definedName name="A_18_GEOEOLO" localSheetId="0">'[6]DGBSEN 03'!#REF!</definedName>
    <definedName name="A_18_GEOEOLO" localSheetId="3">'[6]DGBSEN 03'!#REF!</definedName>
    <definedName name="A_18_GEOEOLO" localSheetId="4">'[6]DGBSEN 03'!#REF!</definedName>
    <definedName name="A_18_GEOEOLO">'[6]DGBSEN 03'!#REF!</definedName>
    <definedName name="aa" hidden="1">{"'Control de Gestión'!$A$2:$N$39"}</definedName>
    <definedName name="aaa" localSheetId="0">#REF!</definedName>
    <definedName name="aaa">#REF!</definedName>
    <definedName name="AAAA" localSheetId="0">#REF!</definedName>
    <definedName name="AAAA">#REF!</definedName>
    <definedName name="Acum_2014_Condicionada" localSheetId="0">#REF!</definedName>
    <definedName name="Acum_2014_Condicionada" localSheetId="3">#REF!</definedName>
    <definedName name="Acum_2014_Condicionada" localSheetId="4">#REF!</definedName>
    <definedName name="Acum_2014_Condicionada">#REF!</definedName>
    <definedName name="Acum_2014_Directa" localSheetId="0">'[7]6.0 dólares'!#REF!</definedName>
    <definedName name="Acum_2014_Directa" localSheetId="3">#REF!</definedName>
    <definedName name="Acum_2014_Directa" localSheetId="4">#REF!</definedName>
    <definedName name="Acum_2014_Directa">'[7]6.0 dólares'!#REF!</definedName>
    <definedName name="Acum_2014_Total" localSheetId="0">#REF!</definedName>
    <definedName name="Acum_2014_Total" localSheetId="3">#REF!</definedName>
    <definedName name="Acum_2014_Total" localSheetId="4">#REF!</definedName>
    <definedName name="Acum_2014_Total">#REF!</definedName>
    <definedName name="Acum_2016_Total" localSheetId="0">'[7]6.0 dólares'!#REF!</definedName>
    <definedName name="Acum_2016_Total" localSheetId="3">#REF!</definedName>
    <definedName name="Acum_2016_Total" localSheetId="4">#REF!</definedName>
    <definedName name="Acum_2016_Total">'[7]6.0 dólares'!#REF!</definedName>
    <definedName name="adadsasda" localSheetId="0">#REF!</definedName>
    <definedName name="adadsasda">#REF!</definedName>
    <definedName name="Ahorros_OP">'[8]EVA 00'!$F$14</definedName>
    <definedName name="ANEXOS">'[9]FleteCarbón import. Bolivar Alt:Fuentes'!$A$1:$T$78</definedName>
    <definedName name="Anyo_de_referencia">[10]Oculta!$B$8</definedName>
    <definedName name="Anyo_fin_PEM">'[8]EVA 00'!$A$54</definedName>
    <definedName name="Anyo_inicio_PEM">'[8]EVA 00'!$A$22</definedName>
    <definedName name="año">2006</definedName>
    <definedName name="AREA_DE_IMPRESI" localSheetId="0">#REF!</definedName>
    <definedName name="AREA_DE_IMPRESI" localSheetId="3">#REF!</definedName>
    <definedName name="AREA_DE_IMPRESI" localSheetId="4">#REF!</definedName>
    <definedName name="AREA_DE_IMPRESI">#REF!</definedName>
    <definedName name="_xlnm.Print_Area" localSheetId="0">'Av. Fis Fin'!$A$1:$O$83</definedName>
    <definedName name="_xlnm.Print_Area" localSheetId="3">'Comp Inv Dir Oper'!$A$1:$M$277</definedName>
    <definedName name="_xlnm.Print_Area" localSheetId="4">'Comp Inv Fin Dir Cond Cost Tot'!$A$1:$L$317</definedName>
    <definedName name="_xlnm.Print_Area" localSheetId="2">'FN Inv Cond Oper'!$A$1:$M$52</definedName>
    <definedName name="_xlnm.Print_Area" localSheetId="1">'FN Inv Dir Oper'!$A$1:$O$288</definedName>
    <definedName name="_xlnm.Print_Area" localSheetId="6">'VPN Inv Fin Cond'!$A$1:$L$67</definedName>
    <definedName name="_xlnm.Print_Area" localSheetId="5">'VPN Inv Fin Dir'!$A$1:$L$320</definedName>
    <definedName name="asadasd" localSheetId="0">#REF!</definedName>
    <definedName name="asadasd" localSheetId="3">#REF!</definedName>
    <definedName name="asadasd" localSheetId="4">#REF!</definedName>
    <definedName name="asadasd">#REF!</definedName>
    <definedName name="ASDADAD" localSheetId="0">_F17C15</definedName>
    <definedName name="ASDADAD">_F17C15</definedName>
    <definedName name="b" localSheetId="0">#REF!</definedName>
    <definedName name="b">#REF!</definedName>
    <definedName name="B_01_SEN" localSheetId="0">'[6]DGBSEN 03'!#REF!</definedName>
    <definedName name="B_01_SEN" localSheetId="3">'[6]DGBSEN 03'!#REF!</definedName>
    <definedName name="B_01_SEN" localSheetId="4">'[6]DGBSEN 03'!#REF!</definedName>
    <definedName name="B_01_SEN">'[6]DGBSEN 03'!#REF!</definedName>
    <definedName name="B_02_CFE" localSheetId="0">'[6]DGBSEN 03'!#REF!</definedName>
    <definedName name="B_02_CFE" localSheetId="3">'[6]DGBSEN 03'!#REF!</definedName>
    <definedName name="B_02_CFE" localSheetId="4">'[6]DGBSEN 03'!#REF!</definedName>
    <definedName name="B_02_CFE">'[6]DGBSEN 03'!#REF!</definedName>
    <definedName name="B_03_CLYF" localSheetId="0">'[6]DGBSEN 03'!#REF!</definedName>
    <definedName name="B_03_CLYF" localSheetId="3">'[6]DGBSEN 03'!#REF!</definedName>
    <definedName name="B_03_CLYF" localSheetId="4">'[6]DGBSEN 03'!#REF!</definedName>
    <definedName name="B_03_CLYF">'[6]DGBSEN 03'!#REF!</definedName>
    <definedName name="B_04_ADC" localSheetId="0">'[6]DGBSEN 03'!#REF!</definedName>
    <definedName name="B_04_ADC" localSheetId="3">'[6]DGBSEN 03'!#REF!</definedName>
    <definedName name="B_04_ADC" localSheetId="4">'[6]DGBSEN 03'!#REF!</definedName>
    <definedName name="B_04_ADC">'[6]DGBSEN 03'!#REF!</definedName>
    <definedName name="B_05_VAPMAY" localSheetId="0">'[6]DGBSEN 03'!#REF!</definedName>
    <definedName name="B_05_VAPMAY" localSheetId="3">'[6]DGBSEN 03'!#REF!</definedName>
    <definedName name="B_05_VAPMAY" localSheetId="4">'[6]DGBSEN 03'!#REF!</definedName>
    <definedName name="B_05_VAPMAY">'[6]DGBSEN 03'!#REF!</definedName>
    <definedName name="B_06_VAPMEN" localSheetId="0">'[6]DGBSEN 03'!#REF!</definedName>
    <definedName name="B_06_VAPMEN" localSheetId="3">'[6]DGBSEN 03'!#REF!</definedName>
    <definedName name="B_06_VAPMEN" localSheetId="4">'[6]DGBSEN 03'!#REF!</definedName>
    <definedName name="B_06_VAPMEN">'[6]DGBSEN 03'!#REF!</definedName>
    <definedName name="B_07_TGASa" localSheetId="0">'[6]DGBSEN 03'!#REF!</definedName>
    <definedName name="B_07_TGASa" localSheetId="3">'[6]DGBSEN 03'!#REF!</definedName>
    <definedName name="B_07_TGASa" localSheetId="4">'[6]DGBSEN 03'!#REF!</definedName>
    <definedName name="B_07_TGASa">'[6]DGBSEN 03'!#REF!</definedName>
    <definedName name="B_08_TGASb" localSheetId="0">'[6]DGBSEN 03'!#REF!</definedName>
    <definedName name="B_08_TGASb" localSheetId="3">'[6]DGBSEN 03'!#REF!</definedName>
    <definedName name="B_08_TGASb" localSheetId="4">'[6]DGBSEN 03'!#REF!</definedName>
    <definedName name="B_08_TGASb">'[6]DGBSEN 03'!#REF!</definedName>
    <definedName name="B_09_CCOMB" localSheetId="0">'[6]DGBSEN 03'!#REF!</definedName>
    <definedName name="B_09_CCOMB" localSheetId="3">'[6]DGBSEN 03'!#REF!</definedName>
    <definedName name="B_09_CCOMB" localSheetId="4">'[6]DGBSEN 03'!#REF!</definedName>
    <definedName name="B_09_CCOMB">'[6]DGBSEN 03'!#REF!</definedName>
    <definedName name="B_10_CINT" localSheetId="0">'[6]DGBSEN 03'!#REF!</definedName>
    <definedName name="B_10_CINT" localSheetId="3">'[6]DGBSEN 03'!#REF!</definedName>
    <definedName name="B_10_CINT" localSheetId="4">'[6]DGBSEN 03'!#REF!</definedName>
    <definedName name="B_10_CINT">'[6]DGBSEN 03'!#REF!</definedName>
    <definedName name="B_11_PAISLADAS" localSheetId="0">'[6]DGBSEN 03'!#REF!</definedName>
    <definedName name="B_11_PAISLADAS" localSheetId="3">'[6]DGBSEN 03'!#REF!</definedName>
    <definedName name="B_11_PAISLADAS" localSheetId="4">'[6]DGBSEN 03'!#REF!</definedName>
    <definedName name="B_11_PAISLADAS">'[6]DGBSEN 03'!#REF!</definedName>
    <definedName name="B_12_HIDROMAY" localSheetId="0">'[6]DGBSEN 03'!#REF!</definedName>
    <definedName name="B_12_HIDROMAY" localSheetId="3">'[6]DGBSEN 03'!#REF!</definedName>
    <definedName name="B_12_HIDROMAY" localSheetId="4">'[6]DGBSEN 03'!#REF!</definedName>
    <definedName name="B_12_HIDROMAY">'[6]DGBSEN 03'!#REF!</definedName>
    <definedName name="B_13_HIDROMENa" localSheetId="0">'[6]DGBSEN 03'!#REF!</definedName>
    <definedName name="B_13_HIDROMENa" localSheetId="3">'[6]DGBSEN 03'!#REF!</definedName>
    <definedName name="B_13_HIDROMENa" localSheetId="4">'[6]DGBSEN 03'!#REF!</definedName>
    <definedName name="B_13_HIDROMENa">'[6]DGBSEN 03'!#REF!</definedName>
    <definedName name="B_14_HIDROMENb" localSheetId="0">'[6]DGBSEN 03'!#REF!</definedName>
    <definedName name="B_14_HIDROMENb" localSheetId="3">'[6]DGBSEN 03'!#REF!</definedName>
    <definedName name="B_14_HIDROMENb" localSheetId="4">'[6]DGBSEN 03'!#REF!</definedName>
    <definedName name="B_14_HIDROMENb">'[6]DGBSEN 03'!#REF!</definedName>
    <definedName name="B_15_HIDROMENc" localSheetId="0">'[6]DGBSEN 03'!#REF!</definedName>
    <definedName name="B_15_HIDROMENc" localSheetId="3">'[6]DGBSEN 03'!#REF!</definedName>
    <definedName name="B_15_HIDROMENc" localSheetId="4">'[6]DGBSEN 03'!#REF!</definedName>
    <definedName name="B_15_HIDROMENc">'[6]DGBSEN 03'!#REF!</definedName>
    <definedName name="B_16_CARBONUCLEAR" localSheetId="0">'[6]DGBSEN 03'!#REF!</definedName>
    <definedName name="B_16_CARBONUCLEAR" localSheetId="3">'[6]DGBSEN 03'!#REF!</definedName>
    <definedName name="B_16_CARBONUCLEAR" localSheetId="4">'[6]DGBSEN 03'!#REF!</definedName>
    <definedName name="B_16_CARBONUCLEAR">'[6]DGBSEN 03'!#REF!</definedName>
    <definedName name="B_18_GEOEOLO" localSheetId="0">'[6]DGBSEN 03'!#REF!</definedName>
    <definedName name="B_18_GEOEOLO" localSheetId="3">'[6]DGBSEN 03'!#REF!</definedName>
    <definedName name="B_18_GEOEOLO" localSheetId="4">'[6]DGBSEN 03'!#REF!</definedName>
    <definedName name="B_18_GEOEOLO">'[6]DGBSEN 03'!#REF!</definedName>
    <definedName name="BARRILES">6.28982</definedName>
    <definedName name="Benef_Costo">'[8]EVA 00'!$I$11</definedName>
    <definedName name="BTU">3.968569</definedName>
    <definedName name="CA_CARBON" localSheetId="0">'[6]DGBSEN 03'!#REF!</definedName>
    <definedName name="CA_CARBON" localSheetId="3">'[6]DGBSEN 03'!#REF!</definedName>
    <definedName name="CA_CARBON" localSheetId="4">'[6]DGBSEN 03'!#REF!</definedName>
    <definedName name="CA_CARBON">'[6]DGBSEN 03'!#REF!</definedName>
    <definedName name="CA_EOLO" localSheetId="0">'[6]DGBSEN 03'!#REF!</definedName>
    <definedName name="CA_EOLO" localSheetId="3">'[6]DGBSEN 03'!#REF!</definedName>
    <definedName name="CA_EOLO" localSheetId="4">'[6]DGBSEN 03'!#REF!</definedName>
    <definedName name="CA_EOLO">'[6]DGBSEN 03'!#REF!</definedName>
    <definedName name="CA_GEOTERM" localSheetId="0">'[6]DGBSEN 03'!#REF!</definedName>
    <definedName name="CA_GEOTERM" localSheetId="3">'[6]DGBSEN 03'!#REF!</definedName>
    <definedName name="CA_GEOTERM" localSheetId="4">'[6]DGBSEN 03'!#REF!</definedName>
    <definedName name="CA_GEOTERM">'[6]DGBSEN 03'!#REF!</definedName>
    <definedName name="CA_HCARBUROS" localSheetId="0">'[6]DGBSEN 03'!#REF!</definedName>
    <definedName name="CA_HCARBUROS" localSheetId="3">'[6]DGBSEN 03'!#REF!</definedName>
    <definedName name="CA_HCARBUROS" localSheetId="4">'[6]DGBSEN 03'!#REF!</definedName>
    <definedName name="CA_HCARBUROS">'[6]DGBSEN 03'!#REF!</definedName>
    <definedName name="CA_HIDRO" localSheetId="0">'[6]DGBSEN 03'!#REF!</definedName>
    <definedName name="CA_HIDRO" localSheetId="3">'[6]DGBSEN 03'!#REF!</definedName>
    <definedName name="CA_HIDRO" localSheetId="4">'[6]DGBSEN 03'!#REF!</definedName>
    <definedName name="CA_HIDRO">'[6]DGBSEN 03'!#REF!</definedName>
    <definedName name="CA_NUCLEAR" localSheetId="0">'[6]DGBSEN 03'!#REF!</definedName>
    <definedName name="CA_NUCLEAR" localSheetId="3">'[6]DGBSEN 03'!#REF!</definedName>
    <definedName name="CA_NUCLEAR" localSheetId="4">'[6]DGBSEN 03'!#REF!</definedName>
    <definedName name="CA_NUCLEAR">'[6]DGBSEN 03'!#REF!</definedName>
    <definedName name="CA_RESUMENES" localSheetId="0">'[6]DGBSEN 03'!#REF!</definedName>
    <definedName name="CA_RESUMENES" localSheetId="3">'[6]DGBSEN 03'!#REF!</definedName>
    <definedName name="CA_RESUMENES" localSheetId="4">'[6]DGBSEN 03'!#REF!</definedName>
    <definedName name="CA_RESUMENES">'[6]DGBSEN 03'!#REF!</definedName>
    <definedName name="CA_TIPO" localSheetId="0">'[6]DGBSEN 03'!#REF!</definedName>
    <definedName name="CA_TIPO" localSheetId="3">'[6]DGBSEN 03'!#REF!</definedName>
    <definedName name="CA_TIPO" localSheetId="4">'[6]DGBSEN 03'!#REF!</definedName>
    <definedName name="CA_TIPO">'[6]DGBSEN 03'!#REF!</definedName>
    <definedName name="CA_TODO" localSheetId="0">'[6]DGBSEN 03'!#REF!</definedName>
    <definedName name="CA_TODO" localSheetId="3">'[6]DGBSEN 03'!#REF!</definedName>
    <definedName name="CA_TODO" localSheetId="4">'[6]DGBSEN 03'!#REF!</definedName>
    <definedName name="CA_TODO">'[6]DGBSEN 03'!#REF!</definedName>
    <definedName name="Cal_Ent1" localSheetId="0" hidden="1">#REF!</definedName>
    <definedName name="Cal_Ent1" hidden="1">#REF!</definedName>
    <definedName name="calorcarbonII">5164.3</definedName>
    <definedName name="Calorcomb">9959</definedName>
    <definedName name="CalorcombNTE">9965</definedName>
    <definedName name="calorcoque">8903.5</definedName>
    <definedName name="calordiesel">9243.22</definedName>
    <definedName name="Calorgas">8967.6</definedName>
    <definedName name="CalorgasIMP">9148</definedName>
    <definedName name="CalorgasNTE">8801</definedName>
    <definedName name="CalorgasSUR">9113</definedName>
    <definedName name="CalorGNL">9189.51</definedName>
    <definedName name="calorpeta">6389.256</definedName>
    <definedName name="calorrio">3900.6</definedName>
    <definedName name="calorvacio">13700</definedName>
    <definedName name="can" localSheetId="3" hidden="1">{"Bruto",#N/A,FALSE,"CONV3T.XLS";"Neto",#N/A,FALSE,"CONV3T.XLS";"UnoB",#N/A,FALSE,"CONV3T.XLS";"Bruto",#N/A,FALSE,"CONV4T.XLS";"Neto",#N/A,FALSE,"CONV4T.XLS";"UnoB",#N/A,FALSE,"CONV4T.XLS"}</definedName>
    <definedName name="can" localSheetId="4" hidden="1">{"Bruto",#N/A,FALSE,"CONV3T.XLS";"Neto",#N/A,FALSE,"CONV3T.XLS";"UnoB",#N/A,FALSE,"CONV3T.XLS";"Bruto",#N/A,FALSE,"CONV4T.XLS";"Neto",#N/A,FALSE,"CONV4T.XLS";"UnoB",#N/A,FALSE,"CONV4T.XLS"}</definedName>
    <definedName name="can" hidden="1">{"Bruto",#N/A,FALSE,"CONV3T.XLS";"Neto",#N/A,FALSE,"CONV3T.XLS";"UnoB",#N/A,FALSE,"CONV3T.XLS";"Bruto",#N/A,FALSE,"CONV4T.XLS";"Neto",#N/A,FALSE,"CONV4T.XLS";"UnoB",#N/A,FALSE,"CONV4T.XLS"}</definedName>
    <definedName name="Capacidad_obra">[8]PEM!$H$1</definedName>
    <definedName name="carbonCOLOMBIA">6445.35</definedName>
    <definedName name="cccc" localSheetId="0">#REF!</definedName>
    <definedName name="cccc" localSheetId="3">#REF!</definedName>
    <definedName name="cccc" localSheetId="4">#REF!</definedName>
    <definedName name="cccc">#REF!</definedName>
    <definedName name="CFLL_EVA">'[8]EVA 00'!$S$18</definedName>
    <definedName name="Clase_obra">[8]PEM!$L$1</definedName>
    <definedName name="CMAA_EVA">'[8]EVA 00'!$S$13</definedName>
    <definedName name="CMAB_EVA">'[8]EVA 00'!$S$14</definedName>
    <definedName name="CMGN_EVA">'[8]EVA 00'!$S$16</definedName>
    <definedName name="CMPE_EVA">'[8]EVA 00'!$S$15</definedName>
    <definedName name="CMPM_EVA">'[8]EVA 00'!$S$17</definedName>
    <definedName name="Col_duracion">[8]PEM!$F$1</definedName>
    <definedName name="Comb_TJoules">litros*Calorcomb*BTU*[11]!joules/1000000000</definedName>
    <definedName name="Comb_TJoules_1">litros*Calorcomb*BTU*[0]!joules/1000000000</definedName>
    <definedName name="Comb_TJoules_2">litros*Calorcomb*BTU*[0]!joules/1000000000</definedName>
    <definedName name="COMBCOG" localSheetId="0">[11]!_F17C15</definedName>
    <definedName name="COMBCOG">[11]!_F17C15</definedName>
    <definedName name="COMBCOG_1">NA()</definedName>
    <definedName name="COMBCOG_2">NA()</definedName>
    <definedName name="COMBSCOG_1">NA()</definedName>
    <definedName name="COMBSCOG_2">NA()</definedName>
    <definedName name="COMBSCOG_bc_1">NA()</definedName>
    <definedName name="COMBSCOG_bc_2">NA()</definedName>
    <definedName name="COMBSCOG_h_1">NA()</definedName>
    <definedName name="COMBSCOG_h_2">NA()</definedName>
    <definedName name="Combustoleo">9958</definedName>
    <definedName name="comprom" localSheetId="0" xml:space="preserve"> salida6</definedName>
    <definedName name="comprom" xml:space="preserve"> salida6</definedName>
    <definedName name="Compromisos" localSheetId="0" xml:space="preserve"> salida6</definedName>
    <definedName name="compromisos" localSheetId="3">#REF!</definedName>
    <definedName name="compromisos" localSheetId="4">#REF!</definedName>
    <definedName name="Compromisos" xml:space="preserve"> salida6</definedName>
    <definedName name="CONTIN" localSheetId="0">#REF!</definedName>
    <definedName name="CONTIN" localSheetId="3">#REF!</definedName>
    <definedName name="CONTIN" localSheetId="4">#REF!</definedName>
    <definedName name="CONTIN">#REF!</definedName>
    <definedName name="copia89" localSheetId="0">[1]FORMATO!#REF!</definedName>
    <definedName name="copia89">[1]FORMATO!#REF!</definedName>
    <definedName name="cor" localSheetId="3" hidden="1">{"Bruto",#N/A,FALSE,"CONV3T.XLS";"Neto",#N/A,FALSE,"CONV3T.XLS";"UnoB",#N/A,FALSE,"CONV3T.XLS";"Bruto",#N/A,FALSE,"CONV4T.XLS";"Neto",#N/A,FALSE,"CONV4T.XLS";"UnoB",#N/A,FALSE,"CONV4T.XLS"}</definedName>
    <definedName name="cor" localSheetId="4" hidden="1">{"Bruto",#N/A,FALSE,"CONV3T.XLS";"Neto",#N/A,FALSE,"CONV3T.XLS";"UnoB",#N/A,FALSE,"CONV3T.XLS";"Bruto",#N/A,FALSE,"CONV4T.XLS";"Neto",#N/A,FALSE,"CONV4T.XLS";"UnoB",#N/A,FALSE,"CONV4T.XLS"}</definedName>
    <definedName name="cor" hidden="1">{"Bruto",#N/A,FALSE,"CONV3T.XLS";"Neto",#N/A,FALSE,"CONV3T.XLS";"UnoB",#N/A,FALSE,"CONV3T.XLS";"Bruto",#N/A,FALSE,"CONV4T.XLS";"Neto",#N/A,FALSE,"CONV4T.XLS";"UnoB",#N/A,FALSE,"CONV4T.XLS"}</definedName>
    <definedName name="corporativo1" hidden="1">{"Bruto",#N/A,FALSE,"CONV3T.XLS";"Neto",#N/A,FALSE,"CONV3T.XLS";"UnoB",#N/A,FALSE,"CONV3T.XLS";"Bruto",#N/A,FALSE,"CONV4T.XLS";"Neto",#N/A,FALSE,"CONV4T.XLS";"UnoB",#N/A,FALSE,"CONV4T.XLS"}</definedName>
    <definedName name="cos" localSheetId="3" hidden="1">{"Bruto",#N/A,FALSE,"CONV3T.XLS";"Neto",#N/A,FALSE,"CONV3T.XLS";"UnoB",#N/A,FALSE,"CONV3T.XLS";"Bruto",#N/A,FALSE,"CONV4T.XLS";"Neto",#N/A,FALSE,"CONV4T.XLS";"UnoB",#N/A,FALSE,"CONV4T.XLS"}</definedName>
    <definedName name="cos" localSheetId="4"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osto_preObra">[8]PEM!$C$1</definedName>
    <definedName name="Costo_Total_Obra">[8]PEM!$D$1</definedName>
    <definedName name="cpnting" localSheetId="0">#REF!</definedName>
    <definedName name="cpnting" localSheetId="3">#REF!</definedName>
    <definedName name="cpnting" localSheetId="4">#REF!</definedName>
    <definedName name="cpnting">#REF!</definedName>
    <definedName name="Cuadro_1" localSheetId="0">#REF!</definedName>
    <definedName name="Cuadro_1">#REF!</definedName>
    <definedName name="Cuadro_6.01" localSheetId="0">#REF!</definedName>
    <definedName name="Cuadro_6.01">#REF!</definedName>
    <definedName name="Cuadro_6.02a" localSheetId="0">#REF!</definedName>
    <definedName name="Cuadro_6.02a">#REF!</definedName>
    <definedName name="Cuadro_6.02b" localSheetId="0">#REF!</definedName>
    <definedName name="Cuadro_6.02b">#REF!</definedName>
    <definedName name="Cuadro_6.03" localSheetId="0">#REF!</definedName>
    <definedName name="Cuadro_6.03">#REF!</definedName>
    <definedName name="Cuadro_6.04" localSheetId="0">#REF!</definedName>
    <definedName name="Cuadro_6.04">#REF!</definedName>
    <definedName name="Cuadro_6.05" localSheetId="0">#REF!</definedName>
    <definedName name="Cuadro_6.05">#REF!</definedName>
    <definedName name="Cuadro_6.06" localSheetId="0">#REF!</definedName>
    <definedName name="Cuadro_6.06">#REF!</definedName>
    <definedName name="Cuadro_6.07" localSheetId="0">#REF!</definedName>
    <definedName name="Cuadro_6.07">#REF!</definedName>
    <definedName name="Cuadro_6.08" localSheetId="0">#REF!</definedName>
    <definedName name="Cuadro_6.08">#REF!</definedName>
    <definedName name="Cuadro_6.09" localSheetId="0">#REF!</definedName>
    <definedName name="Cuadro_6.09">#REF!</definedName>
    <definedName name="Cuadro_6.10" localSheetId="0">#REF!</definedName>
    <definedName name="Cuadro_6.10">#REF!</definedName>
    <definedName name="Cuadro_6.11" localSheetId="0">#REF!</definedName>
    <definedName name="Cuadro_6.11">#REF!</definedName>
    <definedName name="Cuadro_6.12" localSheetId="0">#REF!</definedName>
    <definedName name="Cuadro_6.12">#REF!</definedName>
    <definedName name="CUADRO2" localSheetId="0">#REF!</definedName>
    <definedName name="CUADRO2" localSheetId="3">#REF!</definedName>
    <definedName name="CUADRO2" localSheetId="4">#REF!</definedName>
    <definedName name="CUADRO2">#REF!</definedName>
    <definedName name="cuah" localSheetId="0">#REF!</definedName>
    <definedName name="cuah" localSheetId="3">#REF!</definedName>
    <definedName name="cuah" localSheetId="4">#REF!</definedName>
    <definedName name="cuah">#REF!</definedName>
    <definedName name="DA" localSheetId="0">#REF!</definedName>
    <definedName name="DA">#REF!</definedName>
    <definedName name="dada" hidden="1">{"'Control de Gestión'!$A$2:$N$39"}</definedName>
    <definedName name="DAIN" localSheetId="0">#REF!</definedName>
    <definedName name="DAIN" localSheetId="3">#REF!</definedName>
    <definedName name="DAIN" localSheetId="4">#REF!</definedName>
    <definedName name="DAIN">#REF!</definedName>
    <definedName name="DAINA" localSheetId="0">#REF!</definedName>
    <definedName name="DAINA" localSheetId="3">#REF!</definedName>
    <definedName name="DAINA" localSheetId="4">#REF!</definedName>
    <definedName name="DAINA">#REF!</definedName>
    <definedName name="ddddd" localSheetId="0">#REF!</definedName>
    <definedName name="ddddd" localSheetId="3">#REF!</definedName>
    <definedName name="ddddd" localSheetId="4">#REF!</definedName>
    <definedName name="ddddd">#REF!</definedName>
    <definedName name="ddddde" localSheetId="0">#REF!</definedName>
    <definedName name="ddddde" localSheetId="3">#REF!</definedName>
    <definedName name="ddddde" localSheetId="4">#REF!</definedName>
    <definedName name="ddddde">#REF!</definedName>
    <definedName name="dec.fp.cp">'[12]Datos Base'!$E$34</definedName>
    <definedName name="dec.fp4">'[13]datos base'!$H$33</definedName>
    <definedName name="Deflactor_97_98" localSheetId="0">#REF!</definedName>
    <definedName name="Deflactor_97_98">#REF!</definedName>
    <definedName name="DGF" localSheetId="0">#REF!</definedName>
    <definedName name="DGF" localSheetId="3">#REF!</definedName>
    <definedName name="DGF" localSheetId="4">#REF!</definedName>
    <definedName name="DGF">#REF!</definedName>
    <definedName name="DIFPROD" localSheetId="0">#REF!</definedName>
    <definedName name="DIFPROD" localSheetId="3">#REF!</definedName>
    <definedName name="DIFPROD" localSheetId="4">#REF!</definedName>
    <definedName name="DIFPROD">#REF!</definedName>
    <definedName name="DIFPRODAJE" localSheetId="0">#REF!</definedName>
    <definedName name="DIFPRODAJE" localSheetId="3">#REF!</definedName>
    <definedName name="DIFPRODAJE" localSheetId="4">#REF!</definedName>
    <definedName name="DIFPRODAJE">#REF!</definedName>
    <definedName name="dsfgsdfgsdrfg" hidden="1">{"Bruto",#N/A,FALSE,"CONV3T.XLS";"Neto",#N/A,FALSE,"CONV3T.XLS";"UnoB",#N/A,FALSE,"CONV3T.XLS";"Bruto",#N/A,FALSE,"CONV4T.XLS";"Neto",#N/A,FALSE,"CONV4T.XLS";"UnoB",#N/A,FALSE,"CONV4T.XLS"}</definedName>
    <definedName name="e3e" localSheetId="0">#REF!</definedName>
    <definedName name="e3e" localSheetId="3">#REF!</definedName>
    <definedName name="e3e" localSheetId="4">#REF!</definedName>
    <definedName name="e3e">#REF!</definedName>
    <definedName name="edos" localSheetId="0">#REF!</definedName>
    <definedName name="edos" localSheetId="3">#REF!</definedName>
    <definedName name="edos" localSheetId="4">#REF!</definedName>
    <definedName name="edos">#REF!</definedName>
    <definedName name="EJERCIDO" localSheetId="0">#REF!</definedName>
    <definedName name="EJERCIDO">#REF!</definedName>
    <definedName name="esc" localSheetId="3" hidden="1">{"Bruto",#N/A,FALSE,"CONV3T.XLS";"Neto",#N/A,FALSE,"CONV3T.XLS";"UnoB",#N/A,FALSE,"CONV3T.XLS";"Bruto",#N/A,FALSE,"CONV4T.XLS";"Neto",#N/A,FALSE,"CONV4T.XLS";"UnoB",#N/A,FALSE,"CONV4T.XLS"}</definedName>
    <definedName name="esc" localSheetId="4" hidden="1">{"Bruto",#N/A,FALSE,"CONV3T.XLS";"Neto",#N/A,FALSE,"CONV3T.XLS";"UnoB",#N/A,FALSE,"CONV3T.XLS";"Bruto",#N/A,FALSE,"CONV4T.XLS";"Neto",#N/A,FALSE,"CONV4T.XLS";"UnoB",#N/A,FALSE,"CONV4T.XLS"}</definedName>
    <definedName name="esc" hidden="1">{"Bruto",#N/A,FALSE,"CONV3T.XLS";"Neto",#N/A,FALSE,"CONV3T.XLS";"UnoB",#N/A,FALSE,"CONV3T.XLS";"Bruto",#N/A,FALSE,"CONV4T.XLS";"Neto",#N/A,FALSE,"CONV4T.XLS";"UnoB",#N/A,FALSE,"CONV4T.XLS"}</definedName>
    <definedName name="EssAliasTable">"Default"</definedName>
    <definedName name="EssAliasTable_1">"Default"</definedName>
    <definedName name="EssAliasTable_2">"Default"</definedName>
    <definedName name="EssAliasTable_3">"Default"</definedName>
    <definedName name="EssLatest">"198401"</definedName>
    <definedName name="EssLatest_1">"198401"</definedName>
    <definedName name="EssLatest_2">"198401"</definedName>
    <definedName name="EssLatest_3">"198401"</definedName>
    <definedName name="EssOptions">"1100000000110000_01000"</definedName>
    <definedName name="EssOptions_1">"1100000000110000_01000"</definedName>
    <definedName name="EssOptions_2">"A1001001100030110000111100030_010010"</definedName>
    <definedName name="EssOptions_3">"A1000001100130100000101100020_010010"</definedName>
    <definedName name="estados" localSheetId="0">#REF!</definedName>
    <definedName name="estados" localSheetId="3">#REF!</definedName>
    <definedName name="estados" localSheetId="4">#REF!</definedName>
    <definedName name="estados">#REF!</definedName>
    <definedName name="estadosok" localSheetId="0">#REF!</definedName>
    <definedName name="estadosok" localSheetId="3">#REF!</definedName>
    <definedName name="estadosok" localSheetId="4">#REF!</definedName>
    <definedName name="estadosok">#REF!</definedName>
    <definedName name="FACTPISE95" localSheetId="0">#REF!</definedName>
    <definedName name="FACTPISE95">#REF!</definedName>
    <definedName name="fecha.inicio">'[12]Datos Base'!$E$47</definedName>
    <definedName name="FEOF">[10]Oculta!$B$7</definedName>
    <definedName name="fgdfhgfdg" localSheetId="0">#REF!</definedName>
    <definedName name="fgdfhgfdg">#REF!</definedName>
    <definedName name="fondo">[14]CFE!$A$74</definedName>
    <definedName name="FORM" localSheetId="0">#REF!</definedName>
    <definedName name="FORM" localSheetId="3">#REF!</definedName>
    <definedName name="FORM" localSheetId="4">#REF!</definedName>
    <definedName name="FORM">#REF!</definedName>
    <definedName name="FORMATO" localSheetId="0">#REF!</definedName>
    <definedName name="FORMATO" localSheetId="3">#REF!</definedName>
    <definedName name="FORMATO" localSheetId="4">#REF!</definedName>
    <definedName name="FORMATO">#REF!</definedName>
    <definedName name="fp.1">'[15]datos base'!$E$22</definedName>
    <definedName name="fp.2">'[12]Datos Base'!$F$22</definedName>
    <definedName name="fp.4">'[12]Datos Base'!$H$22</definedName>
    <definedName name="fpr.2">'[16]datos base'!$F$23</definedName>
    <definedName name="fpr.4">'[12]Datos Base'!$H$23</definedName>
    <definedName name="ft">35.31466</definedName>
    <definedName name="GB_CARBON" localSheetId="0">'[6]DGBSEN 03'!#REF!</definedName>
    <definedName name="GB_CARBON" localSheetId="3">'[6]DGBSEN 03'!#REF!</definedName>
    <definedName name="GB_CARBON" localSheetId="4">'[6]DGBSEN 03'!#REF!</definedName>
    <definedName name="GB_CARBON">'[6]DGBSEN 03'!#REF!</definedName>
    <definedName name="GB_EOLO" localSheetId="0">'[6]DGBSEN 03'!#REF!</definedName>
    <definedName name="GB_EOLO" localSheetId="3">'[6]DGBSEN 03'!#REF!</definedName>
    <definedName name="GB_EOLO" localSheetId="4">'[6]DGBSEN 03'!#REF!</definedName>
    <definedName name="GB_EOLO">'[6]DGBSEN 03'!#REF!</definedName>
    <definedName name="GB_GEOTERM" localSheetId="0">'[6]DGBSEN 03'!#REF!</definedName>
    <definedName name="GB_GEOTERM" localSheetId="3">'[6]DGBSEN 03'!#REF!</definedName>
    <definedName name="GB_GEOTERM" localSheetId="4">'[6]DGBSEN 03'!#REF!</definedName>
    <definedName name="GB_GEOTERM">'[6]DGBSEN 03'!#REF!</definedName>
    <definedName name="GB_HCARBUROS" localSheetId="0">'[6]DGBSEN 03'!#REF!</definedName>
    <definedName name="GB_HCARBUROS" localSheetId="3">'[6]DGBSEN 03'!#REF!</definedName>
    <definedName name="GB_HCARBUROS" localSheetId="4">'[6]DGBSEN 03'!#REF!</definedName>
    <definedName name="GB_HCARBUROS">'[6]DGBSEN 03'!#REF!</definedName>
    <definedName name="GB_HIDRO" localSheetId="0">'[6]DGBSEN 03'!#REF!</definedName>
    <definedName name="GB_HIDRO" localSheetId="3">'[6]DGBSEN 03'!#REF!</definedName>
    <definedName name="GB_HIDRO" localSheetId="4">'[6]DGBSEN 03'!#REF!</definedName>
    <definedName name="GB_HIDRO">'[6]DGBSEN 03'!#REF!</definedName>
    <definedName name="GB_NUCLEAR" localSheetId="0">'[6]DGBSEN 03'!#REF!</definedName>
    <definedName name="GB_NUCLEAR" localSheetId="3">'[6]DGBSEN 03'!#REF!</definedName>
    <definedName name="GB_NUCLEAR" localSheetId="4">'[6]DGBSEN 03'!#REF!</definedName>
    <definedName name="GB_NUCLEAR">'[6]DGBSEN 03'!#REF!</definedName>
    <definedName name="GB_RESUMENES" localSheetId="0">'[6]DGBSEN 03'!#REF!</definedName>
    <definedName name="GB_RESUMENES" localSheetId="3">'[6]DGBSEN 03'!#REF!</definedName>
    <definedName name="GB_RESUMENES" localSheetId="4">'[6]DGBSEN 03'!#REF!</definedName>
    <definedName name="GB_RESUMENES">'[6]DGBSEN 03'!#REF!</definedName>
    <definedName name="GB_TIPO" localSheetId="0">'[6]DGBSEN 03'!#REF!</definedName>
    <definedName name="GB_TIPO" localSheetId="3">'[6]DGBSEN 03'!#REF!</definedName>
    <definedName name="GB_TIPO" localSheetId="4">'[6]DGBSEN 03'!#REF!</definedName>
    <definedName name="GB_TIPO">'[6]DGBSEN 03'!#REF!</definedName>
    <definedName name="GB_TODO" localSheetId="0">'[6]DGBSEN 03'!#REF!</definedName>
    <definedName name="GB_TODO" localSheetId="3">'[6]DGBSEN 03'!#REF!</definedName>
    <definedName name="GB_TODO" localSheetId="4">'[6]DGBSEN 03'!#REF!</definedName>
    <definedName name="GB_TODO">'[6]DGBSEN 03'!#REF!</definedName>
    <definedName name="ggg" localSheetId="0" xml:space="preserve"> salida6</definedName>
    <definedName name="ggg" xml:space="preserve"> salida6</definedName>
    <definedName name="GN_CARBON" localSheetId="0">'[6]DGBSEN 03'!#REF!</definedName>
    <definedName name="GN_CARBON" localSheetId="3">'[6]DGBSEN 03'!#REF!</definedName>
    <definedName name="GN_CARBON" localSheetId="4">'[6]DGBSEN 03'!#REF!</definedName>
    <definedName name="GN_CARBON">'[6]DGBSEN 03'!#REF!</definedName>
    <definedName name="GN_EOLO" localSheetId="0">'[6]DGBSEN 03'!#REF!</definedName>
    <definedName name="GN_EOLO" localSheetId="3">'[6]DGBSEN 03'!#REF!</definedName>
    <definedName name="GN_EOLO" localSheetId="4">'[6]DGBSEN 03'!#REF!</definedName>
    <definedName name="GN_EOLO">'[6]DGBSEN 03'!#REF!</definedName>
    <definedName name="GN_GEOTERM" localSheetId="0">'[6]DGBSEN 03'!#REF!</definedName>
    <definedName name="GN_GEOTERM" localSheetId="3">'[6]DGBSEN 03'!#REF!</definedName>
    <definedName name="GN_GEOTERM" localSheetId="4">'[6]DGBSEN 03'!#REF!</definedName>
    <definedName name="GN_GEOTERM">'[6]DGBSEN 03'!#REF!</definedName>
    <definedName name="GN_HCARBUROS" localSheetId="0">'[6]DGBSEN 03'!#REF!</definedName>
    <definedName name="GN_HCARBUROS" localSheetId="3">'[6]DGBSEN 03'!#REF!</definedName>
    <definedName name="GN_HCARBUROS" localSheetId="4">'[6]DGBSEN 03'!#REF!</definedName>
    <definedName name="GN_HCARBUROS">'[6]DGBSEN 03'!#REF!</definedName>
    <definedName name="GN_HIDRO" localSheetId="0">'[6]DGBSEN 03'!#REF!</definedName>
    <definedName name="GN_HIDRO" localSheetId="3">'[6]DGBSEN 03'!#REF!</definedName>
    <definedName name="GN_HIDRO" localSheetId="4">'[6]DGBSEN 03'!#REF!</definedName>
    <definedName name="GN_HIDRO">'[6]DGBSEN 03'!#REF!</definedName>
    <definedName name="GN_NUCLEAR" localSheetId="0">'[6]DGBSEN 03'!#REF!</definedName>
    <definedName name="GN_NUCLEAR" localSheetId="3">'[6]DGBSEN 03'!#REF!</definedName>
    <definedName name="GN_NUCLEAR" localSheetId="4">'[6]DGBSEN 03'!#REF!</definedName>
    <definedName name="GN_NUCLEAR">'[6]DGBSEN 03'!#REF!</definedName>
    <definedName name="GN_RESUMENES" localSheetId="0">'[6]DGBSEN 03'!#REF!</definedName>
    <definedName name="GN_RESUMENES" localSheetId="3">'[6]DGBSEN 03'!#REF!</definedName>
    <definedName name="GN_RESUMENES" localSheetId="4">'[6]DGBSEN 03'!#REF!</definedName>
    <definedName name="GN_RESUMENES">'[6]DGBSEN 03'!#REF!</definedName>
    <definedName name="GN_TIPO" localSheetId="0">'[6]DGBSEN 03'!#REF!</definedName>
    <definedName name="GN_TIPO" localSheetId="3">'[6]DGBSEN 03'!#REF!</definedName>
    <definedName name="GN_TIPO" localSheetId="4">'[6]DGBSEN 03'!#REF!</definedName>
    <definedName name="GN_TIPO">'[6]DGBSEN 03'!#REF!</definedName>
    <definedName name="GN_TODO" localSheetId="0">'[6]DGBSEN 03'!#REF!</definedName>
    <definedName name="GN_TODO" localSheetId="3">'[6]DGBSEN 03'!#REF!</definedName>
    <definedName name="GN_TODO" localSheetId="4">'[6]DGBSEN 03'!#REF!</definedName>
    <definedName name="GN_TODO">'[6]DGBSEN 03'!#REF!</definedName>
    <definedName name="graficos" localSheetId="0">'[6]DGBSEN 03'!#REF!</definedName>
    <definedName name="graficos" localSheetId="3">'[6]DGBSEN 03'!#REF!</definedName>
    <definedName name="graficos" localSheetId="4">'[6]DGBSEN 03'!#REF!</definedName>
    <definedName name="graficos">'[6]DGBSEN 03'!#REF!</definedName>
    <definedName name="Hasta_2015_Condicionada" localSheetId="0">#REF!</definedName>
    <definedName name="Hasta_2015_Condicionada" localSheetId="3">#REF!</definedName>
    <definedName name="Hasta_2015_Condicionada" localSheetId="4">#REF!</definedName>
    <definedName name="Hasta_2015_Condicionada">#REF!</definedName>
    <definedName name="Hasta_2015_Directa" localSheetId="0">'[7]6.0 dólares'!#REF!</definedName>
    <definedName name="Hasta_2015_Directa" localSheetId="3">#REF!</definedName>
    <definedName name="Hasta_2015_Directa" localSheetId="4">#REF!</definedName>
    <definedName name="Hasta_2015_Directa">'[7]6.0 dólares'!#REF!</definedName>
    <definedName name="Hasta_2015_Total" localSheetId="0">'[7]6.0 dólares'!#REF!</definedName>
    <definedName name="Hasta_2015_Total" localSheetId="3">#REF!</definedName>
    <definedName name="Hasta_2015_Total" localSheetId="4">#REF!</definedName>
    <definedName name="Hasta_2015_Total">'[7]6.0 dólares'!#REF!</definedName>
    <definedName name="hoja" localSheetId="0">#REF!</definedName>
    <definedName name="hoja">#REF!</definedName>
    <definedName name="hoy" localSheetId="0" hidden="1">#REF!</definedName>
    <definedName name="hoy" hidden="1">#REF!</definedName>
    <definedName name="HTML_CodePage" hidden="1">1252</definedName>
    <definedName name="HTML_Description" hidden="1">"CONSUMO DE COMBUSTIBLES"</definedName>
    <definedName name="HTML_Email" hidden="1">""</definedName>
    <definedName name="HTML_Header" hidden="1">"Control de Gestión"</definedName>
    <definedName name="HTML_LastUpdate" hidden="1">"21/10/99"</definedName>
    <definedName name="HTML_LineAfter" hidden="1">TRUE</definedName>
    <definedName name="HTML_LineBefore" hidden="1">TRUE</definedName>
    <definedName name="HTML_Name" hidden="1">"Claudio González Rodríguez."</definedName>
    <definedName name="HTML_OBDlg2" hidden="1">TRUE</definedName>
    <definedName name="HTML_OBDlg3" hidden="1">TRUE</definedName>
    <definedName name="HTML_OBDlg4" hidden="1">TRUE</definedName>
    <definedName name="HTML_OS" hidden="1">0</definedName>
    <definedName name="HTML_PathFile" hidden="1">"C:\UID\Com1.htm"</definedName>
    <definedName name="HTML_PathTemplate" hidden="1">"C:\UID\Com.htm"</definedName>
    <definedName name="HTML_Title" hidden="1">"Consumo de Combustibles"</definedName>
    <definedName name="iiiiiiiiii" localSheetId="0">#REF!</definedName>
    <definedName name="iiiiiiiiii" localSheetId="3">#REF!</definedName>
    <definedName name="iiiiiiiiii" localSheetId="4">#REF!</definedName>
    <definedName name="iiiiiiiiii">#REF!</definedName>
    <definedName name="Imprimir_área_IM" localSheetId="0">#REF!</definedName>
    <definedName name="Imprimir_área_IM" localSheetId="3">#REF!</definedName>
    <definedName name="Imprimir_área_IM" localSheetId="4">#REF!</definedName>
    <definedName name="Imprimir_área_IM">#REF!</definedName>
    <definedName name="Inv_anyo_ref">'[8]EVA 00'!$H$22</definedName>
    <definedName name="joules">4186.8402</definedName>
    <definedName name="joulesxbtu">[11]!joules*BTU</definedName>
    <definedName name="joulesxbtu_1">joules*BTU</definedName>
    <definedName name="joulesxbtu_2">joules*BTU</definedName>
    <definedName name="JSGT" localSheetId="0" xml:space="preserve"> salida6</definedName>
    <definedName name="JSGT" localSheetId="3" xml:space="preserve"> salida6</definedName>
    <definedName name="JSGT" localSheetId="4" xml:space="preserve"> salida6</definedName>
    <definedName name="JSGT" xml:space="preserve"> salida6</definedName>
    <definedName name="KcalAJoule">0.0041868402</definedName>
    <definedName name="kkkk" localSheetId="3" hidden="1">{#N/A,#N/A,FALSE,"TOT";#N/A,#N/A,FALSE,"PEP";#N/A,#N/A,FALSE,"REF";#N/A,#N/A,FALSE,"GAS";#N/A,#N/A,FALSE,"PET";#N/A,#N/A,FALSE,"COR"}</definedName>
    <definedName name="kkkk" localSheetId="4" hidden="1">{#N/A,#N/A,FALSE,"TOT";#N/A,#N/A,FALSE,"PEP";#N/A,#N/A,FALSE,"REF";#N/A,#N/A,FALSE,"GAS";#N/A,#N/A,FALSE,"PET";#N/A,#N/A,FALSE,"COR"}</definedName>
    <definedName name="kkkk" hidden="1">{#N/A,#N/A,FALSE,"TOT";#N/A,#N/A,FALSE,"PEP";#N/A,#N/A,FALSE,"REF";#N/A,#N/A,FALSE,"GAS";#N/A,#N/A,FALSE,"PET";#N/A,#N/A,FALSE,"COR"}</definedName>
    <definedName name="liga" localSheetId="0" hidden="1">#REF!</definedName>
    <definedName name="liga" localSheetId="3" hidden="1">#REF!</definedName>
    <definedName name="liga" localSheetId="4" hidden="1">#REF!</definedName>
    <definedName name="liga" hidden="1">#REF!</definedName>
    <definedName name="liga1" localSheetId="0" hidden="1">#REF!</definedName>
    <definedName name="liga1" localSheetId="3" hidden="1">#REF!</definedName>
    <definedName name="liga1" localSheetId="4" hidden="1">#REF!</definedName>
    <definedName name="liga1" hidden="1">#REF!</definedName>
    <definedName name="litros">158.987</definedName>
    <definedName name="Longitud_obra">[8]PEM!$K$1</definedName>
    <definedName name="m" localSheetId="0">_F17C15</definedName>
    <definedName name="m">_F17C15</definedName>
    <definedName name="m_1">NA()</definedName>
    <definedName name="m_2">#N/A</definedName>
    <definedName name="mantenimientoad" localSheetId="0">#REF!</definedName>
    <definedName name="mantenimientoad">#REF!</definedName>
    <definedName name="moneda.de">'[12]Datos Base'!$E$10</definedName>
    <definedName name="mor" localSheetId="3" hidden="1">{"Bruto",#N/A,FALSE,"CONV3T.XLS";"Neto",#N/A,FALSE,"CONV3T.XLS";"UnoB",#N/A,FALSE,"CONV3T.XLS";"Bruto",#N/A,FALSE,"CONV4T.XLS";"Neto",#N/A,FALSE,"CONV4T.XLS";"UnoB",#N/A,FALSE,"CONV4T.XLS"}</definedName>
    <definedName name="mor" localSheetId="4" hidden="1">{"Bruto",#N/A,FALSE,"CONV3T.XLS";"Neto",#N/A,FALSE,"CONV3T.XLS";"UnoB",#N/A,FALSE,"CONV3T.XLS";"Bruto",#N/A,FALSE,"CONV4T.XLS";"Neto",#N/A,FALSE,"CONV4T.XLS";"UnoB",#N/A,FALSE,"CONV4T.XLS"}</definedName>
    <definedName name="mor" hidden="1">{"Bruto",#N/A,FALSE,"CONV3T.XLS";"Neto",#N/A,FALSE,"CONV3T.XLS";"UnoB",#N/A,FALSE,"CONV3T.XLS";"Bruto",#N/A,FALSE,"CONV4T.XLS";"Neto",#N/A,FALSE,"CONV4T.XLS";"UnoB",#N/A,FALSE,"CONV4T.XLS"}</definedName>
    <definedName name="N_01_SEN" localSheetId="0">'[6]DGBSEN 03'!#REF!</definedName>
    <definedName name="N_01_SEN" localSheetId="3">'[6]DGBSEN 03'!#REF!</definedName>
    <definedName name="N_01_SEN" localSheetId="4">'[6]DGBSEN 03'!#REF!</definedName>
    <definedName name="N_01_SEN">'[6]DGBSEN 03'!#REF!</definedName>
    <definedName name="N_02_CFE" localSheetId="0">'[6]DGBSEN 03'!#REF!</definedName>
    <definedName name="N_02_CFE" localSheetId="3">'[6]DGBSEN 03'!#REF!</definedName>
    <definedName name="N_02_CFE" localSheetId="4">'[6]DGBSEN 03'!#REF!</definedName>
    <definedName name="N_02_CFE">'[6]DGBSEN 03'!#REF!</definedName>
    <definedName name="N_03_CLYF" localSheetId="0">'[6]DGBSEN 03'!#REF!</definedName>
    <definedName name="N_03_CLYF" localSheetId="3">'[6]DGBSEN 03'!#REF!</definedName>
    <definedName name="N_03_CLYF" localSheetId="4">'[6]DGBSEN 03'!#REF!</definedName>
    <definedName name="N_03_CLYF">'[6]DGBSEN 03'!#REF!</definedName>
    <definedName name="N_04_ADC" localSheetId="0">'[6]DGBSEN 03'!#REF!</definedName>
    <definedName name="N_04_ADC" localSheetId="3">'[6]DGBSEN 03'!#REF!</definedName>
    <definedName name="N_04_ADC" localSheetId="4">'[6]DGBSEN 03'!#REF!</definedName>
    <definedName name="N_04_ADC">'[6]DGBSEN 03'!#REF!</definedName>
    <definedName name="N_05_VAPMAY" localSheetId="0">'[6]DGBSEN 03'!#REF!</definedName>
    <definedName name="N_05_VAPMAY" localSheetId="3">'[6]DGBSEN 03'!#REF!</definedName>
    <definedName name="N_05_VAPMAY" localSheetId="4">'[6]DGBSEN 03'!#REF!</definedName>
    <definedName name="N_05_VAPMAY">'[6]DGBSEN 03'!#REF!</definedName>
    <definedName name="N_06_VAPMEN" localSheetId="0">'[6]DGBSEN 03'!#REF!</definedName>
    <definedName name="N_06_VAPMEN" localSheetId="3">'[6]DGBSEN 03'!#REF!</definedName>
    <definedName name="N_06_VAPMEN" localSheetId="4">'[6]DGBSEN 03'!#REF!</definedName>
    <definedName name="N_06_VAPMEN">'[6]DGBSEN 03'!#REF!</definedName>
    <definedName name="N_07_TGASa" localSheetId="0">'[6]DGBSEN 03'!#REF!</definedName>
    <definedName name="N_07_TGASa" localSheetId="3">'[6]DGBSEN 03'!#REF!</definedName>
    <definedName name="N_07_TGASa" localSheetId="4">'[6]DGBSEN 03'!#REF!</definedName>
    <definedName name="N_07_TGASa">'[6]DGBSEN 03'!#REF!</definedName>
    <definedName name="N_08_TGASb" localSheetId="0">'[6]DGBSEN 03'!#REF!</definedName>
    <definedName name="N_08_TGASb" localSheetId="3">'[6]DGBSEN 03'!#REF!</definedName>
    <definedName name="N_08_TGASb" localSheetId="4">'[6]DGBSEN 03'!#REF!</definedName>
    <definedName name="N_08_TGASb">'[6]DGBSEN 03'!#REF!</definedName>
    <definedName name="N_09_CCOMB" localSheetId="0">'[6]DGBSEN 03'!#REF!</definedName>
    <definedName name="N_09_CCOMB" localSheetId="3">'[6]DGBSEN 03'!#REF!</definedName>
    <definedName name="N_09_CCOMB" localSheetId="4">'[6]DGBSEN 03'!#REF!</definedName>
    <definedName name="N_09_CCOMB">'[6]DGBSEN 03'!#REF!</definedName>
    <definedName name="N_10_CINT" localSheetId="0">'[6]DGBSEN 03'!#REF!</definedName>
    <definedName name="N_10_CINT" localSheetId="3">'[6]DGBSEN 03'!#REF!</definedName>
    <definedName name="N_10_CINT" localSheetId="4">'[6]DGBSEN 03'!#REF!</definedName>
    <definedName name="N_10_CINT">'[6]DGBSEN 03'!#REF!</definedName>
    <definedName name="N_11_PAISLADAS" localSheetId="0">'[6]DGBSEN 03'!#REF!</definedName>
    <definedName name="N_11_PAISLADAS" localSheetId="3">'[6]DGBSEN 03'!#REF!</definedName>
    <definedName name="N_11_PAISLADAS" localSheetId="4">'[6]DGBSEN 03'!#REF!</definedName>
    <definedName name="N_11_PAISLADAS">'[6]DGBSEN 03'!#REF!</definedName>
    <definedName name="N_12_HIDROMAY" localSheetId="0">'[6]DGBSEN 03'!#REF!</definedName>
    <definedName name="N_12_HIDROMAY" localSheetId="3">'[6]DGBSEN 03'!#REF!</definedName>
    <definedName name="N_12_HIDROMAY" localSheetId="4">'[6]DGBSEN 03'!#REF!</definedName>
    <definedName name="N_12_HIDROMAY">'[6]DGBSEN 03'!#REF!</definedName>
    <definedName name="N_13_HIDROMENa" localSheetId="0">'[6]DGBSEN 03'!#REF!</definedName>
    <definedName name="N_13_HIDROMENa" localSheetId="3">'[6]DGBSEN 03'!#REF!</definedName>
    <definedName name="N_13_HIDROMENa" localSheetId="4">'[6]DGBSEN 03'!#REF!</definedName>
    <definedName name="N_13_HIDROMENa">'[6]DGBSEN 03'!#REF!</definedName>
    <definedName name="N_14_HIDROMENb" localSheetId="0">'[6]DGBSEN 03'!#REF!</definedName>
    <definedName name="N_14_HIDROMENb" localSheetId="3">'[6]DGBSEN 03'!#REF!</definedName>
    <definedName name="N_14_HIDROMENb" localSheetId="4">'[6]DGBSEN 03'!#REF!</definedName>
    <definedName name="N_14_HIDROMENb">'[6]DGBSEN 03'!#REF!</definedName>
    <definedName name="N_15_HIDROMENc" localSheetId="0">'[6]DGBSEN 03'!#REF!</definedName>
    <definedName name="N_15_HIDROMENc" localSheetId="3">'[6]DGBSEN 03'!#REF!</definedName>
    <definedName name="N_15_HIDROMENc" localSheetId="4">'[6]DGBSEN 03'!#REF!</definedName>
    <definedName name="N_15_HIDROMENc">'[6]DGBSEN 03'!#REF!</definedName>
    <definedName name="N_16_CARBONUCLEAR" localSheetId="0">'[6]DGBSEN 03'!#REF!</definedName>
    <definedName name="N_16_CARBONUCLEAR" localSheetId="3">'[6]DGBSEN 03'!#REF!</definedName>
    <definedName name="N_16_CARBONUCLEAR" localSheetId="4">'[6]DGBSEN 03'!#REF!</definedName>
    <definedName name="N_16_CARBONUCLEAR">'[6]DGBSEN 03'!#REF!</definedName>
    <definedName name="N_18_GEOEOLO" localSheetId="0">'[6]DGBSEN 03'!#REF!</definedName>
    <definedName name="N_18_GEOEOLO" localSheetId="3">'[6]DGBSEN 03'!#REF!</definedName>
    <definedName name="N_18_GEOEOLO" localSheetId="4">'[6]DGBSEN 03'!#REF!</definedName>
    <definedName name="N_18_GEOEOLO">'[6]DGBSEN 03'!#REF!</definedName>
    <definedName name="nada">[17]PEM!$C$1</definedName>
    <definedName name="nombre">'[18]datos base'!$I$2</definedName>
    <definedName name="Nombre_OP">[8]PEM!$A$1</definedName>
    <definedName name="Num_circuitos">[8]PEM!$J$1</definedName>
    <definedName name="paj" localSheetId="3" hidden="1">{"Bruto",#N/A,FALSE,"CONV3T.XLS";"Neto",#N/A,FALSE,"CONV3T.XLS";"UnoB",#N/A,FALSE,"CONV3T.XLS";"Bruto",#N/A,FALSE,"CONV4T.XLS";"Neto",#N/A,FALSE,"CONV4T.XLS";"UnoB",#N/A,FALSE,"CONV4T.XLS"}</definedName>
    <definedName name="paj" localSheetId="4" hidden="1">{"Bruto",#N/A,FALSE,"CONV3T.XLS";"Neto",#N/A,FALSE,"CONV3T.XLS";"UnoB",#N/A,FALSE,"CONV3T.XLS";"Bruto",#N/A,FALSE,"CONV4T.XLS";"Neto",#N/A,FALSE,"CONV4T.XLS";"UnoB",#N/A,FALSE,"CONV4T.XLS"}</definedName>
    <definedName name="paj" hidden="1">{"Bruto",#N/A,FALSE,"CONV3T.XLS";"Neto",#N/A,FALSE,"CONV3T.XLS";"UnoB",#N/A,FALSE,"CONV3T.XLS";"Bruto",#N/A,FALSE,"CONV4T.XLS";"Neto",#N/A,FALSE,"CONV4T.XLS";"UnoB",#N/A,FALSE,"CONV4T.XLS"}</definedName>
    <definedName name="PARIDAD" localSheetId="0">#REF!</definedName>
    <definedName name="PARIDAD">#REF!</definedName>
    <definedName name="paridad2000" localSheetId="0">#REF!</definedName>
    <definedName name="paridad2000">#REF!</definedName>
    <definedName name="pasivo" localSheetId="0">#REF!</definedName>
    <definedName name="pasivo">#REF!</definedName>
    <definedName name="pass" localSheetId="0">#REF!</definedName>
    <definedName name="pass" localSheetId="3">#REF!</definedName>
    <definedName name="pass" localSheetId="4">#REF!</definedName>
    <definedName name="pass">#REF!</definedName>
    <definedName name="PATTY" localSheetId="0" hidden="1">#REF!</definedName>
    <definedName name="PATTY" localSheetId="3" hidden="1">#REF!</definedName>
    <definedName name="PATTY" localSheetId="4" hidden="1">#REF!</definedName>
    <definedName name="PATTY" hidden="1">#REF!</definedName>
    <definedName name="PCIMP">1.08456981178921</definedName>
    <definedName name="PCNTE">1.04343013921697</definedName>
    <definedName name="PCSUR">1.08042027709172</definedName>
    <definedName name="PESOS" localSheetId="0">#REF!</definedName>
    <definedName name="pesos" localSheetId="3">#REF!</definedName>
    <definedName name="pesos" localSheetId="4">#REF!</definedName>
    <definedName name="PESOS">#REF!</definedName>
    <definedName name="PESOS2013" localSheetId="0">#REF!</definedName>
    <definedName name="PESOS2013" localSheetId="3">#REF!</definedName>
    <definedName name="PESOS2013" localSheetId="4">#REF!</definedName>
    <definedName name="PESOS2013">#REF!</definedName>
    <definedName name="pesssos" localSheetId="0">#REF!</definedName>
    <definedName name="pesssos" localSheetId="3">#REF!</definedName>
    <definedName name="pesssos" localSheetId="4">#REF!</definedName>
    <definedName name="pesssos">#REF!</definedName>
    <definedName name="PISE" localSheetId="0">#REF!</definedName>
    <definedName name="PISE">#REF!</definedName>
    <definedName name="piso" localSheetId="0">#REF!</definedName>
    <definedName name="piso" localSheetId="3">#REF!</definedName>
    <definedName name="piso" localSheetId="4">#REF!</definedName>
    <definedName name="piso">#REF!</definedName>
    <definedName name="PRODUCTOS" localSheetId="0" hidden="1">#REF!</definedName>
    <definedName name="PRODUCTOS" localSheetId="3" hidden="1">#REF!</definedName>
    <definedName name="PRODUCTOS" localSheetId="4" hidden="1">#REF!</definedName>
    <definedName name="PRODUCTOS" hidden="1">#REF!</definedName>
    <definedName name="rango" localSheetId="0">'[19]REPOMO 2007 4502 NOROESTE PCGA'!$B$1:$O$56,'[19]REPOMO 2007 4502 NOROESTE PCGA'!#REF!</definedName>
    <definedName name="rango" localSheetId="3">'[19]REPOMO 2007 4502 NOROESTE PCGA'!$B$1:$O$56,'[19]REPOMO 2007 4502 NOROESTE PCGA'!#REF!</definedName>
    <definedName name="rango" localSheetId="4">'[19]REPOMO 2007 4502 NOROESTE PCGA'!$B$1:$O$56,'[19]REPOMO 2007 4502 NOROESTE PCGA'!#REF!</definedName>
    <definedName name="rango">'[19]REPOMO 2007 4502 NOROESTE PCGA'!$B$1:$O$56,'[19]REPOMO 2007 4502 NOROESTE PCGA'!#REF!</definedName>
    <definedName name="RCA_ADC" localSheetId="0">'[6]DGBSEN 03'!#REF!</definedName>
    <definedName name="RCA_ADC" localSheetId="3">'[6]DGBSEN 03'!#REF!</definedName>
    <definedName name="RCA_ADC" localSheetId="4">'[6]DGBSEN 03'!#REF!</definedName>
    <definedName name="RCA_ADC">'[6]DGBSEN 03'!#REF!</definedName>
    <definedName name="RCA_CFE" localSheetId="0">'[6]DGBSEN 03'!#REF!</definedName>
    <definedName name="RCA_CFE" localSheetId="3">'[6]DGBSEN 03'!#REF!</definedName>
    <definedName name="RCA_CFE" localSheetId="4">'[6]DGBSEN 03'!#REF!</definedName>
    <definedName name="RCA_CFE">'[6]DGBSEN 03'!#REF!</definedName>
    <definedName name="RCA_LFC" localSheetId="0">'[6]DGBSEN 03'!#REF!</definedName>
    <definedName name="RCA_LFC" localSheetId="3">'[6]DGBSEN 03'!#REF!</definedName>
    <definedName name="RCA_LFC" localSheetId="4">'[6]DGBSEN 03'!#REF!</definedName>
    <definedName name="RCA_LFC">'[6]DGBSEN 03'!#REF!</definedName>
    <definedName name="RCA_SEN" localSheetId="0">'[6]DGBSEN 03'!#REF!</definedName>
    <definedName name="RCA_SEN" localSheetId="3">'[6]DGBSEN 03'!#REF!</definedName>
    <definedName name="RCA_SEN" localSheetId="4">'[6]DGBSEN 03'!#REF!</definedName>
    <definedName name="RCA_SEN">'[6]DGBSEN 03'!#REF!</definedName>
    <definedName name="Realizada_2015_Total" localSheetId="0">'[7]6.0 dólares'!#REF!</definedName>
    <definedName name="Realizada_2015_Total" localSheetId="3">#REF!</definedName>
    <definedName name="Realizada_2015_Total" localSheetId="4">#REF!</definedName>
    <definedName name="Realizada_2015_Total">'[7]6.0 dólares'!#REF!</definedName>
    <definedName name="Realizada_Condicionada_2015" localSheetId="0">#REF!</definedName>
    <definedName name="Realizada_Condicionada_2015" localSheetId="3">#REF!</definedName>
    <definedName name="Realizada_Condicionada_2015" localSheetId="4">#REF!</definedName>
    <definedName name="Realizada_Condicionada_2015">#REF!</definedName>
    <definedName name="Realizada_Directa_2015" localSheetId="0">'[7]6.0 dólares'!#REF!</definedName>
    <definedName name="Realizada_Directa_2015" localSheetId="3">#REF!</definedName>
    <definedName name="Realizada_Directa_2015" localSheetId="4">#REF!</definedName>
    <definedName name="Realizada_Directa_2015">'[7]6.0 dólares'!#REF!</definedName>
    <definedName name="Realizada_Total_2015" localSheetId="0">'[7]6.0 dólares'!#REF!</definedName>
    <definedName name="Realizada_Total_2015" localSheetId="3">#REF!</definedName>
    <definedName name="Realizada_Total_2015" localSheetId="4">#REF!</definedName>
    <definedName name="Realizada_Total_2015">'[7]6.0 dólares'!#REF!</definedName>
    <definedName name="Region_PEM">[10]Oculta!$B$5</definedName>
    <definedName name="relac" localSheetId="3" hidden="1">{"Bruto",#N/A,FALSE,"CONV3T.XLS";"Neto",#N/A,FALSE,"CONV3T.XLS";"UnoB",#N/A,FALSE,"CONV3T.XLS";"Bruto",#N/A,FALSE,"CONV4T.XLS";"Neto",#N/A,FALSE,"CONV4T.XLS";"UnoB",#N/A,FALSE,"CONV4T.XLS"}</definedName>
    <definedName name="relac" localSheetId="4" hidden="1">{"Bruto",#N/A,FALSE,"CONV3T.XLS";"Neto",#N/A,FALSE,"CONV3T.XLS";"UnoB",#N/A,FALSE,"CONV3T.XLS";"Bruto",#N/A,FALSE,"CONV4T.XLS";"Neto",#N/A,FALSE,"CONV4T.XLS";"UnoB",#N/A,FALSE,"CONV4T.XLS"}</definedName>
    <definedName name="relac" hidden="1">{"Bruto",#N/A,FALSE,"CONV3T.XLS";"Neto",#N/A,FALSE,"CONV3T.XLS";"UnoB",#N/A,FALSE,"CONV3T.XLS";"Bruto",#N/A,FALSE,"CONV4T.XLS";"Neto",#N/A,FALSE,"CONV4T.XLS";"UnoB",#N/A,FALSE,"CONV4T.XLS"}</definedName>
    <definedName name="Relacion_transf">[8]PEM!$I$1</definedName>
    <definedName name="RGB_ADC" localSheetId="0">'[6]DGBSEN 03'!#REF!</definedName>
    <definedName name="RGB_ADC" localSheetId="3">'[6]DGBSEN 03'!#REF!</definedName>
    <definedName name="RGB_ADC" localSheetId="4">'[6]DGBSEN 03'!#REF!</definedName>
    <definedName name="RGB_ADC">'[6]DGBSEN 03'!#REF!</definedName>
    <definedName name="RGB_CFE" localSheetId="0">'[6]DGBSEN 03'!#REF!</definedName>
    <definedName name="RGB_CFE" localSheetId="3">'[6]DGBSEN 03'!#REF!</definedName>
    <definedName name="RGB_CFE" localSheetId="4">'[6]DGBSEN 03'!#REF!</definedName>
    <definedName name="RGB_CFE">'[6]DGBSEN 03'!#REF!</definedName>
    <definedName name="RGB_LFC" localSheetId="0">'[6]DGBSEN 03'!#REF!</definedName>
    <definedName name="RGB_LFC" localSheetId="3">'[6]DGBSEN 03'!#REF!</definedName>
    <definedName name="RGB_LFC" localSheetId="4">'[6]DGBSEN 03'!#REF!</definedName>
    <definedName name="RGB_LFC">'[6]DGBSEN 03'!#REF!</definedName>
    <definedName name="RGB_SEN" localSheetId="0">'[6]DGBSEN 03'!#REF!</definedName>
    <definedName name="RGB_SEN" localSheetId="3">'[6]DGBSEN 03'!#REF!</definedName>
    <definedName name="RGB_SEN" localSheetId="4">'[6]DGBSEN 03'!#REF!</definedName>
    <definedName name="RGB_SEN">'[6]DGBSEN 03'!#REF!</definedName>
    <definedName name="rgdfgdf" localSheetId="0">#REF!</definedName>
    <definedName name="rgdfgdf">#REF!</definedName>
    <definedName name="RGN_ADC" localSheetId="0">'[6]DGBSEN 03'!#REF!</definedName>
    <definedName name="RGN_ADC" localSheetId="3">'[6]DGBSEN 03'!#REF!</definedName>
    <definedName name="RGN_ADC" localSheetId="4">'[6]DGBSEN 03'!#REF!</definedName>
    <definedName name="RGN_ADC">'[6]DGBSEN 03'!#REF!</definedName>
    <definedName name="RGN_CFE" localSheetId="0">'[6]DGBSEN 03'!#REF!</definedName>
    <definedName name="RGN_CFE" localSheetId="3">'[6]DGBSEN 03'!#REF!</definedName>
    <definedName name="RGN_CFE" localSheetId="4">'[6]DGBSEN 03'!#REF!</definedName>
    <definedName name="RGN_CFE">'[6]DGBSEN 03'!#REF!</definedName>
    <definedName name="RGN_LFC" localSheetId="0">'[6]DGBSEN 03'!#REF!</definedName>
    <definedName name="RGN_LFC" localSheetId="3">'[6]DGBSEN 03'!#REF!</definedName>
    <definedName name="RGN_LFC" localSheetId="4">'[6]DGBSEN 03'!#REF!</definedName>
    <definedName name="RGN_LFC">'[6]DGBSEN 03'!#REF!</definedName>
    <definedName name="RGN_SEN" localSheetId="0">'[6]DGBSEN 03'!#REF!</definedName>
    <definedName name="RGN_SEN" localSheetId="3">'[6]DGBSEN 03'!#REF!</definedName>
    <definedName name="RGN_SEN" localSheetId="4">'[6]DGBSEN 03'!#REF!</definedName>
    <definedName name="RGN_SEN">'[6]DGBSEN 03'!#REF!</definedName>
    <definedName name="S" localSheetId="0">#REF!</definedName>
    <definedName name="S" localSheetId="3">#REF!</definedName>
    <definedName name="S" localSheetId="4">#REF!</definedName>
    <definedName name="S">#REF!</definedName>
    <definedName name="salida" localSheetId="0" xml:space="preserve"> salida6</definedName>
    <definedName name="salida" localSheetId="3" xml:space="preserve"> salida6</definedName>
    <definedName name="salida" localSheetId="4" xml:space="preserve"> salida6</definedName>
    <definedName name="salida" xml:space="preserve"> salida6</definedName>
    <definedName name="sdesdewaad" localSheetId="0">#REF!</definedName>
    <definedName name="sdesdewaad" localSheetId="3">#REF!</definedName>
    <definedName name="sdesdewaad" localSheetId="4">#REF!</definedName>
    <definedName name="sdesdewaad">#REF!</definedName>
    <definedName name="SS" localSheetId="0">#REF!</definedName>
    <definedName name="SS">#REF!</definedName>
    <definedName name="sss" localSheetId="0" xml:space="preserve"> salida6</definedName>
    <definedName name="sss" xml:space="preserve"> salida6</definedName>
    <definedName name="ssss" localSheetId="0">#REF!</definedName>
    <definedName name="ssss" localSheetId="3">#REF!</definedName>
    <definedName name="ssss" localSheetId="4">#REF!</definedName>
    <definedName name="ssss">#REF!</definedName>
    <definedName name="TABLA" localSheetId="0">#REF!</definedName>
    <definedName name="TABLA" localSheetId="3">#REF!</definedName>
    <definedName name="TABLA" localSheetId="4">#REF!</definedName>
    <definedName name="TABLA">#REF!</definedName>
    <definedName name="tasa.real">'[12]Datos Base'!$E$12</definedName>
    <definedName name="TC" localSheetId="0">'[20]PISE CFE'!#REF!</definedName>
    <definedName name="TC">'[20]PISE CFE'!#REF!</definedName>
    <definedName name="TCAMBIO">'[20]PISE CFE dolares'!$D$1</definedName>
    <definedName name="tcpic" localSheetId="0">#REF!</definedName>
    <definedName name="tcpic">#REF!</definedName>
    <definedName name="Tension_Obra">[8]PEM!$E$1</definedName>
    <definedName name="tipo.cambio">'[21]datos base'!$E$11</definedName>
    <definedName name="Tipo_const_obra">[8]PEM!$G$1</definedName>
    <definedName name="Tipo_obra">[8]PEM!$M$1</definedName>
    <definedName name="TipoCambio" localSheetId="0">'[20]PISE CFE'!#REF!</definedName>
    <definedName name="TipoCambio">'[20]PISE CFE'!#REF!</definedName>
    <definedName name="TipoCambio2010" localSheetId="0">#REF!</definedName>
    <definedName name="TipoCambio2010">#REF!</definedName>
    <definedName name="TIR">'[8]EVA 00'!$M$11</definedName>
    <definedName name="_xlnm.Print_Titles" localSheetId="0">'Av. Fis Fin'!$4:$12</definedName>
    <definedName name="_xlnm.Print_Titles" localSheetId="3">'Comp Inv Dir Oper'!$4:$11</definedName>
    <definedName name="_xlnm.Print_Titles" localSheetId="4">'Comp Inv Fin Dir Cond Cost Tot'!$4:$11</definedName>
    <definedName name="_xlnm.Print_Titles" localSheetId="2">'FN Inv Cond Oper'!$4:$14</definedName>
    <definedName name="_xlnm.Print_Titles" localSheetId="1">'FN Inv Dir Oper'!$4:$15</definedName>
    <definedName name="_xlnm.Print_Titles" localSheetId="6">'VPN Inv Fin Cond'!$4:$11</definedName>
    <definedName name="_xlnm.Print_Titles" localSheetId="5">'VPN Inv Fin Dir'!$4:$11</definedName>
    <definedName name="TODO">[22]B_A:Ca_A!$A$1:$AF$96</definedName>
    <definedName name="tonelada">907.185</definedName>
    <definedName name="Total_PEM">[8]PEM!$D$11</definedName>
    <definedName name="Total_presup">[8]PEM!$C$11</definedName>
    <definedName name="Transm" localSheetId="0">#REF!</definedName>
    <definedName name="Transm">#REF!</definedName>
    <definedName name="TRANSMISION" localSheetId="0">#REF!</definedName>
    <definedName name="TRANSMISION">#REF!</definedName>
    <definedName name="tul" localSheetId="3" hidden="1">{"Bruto",#N/A,FALSE,"CONV3T.XLS";"Neto",#N/A,FALSE,"CONV3T.XLS";"UnoB",#N/A,FALSE,"CONV3T.XLS";"Bruto",#N/A,FALSE,"CONV4T.XLS";"Neto",#N/A,FALSE,"CONV4T.XLS";"UnoB",#N/A,FALSE,"CONV4T.XLS"}</definedName>
    <definedName name="tul" localSheetId="4" hidden="1">{"Bruto",#N/A,FALSE,"CONV3T.XLS";"Neto",#N/A,FALSE,"CONV3T.XLS";"UnoB",#N/A,FALSE,"CONV3T.XLS";"Bruto",#N/A,FALSE,"CONV4T.XLS";"Neto",#N/A,FALSE,"CONV4T.XLS";"UnoB",#N/A,FALSE,"CONV4T.XLS"}</definedName>
    <definedName name="tul" hidden="1">{"Bruto",#N/A,FALSE,"CONV3T.XLS";"Neto",#N/A,FALSE,"CONV3T.XLS";"UnoB",#N/A,FALSE,"CONV3T.XLS";"Bruto",#N/A,FALSE,"CONV4T.XLS";"Neto",#N/A,FALSE,"CONV4T.XLS";"UnoB",#N/A,FALSE,"CONV4T.XLS"}</definedName>
    <definedName name="u" hidden="1">{"'Control de Gestión'!$A$2:$N$39"}</definedName>
    <definedName name="VPN">'[8]EVA 00'!$K$11</definedName>
    <definedName name="VVVV" localSheetId="0">#REF!</definedName>
    <definedName name="VVVV" localSheetId="3">#REF!</definedName>
    <definedName name="VVVV" localSheetId="4">#REF!</definedName>
    <definedName name="VVVV">#REF!</definedName>
    <definedName name="vvvvvvvv" localSheetId="0">#REF!</definedName>
    <definedName name="vvvvvvvv" localSheetId="3">#REF!</definedName>
    <definedName name="vvvvvvvv" localSheetId="4">#REF!</definedName>
    <definedName name="vvvvvvvv">#REF!</definedName>
    <definedName name="w" localSheetId="0">#REF!</definedName>
    <definedName name="w">#REF!</definedName>
    <definedName name="wew" localSheetId="0" hidden="1">#REF!</definedName>
    <definedName name="wew" hidden="1">#REF!</definedName>
    <definedName name="wrn.econv2s." localSheetId="3" hidden="1">{"Bruto",#N/A,FALSE,"CONV3T.XLS";"Neto",#N/A,FALSE,"CONV3T.XLS";"UnoB",#N/A,FALSE,"CONV3T.XLS";"Bruto",#N/A,FALSE,"CONV4T.XLS";"Neto",#N/A,FALSE,"CONV4T.XLS";"UnoB",#N/A,FALSE,"CONV4T.XLS"}</definedName>
    <definedName name="wrn.econv2s." localSheetId="4" hidden="1">{"Bruto",#N/A,FALSE,"CONV3T.XLS";"Neto",#N/A,FALSE,"CONV3T.XLS";"UnoB",#N/A,FALSE,"CONV3T.XLS";"Bruto",#N/A,FALSE,"CONV4T.XLS";"Neto",#N/A,FALSE,"CONV4T.XLS";"UnoB",#N/A,FALSE,"CONV4T.XLS"}</definedName>
    <definedName name="wrn.econv2s." hidden="1">{"Bruto",#N/A,FALSE,"CONV3T.XLS";"Neto",#N/A,FALSE,"CONV3T.XLS";"UnoB",#N/A,FALSE,"CONV3T.XLS";"Bruto",#N/A,FALSE,"CONV4T.XLS";"Neto",#N/A,FALSE,"CONV4T.XLS";"UnoB",#N/A,FALSE,"CONV4T.XLS"}</definedName>
    <definedName name="wrn.gst1tajuorg." localSheetId="3" hidden="1">{#N/A,#N/A,FALSE,"TOT";#N/A,#N/A,FALSE,"PEP";#N/A,#N/A,FALSE,"REF";#N/A,#N/A,FALSE,"GAS";#N/A,#N/A,FALSE,"PET";#N/A,#N/A,FALSE,"COR"}</definedName>
    <definedName name="wrn.gst1tajuorg." localSheetId="4" hidden="1">{#N/A,#N/A,FALSE,"TOT";#N/A,#N/A,FALSE,"PEP";#N/A,#N/A,FALSE,"REF";#N/A,#N/A,FALSE,"GAS";#N/A,#N/A,FALSE,"PET";#N/A,#N/A,FALSE,"COR"}</definedName>
    <definedName name="wrn.gst1tajuorg." hidden="1">{#N/A,#N/A,FALSE,"TOT";#N/A,#N/A,FALSE,"PEP";#N/A,#N/A,FALSE,"REF";#N/A,#N/A,FALSE,"GAS";#N/A,#N/A,FALSE,"PET";#N/A,#N/A,FALSE,"COR"}</definedName>
    <definedName name="www" localSheetId="0">#REF!</definedName>
    <definedName name="www" localSheetId="3">#REF!</definedName>
    <definedName name="www" localSheetId="4">#REF!</definedName>
    <definedName name="www">#REF!</definedName>
    <definedName name="wwww" localSheetId="0">_F17C15</definedName>
    <definedName name="wwww">_F17C15</definedName>
    <definedName name="wwwww" localSheetId="0">#REF!</definedName>
    <definedName name="wwwww" localSheetId="3">#REF!</definedName>
    <definedName name="wwwww" localSheetId="4">#REF!</definedName>
    <definedName name="wwwww">#REF!</definedName>
    <definedName name="wwwwww" localSheetId="0" hidden="1">#REF!</definedName>
    <definedName name="wwwwww" hidden="1">#REF!</definedName>
    <definedName name="xx" hidden="1">{"'Control de Gestión'!$A$2:$N$39"}</definedName>
    <definedName name="xxxx" localSheetId="0">#REF!</definedName>
    <definedName name="xxxx">#REF!</definedName>
    <definedName name="xxxxxx" localSheetId="0">#REF!</definedName>
    <definedName name="xxxxxx">#REF!</definedName>
    <definedName name="Yuri" localSheetId="0">#REF!</definedName>
    <definedName name="Yuri" localSheetId="3">#REF!</definedName>
    <definedName name="Yuri" localSheetId="4">#REF!</definedName>
    <definedName name="Yuri">#REF!</definedName>
    <definedName name="yy">litros*Calorcomb*BTU*[11]!joules/1000000000</definedName>
    <definedName name="zzzzz" localSheetId="0">#REF!</definedName>
    <definedName name="zzzzz" localSheetId="3">#REF!</definedName>
    <definedName name="zzzzz" localSheetId="4">#REF!</definedName>
    <definedName name="zzzz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9" i="7" l="1"/>
  <c r="E59" i="7"/>
  <c r="D59" i="7"/>
  <c r="G56" i="7"/>
  <c r="E56" i="7"/>
  <c r="D56" i="7"/>
  <c r="G53" i="7"/>
  <c r="E53" i="7"/>
  <c r="D53" i="7"/>
  <c r="G50" i="7"/>
  <c r="E50" i="7"/>
  <c r="D50" i="7"/>
  <c r="G48" i="7"/>
  <c r="E48" i="7"/>
  <c r="D48" i="7"/>
  <c r="G46" i="7"/>
  <c r="E46" i="7"/>
  <c r="D46" i="7"/>
  <c r="G43" i="7"/>
  <c r="E43" i="7"/>
  <c r="D43" i="7"/>
  <c r="G41" i="7"/>
  <c r="E41" i="7"/>
  <c r="D41" i="7"/>
  <c r="G38" i="7"/>
  <c r="E38" i="7"/>
  <c r="D38" i="7"/>
  <c r="G35" i="7"/>
  <c r="E35" i="7"/>
  <c r="D35" i="7"/>
  <c r="G29" i="7"/>
  <c r="E29" i="7"/>
  <c r="D29" i="7"/>
  <c r="G16" i="7"/>
  <c r="E16" i="7"/>
  <c r="D16" i="7"/>
  <c r="G14" i="7"/>
  <c r="E14" i="7"/>
  <c r="D14" i="7"/>
  <c r="G310" i="6"/>
  <c r="E310" i="6"/>
  <c r="D310" i="6"/>
  <c r="G305" i="6"/>
  <c r="E305" i="6"/>
  <c r="D305" i="6"/>
  <c r="G300" i="6"/>
  <c r="E300" i="6"/>
  <c r="D300" i="6"/>
  <c r="G296" i="6"/>
  <c r="E296" i="6"/>
  <c r="D296" i="6"/>
  <c r="G286" i="6"/>
  <c r="E286" i="6"/>
  <c r="D286" i="6"/>
  <c r="G276" i="6"/>
  <c r="E276" i="6"/>
  <c r="D276" i="6"/>
  <c r="G262" i="6"/>
  <c r="E262" i="6"/>
  <c r="D262" i="6"/>
  <c r="G247" i="6"/>
  <c r="E247" i="6"/>
  <c r="D247" i="6"/>
  <c r="G237" i="6"/>
  <c r="E237" i="6"/>
  <c r="D237" i="6"/>
  <c r="G233" i="6"/>
  <c r="E233" i="6"/>
  <c r="D233" i="6"/>
  <c r="G224" i="6"/>
  <c r="E224" i="6"/>
  <c r="D224" i="6"/>
  <c r="G213" i="6"/>
  <c r="E213" i="6"/>
  <c r="D213" i="6"/>
  <c r="G191" i="6"/>
  <c r="E191" i="6"/>
  <c r="D191" i="6"/>
  <c r="G166" i="6"/>
  <c r="E166" i="6"/>
  <c r="D166" i="6"/>
  <c r="G144" i="6"/>
  <c r="E144" i="6"/>
  <c r="D144" i="6"/>
  <c r="G134" i="6"/>
  <c r="E134" i="6"/>
  <c r="D134" i="6"/>
  <c r="G116" i="6"/>
  <c r="E116" i="6"/>
  <c r="D116" i="6"/>
  <c r="G77" i="6"/>
  <c r="E77" i="6"/>
  <c r="D77" i="6"/>
  <c r="G64" i="6"/>
  <c r="E64" i="6"/>
  <c r="D64" i="6"/>
  <c r="G53" i="6"/>
  <c r="E53" i="6"/>
  <c r="D53" i="6"/>
  <c r="G39" i="6"/>
  <c r="E39" i="6"/>
  <c r="D39" i="6"/>
  <c r="G30" i="6"/>
  <c r="E30" i="6"/>
  <c r="D30" i="6"/>
  <c r="G14" i="6"/>
  <c r="E14" i="6"/>
  <c r="D14" i="6"/>
  <c r="A13" i="6"/>
  <c r="G13" i="7" l="1"/>
  <c r="E13" i="7"/>
  <c r="D13" i="7"/>
  <c r="E13" i="6"/>
  <c r="G13" i="6"/>
  <c r="D13" i="6"/>
  <c r="H311" i="5" l="1"/>
  <c r="I311" i="5" s="1"/>
  <c r="F311" i="5"/>
  <c r="H310" i="5"/>
  <c r="I310" i="5" s="1"/>
  <c r="F310" i="5"/>
  <c r="H309" i="5"/>
  <c r="I309" i="5" s="1"/>
  <c r="F309" i="5"/>
  <c r="H308" i="5"/>
  <c r="I308" i="5" s="1"/>
  <c r="F308" i="5"/>
  <c r="H307" i="5"/>
  <c r="I307" i="5" s="1"/>
  <c r="F307" i="5"/>
  <c r="H306" i="5"/>
  <c r="I306" i="5" s="1"/>
  <c r="F306" i="5"/>
  <c r="H305" i="5"/>
  <c r="I305" i="5" s="1"/>
  <c r="F305" i="5"/>
  <c r="H304" i="5"/>
  <c r="I304" i="5" s="1"/>
  <c r="F304" i="5"/>
  <c r="H303" i="5"/>
  <c r="I303" i="5" s="1"/>
  <c r="F303" i="5"/>
  <c r="H302" i="5"/>
  <c r="I302" i="5" s="1"/>
  <c r="F302" i="5"/>
  <c r="H301" i="5"/>
  <c r="I301" i="5" s="1"/>
  <c r="F301" i="5"/>
  <c r="H300" i="5"/>
  <c r="I300" i="5" s="1"/>
  <c r="F300" i="5"/>
  <c r="H299" i="5"/>
  <c r="I299" i="5" s="1"/>
  <c r="F299" i="5"/>
  <c r="H298" i="5"/>
  <c r="I298" i="5" s="1"/>
  <c r="F298" i="5"/>
  <c r="H297" i="5"/>
  <c r="I297" i="5" s="1"/>
  <c r="F297" i="5"/>
  <c r="I296" i="5"/>
  <c r="H296" i="5"/>
  <c r="F296" i="5"/>
  <c r="H295" i="5"/>
  <c r="I295" i="5" s="1"/>
  <c r="F295" i="5"/>
  <c r="H294" i="5"/>
  <c r="I294" i="5" s="1"/>
  <c r="F294" i="5"/>
  <c r="H293" i="5"/>
  <c r="I293" i="5" s="1"/>
  <c r="F293" i="5"/>
  <c r="H292" i="5"/>
  <c r="I292" i="5" s="1"/>
  <c r="F292" i="5"/>
  <c r="H291" i="5"/>
  <c r="I291" i="5" s="1"/>
  <c r="F291" i="5"/>
  <c r="H290" i="5"/>
  <c r="I290" i="5" s="1"/>
  <c r="F290" i="5"/>
  <c r="H289" i="5"/>
  <c r="I289" i="5" s="1"/>
  <c r="F289" i="5"/>
  <c r="I288" i="5"/>
  <c r="H288" i="5"/>
  <c r="F288" i="5"/>
  <c r="H287" i="5"/>
  <c r="I287" i="5" s="1"/>
  <c r="F287" i="5"/>
  <c r="H286" i="5"/>
  <c r="I286" i="5" s="1"/>
  <c r="F286" i="5"/>
  <c r="H285" i="5"/>
  <c r="I285" i="5" s="1"/>
  <c r="F285" i="5"/>
  <c r="H284" i="5"/>
  <c r="I284" i="5" s="1"/>
  <c r="F284" i="5"/>
  <c r="H283" i="5"/>
  <c r="I283" i="5" s="1"/>
  <c r="F283" i="5"/>
  <c r="H282" i="5"/>
  <c r="I282" i="5" s="1"/>
  <c r="F282" i="5"/>
  <c r="H281" i="5"/>
  <c r="I281" i="5" s="1"/>
  <c r="F281" i="5"/>
  <c r="I280" i="5"/>
  <c r="H280" i="5"/>
  <c r="F280" i="5"/>
  <c r="H279" i="5"/>
  <c r="I279" i="5" s="1"/>
  <c r="F279" i="5"/>
  <c r="F277" i="5" s="1"/>
  <c r="H278" i="5"/>
  <c r="I278" i="5" s="1"/>
  <c r="F278" i="5"/>
  <c r="L277" i="5"/>
  <c r="K277" i="5"/>
  <c r="G277" i="5"/>
  <c r="E277" i="5"/>
  <c r="D277" i="5"/>
  <c r="H276" i="5"/>
  <c r="I276" i="5" s="1"/>
  <c r="F276" i="5"/>
  <c r="I275" i="5"/>
  <c r="H275" i="5"/>
  <c r="F275" i="5"/>
  <c r="H274" i="5"/>
  <c r="I274" i="5" s="1"/>
  <c r="F274" i="5"/>
  <c r="H273" i="5"/>
  <c r="I273" i="5" s="1"/>
  <c r="F273" i="5"/>
  <c r="H272" i="5"/>
  <c r="I272" i="5" s="1"/>
  <c r="F272" i="5"/>
  <c r="I271" i="5"/>
  <c r="H271" i="5"/>
  <c r="F271" i="5"/>
  <c r="H270" i="5"/>
  <c r="I270" i="5" s="1"/>
  <c r="F270" i="5"/>
  <c r="H269" i="5"/>
  <c r="I269" i="5" s="1"/>
  <c r="F269" i="5"/>
  <c r="H268" i="5"/>
  <c r="I268" i="5" s="1"/>
  <c r="F268" i="5"/>
  <c r="I267" i="5"/>
  <c r="H267" i="5"/>
  <c r="F267" i="5"/>
  <c r="H266" i="5"/>
  <c r="I266" i="5" s="1"/>
  <c r="F266" i="5"/>
  <c r="I265" i="5"/>
  <c r="H265" i="5"/>
  <c r="F265" i="5"/>
  <c r="H264" i="5"/>
  <c r="I264" i="5" s="1"/>
  <c r="F264" i="5"/>
  <c r="I263" i="5"/>
  <c r="H263" i="5"/>
  <c r="F263" i="5"/>
  <c r="H262" i="5"/>
  <c r="I262" i="5" s="1"/>
  <c r="F262" i="5"/>
  <c r="H261" i="5"/>
  <c r="I261" i="5" s="1"/>
  <c r="F261" i="5"/>
  <c r="H260" i="5"/>
  <c r="I260" i="5" s="1"/>
  <c r="F260" i="5"/>
  <c r="I259" i="5"/>
  <c r="H259" i="5"/>
  <c r="F259" i="5"/>
  <c r="H258" i="5"/>
  <c r="I258" i="5" s="1"/>
  <c r="F258" i="5"/>
  <c r="H257" i="5"/>
  <c r="I257" i="5" s="1"/>
  <c r="F257" i="5"/>
  <c r="H256" i="5"/>
  <c r="I256" i="5" s="1"/>
  <c r="F256" i="5"/>
  <c r="H255" i="5"/>
  <c r="I255" i="5" s="1"/>
  <c r="F255" i="5"/>
  <c r="H254" i="5"/>
  <c r="I254" i="5" s="1"/>
  <c r="F254" i="5"/>
  <c r="H253" i="5"/>
  <c r="I253" i="5" s="1"/>
  <c r="F253" i="5"/>
  <c r="H252" i="5"/>
  <c r="I252" i="5" s="1"/>
  <c r="F252" i="5"/>
  <c r="I251" i="5"/>
  <c r="H251" i="5"/>
  <c r="F251" i="5"/>
  <c r="H250" i="5"/>
  <c r="I250" i="5" s="1"/>
  <c r="F250" i="5"/>
  <c r="H249" i="5"/>
  <c r="I249" i="5" s="1"/>
  <c r="F249" i="5"/>
  <c r="H248" i="5"/>
  <c r="I248" i="5" s="1"/>
  <c r="F248" i="5"/>
  <c r="I247" i="5"/>
  <c r="H247" i="5"/>
  <c r="F247" i="5"/>
  <c r="H246" i="5"/>
  <c r="I246" i="5" s="1"/>
  <c r="F246" i="5"/>
  <c r="I245" i="5"/>
  <c r="H245" i="5"/>
  <c r="F245" i="5"/>
  <c r="H244" i="5"/>
  <c r="I244" i="5" s="1"/>
  <c r="F244" i="5"/>
  <c r="I243" i="5"/>
  <c r="H243" i="5"/>
  <c r="F243" i="5"/>
  <c r="H242" i="5"/>
  <c r="I242" i="5" s="1"/>
  <c r="F242" i="5"/>
  <c r="I241" i="5"/>
  <c r="H241" i="5"/>
  <c r="F241" i="5"/>
  <c r="H240" i="5"/>
  <c r="I240" i="5" s="1"/>
  <c r="F240" i="5"/>
  <c r="I239" i="5"/>
  <c r="H239" i="5"/>
  <c r="F239" i="5"/>
  <c r="H238" i="5"/>
  <c r="I238" i="5" s="1"/>
  <c r="F238" i="5"/>
  <c r="H237" i="5"/>
  <c r="I237" i="5" s="1"/>
  <c r="F237" i="5"/>
  <c r="H236" i="5"/>
  <c r="I236" i="5" s="1"/>
  <c r="F236" i="5"/>
  <c r="I235" i="5"/>
  <c r="H235" i="5"/>
  <c r="F235" i="5"/>
  <c r="H234" i="5"/>
  <c r="I234" i="5" s="1"/>
  <c r="F234" i="5"/>
  <c r="H233" i="5"/>
  <c r="I233" i="5" s="1"/>
  <c r="F233" i="5"/>
  <c r="H232" i="5"/>
  <c r="I232" i="5" s="1"/>
  <c r="F232" i="5"/>
  <c r="H231" i="5"/>
  <c r="I231" i="5" s="1"/>
  <c r="F231" i="5"/>
  <c r="H230" i="5"/>
  <c r="I230" i="5" s="1"/>
  <c r="F230" i="5"/>
  <c r="H229" i="5"/>
  <c r="I229" i="5" s="1"/>
  <c r="F229" i="5"/>
  <c r="H228" i="5"/>
  <c r="I228" i="5" s="1"/>
  <c r="F228" i="5"/>
  <c r="I227" i="5"/>
  <c r="H227" i="5"/>
  <c r="F227" i="5"/>
  <c r="H226" i="5"/>
  <c r="I226" i="5" s="1"/>
  <c r="F226" i="5"/>
  <c r="H225" i="5"/>
  <c r="I225" i="5" s="1"/>
  <c r="F225" i="5"/>
  <c r="H224" i="5"/>
  <c r="I224" i="5" s="1"/>
  <c r="F224" i="5"/>
  <c r="I223" i="5"/>
  <c r="H223" i="5"/>
  <c r="F223" i="5"/>
  <c r="H222" i="5"/>
  <c r="I222" i="5" s="1"/>
  <c r="F222" i="5"/>
  <c r="I221" i="5"/>
  <c r="H221" i="5"/>
  <c r="F221" i="5"/>
  <c r="H220" i="5"/>
  <c r="I220" i="5" s="1"/>
  <c r="F220" i="5"/>
  <c r="I219" i="5"/>
  <c r="H219" i="5"/>
  <c r="F219" i="5"/>
  <c r="H218" i="5"/>
  <c r="I218" i="5" s="1"/>
  <c r="F218" i="5"/>
  <c r="I217" i="5"/>
  <c r="H217" i="5"/>
  <c r="F217" i="5"/>
  <c r="H216" i="5"/>
  <c r="I216" i="5" s="1"/>
  <c r="F216" i="5"/>
  <c r="I215" i="5"/>
  <c r="H215" i="5"/>
  <c r="F215" i="5"/>
  <c r="H214" i="5"/>
  <c r="I214" i="5" s="1"/>
  <c r="F214" i="5"/>
  <c r="H213" i="5"/>
  <c r="I213" i="5" s="1"/>
  <c r="F213" i="5"/>
  <c r="H212" i="5"/>
  <c r="I212" i="5" s="1"/>
  <c r="F212" i="5"/>
  <c r="I211" i="5"/>
  <c r="H211" i="5"/>
  <c r="F211" i="5"/>
  <c r="H210" i="5"/>
  <c r="I210" i="5" s="1"/>
  <c r="F210" i="5"/>
  <c r="H209" i="5"/>
  <c r="I209" i="5" s="1"/>
  <c r="F209" i="5"/>
  <c r="H208" i="5"/>
  <c r="I208" i="5" s="1"/>
  <c r="F208" i="5"/>
  <c r="H207" i="5"/>
  <c r="I207" i="5" s="1"/>
  <c r="F207" i="5"/>
  <c r="H206" i="5"/>
  <c r="I206" i="5" s="1"/>
  <c r="F206" i="5"/>
  <c r="H205" i="5"/>
  <c r="I205" i="5" s="1"/>
  <c r="F205" i="5"/>
  <c r="H204" i="5"/>
  <c r="I204" i="5" s="1"/>
  <c r="F204" i="5"/>
  <c r="I203" i="5"/>
  <c r="H203" i="5"/>
  <c r="F203" i="5"/>
  <c r="H202" i="5"/>
  <c r="I202" i="5" s="1"/>
  <c r="F202" i="5"/>
  <c r="H201" i="5"/>
  <c r="I201" i="5" s="1"/>
  <c r="F201" i="5"/>
  <c r="H200" i="5"/>
  <c r="I200" i="5" s="1"/>
  <c r="F200" i="5"/>
  <c r="I199" i="5"/>
  <c r="H199" i="5"/>
  <c r="F199" i="5"/>
  <c r="H198" i="5"/>
  <c r="I198" i="5" s="1"/>
  <c r="F198" i="5"/>
  <c r="I197" i="5"/>
  <c r="H197" i="5"/>
  <c r="F197" i="5"/>
  <c r="H196" i="5"/>
  <c r="I196" i="5" s="1"/>
  <c r="F196" i="5"/>
  <c r="I195" i="5"/>
  <c r="H195" i="5"/>
  <c r="F195" i="5"/>
  <c r="H194" i="5"/>
  <c r="I194" i="5" s="1"/>
  <c r="F194" i="5"/>
  <c r="H193" i="5"/>
  <c r="I193" i="5" s="1"/>
  <c r="F193" i="5"/>
  <c r="H192" i="5"/>
  <c r="I192" i="5" s="1"/>
  <c r="F192" i="5"/>
  <c r="H191" i="5"/>
  <c r="I191" i="5" s="1"/>
  <c r="F191" i="5"/>
  <c r="H190" i="5"/>
  <c r="I190" i="5" s="1"/>
  <c r="F190" i="5"/>
  <c r="H189" i="5"/>
  <c r="I189" i="5" s="1"/>
  <c r="F189" i="5"/>
  <c r="H188" i="5"/>
  <c r="I188" i="5" s="1"/>
  <c r="F188" i="5"/>
  <c r="I187" i="5"/>
  <c r="H187" i="5"/>
  <c r="F187" i="5"/>
  <c r="H186" i="5"/>
  <c r="I186" i="5" s="1"/>
  <c r="F186" i="5"/>
  <c r="H185" i="5"/>
  <c r="I185" i="5" s="1"/>
  <c r="F185" i="5"/>
  <c r="H184" i="5"/>
  <c r="I184" i="5" s="1"/>
  <c r="F184" i="5"/>
  <c r="H183" i="5"/>
  <c r="I183" i="5" s="1"/>
  <c r="F183" i="5"/>
  <c r="H182" i="5"/>
  <c r="I182" i="5" s="1"/>
  <c r="F182" i="5"/>
  <c r="H181" i="5"/>
  <c r="I181" i="5" s="1"/>
  <c r="F181" i="5"/>
  <c r="H180" i="5"/>
  <c r="I180" i="5" s="1"/>
  <c r="F180" i="5"/>
  <c r="I179" i="5"/>
  <c r="H179" i="5"/>
  <c r="F179" i="5"/>
  <c r="H178" i="5"/>
  <c r="I178" i="5" s="1"/>
  <c r="F178" i="5"/>
  <c r="H177" i="5"/>
  <c r="I177" i="5" s="1"/>
  <c r="F177" i="5"/>
  <c r="H176" i="5"/>
  <c r="I176" i="5" s="1"/>
  <c r="F176" i="5"/>
  <c r="I175" i="5"/>
  <c r="H175" i="5"/>
  <c r="F175" i="5"/>
  <c r="H174" i="5"/>
  <c r="I174" i="5" s="1"/>
  <c r="F174" i="5"/>
  <c r="H173" i="5"/>
  <c r="I173" i="5" s="1"/>
  <c r="F173" i="5"/>
  <c r="H172" i="5"/>
  <c r="I172" i="5" s="1"/>
  <c r="F172" i="5"/>
  <c r="I171" i="5"/>
  <c r="H171" i="5"/>
  <c r="F171" i="5"/>
  <c r="H170" i="5"/>
  <c r="I170" i="5" s="1"/>
  <c r="F170" i="5"/>
  <c r="H169" i="5"/>
  <c r="I169" i="5" s="1"/>
  <c r="F169" i="5"/>
  <c r="H168" i="5"/>
  <c r="I168" i="5" s="1"/>
  <c r="F168" i="5"/>
  <c r="H167" i="5"/>
  <c r="I167" i="5" s="1"/>
  <c r="F167" i="5"/>
  <c r="H166" i="5"/>
  <c r="I166" i="5" s="1"/>
  <c r="F166" i="5"/>
  <c r="H165" i="5"/>
  <c r="I165" i="5" s="1"/>
  <c r="F165" i="5"/>
  <c r="H164" i="5"/>
  <c r="I164" i="5" s="1"/>
  <c r="F164" i="5"/>
  <c r="H163" i="5"/>
  <c r="I163" i="5" s="1"/>
  <c r="F163" i="5"/>
  <c r="H162" i="5"/>
  <c r="I162" i="5" s="1"/>
  <c r="F162" i="5"/>
  <c r="H161" i="5"/>
  <c r="I161" i="5" s="1"/>
  <c r="F161" i="5"/>
  <c r="H160" i="5"/>
  <c r="I160" i="5" s="1"/>
  <c r="F160" i="5"/>
  <c r="H159" i="5"/>
  <c r="I159" i="5" s="1"/>
  <c r="F159" i="5"/>
  <c r="H158" i="5"/>
  <c r="I158" i="5" s="1"/>
  <c r="F158" i="5"/>
  <c r="H157" i="5"/>
  <c r="I157" i="5" s="1"/>
  <c r="F157" i="5"/>
  <c r="H156" i="5"/>
  <c r="I156" i="5" s="1"/>
  <c r="F156" i="5"/>
  <c r="I155" i="5"/>
  <c r="H155" i="5"/>
  <c r="F155" i="5"/>
  <c r="H154" i="5"/>
  <c r="I154" i="5" s="1"/>
  <c r="F154" i="5"/>
  <c r="H153" i="5"/>
  <c r="I153" i="5" s="1"/>
  <c r="F153" i="5"/>
  <c r="H152" i="5"/>
  <c r="I152" i="5" s="1"/>
  <c r="F152" i="5"/>
  <c r="I151" i="5"/>
  <c r="H151" i="5"/>
  <c r="F151" i="5"/>
  <c r="H150" i="5"/>
  <c r="I150" i="5" s="1"/>
  <c r="F150" i="5"/>
  <c r="H149" i="5"/>
  <c r="I149" i="5" s="1"/>
  <c r="F149" i="5"/>
  <c r="H148" i="5"/>
  <c r="I148" i="5" s="1"/>
  <c r="F148" i="5"/>
  <c r="I147" i="5"/>
  <c r="H147" i="5"/>
  <c r="F147" i="5"/>
  <c r="H146" i="5"/>
  <c r="I146" i="5" s="1"/>
  <c r="F146" i="5"/>
  <c r="I145" i="5"/>
  <c r="H145" i="5"/>
  <c r="F145" i="5"/>
  <c r="H144" i="5"/>
  <c r="I144" i="5" s="1"/>
  <c r="F144" i="5"/>
  <c r="I143" i="5"/>
  <c r="H143" i="5"/>
  <c r="F143" i="5"/>
  <c r="H142" i="5"/>
  <c r="I142" i="5" s="1"/>
  <c r="F142" i="5"/>
  <c r="H141" i="5"/>
  <c r="I141" i="5" s="1"/>
  <c r="F141" i="5"/>
  <c r="H140" i="5"/>
  <c r="I140" i="5" s="1"/>
  <c r="F140" i="5"/>
  <c r="H139" i="5"/>
  <c r="I139" i="5" s="1"/>
  <c r="F139" i="5"/>
  <c r="H138" i="5"/>
  <c r="I138" i="5" s="1"/>
  <c r="F138" i="5"/>
  <c r="H137" i="5"/>
  <c r="I137" i="5" s="1"/>
  <c r="F137" i="5"/>
  <c r="H136" i="5"/>
  <c r="I136" i="5" s="1"/>
  <c r="F136" i="5"/>
  <c r="H135" i="5"/>
  <c r="I135" i="5" s="1"/>
  <c r="F135" i="5"/>
  <c r="H134" i="5"/>
  <c r="I134" i="5" s="1"/>
  <c r="F134" i="5"/>
  <c r="H133" i="5"/>
  <c r="I133" i="5" s="1"/>
  <c r="F133" i="5"/>
  <c r="H132" i="5"/>
  <c r="I132" i="5" s="1"/>
  <c r="F132" i="5"/>
  <c r="I131" i="5"/>
  <c r="H131" i="5"/>
  <c r="F131" i="5"/>
  <c r="H130" i="5"/>
  <c r="I130" i="5" s="1"/>
  <c r="F130" i="5"/>
  <c r="I129" i="5"/>
  <c r="H129" i="5"/>
  <c r="F129" i="5"/>
  <c r="H128" i="5"/>
  <c r="I128" i="5" s="1"/>
  <c r="F128" i="5"/>
  <c r="I127" i="5"/>
  <c r="H127" i="5"/>
  <c r="F127" i="5"/>
  <c r="H126" i="5"/>
  <c r="I126" i="5" s="1"/>
  <c r="F126" i="5"/>
  <c r="H125" i="5"/>
  <c r="I125" i="5" s="1"/>
  <c r="F125" i="5"/>
  <c r="H124" i="5"/>
  <c r="I124" i="5" s="1"/>
  <c r="F124" i="5"/>
  <c r="I123" i="5"/>
  <c r="H123" i="5"/>
  <c r="F123" i="5"/>
  <c r="H122" i="5"/>
  <c r="I122" i="5" s="1"/>
  <c r="F122" i="5"/>
  <c r="H121" i="5"/>
  <c r="I121" i="5" s="1"/>
  <c r="F121" i="5"/>
  <c r="H120" i="5"/>
  <c r="I120" i="5" s="1"/>
  <c r="F120" i="5"/>
  <c r="I119" i="5"/>
  <c r="H119" i="5"/>
  <c r="F119" i="5"/>
  <c r="H118" i="5"/>
  <c r="I118" i="5" s="1"/>
  <c r="F118" i="5"/>
  <c r="H117" i="5"/>
  <c r="I117" i="5" s="1"/>
  <c r="F117" i="5"/>
  <c r="H116" i="5"/>
  <c r="I116" i="5" s="1"/>
  <c r="F116" i="5"/>
  <c r="H115" i="5"/>
  <c r="I115" i="5" s="1"/>
  <c r="F115" i="5"/>
  <c r="H114" i="5"/>
  <c r="I114" i="5" s="1"/>
  <c r="F114" i="5"/>
  <c r="H113" i="5"/>
  <c r="I113" i="5" s="1"/>
  <c r="F113" i="5"/>
  <c r="H112" i="5"/>
  <c r="I112" i="5" s="1"/>
  <c r="F112" i="5"/>
  <c r="H111" i="5"/>
  <c r="I111" i="5" s="1"/>
  <c r="F111" i="5"/>
  <c r="H110" i="5"/>
  <c r="I110" i="5" s="1"/>
  <c r="F110" i="5"/>
  <c r="H109" i="5"/>
  <c r="I109" i="5" s="1"/>
  <c r="F109" i="5"/>
  <c r="H108" i="5"/>
  <c r="I108" i="5" s="1"/>
  <c r="F108" i="5"/>
  <c r="I107" i="5"/>
  <c r="H107" i="5"/>
  <c r="F107" i="5"/>
  <c r="H106" i="5"/>
  <c r="I106" i="5" s="1"/>
  <c r="F106" i="5"/>
  <c r="H105" i="5"/>
  <c r="I105" i="5" s="1"/>
  <c r="F105" i="5"/>
  <c r="H104" i="5"/>
  <c r="I104" i="5" s="1"/>
  <c r="F104" i="5"/>
  <c r="I103" i="5"/>
  <c r="H103" i="5"/>
  <c r="F103" i="5"/>
  <c r="H102" i="5"/>
  <c r="I102" i="5" s="1"/>
  <c r="F102" i="5"/>
  <c r="H101" i="5"/>
  <c r="I101" i="5" s="1"/>
  <c r="F101" i="5"/>
  <c r="H100" i="5"/>
  <c r="I100" i="5" s="1"/>
  <c r="F100" i="5"/>
  <c r="I99" i="5"/>
  <c r="H99" i="5"/>
  <c r="F99" i="5"/>
  <c r="H98" i="5"/>
  <c r="I98" i="5" s="1"/>
  <c r="F98" i="5"/>
  <c r="H97" i="5"/>
  <c r="I97" i="5" s="1"/>
  <c r="F97" i="5"/>
  <c r="H96" i="5"/>
  <c r="I96" i="5" s="1"/>
  <c r="F96" i="5"/>
  <c r="H95" i="5"/>
  <c r="I95" i="5" s="1"/>
  <c r="F95" i="5"/>
  <c r="H94" i="5"/>
  <c r="I94" i="5" s="1"/>
  <c r="F94" i="5"/>
  <c r="H93" i="5"/>
  <c r="I93" i="5" s="1"/>
  <c r="F93" i="5"/>
  <c r="H92" i="5"/>
  <c r="I92" i="5" s="1"/>
  <c r="F92" i="5"/>
  <c r="I91" i="5"/>
  <c r="H91" i="5"/>
  <c r="F91" i="5"/>
  <c r="H90" i="5"/>
  <c r="I90" i="5" s="1"/>
  <c r="F90" i="5"/>
  <c r="H89" i="5"/>
  <c r="I89" i="5" s="1"/>
  <c r="F89" i="5"/>
  <c r="H88" i="5"/>
  <c r="I88" i="5" s="1"/>
  <c r="F88" i="5"/>
  <c r="H87" i="5"/>
  <c r="I87" i="5" s="1"/>
  <c r="F87" i="5"/>
  <c r="H86" i="5"/>
  <c r="I86" i="5" s="1"/>
  <c r="F86" i="5"/>
  <c r="H85" i="5"/>
  <c r="I85" i="5" s="1"/>
  <c r="F85" i="5"/>
  <c r="H84" i="5"/>
  <c r="I84" i="5" s="1"/>
  <c r="F84" i="5"/>
  <c r="I83" i="5"/>
  <c r="H83" i="5"/>
  <c r="F83" i="5"/>
  <c r="H82" i="5"/>
  <c r="I82" i="5" s="1"/>
  <c r="F82" i="5"/>
  <c r="H81" i="5"/>
  <c r="I81" i="5" s="1"/>
  <c r="F81" i="5"/>
  <c r="H80" i="5"/>
  <c r="I80" i="5" s="1"/>
  <c r="F80" i="5"/>
  <c r="I79" i="5"/>
  <c r="H79" i="5"/>
  <c r="F79" i="5"/>
  <c r="H78" i="5"/>
  <c r="I78" i="5" s="1"/>
  <c r="F78" i="5"/>
  <c r="H77" i="5"/>
  <c r="I77" i="5" s="1"/>
  <c r="F77" i="5"/>
  <c r="H76" i="5"/>
  <c r="I76" i="5" s="1"/>
  <c r="F76" i="5"/>
  <c r="I75" i="5"/>
  <c r="H75" i="5"/>
  <c r="F75" i="5"/>
  <c r="H74" i="5"/>
  <c r="I74" i="5" s="1"/>
  <c r="F74" i="5"/>
  <c r="H73" i="5"/>
  <c r="I73" i="5" s="1"/>
  <c r="F73" i="5"/>
  <c r="H72" i="5"/>
  <c r="I72" i="5" s="1"/>
  <c r="F72" i="5"/>
  <c r="I71" i="5"/>
  <c r="H71" i="5"/>
  <c r="F71" i="5"/>
  <c r="H70" i="5"/>
  <c r="I70" i="5" s="1"/>
  <c r="F70" i="5"/>
  <c r="H69" i="5"/>
  <c r="I69" i="5" s="1"/>
  <c r="F69" i="5"/>
  <c r="H68" i="5"/>
  <c r="I68" i="5" s="1"/>
  <c r="F68" i="5"/>
  <c r="I67" i="5"/>
  <c r="H67" i="5"/>
  <c r="F67" i="5"/>
  <c r="H66" i="5"/>
  <c r="I66" i="5" s="1"/>
  <c r="F66" i="5"/>
  <c r="H65" i="5"/>
  <c r="I65" i="5" s="1"/>
  <c r="F65" i="5"/>
  <c r="H64" i="5"/>
  <c r="I64" i="5" s="1"/>
  <c r="F64" i="5"/>
  <c r="H63" i="5"/>
  <c r="I63" i="5" s="1"/>
  <c r="F63" i="5"/>
  <c r="H62" i="5"/>
  <c r="I62" i="5" s="1"/>
  <c r="F62" i="5"/>
  <c r="H61" i="5"/>
  <c r="I61" i="5" s="1"/>
  <c r="F61" i="5"/>
  <c r="H60" i="5"/>
  <c r="I60" i="5" s="1"/>
  <c r="F60" i="5"/>
  <c r="I59" i="5"/>
  <c r="H59" i="5"/>
  <c r="F59" i="5"/>
  <c r="H58" i="5"/>
  <c r="I58" i="5" s="1"/>
  <c r="F58" i="5"/>
  <c r="H57" i="5"/>
  <c r="I57" i="5" s="1"/>
  <c r="F57" i="5"/>
  <c r="H56" i="5"/>
  <c r="I56" i="5" s="1"/>
  <c r="F56" i="5"/>
  <c r="I55" i="5"/>
  <c r="H55" i="5"/>
  <c r="F55" i="5"/>
  <c r="H54" i="5"/>
  <c r="I54" i="5" s="1"/>
  <c r="F54" i="5"/>
  <c r="I53" i="5"/>
  <c r="H53" i="5"/>
  <c r="F53" i="5"/>
  <c r="H52" i="5"/>
  <c r="I52" i="5" s="1"/>
  <c r="F52" i="5"/>
  <c r="I51" i="5"/>
  <c r="H51" i="5"/>
  <c r="F51" i="5"/>
  <c r="H50" i="5"/>
  <c r="I50" i="5" s="1"/>
  <c r="F50" i="5"/>
  <c r="H49" i="5"/>
  <c r="I49" i="5" s="1"/>
  <c r="F49" i="5"/>
  <c r="H48" i="5"/>
  <c r="I48" i="5" s="1"/>
  <c r="F48" i="5"/>
  <c r="H47" i="5"/>
  <c r="I47" i="5" s="1"/>
  <c r="F47" i="5"/>
  <c r="H46" i="5"/>
  <c r="I46" i="5" s="1"/>
  <c r="F46" i="5"/>
  <c r="H45" i="5"/>
  <c r="I45" i="5" s="1"/>
  <c r="F45" i="5"/>
  <c r="H44" i="5"/>
  <c r="I44" i="5" s="1"/>
  <c r="F44" i="5"/>
  <c r="H43" i="5"/>
  <c r="I43" i="5" s="1"/>
  <c r="F43" i="5"/>
  <c r="H42" i="5"/>
  <c r="I42" i="5" s="1"/>
  <c r="F42" i="5"/>
  <c r="H41" i="5"/>
  <c r="I41" i="5" s="1"/>
  <c r="F41" i="5"/>
  <c r="H40" i="5"/>
  <c r="I40" i="5" s="1"/>
  <c r="F40" i="5"/>
  <c r="H39" i="5"/>
  <c r="I39" i="5" s="1"/>
  <c r="F39" i="5"/>
  <c r="H38" i="5"/>
  <c r="I38" i="5" s="1"/>
  <c r="F38" i="5"/>
  <c r="H37" i="5"/>
  <c r="I37" i="5" s="1"/>
  <c r="F37" i="5"/>
  <c r="H36" i="5"/>
  <c r="I36" i="5" s="1"/>
  <c r="F36" i="5"/>
  <c r="I35" i="5"/>
  <c r="H35" i="5"/>
  <c r="F35" i="5"/>
  <c r="H34" i="5"/>
  <c r="I34" i="5" s="1"/>
  <c r="F34" i="5"/>
  <c r="I33" i="5"/>
  <c r="H33" i="5"/>
  <c r="F33" i="5"/>
  <c r="H32" i="5"/>
  <c r="I32" i="5" s="1"/>
  <c r="F32" i="5"/>
  <c r="I31" i="5"/>
  <c r="H31" i="5"/>
  <c r="F31" i="5"/>
  <c r="H30" i="5"/>
  <c r="I30" i="5" s="1"/>
  <c r="F30" i="5"/>
  <c r="H29" i="5"/>
  <c r="I29" i="5" s="1"/>
  <c r="F29" i="5"/>
  <c r="H28" i="5"/>
  <c r="I28" i="5" s="1"/>
  <c r="F28" i="5"/>
  <c r="I27" i="5"/>
  <c r="H27" i="5"/>
  <c r="F27" i="5"/>
  <c r="H26" i="5"/>
  <c r="I26" i="5" s="1"/>
  <c r="F26" i="5"/>
  <c r="H25" i="5"/>
  <c r="I25" i="5" s="1"/>
  <c r="F25" i="5"/>
  <c r="H24" i="5"/>
  <c r="I24" i="5" s="1"/>
  <c r="F24" i="5"/>
  <c r="H23" i="5"/>
  <c r="I23" i="5" s="1"/>
  <c r="F23" i="5"/>
  <c r="H22" i="5"/>
  <c r="I22" i="5" s="1"/>
  <c r="F22" i="5"/>
  <c r="H21" i="5"/>
  <c r="I21" i="5" s="1"/>
  <c r="F21" i="5"/>
  <c r="H20" i="5"/>
  <c r="I20" i="5" s="1"/>
  <c r="F20" i="5"/>
  <c r="H19" i="5"/>
  <c r="I19" i="5" s="1"/>
  <c r="F19" i="5"/>
  <c r="H18" i="5"/>
  <c r="I18" i="5" s="1"/>
  <c r="F18" i="5"/>
  <c r="H17" i="5"/>
  <c r="I17" i="5" s="1"/>
  <c r="F17" i="5"/>
  <c r="H16" i="5"/>
  <c r="I16" i="5" s="1"/>
  <c r="F16" i="5"/>
  <c r="H15" i="5"/>
  <c r="I15" i="5" s="1"/>
  <c r="F15" i="5"/>
  <c r="L14" i="5"/>
  <c r="L13" i="5" s="1"/>
  <c r="K14" i="5"/>
  <c r="K13" i="5" s="1"/>
  <c r="G14" i="5"/>
  <c r="G13" i="5" s="1"/>
  <c r="E14" i="5"/>
  <c r="E13" i="5" s="1"/>
  <c r="D14" i="5"/>
  <c r="D13" i="5" s="1"/>
  <c r="F13" i="5" s="1"/>
  <c r="I10" i="5"/>
  <c r="J273" i="4"/>
  <c r="F273" i="4"/>
  <c r="L273" i="4" s="1"/>
  <c r="J272" i="4"/>
  <c r="F272" i="4"/>
  <c r="J271" i="4"/>
  <c r="F271" i="4"/>
  <c r="L271" i="4" s="1"/>
  <c r="M271" i="4" s="1"/>
  <c r="J270" i="4"/>
  <c r="M270" i="4" s="1"/>
  <c r="F270" i="4"/>
  <c r="L270" i="4" s="1"/>
  <c r="J269" i="4"/>
  <c r="F269" i="4"/>
  <c r="J268" i="4"/>
  <c r="F268" i="4"/>
  <c r="L268" i="4" s="1"/>
  <c r="M268" i="4" s="1"/>
  <c r="J267" i="4"/>
  <c r="F267" i="4"/>
  <c r="L267" i="4" s="1"/>
  <c r="J266" i="4"/>
  <c r="F266" i="4"/>
  <c r="J265" i="4"/>
  <c r="F265" i="4"/>
  <c r="L265" i="4" s="1"/>
  <c r="M265" i="4" s="1"/>
  <c r="J264" i="4"/>
  <c r="M264" i="4" s="1"/>
  <c r="F264" i="4"/>
  <c r="L264" i="4" s="1"/>
  <c r="J263" i="4"/>
  <c r="F263" i="4"/>
  <c r="J262" i="4"/>
  <c r="F262" i="4"/>
  <c r="L262" i="4" s="1"/>
  <c r="M262" i="4" s="1"/>
  <c r="J261" i="4"/>
  <c r="F261" i="4"/>
  <c r="L261" i="4" s="1"/>
  <c r="J260" i="4"/>
  <c r="F260" i="4"/>
  <c r="J259" i="4"/>
  <c r="F259" i="4"/>
  <c r="L259" i="4" s="1"/>
  <c r="M259" i="4" s="1"/>
  <c r="J258" i="4"/>
  <c r="M258" i="4" s="1"/>
  <c r="F258" i="4"/>
  <c r="L258" i="4" s="1"/>
  <c r="J257" i="4"/>
  <c r="F257" i="4"/>
  <c r="J256" i="4"/>
  <c r="F256" i="4"/>
  <c r="L256" i="4" s="1"/>
  <c r="M256" i="4" s="1"/>
  <c r="J255" i="4"/>
  <c r="F255" i="4"/>
  <c r="L255" i="4" s="1"/>
  <c r="J254" i="4"/>
  <c r="F254" i="4"/>
  <c r="J253" i="4"/>
  <c r="F253" i="4"/>
  <c r="L253" i="4" s="1"/>
  <c r="M253" i="4" s="1"/>
  <c r="J252" i="4"/>
  <c r="M252" i="4" s="1"/>
  <c r="F252" i="4"/>
  <c r="L252" i="4" s="1"/>
  <c r="J251" i="4"/>
  <c r="F251" i="4"/>
  <c r="J250" i="4"/>
  <c r="F250" i="4"/>
  <c r="F249" i="4" s="1"/>
  <c r="J249" i="4"/>
  <c r="I249" i="4"/>
  <c r="H249" i="4"/>
  <c r="E249" i="4"/>
  <c r="D249" i="4"/>
  <c r="C249" i="4"/>
  <c r="L248" i="4"/>
  <c r="J248" i="4"/>
  <c r="M248" i="4" s="1"/>
  <c r="F248" i="4"/>
  <c r="L247" i="4"/>
  <c r="M247" i="4" s="1"/>
  <c r="J247" i="4"/>
  <c r="F247" i="4"/>
  <c r="J246" i="4"/>
  <c r="F246" i="4"/>
  <c r="L246" i="4" s="1"/>
  <c r="L245" i="4"/>
  <c r="J245" i="4"/>
  <c r="M245" i="4" s="1"/>
  <c r="F245" i="4"/>
  <c r="L244" i="4"/>
  <c r="M244" i="4" s="1"/>
  <c r="J244" i="4"/>
  <c r="F244" i="4"/>
  <c r="J243" i="4"/>
  <c r="M243" i="4" s="1"/>
  <c r="F243" i="4"/>
  <c r="L243" i="4" s="1"/>
  <c r="L242" i="4"/>
  <c r="J242" i="4"/>
  <c r="M242" i="4" s="1"/>
  <c r="F242" i="4"/>
  <c r="L241" i="4"/>
  <c r="M241" i="4" s="1"/>
  <c r="J241" i="4"/>
  <c r="F241" i="4"/>
  <c r="J240" i="4"/>
  <c r="F240" i="4"/>
  <c r="L240" i="4" s="1"/>
  <c r="L239" i="4"/>
  <c r="J239" i="4"/>
  <c r="M239" i="4" s="1"/>
  <c r="F239" i="4"/>
  <c r="L238" i="4"/>
  <c r="M238" i="4" s="1"/>
  <c r="J238" i="4"/>
  <c r="F238" i="4"/>
  <c r="J237" i="4"/>
  <c r="F237" i="4"/>
  <c r="L237" i="4" s="1"/>
  <c r="L236" i="4"/>
  <c r="J236" i="4"/>
  <c r="M236" i="4" s="1"/>
  <c r="F236" i="4"/>
  <c r="L235" i="4"/>
  <c r="M235" i="4" s="1"/>
  <c r="J235" i="4"/>
  <c r="F235" i="4"/>
  <c r="J234" i="4"/>
  <c r="M234" i="4" s="1"/>
  <c r="F234" i="4"/>
  <c r="L234" i="4" s="1"/>
  <c r="L233" i="4"/>
  <c r="J233" i="4"/>
  <c r="M233" i="4" s="1"/>
  <c r="F233" i="4"/>
  <c r="L232" i="4"/>
  <c r="M232" i="4" s="1"/>
  <c r="J232" i="4"/>
  <c r="F232" i="4"/>
  <c r="J231" i="4"/>
  <c r="F231" i="4"/>
  <c r="L231" i="4" s="1"/>
  <c r="L230" i="4"/>
  <c r="J230" i="4"/>
  <c r="M230" i="4" s="1"/>
  <c r="F230" i="4"/>
  <c r="L229" i="4"/>
  <c r="M229" i="4" s="1"/>
  <c r="J229" i="4"/>
  <c r="F229" i="4"/>
  <c r="J228" i="4"/>
  <c r="F228" i="4"/>
  <c r="L228" i="4" s="1"/>
  <c r="L227" i="4"/>
  <c r="J227" i="4"/>
  <c r="M227" i="4" s="1"/>
  <c r="F227" i="4"/>
  <c r="L226" i="4"/>
  <c r="M226" i="4" s="1"/>
  <c r="J226" i="4"/>
  <c r="F226" i="4"/>
  <c r="J225" i="4"/>
  <c r="M225" i="4" s="1"/>
  <c r="F225" i="4"/>
  <c r="L225" i="4" s="1"/>
  <c r="L224" i="4"/>
  <c r="J224" i="4"/>
  <c r="M224" i="4" s="1"/>
  <c r="F224" i="4"/>
  <c r="L223" i="4"/>
  <c r="M223" i="4" s="1"/>
  <c r="J223" i="4"/>
  <c r="F223" i="4"/>
  <c r="J222" i="4"/>
  <c r="F222" i="4"/>
  <c r="L222" i="4" s="1"/>
  <c r="L221" i="4"/>
  <c r="J221" i="4"/>
  <c r="M221" i="4" s="1"/>
  <c r="F221" i="4"/>
  <c r="L220" i="4"/>
  <c r="M220" i="4" s="1"/>
  <c r="J220" i="4"/>
  <c r="F220" i="4"/>
  <c r="J219" i="4"/>
  <c r="F219" i="4"/>
  <c r="L219" i="4" s="1"/>
  <c r="L218" i="4"/>
  <c r="J218" i="4"/>
  <c r="M218" i="4" s="1"/>
  <c r="F218" i="4"/>
  <c r="L217" i="4"/>
  <c r="M217" i="4" s="1"/>
  <c r="J217" i="4"/>
  <c r="F217" i="4"/>
  <c r="J216" i="4"/>
  <c r="M216" i="4" s="1"/>
  <c r="F216" i="4"/>
  <c r="L216" i="4" s="1"/>
  <c r="L215" i="4"/>
  <c r="J215" i="4"/>
  <c r="M215" i="4" s="1"/>
  <c r="F215" i="4"/>
  <c r="L214" i="4"/>
  <c r="M214" i="4" s="1"/>
  <c r="J214" i="4"/>
  <c r="F214" i="4"/>
  <c r="J213" i="4"/>
  <c r="F213" i="4"/>
  <c r="L213" i="4" s="1"/>
  <c r="L212" i="4"/>
  <c r="J212" i="4"/>
  <c r="M212" i="4" s="1"/>
  <c r="F212" i="4"/>
  <c r="L211" i="4"/>
  <c r="M211" i="4" s="1"/>
  <c r="J211" i="4"/>
  <c r="F211" i="4"/>
  <c r="J210" i="4"/>
  <c r="F210" i="4"/>
  <c r="L210" i="4" s="1"/>
  <c r="L209" i="4"/>
  <c r="J209" i="4"/>
  <c r="M209" i="4" s="1"/>
  <c r="F209" i="4"/>
  <c r="L208" i="4"/>
  <c r="M208" i="4" s="1"/>
  <c r="J208" i="4"/>
  <c r="F208" i="4"/>
  <c r="J207" i="4"/>
  <c r="M207" i="4" s="1"/>
  <c r="F207" i="4"/>
  <c r="L207" i="4" s="1"/>
  <c r="L206" i="4"/>
  <c r="J206" i="4"/>
  <c r="M206" i="4" s="1"/>
  <c r="F206" i="4"/>
  <c r="L205" i="4"/>
  <c r="M205" i="4" s="1"/>
  <c r="J205" i="4"/>
  <c r="F205" i="4"/>
  <c r="J204" i="4"/>
  <c r="F204" i="4"/>
  <c r="L204" i="4" s="1"/>
  <c r="L203" i="4"/>
  <c r="J203" i="4"/>
  <c r="M203" i="4" s="1"/>
  <c r="F203" i="4"/>
  <c r="L202" i="4"/>
  <c r="M202" i="4" s="1"/>
  <c r="J202" i="4"/>
  <c r="F202" i="4"/>
  <c r="J201" i="4"/>
  <c r="F201" i="4"/>
  <c r="L201" i="4" s="1"/>
  <c r="L200" i="4"/>
  <c r="J200" i="4"/>
  <c r="M200" i="4" s="1"/>
  <c r="F200" i="4"/>
  <c r="L199" i="4"/>
  <c r="M199" i="4" s="1"/>
  <c r="J199" i="4"/>
  <c r="F199" i="4"/>
  <c r="J198" i="4"/>
  <c r="M198" i="4" s="1"/>
  <c r="F198" i="4"/>
  <c r="L198" i="4" s="1"/>
  <c r="L197" i="4"/>
  <c r="J197" i="4"/>
  <c r="M197" i="4" s="1"/>
  <c r="F197" i="4"/>
  <c r="L196" i="4"/>
  <c r="M196" i="4" s="1"/>
  <c r="J196" i="4"/>
  <c r="F196" i="4"/>
  <c r="J195" i="4"/>
  <c r="F195" i="4"/>
  <c r="L195" i="4" s="1"/>
  <c r="L194" i="4"/>
  <c r="J194" i="4"/>
  <c r="M194" i="4" s="1"/>
  <c r="F194" i="4"/>
  <c r="L193" i="4"/>
  <c r="M193" i="4" s="1"/>
  <c r="J193" i="4"/>
  <c r="F193" i="4"/>
  <c r="J192" i="4"/>
  <c r="F192" i="4"/>
  <c r="L192" i="4" s="1"/>
  <c r="L191" i="4"/>
  <c r="J191" i="4"/>
  <c r="M191" i="4" s="1"/>
  <c r="F191" i="4"/>
  <c r="L190" i="4"/>
  <c r="M190" i="4" s="1"/>
  <c r="J190" i="4"/>
  <c r="F190" i="4"/>
  <c r="J189" i="4"/>
  <c r="M189" i="4" s="1"/>
  <c r="F189" i="4"/>
  <c r="L189" i="4" s="1"/>
  <c r="L188" i="4"/>
  <c r="J188" i="4"/>
  <c r="M188" i="4" s="1"/>
  <c r="F188" i="4"/>
  <c r="L187" i="4"/>
  <c r="M187" i="4" s="1"/>
  <c r="J187" i="4"/>
  <c r="F187" i="4"/>
  <c r="J186" i="4"/>
  <c r="F186" i="4"/>
  <c r="L186" i="4" s="1"/>
  <c r="L185" i="4"/>
  <c r="J185" i="4"/>
  <c r="M185" i="4" s="1"/>
  <c r="F185" i="4"/>
  <c r="L184" i="4"/>
  <c r="M184" i="4" s="1"/>
  <c r="J184" i="4"/>
  <c r="F184" i="4"/>
  <c r="J183" i="4"/>
  <c r="F183" i="4"/>
  <c r="L183" i="4" s="1"/>
  <c r="L182" i="4"/>
  <c r="J182" i="4"/>
  <c r="M182" i="4" s="1"/>
  <c r="F182" i="4"/>
  <c r="L181" i="4"/>
  <c r="M181" i="4" s="1"/>
  <c r="J181" i="4"/>
  <c r="F181" i="4"/>
  <c r="J180" i="4"/>
  <c r="M180" i="4" s="1"/>
  <c r="F180" i="4"/>
  <c r="L180" i="4" s="1"/>
  <c r="L179" i="4"/>
  <c r="J179" i="4"/>
  <c r="M179" i="4" s="1"/>
  <c r="F179" i="4"/>
  <c r="L178" i="4"/>
  <c r="M178" i="4" s="1"/>
  <c r="J178" i="4"/>
  <c r="F178" i="4"/>
  <c r="J177" i="4"/>
  <c r="F177" i="4"/>
  <c r="L177" i="4" s="1"/>
  <c r="L176" i="4"/>
  <c r="J176" i="4"/>
  <c r="M176" i="4" s="1"/>
  <c r="F176" i="4"/>
  <c r="L175" i="4"/>
  <c r="M175" i="4" s="1"/>
  <c r="J175" i="4"/>
  <c r="F175" i="4"/>
  <c r="J174" i="4"/>
  <c r="F174" i="4"/>
  <c r="L174" i="4" s="1"/>
  <c r="L173" i="4"/>
  <c r="J173" i="4"/>
  <c r="M173" i="4" s="1"/>
  <c r="F173" i="4"/>
  <c r="L172" i="4"/>
  <c r="M172" i="4" s="1"/>
  <c r="J172" i="4"/>
  <c r="F172" i="4"/>
  <c r="J171" i="4"/>
  <c r="M171" i="4" s="1"/>
  <c r="F171" i="4"/>
  <c r="L171" i="4" s="1"/>
  <c r="L170" i="4"/>
  <c r="J170" i="4"/>
  <c r="M170" i="4" s="1"/>
  <c r="F170" i="4"/>
  <c r="L169" i="4"/>
  <c r="M169" i="4" s="1"/>
  <c r="J169" i="4"/>
  <c r="F169" i="4"/>
  <c r="J168" i="4"/>
  <c r="F168" i="4"/>
  <c r="L168" i="4" s="1"/>
  <c r="L167" i="4"/>
  <c r="J167" i="4"/>
  <c r="M167" i="4" s="1"/>
  <c r="F167" i="4"/>
  <c r="L166" i="4"/>
  <c r="M166" i="4" s="1"/>
  <c r="J166" i="4"/>
  <c r="F166" i="4"/>
  <c r="J165" i="4"/>
  <c r="F165" i="4"/>
  <c r="L165" i="4" s="1"/>
  <c r="L164" i="4"/>
  <c r="J164" i="4"/>
  <c r="M164" i="4" s="1"/>
  <c r="F164" i="4"/>
  <c r="L163" i="4"/>
  <c r="M163" i="4" s="1"/>
  <c r="J163" i="4"/>
  <c r="F163" i="4"/>
  <c r="J162" i="4"/>
  <c r="M162" i="4" s="1"/>
  <c r="F162" i="4"/>
  <c r="L162" i="4" s="1"/>
  <c r="L161" i="4"/>
  <c r="J161" i="4"/>
  <c r="M161" i="4" s="1"/>
  <c r="F161" i="4"/>
  <c r="L160" i="4"/>
  <c r="M160" i="4" s="1"/>
  <c r="J160" i="4"/>
  <c r="F160" i="4"/>
  <c r="J159" i="4"/>
  <c r="F159" i="4"/>
  <c r="L159" i="4" s="1"/>
  <c r="L158" i="4"/>
  <c r="J158" i="4"/>
  <c r="M158" i="4" s="1"/>
  <c r="F158" i="4"/>
  <c r="L157" i="4"/>
  <c r="M157" i="4" s="1"/>
  <c r="J157" i="4"/>
  <c r="F157" i="4"/>
  <c r="J156" i="4"/>
  <c r="F156" i="4"/>
  <c r="L156" i="4" s="1"/>
  <c r="L155" i="4"/>
  <c r="J155" i="4"/>
  <c r="M155" i="4" s="1"/>
  <c r="F155" i="4"/>
  <c r="L154" i="4"/>
  <c r="M154" i="4" s="1"/>
  <c r="J154" i="4"/>
  <c r="F154" i="4"/>
  <c r="J153" i="4"/>
  <c r="M153" i="4" s="1"/>
  <c r="F153" i="4"/>
  <c r="L153" i="4" s="1"/>
  <c r="L152" i="4"/>
  <c r="J152" i="4"/>
  <c r="M152" i="4" s="1"/>
  <c r="F152" i="4"/>
  <c r="L151" i="4"/>
  <c r="M151" i="4" s="1"/>
  <c r="J151" i="4"/>
  <c r="F151" i="4"/>
  <c r="J150" i="4"/>
  <c r="F150" i="4"/>
  <c r="L150" i="4" s="1"/>
  <c r="L149" i="4"/>
  <c r="J149" i="4"/>
  <c r="M149" i="4" s="1"/>
  <c r="F149" i="4"/>
  <c r="L148" i="4"/>
  <c r="M148" i="4" s="1"/>
  <c r="J148" i="4"/>
  <c r="F148" i="4"/>
  <c r="J147" i="4"/>
  <c r="F147" i="4"/>
  <c r="L147" i="4" s="1"/>
  <c r="L146" i="4"/>
  <c r="J146" i="4"/>
  <c r="M146" i="4" s="1"/>
  <c r="F146" i="4"/>
  <c r="L145" i="4"/>
  <c r="M145" i="4" s="1"/>
  <c r="J145" i="4"/>
  <c r="F145" i="4"/>
  <c r="J144" i="4"/>
  <c r="M144" i="4" s="1"/>
  <c r="F144" i="4"/>
  <c r="L144" i="4" s="1"/>
  <c r="L143" i="4"/>
  <c r="J143" i="4"/>
  <c r="M143" i="4" s="1"/>
  <c r="F143" i="4"/>
  <c r="L142" i="4"/>
  <c r="M142" i="4" s="1"/>
  <c r="J142" i="4"/>
  <c r="F142" i="4"/>
  <c r="J141" i="4"/>
  <c r="F141" i="4"/>
  <c r="L141" i="4" s="1"/>
  <c r="L140" i="4"/>
  <c r="J140" i="4"/>
  <c r="M140" i="4" s="1"/>
  <c r="F140" i="4"/>
  <c r="L139" i="4"/>
  <c r="M139" i="4" s="1"/>
  <c r="J139" i="4"/>
  <c r="F139" i="4"/>
  <c r="J138" i="4"/>
  <c r="F138" i="4"/>
  <c r="L138" i="4" s="1"/>
  <c r="L137" i="4"/>
  <c r="J137" i="4"/>
  <c r="M137" i="4" s="1"/>
  <c r="F137" i="4"/>
  <c r="L136" i="4"/>
  <c r="M136" i="4" s="1"/>
  <c r="J136" i="4"/>
  <c r="F136" i="4"/>
  <c r="J135" i="4"/>
  <c r="M135" i="4" s="1"/>
  <c r="F135" i="4"/>
  <c r="L135" i="4" s="1"/>
  <c r="L134" i="4"/>
  <c r="J134" i="4"/>
  <c r="M134" i="4" s="1"/>
  <c r="F134" i="4"/>
  <c r="L133" i="4"/>
  <c r="M133" i="4" s="1"/>
  <c r="J133" i="4"/>
  <c r="F133" i="4"/>
  <c r="J132" i="4"/>
  <c r="F132" i="4"/>
  <c r="L132" i="4" s="1"/>
  <c r="L131" i="4"/>
  <c r="J131" i="4"/>
  <c r="M131" i="4" s="1"/>
  <c r="F131" i="4"/>
  <c r="L130" i="4"/>
  <c r="M130" i="4" s="1"/>
  <c r="J130" i="4"/>
  <c r="F130" i="4"/>
  <c r="J129" i="4"/>
  <c r="F129" i="4"/>
  <c r="L129" i="4" s="1"/>
  <c r="L128" i="4"/>
  <c r="J128" i="4"/>
  <c r="M128" i="4" s="1"/>
  <c r="F128" i="4"/>
  <c r="L127" i="4"/>
  <c r="M127" i="4" s="1"/>
  <c r="J127" i="4"/>
  <c r="F127" i="4"/>
  <c r="J126" i="4"/>
  <c r="M126" i="4" s="1"/>
  <c r="F126" i="4"/>
  <c r="L126" i="4" s="1"/>
  <c r="L125" i="4"/>
  <c r="J125" i="4"/>
  <c r="M125" i="4" s="1"/>
  <c r="F125" i="4"/>
  <c r="L124" i="4"/>
  <c r="M124" i="4" s="1"/>
  <c r="J124" i="4"/>
  <c r="F124" i="4"/>
  <c r="J123" i="4"/>
  <c r="F123" i="4"/>
  <c r="L123" i="4" s="1"/>
  <c r="L122" i="4"/>
  <c r="J122" i="4"/>
  <c r="M122" i="4" s="1"/>
  <c r="F122" i="4"/>
  <c r="L121" i="4"/>
  <c r="M121" i="4" s="1"/>
  <c r="J121" i="4"/>
  <c r="F121" i="4"/>
  <c r="J120" i="4"/>
  <c r="F120" i="4"/>
  <c r="L120" i="4" s="1"/>
  <c r="L119" i="4"/>
  <c r="J119" i="4"/>
  <c r="M119" i="4" s="1"/>
  <c r="F119" i="4"/>
  <c r="L118" i="4"/>
  <c r="M118" i="4" s="1"/>
  <c r="J118" i="4"/>
  <c r="F118" i="4"/>
  <c r="J117" i="4"/>
  <c r="M117" i="4" s="1"/>
  <c r="F117" i="4"/>
  <c r="L117" i="4" s="1"/>
  <c r="L116" i="4"/>
  <c r="J116" i="4"/>
  <c r="M116" i="4" s="1"/>
  <c r="F116" i="4"/>
  <c r="L115" i="4"/>
  <c r="M115" i="4" s="1"/>
  <c r="J115" i="4"/>
  <c r="F115" i="4"/>
  <c r="J114" i="4"/>
  <c r="F114" i="4"/>
  <c r="L114" i="4" s="1"/>
  <c r="L113" i="4"/>
  <c r="J113" i="4"/>
  <c r="M113" i="4" s="1"/>
  <c r="F113" i="4"/>
  <c r="L112" i="4"/>
  <c r="M112" i="4" s="1"/>
  <c r="J112" i="4"/>
  <c r="F112" i="4"/>
  <c r="J111" i="4"/>
  <c r="F111" i="4"/>
  <c r="L111" i="4" s="1"/>
  <c r="L110" i="4"/>
  <c r="J110" i="4"/>
  <c r="M110" i="4" s="1"/>
  <c r="F110" i="4"/>
  <c r="L109" i="4"/>
  <c r="M109" i="4" s="1"/>
  <c r="J109" i="4"/>
  <c r="F109" i="4"/>
  <c r="J108" i="4"/>
  <c r="M108" i="4" s="1"/>
  <c r="F108" i="4"/>
  <c r="L108" i="4" s="1"/>
  <c r="L107" i="4"/>
  <c r="J107" i="4"/>
  <c r="M107" i="4" s="1"/>
  <c r="F107" i="4"/>
  <c r="L106" i="4"/>
  <c r="M106" i="4" s="1"/>
  <c r="J106" i="4"/>
  <c r="F106" i="4"/>
  <c r="J105" i="4"/>
  <c r="F105" i="4"/>
  <c r="L105" i="4" s="1"/>
  <c r="L104" i="4"/>
  <c r="J104" i="4"/>
  <c r="M104" i="4" s="1"/>
  <c r="F104" i="4"/>
  <c r="L103" i="4"/>
  <c r="M103" i="4" s="1"/>
  <c r="J103" i="4"/>
  <c r="F103" i="4"/>
  <c r="J102" i="4"/>
  <c r="F102" i="4"/>
  <c r="L102" i="4" s="1"/>
  <c r="L101" i="4"/>
  <c r="J101" i="4"/>
  <c r="M101" i="4" s="1"/>
  <c r="F101" i="4"/>
  <c r="L100" i="4"/>
  <c r="M100" i="4" s="1"/>
  <c r="J100" i="4"/>
  <c r="F100" i="4"/>
  <c r="J99" i="4"/>
  <c r="M99" i="4" s="1"/>
  <c r="F99" i="4"/>
  <c r="L99" i="4" s="1"/>
  <c r="L98" i="4"/>
  <c r="J98" i="4"/>
  <c r="M98" i="4" s="1"/>
  <c r="F98" i="4"/>
  <c r="L97" i="4"/>
  <c r="M97" i="4" s="1"/>
  <c r="J97" i="4"/>
  <c r="F97" i="4"/>
  <c r="J96" i="4"/>
  <c r="F96" i="4"/>
  <c r="L96" i="4" s="1"/>
  <c r="L95" i="4"/>
  <c r="J95" i="4"/>
  <c r="M95" i="4" s="1"/>
  <c r="F95" i="4"/>
  <c r="L94" i="4"/>
  <c r="M94" i="4" s="1"/>
  <c r="J94" i="4"/>
  <c r="F94" i="4"/>
  <c r="J93" i="4"/>
  <c r="F93" i="4"/>
  <c r="L93" i="4" s="1"/>
  <c r="L92" i="4"/>
  <c r="J92" i="4"/>
  <c r="M92" i="4" s="1"/>
  <c r="F92" i="4"/>
  <c r="L91" i="4"/>
  <c r="M91" i="4" s="1"/>
  <c r="J91" i="4"/>
  <c r="F91" i="4"/>
  <c r="J90" i="4"/>
  <c r="M90" i="4" s="1"/>
  <c r="F90" i="4"/>
  <c r="L90" i="4" s="1"/>
  <c r="L89" i="4"/>
  <c r="J89" i="4"/>
  <c r="M89" i="4" s="1"/>
  <c r="F89" i="4"/>
  <c r="L88" i="4"/>
  <c r="M88" i="4" s="1"/>
  <c r="J88" i="4"/>
  <c r="F88" i="4"/>
  <c r="J87" i="4"/>
  <c r="F87" i="4"/>
  <c r="L87" i="4" s="1"/>
  <c r="L86" i="4"/>
  <c r="J86" i="4"/>
  <c r="M86" i="4" s="1"/>
  <c r="F86" i="4"/>
  <c r="L85" i="4"/>
  <c r="M85" i="4" s="1"/>
  <c r="J85" i="4"/>
  <c r="F85" i="4"/>
  <c r="J84" i="4"/>
  <c r="F84" i="4"/>
  <c r="L84" i="4" s="1"/>
  <c r="L83" i="4"/>
  <c r="J83" i="4"/>
  <c r="M83" i="4" s="1"/>
  <c r="F83" i="4"/>
  <c r="L82" i="4"/>
  <c r="M82" i="4" s="1"/>
  <c r="J82" i="4"/>
  <c r="F82" i="4"/>
  <c r="J81" i="4"/>
  <c r="M81" i="4" s="1"/>
  <c r="F81" i="4"/>
  <c r="L81" i="4" s="1"/>
  <c r="L80" i="4"/>
  <c r="J80" i="4"/>
  <c r="M80" i="4" s="1"/>
  <c r="F80" i="4"/>
  <c r="L79" i="4"/>
  <c r="M79" i="4" s="1"/>
  <c r="J79" i="4"/>
  <c r="F79" i="4"/>
  <c r="J78" i="4"/>
  <c r="F78" i="4"/>
  <c r="L78" i="4" s="1"/>
  <c r="L77" i="4"/>
  <c r="J77" i="4"/>
  <c r="M77" i="4" s="1"/>
  <c r="F77" i="4"/>
  <c r="L76" i="4"/>
  <c r="M76" i="4" s="1"/>
  <c r="J76" i="4"/>
  <c r="F76" i="4"/>
  <c r="J75" i="4"/>
  <c r="F75" i="4"/>
  <c r="L75" i="4" s="1"/>
  <c r="L74" i="4"/>
  <c r="J74" i="4"/>
  <c r="M74" i="4" s="1"/>
  <c r="F74" i="4"/>
  <c r="L73" i="4"/>
  <c r="M73" i="4" s="1"/>
  <c r="J73" i="4"/>
  <c r="F73" i="4"/>
  <c r="J72" i="4"/>
  <c r="M72" i="4" s="1"/>
  <c r="F72" i="4"/>
  <c r="L72" i="4" s="1"/>
  <c r="L71" i="4"/>
  <c r="J71" i="4"/>
  <c r="M71" i="4" s="1"/>
  <c r="F71" i="4"/>
  <c r="L70" i="4"/>
  <c r="M70" i="4" s="1"/>
  <c r="J70" i="4"/>
  <c r="F70" i="4"/>
  <c r="J69" i="4"/>
  <c r="F69" i="4"/>
  <c r="L69" i="4" s="1"/>
  <c r="L68" i="4"/>
  <c r="J68" i="4"/>
  <c r="M68" i="4" s="1"/>
  <c r="F68" i="4"/>
  <c r="L67" i="4"/>
  <c r="M67" i="4" s="1"/>
  <c r="J67" i="4"/>
  <c r="F67" i="4"/>
  <c r="J66" i="4"/>
  <c r="F66" i="4"/>
  <c r="L66" i="4" s="1"/>
  <c r="L65" i="4"/>
  <c r="J65" i="4"/>
  <c r="M65" i="4" s="1"/>
  <c r="F65" i="4"/>
  <c r="L64" i="4"/>
  <c r="M64" i="4" s="1"/>
  <c r="J64" i="4"/>
  <c r="F64" i="4"/>
  <c r="J63" i="4"/>
  <c r="M63" i="4" s="1"/>
  <c r="F63" i="4"/>
  <c r="L63" i="4" s="1"/>
  <c r="L62" i="4"/>
  <c r="J62" i="4"/>
  <c r="M62" i="4" s="1"/>
  <c r="F62" i="4"/>
  <c r="L61" i="4"/>
  <c r="M61" i="4" s="1"/>
  <c r="J61" i="4"/>
  <c r="F61" i="4"/>
  <c r="J60" i="4"/>
  <c r="F60" i="4"/>
  <c r="L60" i="4" s="1"/>
  <c r="L59" i="4"/>
  <c r="J59" i="4"/>
  <c r="M59" i="4" s="1"/>
  <c r="F59" i="4"/>
  <c r="L58" i="4"/>
  <c r="M58" i="4" s="1"/>
  <c r="J58" i="4"/>
  <c r="F58" i="4"/>
  <c r="J57" i="4"/>
  <c r="F57" i="4"/>
  <c r="L57" i="4" s="1"/>
  <c r="L56" i="4"/>
  <c r="J56" i="4"/>
  <c r="M56" i="4" s="1"/>
  <c r="F56" i="4"/>
  <c r="L55" i="4"/>
  <c r="M55" i="4" s="1"/>
  <c r="J55" i="4"/>
  <c r="F55" i="4"/>
  <c r="J54" i="4"/>
  <c r="M54" i="4" s="1"/>
  <c r="F54" i="4"/>
  <c r="L54" i="4" s="1"/>
  <c r="L53" i="4"/>
  <c r="J53" i="4"/>
  <c r="M53" i="4" s="1"/>
  <c r="F53" i="4"/>
  <c r="L52" i="4"/>
  <c r="M52" i="4" s="1"/>
  <c r="J52" i="4"/>
  <c r="F52" i="4"/>
  <c r="J51" i="4"/>
  <c r="F51" i="4"/>
  <c r="L51" i="4" s="1"/>
  <c r="L50" i="4"/>
  <c r="J50" i="4"/>
  <c r="M50" i="4" s="1"/>
  <c r="F50" i="4"/>
  <c r="L49" i="4"/>
  <c r="M49" i="4" s="1"/>
  <c r="J49" i="4"/>
  <c r="F49" i="4"/>
  <c r="J48" i="4"/>
  <c r="F48" i="4"/>
  <c r="L48" i="4" s="1"/>
  <c r="L47" i="4"/>
  <c r="J47" i="4"/>
  <c r="M47" i="4" s="1"/>
  <c r="F47" i="4"/>
  <c r="L46" i="4"/>
  <c r="M46" i="4" s="1"/>
  <c r="J46" i="4"/>
  <c r="F46" i="4"/>
  <c r="J45" i="4"/>
  <c r="M45" i="4" s="1"/>
  <c r="F45" i="4"/>
  <c r="L45" i="4" s="1"/>
  <c r="L44" i="4"/>
  <c r="J44" i="4"/>
  <c r="M44" i="4" s="1"/>
  <c r="F44" i="4"/>
  <c r="L43" i="4"/>
  <c r="M43" i="4" s="1"/>
  <c r="J43" i="4"/>
  <c r="F43" i="4"/>
  <c r="J42" i="4"/>
  <c r="F42" i="4"/>
  <c r="L42" i="4" s="1"/>
  <c r="L41" i="4"/>
  <c r="J41" i="4"/>
  <c r="M41" i="4" s="1"/>
  <c r="F41" i="4"/>
  <c r="L40" i="4"/>
  <c r="M40" i="4" s="1"/>
  <c r="J40" i="4"/>
  <c r="F40" i="4"/>
  <c r="J39" i="4"/>
  <c r="F39" i="4"/>
  <c r="L39" i="4" s="1"/>
  <c r="L38" i="4"/>
  <c r="J38" i="4"/>
  <c r="M38" i="4" s="1"/>
  <c r="F38" i="4"/>
  <c r="L37" i="4"/>
  <c r="M37" i="4" s="1"/>
  <c r="J37" i="4"/>
  <c r="F37" i="4"/>
  <c r="J36" i="4"/>
  <c r="M36" i="4" s="1"/>
  <c r="F36" i="4"/>
  <c r="L36" i="4" s="1"/>
  <c r="L35" i="4"/>
  <c r="J35" i="4"/>
  <c r="M35" i="4" s="1"/>
  <c r="F35" i="4"/>
  <c r="L34" i="4"/>
  <c r="M34" i="4" s="1"/>
  <c r="J34" i="4"/>
  <c r="F34" i="4"/>
  <c r="J33" i="4"/>
  <c r="F33" i="4"/>
  <c r="L33" i="4" s="1"/>
  <c r="L32" i="4"/>
  <c r="J32" i="4"/>
  <c r="M32" i="4" s="1"/>
  <c r="F32" i="4"/>
  <c r="L31" i="4"/>
  <c r="M31" i="4" s="1"/>
  <c r="J31" i="4"/>
  <c r="F31" i="4"/>
  <c r="J30" i="4"/>
  <c r="F30" i="4"/>
  <c r="L30" i="4" s="1"/>
  <c r="L29" i="4"/>
  <c r="J29" i="4"/>
  <c r="M29" i="4" s="1"/>
  <c r="F29" i="4"/>
  <c r="L28" i="4"/>
  <c r="M28" i="4" s="1"/>
  <c r="J28" i="4"/>
  <c r="F28" i="4"/>
  <c r="J27" i="4"/>
  <c r="M27" i="4" s="1"/>
  <c r="F27" i="4"/>
  <c r="L27" i="4" s="1"/>
  <c r="L26" i="4"/>
  <c r="J26" i="4"/>
  <c r="M26" i="4" s="1"/>
  <c r="F26" i="4"/>
  <c r="L25" i="4"/>
  <c r="M25" i="4" s="1"/>
  <c r="J25" i="4"/>
  <c r="F25" i="4"/>
  <c r="J24" i="4"/>
  <c r="F24" i="4"/>
  <c r="L24" i="4" s="1"/>
  <c r="L23" i="4"/>
  <c r="J23" i="4"/>
  <c r="M23" i="4" s="1"/>
  <c r="F23" i="4"/>
  <c r="L22" i="4"/>
  <c r="M22" i="4" s="1"/>
  <c r="J22" i="4"/>
  <c r="F22" i="4"/>
  <c r="J21" i="4"/>
  <c r="F21" i="4"/>
  <c r="L21" i="4" s="1"/>
  <c r="L20" i="4"/>
  <c r="J20" i="4"/>
  <c r="M20" i="4" s="1"/>
  <c r="F20" i="4"/>
  <c r="L19" i="4"/>
  <c r="M19" i="4" s="1"/>
  <c r="J19" i="4"/>
  <c r="F19" i="4"/>
  <c r="J18" i="4"/>
  <c r="M18" i="4" s="1"/>
  <c r="F18" i="4"/>
  <c r="L18" i="4" s="1"/>
  <c r="L17" i="4"/>
  <c r="J17" i="4"/>
  <c r="M17" i="4" s="1"/>
  <c r="F17" i="4"/>
  <c r="L16" i="4"/>
  <c r="M16" i="4" s="1"/>
  <c r="J16" i="4"/>
  <c r="F16" i="4"/>
  <c r="J15" i="4"/>
  <c r="J14" i="4" s="1"/>
  <c r="J13" i="4" s="1"/>
  <c r="F15" i="4"/>
  <c r="L15" i="4" s="1"/>
  <c r="I14" i="4"/>
  <c r="I13" i="4" s="1"/>
  <c r="H14" i="4"/>
  <c r="F14" i="4"/>
  <c r="F13" i="4" s="1"/>
  <c r="E14" i="4"/>
  <c r="E13" i="4" s="1"/>
  <c r="D14" i="4"/>
  <c r="C14" i="4"/>
  <c r="H13" i="4"/>
  <c r="D13" i="4"/>
  <c r="C13" i="4"/>
  <c r="F14" i="5" l="1"/>
  <c r="H14" i="5"/>
  <c r="H13" i="5" s="1"/>
  <c r="I13" i="5" s="1"/>
  <c r="H277" i="5"/>
  <c r="I277" i="5" s="1"/>
  <c r="M39" i="4"/>
  <c r="M57" i="4"/>
  <c r="M84" i="4"/>
  <c r="M147" i="4"/>
  <c r="M174" i="4"/>
  <c r="M192" i="4"/>
  <c r="M210" i="4"/>
  <c r="M228" i="4"/>
  <c r="M246" i="4"/>
  <c r="M273" i="4"/>
  <c r="M30" i="4"/>
  <c r="M48" i="4"/>
  <c r="M111" i="4"/>
  <c r="M138" i="4"/>
  <c r="M165" i="4"/>
  <c r="M183" i="4"/>
  <c r="M201" i="4"/>
  <c r="M219" i="4"/>
  <c r="M237" i="4"/>
  <c r="M267" i="4"/>
  <c r="M251" i="4"/>
  <c r="M269" i="4"/>
  <c r="M66" i="4"/>
  <c r="M93" i="4"/>
  <c r="M129" i="4"/>
  <c r="L14" i="4"/>
  <c r="M120" i="4"/>
  <c r="M24" i="4"/>
  <c r="M33" i="4"/>
  <c r="M42" i="4"/>
  <c r="M51" i="4"/>
  <c r="M60" i="4"/>
  <c r="M69" i="4"/>
  <c r="M78" i="4"/>
  <c r="M87" i="4"/>
  <c r="M96" i="4"/>
  <c r="M105" i="4"/>
  <c r="M114" i="4"/>
  <c r="M123" i="4"/>
  <c r="M132" i="4"/>
  <c r="M141" i="4"/>
  <c r="M150" i="4"/>
  <c r="M159" i="4"/>
  <c r="M168" i="4"/>
  <c r="M177" i="4"/>
  <c r="M186" i="4"/>
  <c r="M195" i="4"/>
  <c r="M204" i="4"/>
  <c r="M213" i="4"/>
  <c r="M222" i="4"/>
  <c r="M231" i="4"/>
  <c r="M240" i="4"/>
  <c r="M254" i="4"/>
  <c r="M21" i="4"/>
  <c r="M75" i="4"/>
  <c r="M102" i="4"/>
  <c r="M156" i="4"/>
  <c r="M255" i="4"/>
  <c r="M261" i="4"/>
  <c r="L250" i="4"/>
  <c r="M15" i="4"/>
  <c r="L251" i="4"/>
  <c r="L254" i="4"/>
  <c r="L257" i="4"/>
  <c r="M257" i="4" s="1"/>
  <c r="L260" i="4"/>
  <c r="M260" i="4" s="1"/>
  <c r="L263" i="4"/>
  <c r="M263" i="4" s="1"/>
  <c r="L266" i="4"/>
  <c r="M266" i="4" s="1"/>
  <c r="L269" i="4"/>
  <c r="L272" i="4"/>
  <c r="M272" i="4" s="1"/>
  <c r="I14" i="5" l="1"/>
  <c r="M14" i="4"/>
  <c r="L249" i="4"/>
  <c r="M250" i="4"/>
  <c r="M249" i="4" s="1"/>
  <c r="L13" i="4"/>
  <c r="M13" i="4" l="1"/>
  <c r="G49" i="3" l="1"/>
  <c r="M49" i="3" s="1"/>
  <c r="L48" i="3"/>
  <c r="M48" i="3" s="1"/>
  <c r="G48" i="3"/>
  <c r="L47" i="3"/>
  <c r="G47" i="3"/>
  <c r="L46" i="3"/>
  <c r="M46" i="3" s="1"/>
  <c r="G46" i="3"/>
  <c r="L45" i="3"/>
  <c r="M45" i="3" s="1"/>
  <c r="G45" i="3"/>
  <c r="L44" i="3"/>
  <c r="G44" i="3"/>
  <c r="L43" i="3"/>
  <c r="G43" i="3"/>
  <c r="L42" i="3"/>
  <c r="G42" i="3"/>
  <c r="L41" i="3"/>
  <c r="M41" i="3" s="1"/>
  <c r="G41" i="3"/>
  <c r="L40" i="3"/>
  <c r="G40" i="3"/>
  <c r="L39" i="3"/>
  <c r="G39" i="3"/>
  <c r="L38" i="3"/>
  <c r="G38" i="3"/>
  <c r="M37" i="3"/>
  <c r="L37" i="3"/>
  <c r="G37" i="3"/>
  <c r="L36" i="3"/>
  <c r="G36" i="3"/>
  <c r="L35" i="3"/>
  <c r="G35" i="3"/>
  <c r="L34" i="3"/>
  <c r="G34" i="3"/>
  <c r="L33" i="3"/>
  <c r="G33" i="3"/>
  <c r="L32" i="3"/>
  <c r="G32" i="3"/>
  <c r="L31" i="3"/>
  <c r="G31" i="3"/>
  <c r="L30" i="3"/>
  <c r="G30" i="3"/>
  <c r="L29" i="3"/>
  <c r="G29" i="3"/>
  <c r="L28" i="3"/>
  <c r="G28" i="3"/>
  <c r="L27" i="3"/>
  <c r="G27" i="3"/>
  <c r="L26" i="3"/>
  <c r="G26" i="3"/>
  <c r="L25" i="3"/>
  <c r="M25" i="3" s="1"/>
  <c r="G25" i="3"/>
  <c r="L24" i="3"/>
  <c r="G24" i="3"/>
  <c r="L23" i="3"/>
  <c r="G23" i="3"/>
  <c r="L22" i="3"/>
  <c r="G22" i="3"/>
  <c r="L21" i="3"/>
  <c r="G21" i="3"/>
  <c r="L20" i="3"/>
  <c r="G20" i="3"/>
  <c r="L19" i="3"/>
  <c r="M19" i="3" s="1"/>
  <c r="G19" i="3"/>
  <c r="L18" i="3"/>
  <c r="G18" i="3"/>
  <c r="L17" i="3"/>
  <c r="G17" i="3"/>
  <c r="L16" i="3"/>
  <c r="G16" i="3"/>
  <c r="K15" i="3"/>
  <c r="J15" i="3"/>
  <c r="I15" i="3"/>
  <c r="F15" i="3"/>
  <c r="E15" i="3"/>
  <c r="D15" i="3"/>
  <c r="M32" i="3" l="1"/>
  <c r="M30" i="3"/>
  <c r="M36" i="3"/>
  <c r="M33" i="3"/>
  <c r="M39" i="3"/>
  <c r="M29" i="3"/>
  <c r="M40" i="3"/>
  <c r="G15" i="3"/>
  <c r="M27" i="3"/>
  <c r="M38" i="3"/>
  <c r="M16" i="3"/>
  <c r="M22" i="3"/>
  <c r="M44" i="3"/>
  <c r="M17" i="3"/>
  <c r="M23" i="3"/>
  <c r="M34" i="3"/>
  <c r="M21" i="3"/>
  <c r="M43" i="3"/>
  <c r="M18" i="3"/>
  <c r="M24" i="3"/>
  <c r="M35" i="3"/>
  <c r="M31" i="3"/>
  <c r="M47" i="3"/>
  <c r="M20" i="3"/>
  <c r="M26" i="3"/>
  <c r="M42" i="3"/>
  <c r="L15" i="3"/>
  <c r="M15" i="3" l="1"/>
  <c r="N281" i="2"/>
  <c r="H281" i="2"/>
  <c r="O281" i="2" s="1"/>
  <c r="N280" i="2"/>
  <c r="H280" i="2"/>
  <c r="O280" i="2" s="1"/>
  <c r="U279" i="2"/>
  <c r="R279" i="2"/>
  <c r="N279" i="2"/>
  <c r="H279" i="2"/>
  <c r="U278" i="2"/>
  <c r="R278" i="2"/>
  <c r="N278" i="2"/>
  <c r="H278" i="2"/>
  <c r="U277" i="2"/>
  <c r="R277" i="2"/>
  <c r="N277" i="2"/>
  <c r="H277" i="2"/>
  <c r="O277" i="2" s="1"/>
  <c r="U276" i="2"/>
  <c r="R276" i="2"/>
  <c r="N276" i="2"/>
  <c r="H276" i="2"/>
  <c r="U275" i="2"/>
  <c r="R275" i="2"/>
  <c r="N275" i="2"/>
  <c r="H275" i="2"/>
  <c r="U274" i="2"/>
  <c r="R274" i="2"/>
  <c r="N274" i="2"/>
  <c r="H274" i="2"/>
  <c r="O274" i="2" s="1"/>
  <c r="U273" i="2"/>
  <c r="R273" i="2"/>
  <c r="N273" i="2"/>
  <c r="H273" i="2"/>
  <c r="N272" i="2"/>
  <c r="H272" i="2"/>
  <c r="N271" i="2"/>
  <c r="H271" i="2"/>
  <c r="U270" i="2"/>
  <c r="R270" i="2"/>
  <c r="N270" i="2"/>
  <c r="H270" i="2"/>
  <c r="U269" i="2"/>
  <c r="R269" i="2"/>
  <c r="N269" i="2"/>
  <c r="H269" i="2"/>
  <c r="U268" i="2"/>
  <c r="R268" i="2"/>
  <c r="N268" i="2"/>
  <c r="H268" i="2"/>
  <c r="U267" i="2"/>
  <c r="R267" i="2"/>
  <c r="N267" i="2"/>
  <c r="H267" i="2"/>
  <c r="U266" i="2"/>
  <c r="R266" i="2"/>
  <c r="N266" i="2"/>
  <c r="H266" i="2"/>
  <c r="U265" i="2"/>
  <c r="R265" i="2"/>
  <c r="N265" i="2"/>
  <c r="H265" i="2"/>
  <c r="U264" i="2"/>
  <c r="R264" i="2"/>
  <c r="N264" i="2"/>
  <c r="H264" i="2"/>
  <c r="U263" i="2"/>
  <c r="R263" i="2"/>
  <c r="N263" i="2"/>
  <c r="H263" i="2"/>
  <c r="U262" i="2"/>
  <c r="R262" i="2"/>
  <c r="N262" i="2"/>
  <c r="H262" i="2"/>
  <c r="U261" i="2"/>
  <c r="R261" i="2"/>
  <c r="N261" i="2"/>
  <c r="H261" i="2"/>
  <c r="U260" i="2"/>
  <c r="R260" i="2"/>
  <c r="N260" i="2"/>
  <c r="H260" i="2"/>
  <c r="U259" i="2"/>
  <c r="R259" i="2"/>
  <c r="N259" i="2"/>
  <c r="H259" i="2"/>
  <c r="U258" i="2"/>
  <c r="R258" i="2"/>
  <c r="N258" i="2"/>
  <c r="H258" i="2"/>
  <c r="U257" i="2"/>
  <c r="R257" i="2"/>
  <c r="N257" i="2"/>
  <c r="H257" i="2"/>
  <c r="U256" i="2"/>
  <c r="R256" i="2"/>
  <c r="N256" i="2"/>
  <c r="H256" i="2"/>
  <c r="U255" i="2"/>
  <c r="R255" i="2"/>
  <c r="N255" i="2"/>
  <c r="H255" i="2"/>
  <c r="U254" i="2"/>
  <c r="R254" i="2"/>
  <c r="N254" i="2"/>
  <c r="H254" i="2"/>
  <c r="U253" i="2"/>
  <c r="R253" i="2"/>
  <c r="N253" i="2"/>
  <c r="H253" i="2"/>
  <c r="U252" i="2"/>
  <c r="R252" i="2"/>
  <c r="N252" i="2"/>
  <c r="H252" i="2"/>
  <c r="U251" i="2"/>
  <c r="R251" i="2"/>
  <c r="N251" i="2"/>
  <c r="H251" i="2"/>
  <c r="U250" i="2"/>
  <c r="R250" i="2"/>
  <c r="N250" i="2"/>
  <c r="H250" i="2"/>
  <c r="U249" i="2"/>
  <c r="R249" i="2"/>
  <c r="N249" i="2"/>
  <c r="H249" i="2"/>
  <c r="U248" i="2"/>
  <c r="R248" i="2"/>
  <c r="N248" i="2"/>
  <c r="H248" i="2"/>
  <c r="U247" i="2"/>
  <c r="R247" i="2"/>
  <c r="N247" i="2"/>
  <c r="H247" i="2"/>
  <c r="U246" i="2"/>
  <c r="R246" i="2"/>
  <c r="N246" i="2"/>
  <c r="H246" i="2"/>
  <c r="U245" i="2"/>
  <c r="R245" i="2"/>
  <c r="N245" i="2"/>
  <c r="H245" i="2"/>
  <c r="U244" i="2"/>
  <c r="R244" i="2"/>
  <c r="N244" i="2"/>
  <c r="H244" i="2"/>
  <c r="U243" i="2"/>
  <c r="R243" i="2"/>
  <c r="N243" i="2"/>
  <c r="H243" i="2"/>
  <c r="U242" i="2"/>
  <c r="R242" i="2"/>
  <c r="N242" i="2"/>
  <c r="H242" i="2"/>
  <c r="U241" i="2"/>
  <c r="R241" i="2"/>
  <c r="N241" i="2"/>
  <c r="H241" i="2"/>
  <c r="U240" i="2"/>
  <c r="R240" i="2"/>
  <c r="N240" i="2"/>
  <c r="H240" i="2"/>
  <c r="U239" i="2"/>
  <c r="R239" i="2"/>
  <c r="N239" i="2"/>
  <c r="H239" i="2"/>
  <c r="U238" i="2"/>
  <c r="R238" i="2"/>
  <c r="N238" i="2"/>
  <c r="H238" i="2"/>
  <c r="U237" i="2"/>
  <c r="R237" i="2"/>
  <c r="N237" i="2"/>
  <c r="H237" i="2"/>
  <c r="U236" i="2"/>
  <c r="R236" i="2"/>
  <c r="N236" i="2"/>
  <c r="H236" i="2"/>
  <c r="U235" i="2"/>
  <c r="R235" i="2"/>
  <c r="N235" i="2"/>
  <c r="H235" i="2"/>
  <c r="U234" i="2"/>
  <c r="R234" i="2"/>
  <c r="N234" i="2"/>
  <c r="H234" i="2"/>
  <c r="U233" i="2"/>
  <c r="R233" i="2"/>
  <c r="N233" i="2"/>
  <c r="H233" i="2"/>
  <c r="U232" i="2"/>
  <c r="R232" i="2"/>
  <c r="N232" i="2"/>
  <c r="H232" i="2"/>
  <c r="U231" i="2"/>
  <c r="R231" i="2"/>
  <c r="N231" i="2"/>
  <c r="H231" i="2"/>
  <c r="U230" i="2"/>
  <c r="R230" i="2"/>
  <c r="N230" i="2"/>
  <c r="H230" i="2"/>
  <c r="U229" i="2"/>
  <c r="R229" i="2"/>
  <c r="N229" i="2"/>
  <c r="H229" i="2"/>
  <c r="U228" i="2"/>
  <c r="R228" i="2"/>
  <c r="N228" i="2"/>
  <c r="H228" i="2"/>
  <c r="U227" i="2"/>
  <c r="R227" i="2"/>
  <c r="N227" i="2"/>
  <c r="H227" i="2"/>
  <c r="U226" i="2"/>
  <c r="R226" i="2"/>
  <c r="N226" i="2"/>
  <c r="H226" i="2"/>
  <c r="U225" i="2"/>
  <c r="R225" i="2"/>
  <c r="N225" i="2"/>
  <c r="H225" i="2"/>
  <c r="U224" i="2"/>
  <c r="R224" i="2"/>
  <c r="N224" i="2"/>
  <c r="H224" i="2"/>
  <c r="U223" i="2"/>
  <c r="R223" i="2"/>
  <c r="N223" i="2"/>
  <c r="H223" i="2"/>
  <c r="U222" i="2"/>
  <c r="R222" i="2"/>
  <c r="N222" i="2"/>
  <c r="H222" i="2"/>
  <c r="U221" i="2"/>
  <c r="R221" i="2"/>
  <c r="N221" i="2"/>
  <c r="H221" i="2"/>
  <c r="U220" i="2"/>
  <c r="R220" i="2"/>
  <c r="N220" i="2"/>
  <c r="O220" i="2" s="1"/>
  <c r="H220" i="2"/>
  <c r="U219" i="2"/>
  <c r="R219" i="2"/>
  <c r="N219" i="2"/>
  <c r="H219" i="2"/>
  <c r="U218" i="2"/>
  <c r="R218" i="2"/>
  <c r="N218" i="2"/>
  <c r="H218" i="2"/>
  <c r="U217" i="2"/>
  <c r="R217" i="2"/>
  <c r="N217" i="2"/>
  <c r="H217" i="2"/>
  <c r="U216" i="2"/>
  <c r="R216" i="2"/>
  <c r="N216" i="2"/>
  <c r="H216" i="2"/>
  <c r="U215" i="2"/>
  <c r="R215" i="2"/>
  <c r="N215" i="2"/>
  <c r="H215" i="2"/>
  <c r="U214" i="2"/>
  <c r="R214" i="2"/>
  <c r="N214" i="2"/>
  <c r="H214" i="2"/>
  <c r="U213" i="2"/>
  <c r="R213" i="2"/>
  <c r="N213" i="2"/>
  <c r="O213" i="2" s="1"/>
  <c r="H213" i="2"/>
  <c r="U212" i="2"/>
  <c r="R212" i="2"/>
  <c r="N212" i="2"/>
  <c r="H212" i="2"/>
  <c r="U211" i="2"/>
  <c r="R211" i="2"/>
  <c r="N211" i="2"/>
  <c r="H211" i="2"/>
  <c r="U210" i="2"/>
  <c r="R210" i="2"/>
  <c r="N210" i="2"/>
  <c r="O210" i="2" s="1"/>
  <c r="H210" i="2"/>
  <c r="U209" i="2"/>
  <c r="R209" i="2"/>
  <c r="N209" i="2"/>
  <c r="H209" i="2"/>
  <c r="U208" i="2"/>
  <c r="R208" i="2"/>
  <c r="N208" i="2"/>
  <c r="H208" i="2"/>
  <c r="U207" i="2"/>
  <c r="R207" i="2"/>
  <c r="N207" i="2"/>
  <c r="H207" i="2"/>
  <c r="U206" i="2"/>
  <c r="R206" i="2"/>
  <c r="N206" i="2"/>
  <c r="H206" i="2"/>
  <c r="U205" i="2"/>
  <c r="R205" i="2"/>
  <c r="N205" i="2"/>
  <c r="H205" i="2"/>
  <c r="U204" i="2"/>
  <c r="R204" i="2"/>
  <c r="N204" i="2"/>
  <c r="H204" i="2"/>
  <c r="U203" i="2"/>
  <c r="R203" i="2"/>
  <c r="N203" i="2"/>
  <c r="H203" i="2"/>
  <c r="U202" i="2"/>
  <c r="R202" i="2"/>
  <c r="N202" i="2"/>
  <c r="H202" i="2"/>
  <c r="U201" i="2"/>
  <c r="R201" i="2"/>
  <c r="N201" i="2"/>
  <c r="O201" i="2" s="1"/>
  <c r="H201" i="2"/>
  <c r="U200" i="2"/>
  <c r="R200" i="2"/>
  <c r="N200" i="2"/>
  <c r="H200" i="2"/>
  <c r="U199" i="2"/>
  <c r="R199" i="2"/>
  <c r="N199" i="2"/>
  <c r="H199" i="2"/>
  <c r="U198" i="2"/>
  <c r="R198" i="2"/>
  <c r="N198" i="2"/>
  <c r="O198" i="2" s="1"/>
  <c r="H198" i="2"/>
  <c r="U197" i="2"/>
  <c r="R197" i="2"/>
  <c r="N197" i="2"/>
  <c r="H197" i="2"/>
  <c r="U196" i="2"/>
  <c r="R196" i="2"/>
  <c r="N196" i="2"/>
  <c r="H196" i="2"/>
  <c r="U195" i="2"/>
  <c r="R195" i="2"/>
  <c r="N195" i="2"/>
  <c r="H195" i="2"/>
  <c r="U194" i="2"/>
  <c r="R194" i="2"/>
  <c r="N194" i="2"/>
  <c r="H194" i="2"/>
  <c r="U193" i="2"/>
  <c r="R193" i="2"/>
  <c r="N193" i="2"/>
  <c r="H193" i="2"/>
  <c r="U192" i="2"/>
  <c r="R192" i="2"/>
  <c r="N192" i="2"/>
  <c r="H192" i="2"/>
  <c r="U191" i="2"/>
  <c r="R191" i="2"/>
  <c r="N191" i="2"/>
  <c r="H191" i="2"/>
  <c r="U190" i="2"/>
  <c r="R190" i="2"/>
  <c r="N190" i="2"/>
  <c r="H190" i="2"/>
  <c r="U189" i="2"/>
  <c r="R189" i="2"/>
  <c r="N189" i="2"/>
  <c r="H189" i="2"/>
  <c r="U188" i="2"/>
  <c r="R188" i="2"/>
  <c r="N188" i="2"/>
  <c r="H188" i="2"/>
  <c r="U187" i="2"/>
  <c r="R187" i="2"/>
  <c r="N187" i="2"/>
  <c r="H187" i="2"/>
  <c r="U186" i="2"/>
  <c r="R186" i="2"/>
  <c r="N186" i="2"/>
  <c r="H186" i="2"/>
  <c r="U185" i="2"/>
  <c r="R185" i="2"/>
  <c r="N185" i="2"/>
  <c r="H185" i="2"/>
  <c r="U184" i="2"/>
  <c r="R184" i="2"/>
  <c r="N184" i="2"/>
  <c r="H184" i="2"/>
  <c r="U183" i="2"/>
  <c r="R183" i="2"/>
  <c r="N183" i="2"/>
  <c r="H183" i="2"/>
  <c r="U182" i="2"/>
  <c r="R182" i="2"/>
  <c r="N182" i="2"/>
  <c r="H182" i="2"/>
  <c r="U181" i="2"/>
  <c r="R181" i="2"/>
  <c r="N181" i="2"/>
  <c r="H181" i="2"/>
  <c r="U180" i="2"/>
  <c r="R180" i="2"/>
  <c r="N180" i="2"/>
  <c r="H180" i="2"/>
  <c r="U179" i="2"/>
  <c r="R179" i="2"/>
  <c r="N179" i="2"/>
  <c r="H179" i="2"/>
  <c r="U178" i="2"/>
  <c r="R178" i="2"/>
  <c r="N178" i="2"/>
  <c r="H178" i="2"/>
  <c r="U177" i="2"/>
  <c r="R177" i="2"/>
  <c r="N177" i="2"/>
  <c r="O177" i="2" s="1"/>
  <c r="H177" i="2"/>
  <c r="U176" i="2"/>
  <c r="R176" i="2"/>
  <c r="N176" i="2"/>
  <c r="H176" i="2"/>
  <c r="U175" i="2"/>
  <c r="R175" i="2"/>
  <c r="N175" i="2"/>
  <c r="H175" i="2"/>
  <c r="U174" i="2"/>
  <c r="R174" i="2"/>
  <c r="N174" i="2"/>
  <c r="O174" i="2" s="1"/>
  <c r="H174" i="2"/>
  <c r="U173" i="2"/>
  <c r="R173" i="2"/>
  <c r="N173" i="2"/>
  <c r="H173" i="2"/>
  <c r="U172" i="2"/>
  <c r="R172" i="2"/>
  <c r="N172" i="2"/>
  <c r="O172" i="2" s="1"/>
  <c r="H172" i="2"/>
  <c r="U171" i="2"/>
  <c r="R171" i="2"/>
  <c r="N171" i="2"/>
  <c r="H171" i="2"/>
  <c r="U170" i="2"/>
  <c r="R170" i="2"/>
  <c r="N170" i="2"/>
  <c r="H170" i="2"/>
  <c r="O170" i="2" s="1"/>
  <c r="U169" i="2"/>
  <c r="R169" i="2"/>
  <c r="N169" i="2"/>
  <c r="H169" i="2"/>
  <c r="U168" i="2"/>
  <c r="R168" i="2"/>
  <c r="N168" i="2"/>
  <c r="H168" i="2"/>
  <c r="U167" i="2"/>
  <c r="R167" i="2"/>
  <c r="N167" i="2"/>
  <c r="H167" i="2"/>
  <c r="U166" i="2"/>
  <c r="R166" i="2"/>
  <c r="N166" i="2"/>
  <c r="H166" i="2"/>
  <c r="U165" i="2"/>
  <c r="R165" i="2"/>
  <c r="N165" i="2"/>
  <c r="H165" i="2"/>
  <c r="U164" i="2"/>
  <c r="R164" i="2"/>
  <c r="N164" i="2"/>
  <c r="H164" i="2"/>
  <c r="U163" i="2"/>
  <c r="R163" i="2"/>
  <c r="N163" i="2"/>
  <c r="H163" i="2"/>
  <c r="U162" i="2"/>
  <c r="R162" i="2"/>
  <c r="N162" i="2"/>
  <c r="H162" i="2"/>
  <c r="U161" i="2"/>
  <c r="R161" i="2"/>
  <c r="N161" i="2"/>
  <c r="H161" i="2"/>
  <c r="U160" i="2"/>
  <c r="R160" i="2"/>
  <c r="N160" i="2"/>
  <c r="H160" i="2"/>
  <c r="U159" i="2"/>
  <c r="R159" i="2"/>
  <c r="N159" i="2"/>
  <c r="H159" i="2"/>
  <c r="U158" i="2"/>
  <c r="R158" i="2"/>
  <c r="N158" i="2"/>
  <c r="H158" i="2"/>
  <c r="O158" i="2" s="1"/>
  <c r="U157" i="2"/>
  <c r="R157" i="2"/>
  <c r="N157" i="2"/>
  <c r="H157" i="2"/>
  <c r="U156" i="2"/>
  <c r="R156" i="2"/>
  <c r="N156" i="2"/>
  <c r="H156" i="2"/>
  <c r="U155" i="2"/>
  <c r="R155" i="2"/>
  <c r="N155" i="2"/>
  <c r="H155" i="2"/>
  <c r="U154" i="2"/>
  <c r="R154" i="2"/>
  <c r="N154" i="2"/>
  <c r="H154" i="2"/>
  <c r="U153" i="2"/>
  <c r="R153" i="2"/>
  <c r="N153" i="2"/>
  <c r="H153" i="2"/>
  <c r="U152" i="2"/>
  <c r="R152" i="2"/>
  <c r="N152" i="2"/>
  <c r="H152" i="2"/>
  <c r="U151" i="2"/>
  <c r="R151" i="2"/>
  <c r="N151" i="2"/>
  <c r="H151" i="2"/>
  <c r="U150" i="2"/>
  <c r="R150" i="2"/>
  <c r="N150" i="2"/>
  <c r="H150" i="2"/>
  <c r="U149" i="2"/>
  <c r="R149" i="2"/>
  <c r="N149" i="2"/>
  <c r="H149" i="2"/>
  <c r="U148" i="2"/>
  <c r="R148" i="2"/>
  <c r="N148" i="2"/>
  <c r="H148" i="2"/>
  <c r="U147" i="2"/>
  <c r="R147" i="2"/>
  <c r="N147" i="2"/>
  <c r="H147" i="2"/>
  <c r="U146" i="2"/>
  <c r="R146" i="2"/>
  <c r="N146" i="2"/>
  <c r="H146" i="2"/>
  <c r="U145" i="2"/>
  <c r="R145" i="2"/>
  <c r="N145" i="2"/>
  <c r="H145" i="2"/>
  <c r="U144" i="2"/>
  <c r="R144" i="2"/>
  <c r="N144" i="2"/>
  <c r="H144" i="2"/>
  <c r="U143" i="2"/>
  <c r="R143" i="2"/>
  <c r="N143" i="2"/>
  <c r="H143" i="2"/>
  <c r="U142" i="2"/>
  <c r="R142" i="2"/>
  <c r="N142" i="2"/>
  <c r="H142" i="2"/>
  <c r="U141" i="2"/>
  <c r="R141" i="2"/>
  <c r="N141" i="2"/>
  <c r="H141" i="2"/>
  <c r="U140" i="2"/>
  <c r="R140" i="2"/>
  <c r="N140" i="2"/>
  <c r="H140" i="2"/>
  <c r="U139" i="2"/>
  <c r="R139" i="2"/>
  <c r="N139" i="2"/>
  <c r="H139" i="2"/>
  <c r="U138" i="2"/>
  <c r="R138" i="2"/>
  <c r="N138" i="2"/>
  <c r="H138" i="2"/>
  <c r="U137" i="2"/>
  <c r="R137" i="2"/>
  <c r="N137" i="2"/>
  <c r="H137" i="2"/>
  <c r="U136" i="2"/>
  <c r="R136" i="2"/>
  <c r="N136" i="2"/>
  <c r="H136" i="2"/>
  <c r="U135" i="2"/>
  <c r="R135" i="2"/>
  <c r="N135" i="2"/>
  <c r="H135" i="2"/>
  <c r="U134" i="2"/>
  <c r="R134" i="2"/>
  <c r="N134" i="2"/>
  <c r="H134" i="2"/>
  <c r="U133" i="2"/>
  <c r="R133" i="2"/>
  <c r="N133" i="2"/>
  <c r="H133" i="2"/>
  <c r="U132" i="2"/>
  <c r="R132" i="2"/>
  <c r="N132" i="2"/>
  <c r="H132" i="2"/>
  <c r="U131" i="2"/>
  <c r="R131" i="2"/>
  <c r="N131" i="2"/>
  <c r="H131" i="2"/>
  <c r="U130" i="2"/>
  <c r="R130" i="2"/>
  <c r="N130" i="2"/>
  <c r="H130" i="2"/>
  <c r="U129" i="2"/>
  <c r="R129" i="2"/>
  <c r="N129" i="2"/>
  <c r="H129" i="2"/>
  <c r="U128" i="2"/>
  <c r="R128" i="2"/>
  <c r="N128" i="2"/>
  <c r="H128" i="2"/>
  <c r="U127" i="2"/>
  <c r="R127" i="2"/>
  <c r="N127" i="2"/>
  <c r="H127" i="2"/>
  <c r="U126" i="2"/>
  <c r="R126" i="2"/>
  <c r="N126" i="2"/>
  <c r="H126" i="2"/>
  <c r="U125" i="2"/>
  <c r="R125" i="2"/>
  <c r="N125" i="2"/>
  <c r="H125" i="2"/>
  <c r="U124" i="2"/>
  <c r="R124" i="2"/>
  <c r="N124" i="2"/>
  <c r="H124" i="2"/>
  <c r="U123" i="2"/>
  <c r="R123" i="2"/>
  <c r="N123" i="2"/>
  <c r="H123" i="2"/>
  <c r="U122" i="2"/>
  <c r="R122" i="2"/>
  <c r="N122" i="2"/>
  <c r="H122" i="2"/>
  <c r="U121" i="2"/>
  <c r="R121" i="2"/>
  <c r="N121" i="2"/>
  <c r="H121" i="2"/>
  <c r="U120" i="2"/>
  <c r="R120" i="2"/>
  <c r="N120" i="2"/>
  <c r="H120" i="2"/>
  <c r="U119" i="2"/>
  <c r="R119" i="2"/>
  <c r="N119" i="2"/>
  <c r="H119" i="2"/>
  <c r="O119" i="2" s="1"/>
  <c r="U118" i="2"/>
  <c r="R118" i="2"/>
  <c r="N118" i="2"/>
  <c r="H118" i="2"/>
  <c r="U117" i="2"/>
  <c r="R117" i="2"/>
  <c r="N117" i="2"/>
  <c r="H117" i="2"/>
  <c r="U116" i="2"/>
  <c r="R116" i="2"/>
  <c r="N116" i="2"/>
  <c r="H116" i="2"/>
  <c r="O116" i="2" s="1"/>
  <c r="U115" i="2"/>
  <c r="R115" i="2"/>
  <c r="N115" i="2"/>
  <c r="H115" i="2"/>
  <c r="U114" i="2"/>
  <c r="R114" i="2"/>
  <c r="N114" i="2"/>
  <c r="H114" i="2"/>
  <c r="U113" i="2"/>
  <c r="R113" i="2"/>
  <c r="N113" i="2"/>
  <c r="H113" i="2"/>
  <c r="O113" i="2" s="1"/>
  <c r="U112" i="2"/>
  <c r="R112" i="2"/>
  <c r="N112" i="2"/>
  <c r="H112" i="2"/>
  <c r="U111" i="2"/>
  <c r="R111" i="2"/>
  <c r="N111" i="2"/>
  <c r="H111" i="2"/>
  <c r="U110" i="2"/>
  <c r="R110" i="2"/>
  <c r="N110" i="2"/>
  <c r="H110" i="2"/>
  <c r="U109" i="2"/>
  <c r="R109" i="2"/>
  <c r="N109" i="2"/>
  <c r="H109" i="2"/>
  <c r="U108" i="2"/>
  <c r="R108" i="2"/>
  <c r="N108" i="2"/>
  <c r="H108" i="2"/>
  <c r="U107" i="2"/>
  <c r="R107" i="2"/>
  <c r="N107" i="2"/>
  <c r="H107" i="2"/>
  <c r="U106" i="2"/>
  <c r="R106" i="2"/>
  <c r="N106" i="2"/>
  <c r="H106" i="2"/>
  <c r="U105" i="2"/>
  <c r="R105" i="2"/>
  <c r="N105" i="2"/>
  <c r="H105" i="2"/>
  <c r="U104" i="2"/>
  <c r="R104" i="2"/>
  <c r="N104" i="2"/>
  <c r="H104" i="2"/>
  <c r="U103" i="2"/>
  <c r="R103" i="2"/>
  <c r="N103" i="2"/>
  <c r="H103" i="2"/>
  <c r="U102" i="2"/>
  <c r="R102" i="2"/>
  <c r="N102" i="2"/>
  <c r="H102" i="2"/>
  <c r="U101" i="2"/>
  <c r="R101" i="2"/>
  <c r="N101" i="2"/>
  <c r="H101" i="2"/>
  <c r="U100" i="2"/>
  <c r="R100" i="2"/>
  <c r="N100" i="2"/>
  <c r="H100" i="2"/>
  <c r="U99" i="2"/>
  <c r="R99" i="2"/>
  <c r="N99" i="2"/>
  <c r="H99" i="2"/>
  <c r="U98" i="2"/>
  <c r="R98" i="2"/>
  <c r="N98" i="2"/>
  <c r="H98" i="2"/>
  <c r="U97" i="2"/>
  <c r="R97" i="2"/>
  <c r="N97" i="2"/>
  <c r="H97" i="2"/>
  <c r="U96" i="2"/>
  <c r="R96" i="2"/>
  <c r="N96" i="2"/>
  <c r="H96" i="2"/>
  <c r="U95" i="2"/>
  <c r="R95" i="2"/>
  <c r="N95" i="2"/>
  <c r="H95" i="2"/>
  <c r="U94" i="2"/>
  <c r="R94" i="2"/>
  <c r="N94" i="2"/>
  <c r="H94" i="2"/>
  <c r="U93" i="2"/>
  <c r="R93" i="2"/>
  <c r="N93" i="2"/>
  <c r="H93" i="2"/>
  <c r="U92" i="2"/>
  <c r="R92" i="2"/>
  <c r="N92" i="2"/>
  <c r="H92" i="2"/>
  <c r="U91" i="2"/>
  <c r="R91" i="2"/>
  <c r="N91" i="2"/>
  <c r="H91" i="2"/>
  <c r="U90" i="2"/>
  <c r="R90" i="2"/>
  <c r="N90" i="2"/>
  <c r="H90" i="2"/>
  <c r="U89" i="2"/>
  <c r="R89" i="2"/>
  <c r="N89" i="2"/>
  <c r="H89" i="2"/>
  <c r="U88" i="2"/>
  <c r="R88" i="2"/>
  <c r="N88" i="2"/>
  <c r="H88" i="2"/>
  <c r="U87" i="2"/>
  <c r="R87" i="2"/>
  <c r="N87" i="2"/>
  <c r="H87" i="2"/>
  <c r="U86" i="2"/>
  <c r="R86" i="2"/>
  <c r="N86" i="2"/>
  <c r="H86" i="2"/>
  <c r="U85" i="2"/>
  <c r="R85" i="2"/>
  <c r="N85" i="2"/>
  <c r="O85" i="2" s="1"/>
  <c r="H85" i="2"/>
  <c r="U84" i="2"/>
  <c r="R84" i="2"/>
  <c r="N84" i="2"/>
  <c r="H84" i="2"/>
  <c r="U83" i="2"/>
  <c r="R83" i="2"/>
  <c r="N83" i="2"/>
  <c r="H83" i="2"/>
  <c r="U82" i="2"/>
  <c r="R82" i="2"/>
  <c r="N82" i="2"/>
  <c r="H82" i="2"/>
  <c r="U81" i="2"/>
  <c r="R81" i="2"/>
  <c r="N81" i="2"/>
  <c r="H81" i="2"/>
  <c r="U80" i="2"/>
  <c r="R80" i="2"/>
  <c r="N80" i="2"/>
  <c r="H80" i="2"/>
  <c r="U79" i="2"/>
  <c r="R79" i="2"/>
  <c r="N79" i="2"/>
  <c r="H79" i="2"/>
  <c r="U78" i="2"/>
  <c r="R78" i="2"/>
  <c r="N78" i="2"/>
  <c r="H78" i="2"/>
  <c r="U77" i="2"/>
  <c r="R77" i="2"/>
  <c r="N77" i="2"/>
  <c r="H77" i="2"/>
  <c r="U76" i="2"/>
  <c r="R76" i="2"/>
  <c r="N76" i="2"/>
  <c r="O76" i="2" s="1"/>
  <c r="H76" i="2"/>
  <c r="U75" i="2"/>
  <c r="R75" i="2"/>
  <c r="N75" i="2"/>
  <c r="H75" i="2"/>
  <c r="U74" i="2"/>
  <c r="R74" i="2"/>
  <c r="N74" i="2"/>
  <c r="H74" i="2"/>
  <c r="O74" i="2" s="1"/>
  <c r="U73" i="2"/>
  <c r="R73" i="2"/>
  <c r="N73" i="2"/>
  <c r="H73" i="2"/>
  <c r="U72" i="2"/>
  <c r="R72" i="2"/>
  <c r="N72" i="2"/>
  <c r="H72" i="2"/>
  <c r="U71" i="2"/>
  <c r="R71" i="2"/>
  <c r="N71" i="2"/>
  <c r="H71" i="2"/>
  <c r="O71" i="2" s="1"/>
  <c r="U70" i="2"/>
  <c r="R70" i="2"/>
  <c r="N70" i="2"/>
  <c r="H70" i="2"/>
  <c r="U69" i="2"/>
  <c r="R69" i="2"/>
  <c r="N69" i="2"/>
  <c r="H69" i="2"/>
  <c r="U68" i="2"/>
  <c r="R68" i="2"/>
  <c r="N68" i="2"/>
  <c r="H68" i="2"/>
  <c r="O68" i="2" s="1"/>
  <c r="U67" i="2"/>
  <c r="R67" i="2"/>
  <c r="N67" i="2"/>
  <c r="H67" i="2"/>
  <c r="U66" i="2"/>
  <c r="R66" i="2"/>
  <c r="N66" i="2"/>
  <c r="O66" i="2" s="1"/>
  <c r="H66" i="2"/>
  <c r="U65" i="2"/>
  <c r="R65" i="2"/>
  <c r="N65" i="2"/>
  <c r="H65" i="2"/>
  <c r="O65" i="2" s="1"/>
  <c r="U64" i="2"/>
  <c r="R64" i="2"/>
  <c r="N64" i="2"/>
  <c r="H64" i="2"/>
  <c r="U63" i="2"/>
  <c r="R63" i="2"/>
  <c r="N63" i="2"/>
  <c r="H63" i="2"/>
  <c r="U62" i="2"/>
  <c r="R62" i="2"/>
  <c r="N62" i="2"/>
  <c r="H62" i="2"/>
  <c r="O62" i="2" s="1"/>
  <c r="U61" i="2"/>
  <c r="R61" i="2"/>
  <c r="N61" i="2"/>
  <c r="H61" i="2"/>
  <c r="U60" i="2"/>
  <c r="R60" i="2"/>
  <c r="N60" i="2"/>
  <c r="H60" i="2"/>
  <c r="U59" i="2"/>
  <c r="R59" i="2"/>
  <c r="N59" i="2"/>
  <c r="H59" i="2"/>
  <c r="U58" i="2"/>
  <c r="R58" i="2"/>
  <c r="N58" i="2"/>
  <c r="H58" i="2"/>
  <c r="U57" i="2"/>
  <c r="R57" i="2"/>
  <c r="N57" i="2"/>
  <c r="H57" i="2"/>
  <c r="U56" i="2"/>
  <c r="R56" i="2"/>
  <c r="N56" i="2"/>
  <c r="H56" i="2"/>
  <c r="U55" i="2"/>
  <c r="R55" i="2"/>
  <c r="N55" i="2"/>
  <c r="H55" i="2"/>
  <c r="U54" i="2"/>
  <c r="R54" i="2"/>
  <c r="N54" i="2"/>
  <c r="H54" i="2"/>
  <c r="U53" i="2"/>
  <c r="R53" i="2"/>
  <c r="N53" i="2"/>
  <c r="H53" i="2"/>
  <c r="U52" i="2"/>
  <c r="R52" i="2"/>
  <c r="N52" i="2"/>
  <c r="H52" i="2"/>
  <c r="U51" i="2"/>
  <c r="R51" i="2"/>
  <c r="N51" i="2"/>
  <c r="H51" i="2"/>
  <c r="U50" i="2"/>
  <c r="R50" i="2"/>
  <c r="N50" i="2"/>
  <c r="H50" i="2"/>
  <c r="U49" i="2"/>
  <c r="R49" i="2"/>
  <c r="N49" i="2"/>
  <c r="H49" i="2"/>
  <c r="U48" i="2"/>
  <c r="R48" i="2"/>
  <c r="N48" i="2"/>
  <c r="H48" i="2"/>
  <c r="U47" i="2"/>
  <c r="R47" i="2"/>
  <c r="N47" i="2"/>
  <c r="H47" i="2"/>
  <c r="O47" i="2" s="1"/>
  <c r="U46" i="2"/>
  <c r="R46" i="2"/>
  <c r="N46" i="2"/>
  <c r="H46" i="2"/>
  <c r="U45" i="2"/>
  <c r="R45" i="2"/>
  <c r="N45" i="2"/>
  <c r="H45" i="2"/>
  <c r="U44" i="2"/>
  <c r="R44" i="2"/>
  <c r="N44" i="2"/>
  <c r="H44" i="2"/>
  <c r="O44" i="2" s="1"/>
  <c r="U43" i="2"/>
  <c r="R43" i="2"/>
  <c r="N43" i="2"/>
  <c r="H43" i="2"/>
  <c r="U42" i="2"/>
  <c r="R42" i="2"/>
  <c r="N42" i="2"/>
  <c r="H42" i="2"/>
  <c r="U41" i="2"/>
  <c r="R41" i="2"/>
  <c r="N41" i="2"/>
  <c r="H41" i="2"/>
  <c r="O41" i="2" s="1"/>
  <c r="U40" i="2"/>
  <c r="R40" i="2"/>
  <c r="N40" i="2"/>
  <c r="H40" i="2"/>
  <c r="U39" i="2"/>
  <c r="R39" i="2"/>
  <c r="N39" i="2"/>
  <c r="H39" i="2"/>
  <c r="U38" i="2"/>
  <c r="R38" i="2"/>
  <c r="N38" i="2"/>
  <c r="H38" i="2"/>
  <c r="U37" i="2"/>
  <c r="R37" i="2"/>
  <c r="N37" i="2"/>
  <c r="H37" i="2"/>
  <c r="U36" i="2"/>
  <c r="R36" i="2"/>
  <c r="N36" i="2"/>
  <c r="H36" i="2"/>
  <c r="U35" i="2"/>
  <c r="R35" i="2"/>
  <c r="N35" i="2"/>
  <c r="H35" i="2"/>
  <c r="U34" i="2"/>
  <c r="R34" i="2"/>
  <c r="N34" i="2"/>
  <c r="H34" i="2"/>
  <c r="U33" i="2"/>
  <c r="R33" i="2"/>
  <c r="N33" i="2"/>
  <c r="H33" i="2"/>
  <c r="U32" i="2"/>
  <c r="R32" i="2"/>
  <c r="N32" i="2"/>
  <c r="H32" i="2"/>
  <c r="U31" i="2"/>
  <c r="R31" i="2"/>
  <c r="N31" i="2"/>
  <c r="H31" i="2"/>
  <c r="U30" i="2"/>
  <c r="R30" i="2"/>
  <c r="N30" i="2"/>
  <c r="H30" i="2"/>
  <c r="U29" i="2"/>
  <c r="R29" i="2"/>
  <c r="N29" i="2"/>
  <c r="H29" i="2"/>
  <c r="U28" i="2"/>
  <c r="R28" i="2"/>
  <c r="N28" i="2"/>
  <c r="H28" i="2"/>
  <c r="U27" i="2"/>
  <c r="R27" i="2"/>
  <c r="N27" i="2"/>
  <c r="O27" i="2" s="1"/>
  <c r="H27" i="2"/>
  <c r="U26" i="2"/>
  <c r="R26" i="2"/>
  <c r="N26" i="2"/>
  <c r="H26" i="2"/>
  <c r="U25" i="2"/>
  <c r="R25" i="2"/>
  <c r="N25" i="2"/>
  <c r="H25" i="2"/>
  <c r="U24" i="2"/>
  <c r="R24" i="2"/>
  <c r="N24" i="2"/>
  <c r="H24" i="2"/>
  <c r="U23" i="2"/>
  <c r="R23" i="2"/>
  <c r="N23" i="2"/>
  <c r="H23" i="2"/>
  <c r="U22" i="2"/>
  <c r="R22" i="2"/>
  <c r="N22" i="2"/>
  <c r="H22" i="2"/>
  <c r="U21" i="2"/>
  <c r="R21" i="2"/>
  <c r="N21" i="2"/>
  <c r="H21" i="2"/>
  <c r="U20" i="2"/>
  <c r="R20" i="2"/>
  <c r="N20" i="2"/>
  <c r="H20" i="2"/>
  <c r="U19" i="2"/>
  <c r="R19" i="2"/>
  <c r="N19" i="2"/>
  <c r="H19" i="2"/>
  <c r="U18" i="2"/>
  <c r="R18" i="2"/>
  <c r="N18" i="2"/>
  <c r="H18" i="2"/>
  <c r="T17" i="2"/>
  <c r="S17" i="2"/>
  <c r="Q17" i="2"/>
  <c r="P17" i="2"/>
  <c r="M17" i="2"/>
  <c r="L17" i="2"/>
  <c r="K17" i="2"/>
  <c r="J17" i="2"/>
  <c r="G17" i="2"/>
  <c r="F17" i="2"/>
  <c r="E17" i="2"/>
  <c r="D17" i="2"/>
  <c r="O78" i="1"/>
  <c r="J78" i="1"/>
  <c r="K78" i="1" s="1"/>
  <c r="O77" i="1"/>
  <c r="J77" i="1"/>
  <c r="K77" i="1" s="1"/>
  <c r="I76" i="1"/>
  <c r="H76" i="1"/>
  <c r="G76" i="1"/>
  <c r="F76" i="1"/>
  <c r="O75" i="1"/>
  <c r="J75" i="1"/>
  <c r="J74" i="1" s="1"/>
  <c r="I74" i="1"/>
  <c r="H74" i="1"/>
  <c r="G74" i="1"/>
  <c r="F74" i="1"/>
  <c r="O72" i="1"/>
  <c r="J72" i="1"/>
  <c r="K72" i="1" s="1"/>
  <c r="O71" i="1"/>
  <c r="J71" i="1"/>
  <c r="K71" i="1" s="1"/>
  <c r="O70" i="1"/>
  <c r="J70" i="1"/>
  <c r="O69" i="1"/>
  <c r="J69" i="1"/>
  <c r="K69" i="1" s="1"/>
  <c r="I68" i="1"/>
  <c r="H68" i="1"/>
  <c r="G68" i="1"/>
  <c r="F68" i="1"/>
  <c r="O67" i="1"/>
  <c r="J67" i="1"/>
  <c r="K67" i="1" s="1"/>
  <c r="O66" i="1"/>
  <c r="J66" i="1"/>
  <c r="K66" i="1" s="1"/>
  <c r="O65" i="1"/>
  <c r="J65" i="1"/>
  <c r="K65" i="1" s="1"/>
  <c r="O64" i="1"/>
  <c r="J64" i="1"/>
  <c r="K64" i="1" s="1"/>
  <c r="I63" i="1"/>
  <c r="H63" i="1"/>
  <c r="G63" i="1"/>
  <c r="F63" i="1"/>
  <c r="O62" i="1"/>
  <c r="J62" i="1"/>
  <c r="K62" i="1" s="1"/>
  <c r="O61" i="1"/>
  <c r="J61" i="1"/>
  <c r="K61" i="1" s="1"/>
  <c r="O60" i="1"/>
  <c r="J60" i="1"/>
  <c r="K60" i="1" s="1"/>
  <c r="O59" i="1"/>
  <c r="J59" i="1"/>
  <c r="K59" i="1" s="1"/>
  <c r="I58" i="1"/>
  <c r="H58" i="1"/>
  <c r="G58" i="1"/>
  <c r="F58" i="1"/>
  <c r="O57" i="1"/>
  <c r="J57" i="1"/>
  <c r="J56" i="1" s="1"/>
  <c r="I56" i="1"/>
  <c r="H56" i="1"/>
  <c r="G56" i="1"/>
  <c r="F56" i="1"/>
  <c r="O55" i="1"/>
  <c r="J55" i="1"/>
  <c r="K55" i="1" s="1"/>
  <c r="O54" i="1"/>
  <c r="J54" i="1"/>
  <c r="K54" i="1" s="1"/>
  <c r="O53" i="1"/>
  <c r="J53" i="1"/>
  <c r="K53" i="1" s="1"/>
  <c r="O52" i="1"/>
  <c r="J52" i="1"/>
  <c r="K52" i="1" s="1"/>
  <c r="I51" i="1"/>
  <c r="H51" i="1"/>
  <c r="G51" i="1"/>
  <c r="F51" i="1"/>
  <c r="O50" i="1"/>
  <c r="J50" i="1"/>
  <c r="K50" i="1" s="1"/>
  <c r="O49" i="1"/>
  <c r="J49" i="1"/>
  <c r="K49" i="1" s="1"/>
  <c r="I48" i="1"/>
  <c r="H48" i="1"/>
  <c r="G48" i="1"/>
  <c r="F48" i="1"/>
  <c r="O47" i="1"/>
  <c r="J47" i="1"/>
  <c r="K47" i="1" s="1"/>
  <c r="O46" i="1"/>
  <c r="J46" i="1"/>
  <c r="K46" i="1" s="1"/>
  <c r="O45" i="1"/>
  <c r="J45" i="1"/>
  <c r="K45" i="1" s="1"/>
  <c r="O44" i="1"/>
  <c r="J44" i="1"/>
  <c r="K44" i="1" s="1"/>
  <c r="O43" i="1"/>
  <c r="J43" i="1"/>
  <c r="K43" i="1" s="1"/>
  <c r="O42" i="1"/>
  <c r="J42" i="1"/>
  <c r="K42" i="1" s="1"/>
  <c r="I41" i="1"/>
  <c r="H41" i="1"/>
  <c r="G41" i="1"/>
  <c r="F41" i="1"/>
  <c r="O40" i="1"/>
  <c r="J40" i="1"/>
  <c r="K40" i="1" s="1"/>
  <c r="O39" i="1"/>
  <c r="J39" i="1"/>
  <c r="K39" i="1" s="1"/>
  <c r="O38" i="1"/>
  <c r="J38" i="1"/>
  <c r="K38" i="1" s="1"/>
  <c r="O37" i="1"/>
  <c r="J37" i="1"/>
  <c r="K37" i="1" s="1"/>
  <c r="O36" i="1"/>
  <c r="J36" i="1"/>
  <c r="K36" i="1" s="1"/>
  <c r="O35" i="1"/>
  <c r="J35" i="1"/>
  <c r="K35" i="1" s="1"/>
  <c r="O34" i="1"/>
  <c r="J34" i="1"/>
  <c r="K34" i="1" s="1"/>
  <c r="I33" i="1"/>
  <c r="H33" i="1"/>
  <c r="G33" i="1"/>
  <c r="F33" i="1"/>
  <c r="O32" i="1"/>
  <c r="J32" i="1"/>
  <c r="K32" i="1" s="1"/>
  <c r="O31" i="1"/>
  <c r="J31" i="1"/>
  <c r="K31" i="1" s="1"/>
  <c r="O30" i="1"/>
  <c r="J30" i="1"/>
  <c r="K30" i="1" s="1"/>
  <c r="O29" i="1"/>
  <c r="J29" i="1"/>
  <c r="K29" i="1" s="1"/>
  <c r="I28" i="1"/>
  <c r="H28" i="1"/>
  <c r="G28" i="1"/>
  <c r="F28" i="1"/>
  <c r="O27" i="1"/>
  <c r="J27" i="1"/>
  <c r="K27" i="1" s="1"/>
  <c r="O26" i="1"/>
  <c r="J26" i="1"/>
  <c r="K26" i="1" s="1"/>
  <c r="I25" i="1"/>
  <c r="H25" i="1"/>
  <c r="G25" i="1"/>
  <c r="F25" i="1"/>
  <c r="O24" i="1"/>
  <c r="J24" i="1"/>
  <c r="J23" i="1" s="1"/>
  <c r="I23" i="1"/>
  <c r="H23" i="1"/>
  <c r="G23" i="1"/>
  <c r="F23" i="1"/>
  <c r="O22" i="1"/>
  <c r="J22" i="1"/>
  <c r="K22" i="1" s="1"/>
  <c r="O21" i="1"/>
  <c r="J21" i="1"/>
  <c r="I20" i="1"/>
  <c r="H20" i="1"/>
  <c r="G20" i="1"/>
  <c r="F20" i="1"/>
  <c r="O19" i="1"/>
  <c r="J19" i="1"/>
  <c r="K19" i="1" s="1"/>
  <c r="O18" i="1"/>
  <c r="J18" i="1"/>
  <c r="I17" i="1"/>
  <c r="H17" i="1"/>
  <c r="G17" i="1"/>
  <c r="F17" i="1"/>
  <c r="O100" i="2" l="1"/>
  <c r="O229" i="2"/>
  <c r="O244" i="2"/>
  <c r="O268" i="2"/>
  <c r="O273" i="2"/>
  <c r="O276" i="2"/>
  <c r="O135" i="2"/>
  <c r="O147" i="2"/>
  <c r="O168" i="2"/>
  <c r="O136" i="2"/>
  <c r="O139" i="2"/>
  <c r="O142" i="2"/>
  <c r="O145" i="2"/>
  <c r="O205" i="2"/>
  <c r="O208" i="2"/>
  <c r="O211" i="2"/>
  <c r="O214" i="2"/>
  <c r="O217" i="2"/>
  <c r="O230" i="2"/>
  <c r="O242" i="2"/>
  <c r="O257" i="2"/>
  <c r="O260" i="2"/>
  <c r="O263" i="2"/>
  <c r="O45" i="2"/>
  <c r="O48" i="2"/>
  <c r="O51" i="2"/>
  <c r="O93" i="2"/>
  <c r="O96" i="2"/>
  <c r="O102" i="2"/>
  <c r="O126" i="2"/>
  <c r="O240" i="2"/>
  <c r="O264" i="2"/>
  <c r="O267" i="2"/>
  <c r="O40" i="2"/>
  <c r="O49" i="2"/>
  <c r="O52" i="2"/>
  <c r="O61" i="2"/>
  <c r="O64" i="2"/>
  <c r="O67" i="2"/>
  <c r="O70" i="2"/>
  <c r="O73" i="2"/>
  <c r="O28" i="2"/>
  <c r="O148" i="2"/>
  <c r="O160" i="2"/>
  <c r="O163" i="2"/>
  <c r="O166" i="2"/>
  <c r="O169" i="2"/>
  <c r="O270" i="2"/>
  <c r="O109" i="2"/>
  <c r="O133" i="2"/>
  <c r="O181" i="2"/>
  <c r="O256" i="2"/>
  <c r="O259" i="2"/>
  <c r="O262" i="2"/>
  <c r="O265" i="2"/>
  <c r="O19" i="2"/>
  <c r="O25" i="2"/>
  <c r="O78" i="2"/>
  <c r="O111" i="2"/>
  <c r="O117" i="2"/>
  <c r="O120" i="2"/>
  <c r="O123" i="2"/>
  <c r="O206" i="2"/>
  <c r="O209" i="2"/>
  <c r="O212" i="2"/>
  <c r="O215" i="2"/>
  <c r="O218" i="2"/>
  <c r="O272" i="2"/>
  <c r="O37" i="2"/>
  <c r="O138" i="2"/>
  <c r="O88" i="2"/>
  <c r="O91" i="2"/>
  <c r="O94" i="2"/>
  <c r="O97" i="2"/>
  <c r="O150" i="2"/>
  <c r="O192" i="2"/>
  <c r="O269" i="2"/>
  <c r="O26" i="2"/>
  <c r="O112" i="2"/>
  <c r="O121" i="2"/>
  <c r="O124" i="2"/>
  <c r="O207" i="2"/>
  <c r="O219" i="2"/>
  <c r="O222" i="2"/>
  <c r="O225" i="2"/>
  <c r="O86" i="2"/>
  <c r="O98" i="2"/>
  <c r="O157" i="2"/>
  <c r="O184" i="2"/>
  <c r="O193" i="2"/>
  <c r="O196" i="2"/>
  <c r="O246" i="2"/>
  <c r="O249" i="2"/>
  <c r="O21" i="2"/>
  <c r="O24" i="2"/>
  <c r="O134" i="2"/>
  <c r="O137" i="2"/>
  <c r="O140" i="2"/>
  <c r="O143" i="2"/>
  <c r="O146" i="2"/>
  <c r="O232" i="2"/>
  <c r="O235" i="2"/>
  <c r="O238" i="2"/>
  <c r="O241" i="2"/>
  <c r="O30" i="2"/>
  <c r="O54" i="2"/>
  <c r="O63" i="2"/>
  <c r="O75" i="2"/>
  <c r="U17" i="2"/>
  <c r="O185" i="2"/>
  <c r="O188" i="2"/>
  <c r="O191" i="2"/>
  <c r="O253" i="2"/>
  <c r="K23" i="1"/>
  <c r="J20" i="1"/>
  <c r="K20" i="1" s="1"/>
  <c r="O18" i="2"/>
  <c r="O50" i="2"/>
  <c r="O90" i="2"/>
  <c r="O99" i="2"/>
  <c r="O122" i="2"/>
  <c r="O162" i="2"/>
  <c r="O165" i="2"/>
  <c r="O171" i="2"/>
  <c r="O194" i="2"/>
  <c r="O234" i="2"/>
  <c r="O237" i="2"/>
  <c r="O243" i="2"/>
  <c r="O266" i="2"/>
  <c r="O278" i="2"/>
  <c r="O33" i="2"/>
  <c r="O36" i="2"/>
  <c r="O53" i="2"/>
  <c r="O56" i="2"/>
  <c r="O59" i="2"/>
  <c r="O79" i="2"/>
  <c r="O82" i="2"/>
  <c r="O105" i="2"/>
  <c r="O108" i="2"/>
  <c r="O125" i="2"/>
  <c r="O128" i="2"/>
  <c r="O131" i="2"/>
  <c r="O151" i="2"/>
  <c r="O154" i="2"/>
  <c r="O180" i="2"/>
  <c r="O197" i="2"/>
  <c r="O200" i="2"/>
  <c r="O203" i="2"/>
  <c r="O223" i="2"/>
  <c r="O226" i="2"/>
  <c r="O252" i="2"/>
  <c r="O255" i="2"/>
  <c r="O183" i="2"/>
  <c r="O279" i="2"/>
  <c r="O42" i="2"/>
  <c r="O114" i="2"/>
  <c r="O186" i="2"/>
  <c r="O189" i="2"/>
  <c r="O258" i="2"/>
  <c r="O261" i="2"/>
  <c r="O39" i="2"/>
  <c r="O31" i="2"/>
  <c r="O34" i="2"/>
  <c r="O57" i="2"/>
  <c r="O60" i="2"/>
  <c r="O77" i="2"/>
  <c r="O80" i="2"/>
  <c r="O83" i="2"/>
  <c r="O103" i="2"/>
  <c r="O106" i="2"/>
  <c r="O129" i="2"/>
  <c r="O132" i="2"/>
  <c r="O149" i="2"/>
  <c r="O152" i="2"/>
  <c r="O155" i="2"/>
  <c r="O175" i="2"/>
  <c r="O178" i="2"/>
  <c r="O195" i="2"/>
  <c r="O204" i="2"/>
  <c r="O221" i="2"/>
  <c r="O224" i="2"/>
  <c r="O227" i="2"/>
  <c r="O247" i="2"/>
  <c r="O250" i="2"/>
  <c r="N17" i="2"/>
  <c r="O20" i="2"/>
  <c r="O23" i="2"/>
  <c r="O43" i="2"/>
  <c r="O46" i="2"/>
  <c r="O69" i="2"/>
  <c r="O72" i="2"/>
  <c r="O89" i="2"/>
  <c r="O92" i="2"/>
  <c r="O95" i="2"/>
  <c r="O115" i="2"/>
  <c r="O118" i="2"/>
  <c r="O141" i="2"/>
  <c r="O144" i="2"/>
  <c r="O161" i="2"/>
  <c r="O164" i="2"/>
  <c r="O167" i="2"/>
  <c r="O187" i="2"/>
  <c r="O190" i="2"/>
  <c r="O216" i="2"/>
  <c r="O233" i="2"/>
  <c r="O236" i="2"/>
  <c r="O239" i="2"/>
  <c r="H17" i="2"/>
  <c r="O17" i="2" s="1"/>
  <c r="R17" i="2"/>
  <c r="O29" i="2"/>
  <c r="O32" i="2"/>
  <c r="O35" i="2"/>
  <c r="O55" i="2"/>
  <c r="O58" i="2"/>
  <c r="O81" i="2"/>
  <c r="O84" i="2"/>
  <c r="O101" i="2"/>
  <c r="O104" i="2"/>
  <c r="O107" i="2"/>
  <c r="O127" i="2"/>
  <c r="O130" i="2"/>
  <c r="O153" i="2"/>
  <c r="O156" i="2"/>
  <c r="O173" i="2"/>
  <c r="O176" i="2"/>
  <c r="O179" i="2"/>
  <c r="O199" i="2"/>
  <c r="O202" i="2"/>
  <c r="O228" i="2"/>
  <c r="O245" i="2"/>
  <c r="O248" i="2"/>
  <c r="O251" i="2"/>
  <c r="O271" i="2"/>
  <c r="O38" i="2"/>
  <c r="O87" i="2"/>
  <c r="O110" i="2"/>
  <c r="O159" i="2"/>
  <c r="O182" i="2"/>
  <c r="O231" i="2"/>
  <c r="O254" i="2"/>
  <c r="O275" i="2"/>
  <c r="O22" i="2"/>
  <c r="F73" i="1"/>
  <c r="K73" i="1" s="1"/>
  <c r="H73" i="1"/>
  <c r="I73" i="1"/>
  <c r="K75" i="1"/>
  <c r="F16" i="1"/>
  <c r="G73" i="1"/>
  <c r="J17" i="1"/>
  <c r="K17" i="1" s="1"/>
  <c r="J76" i="1"/>
  <c r="J73" i="1" s="1"/>
  <c r="H16" i="1"/>
  <c r="G15" i="1"/>
  <c r="F15" i="1"/>
  <c r="G16" i="1"/>
  <c r="G14" i="1" s="1"/>
  <c r="J48" i="1"/>
  <c r="K48" i="1" s="1"/>
  <c r="H15" i="1"/>
  <c r="I15" i="1"/>
  <c r="K56" i="1"/>
  <c r="J68" i="1"/>
  <c r="K68" i="1" s="1"/>
  <c r="K74" i="1"/>
  <c r="K70" i="1"/>
  <c r="I16" i="1"/>
  <c r="J33" i="1"/>
  <c r="K33" i="1" s="1"/>
  <c r="J41" i="1"/>
  <c r="K41" i="1" s="1"/>
  <c r="J51" i="1"/>
  <c r="K51" i="1" s="1"/>
  <c r="K18" i="1"/>
  <c r="J63" i="1"/>
  <c r="K63" i="1" s="1"/>
  <c r="J28" i="1"/>
  <c r="K28" i="1" s="1"/>
  <c r="K24" i="1"/>
  <c r="K57" i="1"/>
  <c r="J25" i="1"/>
  <c r="K25" i="1" s="1"/>
  <c r="J58" i="1"/>
  <c r="K58" i="1" s="1"/>
  <c r="K21" i="1"/>
  <c r="F14" i="1" l="1"/>
  <c r="I14" i="1"/>
  <c r="H14" i="1"/>
  <c r="K76" i="1"/>
  <c r="J16" i="1"/>
  <c r="J15" i="1"/>
  <c r="K15" i="1" s="1"/>
  <c r="J14" i="1" l="1"/>
  <c r="K14" i="1" s="1"/>
  <c r="K16" i="1"/>
</calcChain>
</file>

<file path=xl/sharedStrings.xml><?xml version="1.0" encoding="utf-8"?>
<sst xmlns="http://schemas.openxmlformats.org/spreadsheetml/2006/main" count="2465" uniqueCount="943">
  <si>
    <t>Con base en los artículos 107, fracción I, inciso d) de la Ley Federal de Presupuesto y Responsabilidad Hacendaria y 205 de su Reglamento</t>
  </si>
  <si>
    <t>Comisión Federal de Electricidad</t>
  </si>
  <si>
    <t xml:space="preserve">No </t>
  </si>
  <si>
    <t>Nombre del proyecto</t>
  </si>
  <si>
    <t>Estado del proyecto</t>
  </si>
  <si>
    <t>Avance Financiero</t>
  </si>
  <si>
    <t>Avance Físico</t>
  </si>
  <si>
    <t>Acumulado 2022</t>
  </si>
  <si>
    <t>Acumulada</t>
  </si>
  <si>
    <t>%</t>
  </si>
  <si>
    <t xml:space="preserve">Estimada Anual </t>
  </si>
  <si>
    <t>Realizada</t>
  </si>
  <si>
    <t>(1)</t>
  </si>
  <si>
    <t>(2)</t>
  </si>
  <si>
    <t>(3)</t>
  </si>
  <si>
    <t>(4)</t>
  </si>
  <si>
    <t xml:space="preserve">(5)   </t>
  </si>
  <si>
    <t>(6)=(3+5)</t>
  </si>
  <si>
    <t>(7=6/2)</t>
  </si>
  <si>
    <t>(8)</t>
  </si>
  <si>
    <t>(9)</t>
  </si>
  <si>
    <t>(10)</t>
  </si>
  <si>
    <t>(11)=(8+10)</t>
  </si>
  <si>
    <t xml:space="preserve">Total </t>
  </si>
  <si>
    <t>Aprobados en Ejercicios Fiscales Anteriores</t>
  </si>
  <si>
    <t>Inversión Directa</t>
  </si>
  <si>
    <t>Aprobados en 2006</t>
  </si>
  <si>
    <t>Varias (Cierre y otras)</t>
  </si>
  <si>
    <t>SE 1116 Transformación del Noreste</t>
  </si>
  <si>
    <t>Aprobado en 2007</t>
  </si>
  <si>
    <t>SE 1212 SUR - PENINSULAR</t>
  </si>
  <si>
    <t>SE 1210 NORTE - NOROESTE</t>
  </si>
  <si>
    <t>Aprobado en 2008</t>
  </si>
  <si>
    <t>Aprobado en 2009</t>
  </si>
  <si>
    <t>SLT 1405 Subest y Líneas de Transmisión de las Áreas Sureste</t>
  </si>
  <si>
    <t>Construcción</t>
  </si>
  <si>
    <t>Aprobado en 2011</t>
  </si>
  <si>
    <t>CC Centro</t>
  </si>
  <si>
    <t>SLT 1603 Subestación Lago</t>
  </si>
  <si>
    <t>CCI Guerrero Negro IV</t>
  </si>
  <si>
    <t>Aprobado en 2012</t>
  </si>
  <si>
    <t>SLT 1721 DISTRIBUCIÓN NORTE</t>
  </si>
  <si>
    <t>LT Red de Transmisión Asociada al CC Noreste</t>
  </si>
  <si>
    <t>CH Chicoasén II</t>
  </si>
  <si>
    <t>LT Red de transmisión asociada a la CH Chicoasén II</t>
  </si>
  <si>
    <t>Por Licitar sin cambio de alcance</t>
  </si>
  <si>
    <t>Aprobado en 2013</t>
  </si>
  <si>
    <t>CC Empalme I</t>
  </si>
  <si>
    <t xml:space="preserve">LT Red de Transmisión Asociada al CC Empalme I </t>
  </si>
  <si>
    <t>CC Valle de México II</t>
  </si>
  <si>
    <t xml:space="preserve">LT 1805 Línea de Transmisión Huasteca - Monterrey </t>
  </si>
  <si>
    <t>SLT 1821 Divisiones de Distribución</t>
  </si>
  <si>
    <t>Aprobado en 2014</t>
  </si>
  <si>
    <t>CC Empalme II</t>
  </si>
  <si>
    <t>SLT 1920 Subestaciones y Líneas de Distribución</t>
  </si>
  <si>
    <t>Aprobado en 2015</t>
  </si>
  <si>
    <t>CG Cerritos Colorados Fase I</t>
  </si>
  <si>
    <t>CH Las Cruces</t>
  </si>
  <si>
    <t>SLT 2002 Subestaciones y Líneas de las Áreas Norte - Occidental</t>
  </si>
  <si>
    <t>SLT SLT 2020 Subestaciones, Líneas y Redes de Distribución</t>
  </si>
  <si>
    <t>Aprobado en 2016</t>
  </si>
  <si>
    <t>SLT SLT 2120 Subestaciones y Líneas de Distribución</t>
  </si>
  <si>
    <t>Aprobado en 2021</t>
  </si>
  <si>
    <t>SLT Transf y Transm Qro IslaCarmen NvoCasasGrands y Huasteca</t>
  </si>
  <si>
    <t>LT Incremento de Capacidad de Transm en Las Delicias-Querétaro</t>
  </si>
  <si>
    <t>SLT LT Corriente Alterna Submarina Playacar - Chankanaab II</t>
  </si>
  <si>
    <t>SLT Suministro de energía Zona Veracruz (antes Olmeca Bco1)</t>
  </si>
  <si>
    <t>Aprobado en 2022</t>
  </si>
  <si>
    <t>SLT Aumento de capacidad de transm de zonas Cancún y RivieraMaya</t>
  </si>
  <si>
    <t>SLT Aumento de capacidad de transm zonas Cancún y RivieraMaya II</t>
  </si>
  <si>
    <t>SLT Incremento en capacidad de transm Noreste Centro del País</t>
  </si>
  <si>
    <t>SLT Solución congestión de enlaces transm GCR Noro  Occid Norte</t>
  </si>
  <si>
    <t>Aprobado en 2023</t>
  </si>
  <si>
    <t>Autorizado</t>
  </si>
  <si>
    <t>SLT Suministro de Energía Eléctrica en la Zona Los Ríos</t>
  </si>
  <si>
    <t>Inversión Condicionada</t>
  </si>
  <si>
    <t>Aprobados en 2011</t>
  </si>
  <si>
    <t>Aprobados en 2013</t>
  </si>
  <si>
    <t>LT LT en Corriente Directa Ixtepec Potencia-Yautepec Potencia</t>
  </si>
  <si>
    <t>Fuente: Comisión Federal de Electricidad.</t>
  </si>
  <si>
    <t>Con base en los artículosl 107, fracción I, inciso d) de la Ley Federal de Presupuesto y Responsabilidad Hacendaria y 205 de su Reglamento</t>
  </si>
  <si>
    <t xml:space="preserve">Presupuesto   </t>
  </si>
  <si>
    <t>Ejercido</t>
  </si>
  <si>
    <t>Programado</t>
  </si>
  <si>
    <t xml:space="preserve">Gasto </t>
  </si>
  <si>
    <t>Gasto</t>
  </si>
  <si>
    <t>Gasto Programable</t>
  </si>
  <si>
    <t>Ingresos</t>
  </si>
  <si>
    <t>Programable</t>
  </si>
  <si>
    <t>Flujo Neto</t>
  </si>
  <si>
    <t>Variación %</t>
  </si>
  <si>
    <t>Inversión</t>
  </si>
  <si>
    <t>Gasto de Operación</t>
  </si>
  <si>
    <t>TOTAL</t>
  </si>
  <si>
    <t>Amortizaciones y</t>
  </si>
  <si>
    <t>No</t>
  </si>
  <si>
    <t>Gastos de operación</t>
  </si>
  <si>
    <t>Presupuestaria</t>
  </si>
  <si>
    <t>y  Mantenimiento</t>
  </si>
  <si>
    <t>Asociada</t>
  </si>
  <si>
    <t>( 1 )</t>
  </si>
  <si>
    <t>( 2 )</t>
  </si>
  <si>
    <t>( 3 )</t>
  </si>
  <si>
    <t>( 4 )</t>
  </si>
  <si>
    <t>(5=1-2-3-4)</t>
  </si>
  <si>
    <t>( 6 )</t>
  </si>
  <si>
    <t>( 7 )</t>
  </si>
  <si>
    <t>( 9 )</t>
  </si>
  <si>
    <t>(10=6-7-8-9)</t>
  </si>
  <si>
    <t>[11=(10-5)/5]</t>
  </si>
  <si>
    <t>A</t>
  </si>
  <si>
    <t>B</t>
  </si>
  <si>
    <t>A+B=2</t>
  </si>
  <si>
    <t>C</t>
  </si>
  <si>
    <t>D</t>
  </si>
  <si>
    <t>C+D=7</t>
  </si>
  <si>
    <t>NEGATIVOS</t>
  </si>
  <si>
    <t>CG</t>
  </si>
  <si>
    <t>Cerro Prieto IV</t>
  </si>
  <si>
    <t>CC</t>
  </si>
  <si>
    <t xml:space="preserve"> Chihuahua</t>
  </si>
  <si>
    <t>CCI</t>
  </si>
  <si>
    <t>Guerrero Negro II</t>
  </si>
  <si>
    <t>Monterrey II</t>
  </si>
  <si>
    <t>CD</t>
  </si>
  <si>
    <t>Puerto San Carlos II</t>
  </si>
  <si>
    <t>Rosarito III (Unidades 8 y 9)</t>
  </si>
  <si>
    <t>CT</t>
  </si>
  <si>
    <t>Samalayuca II</t>
  </si>
  <si>
    <t>LT</t>
  </si>
  <si>
    <t>211 Cable Submarino</t>
  </si>
  <si>
    <t>214 y 215 Sureste-Peninsular</t>
  </si>
  <si>
    <t>216 y 217 Noroeste</t>
  </si>
  <si>
    <t>SE</t>
  </si>
  <si>
    <t>212 y 213 SF6 Potencia y Distribución</t>
  </si>
  <si>
    <t>218 Noroeste</t>
  </si>
  <si>
    <t>219 Sureste-Peninsular</t>
  </si>
  <si>
    <t>220 Oriental-Centro</t>
  </si>
  <si>
    <t>221 Occidental</t>
  </si>
  <si>
    <t>301 Centro</t>
  </si>
  <si>
    <t>302 Sureste</t>
  </si>
  <si>
    <t>303 Ixtapa - Pie de la Cuesta</t>
  </si>
  <si>
    <t>304 Noroeste</t>
  </si>
  <si>
    <t>305 Centro-Oriente</t>
  </si>
  <si>
    <t>306 Sureste</t>
  </si>
  <si>
    <t>307 Noreste</t>
  </si>
  <si>
    <t>308 Noroeste</t>
  </si>
  <si>
    <t>Los Azufres II y Campo Geotérmico</t>
  </si>
  <si>
    <t>CH</t>
  </si>
  <si>
    <t>Manuel Moreno Torres (2a. Etapa)</t>
  </si>
  <si>
    <t xml:space="preserve"> 406 Red Asociada a Tuxpan II, III y IV</t>
  </si>
  <si>
    <t>407 Red Asociada a Altamira II, III y IV</t>
  </si>
  <si>
    <t>408 Naco-Nogales - Área Noroeste</t>
  </si>
  <si>
    <t>411 Sistema Nacional</t>
  </si>
  <si>
    <t>Manuel Moreno Torres Red Asociada (2a. Etapa)</t>
  </si>
  <si>
    <t>401 Occidental - Central</t>
  </si>
  <si>
    <t>402 Oriental - Peninsular</t>
  </si>
  <si>
    <t>403 Noreste</t>
  </si>
  <si>
    <t>404 Noroeste-Norte</t>
  </si>
  <si>
    <t>405 Compensación Alta Tensión</t>
  </si>
  <si>
    <t>410 Sistema Nacional</t>
  </si>
  <si>
    <t>El Sauz conversión de TG a CC</t>
  </si>
  <si>
    <t>414 Norte-Occidental</t>
  </si>
  <si>
    <t xml:space="preserve"> 502 Oriental - Norte</t>
  </si>
  <si>
    <t xml:space="preserve"> 506 Saltillo-Cañada</t>
  </si>
  <si>
    <t>Red Asociada de la Central Tamazunchale</t>
  </si>
  <si>
    <t>Red Asociada de la Central Río Bravo III</t>
  </si>
  <si>
    <t>412 Compensación Norte</t>
  </si>
  <si>
    <t>413 Noroeste - Occidental</t>
  </si>
  <si>
    <t>503 Oriental</t>
  </si>
  <si>
    <t>504 Norte - Occidental</t>
  </si>
  <si>
    <t>Baja California Sur I</t>
  </si>
  <si>
    <t>609 Transmisión Noroeste - Occidental</t>
  </si>
  <si>
    <t>610 Transmisión Noroeste - Norte</t>
  </si>
  <si>
    <t>612 Subtransmisión Norte - Noreste</t>
  </si>
  <si>
    <t>613 Subtransmisión Occidental</t>
  </si>
  <si>
    <t>614 Subtransmisión Oriental</t>
  </si>
  <si>
    <t>615 Subtransmisión Peninsular</t>
  </si>
  <si>
    <t>Red Asociada de Transmisión de la CCI Baja California Sur I</t>
  </si>
  <si>
    <t>1012 Red de Transmisión Asociada a la CCC Baja California</t>
  </si>
  <si>
    <t>607 Sistema Bajio - Oriental</t>
  </si>
  <si>
    <t>611 Subtransmisión Baja California - Noroeste</t>
  </si>
  <si>
    <t>SUV</t>
  </si>
  <si>
    <t>Suministro de vapor a las Centrales de Cerro Prieto</t>
  </si>
  <si>
    <t>Hermosillo Conversión de TG a CC</t>
  </si>
  <si>
    <t>CCC</t>
  </si>
  <si>
    <t xml:space="preserve"> Pacífico</t>
  </si>
  <si>
    <t xml:space="preserve">CH </t>
  </si>
  <si>
    <t xml:space="preserve"> El Cajón</t>
  </si>
  <si>
    <t>Lineas Centro</t>
  </si>
  <si>
    <t>Red de Transmisión Asociada a la CH el Cajón</t>
  </si>
  <si>
    <t>Red de Transmisión Asociada a Altamira V</t>
  </si>
  <si>
    <t>Red de Transmisión Asociada a la Laguna II</t>
  </si>
  <si>
    <t>Red de Transmisión Asociada a el Pacífico</t>
  </si>
  <si>
    <t>707 Enlace Norte-Sur</t>
  </si>
  <si>
    <t>Riviera Maya</t>
  </si>
  <si>
    <t>PRR</t>
  </si>
  <si>
    <t>Presa Reguladora Amata</t>
  </si>
  <si>
    <t>RM</t>
  </si>
  <si>
    <t>Adolfo López Mateos</t>
  </si>
  <si>
    <t>Altamira</t>
  </si>
  <si>
    <t>Botello</t>
  </si>
  <si>
    <t>Carbón II</t>
  </si>
  <si>
    <t>Carlos Rodríguez Rivero</t>
  </si>
  <si>
    <t>Dos Bocas</t>
  </si>
  <si>
    <t>Emilio Portes Gil</t>
  </si>
  <si>
    <t xml:space="preserve">RM </t>
  </si>
  <si>
    <t>Francisco Pérez Ríos</t>
  </si>
  <si>
    <t>Gomez Palacio</t>
  </si>
  <si>
    <t>Huinalá</t>
  </si>
  <si>
    <t>Ixtaczoquitlán</t>
  </si>
  <si>
    <t>José Aceves Pozos (Mazatlán II)</t>
  </si>
  <si>
    <t>Gral. Manuel Alvarez Moreno (Manzanillo)</t>
  </si>
  <si>
    <t>CT Puerto Libertad</t>
  </si>
  <si>
    <t>Punta Prieta</t>
  </si>
  <si>
    <t>Salamanca</t>
  </si>
  <si>
    <t>Tuxpango</t>
  </si>
  <si>
    <t>CT Valle de México</t>
  </si>
  <si>
    <t>Norte</t>
  </si>
  <si>
    <t>705 Capacitores</t>
  </si>
  <si>
    <t>708 Compensación Dinámicas Oriental -Norte</t>
  </si>
  <si>
    <t>SLT</t>
  </si>
  <si>
    <t>701 Occidente-Centro</t>
  </si>
  <si>
    <t>702 Sureste-Peninsular</t>
  </si>
  <si>
    <t>703 Noreste-Norte</t>
  </si>
  <si>
    <t>704 Baja California -Noroeste</t>
  </si>
  <si>
    <t>706 Sistemas Norte</t>
  </si>
  <si>
    <t xml:space="preserve"> 709 Sistemas Sur</t>
  </si>
  <si>
    <t>Conversión El Encino de TG aCC</t>
  </si>
  <si>
    <t>Baja California Sur II</t>
  </si>
  <si>
    <t>807 Durango I</t>
  </si>
  <si>
    <t>CCC Tula</t>
  </si>
  <si>
    <t>CGT Cerro Prieto (U5)</t>
  </si>
  <si>
    <t>CT Carbón II Unidades 2 y 4</t>
  </si>
  <si>
    <t>CT Emilio Portes Gil Unidad 4</t>
  </si>
  <si>
    <t>CT Francisco Pérez Ríos Unidad 5</t>
  </si>
  <si>
    <t>CT Pdte. Adolfo López Mateos Unidades 3, 4, 5 y 6</t>
  </si>
  <si>
    <t>CT Pdte. Plutarco Elías Calles Unidades 1 y 2</t>
  </si>
  <si>
    <t>811 Noroeste</t>
  </si>
  <si>
    <t xml:space="preserve">SE </t>
  </si>
  <si>
    <t>812 Golfo Norte</t>
  </si>
  <si>
    <t>813 División Bajío</t>
  </si>
  <si>
    <t>801 Altiplano</t>
  </si>
  <si>
    <t xml:space="preserve">SLT </t>
  </si>
  <si>
    <t>802 Tamaulipas</t>
  </si>
  <si>
    <t>803 NOINE</t>
  </si>
  <si>
    <t>806 Bajío</t>
  </si>
  <si>
    <t xml:space="preserve">CE </t>
  </si>
  <si>
    <t>La Venta II</t>
  </si>
  <si>
    <t>Red de Transmisión Asociada a la CE La Venta II</t>
  </si>
  <si>
    <t>911 Noreste</t>
  </si>
  <si>
    <t>912 División Oriente</t>
  </si>
  <si>
    <t>914 División Centro Sur</t>
  </si>
  <si>
    <t>915 Occidental</t>
  </si>
  <si>
    <t>901 Pacífico</t>
  </si>
  <si>
    <t>902 Istmo</t>
  </si>
  <si>
    <t>903 Cabo - Norte</t>
  </si>
  <si>
    <t>La Yesca</t>
  </si>
  <si>
    <t>Baja California</t>
  </si>
  <si>
    <t>RFO</t>
  </si>
  <si>
    <t>Red de Fibra Optica Proyecto Sur</t>
  </si>
  <si>
    <t>Red de Fibra Optica Proyecto Centro</t>
  </si>
  <si>
    <t>Red de Fibra Optica Proyecto Norte</t>
  </si>
  <si>
    <t>1006 Central----Sur</t>
  </si>
  <si>
    <t>1005 Noroeste</t>
  </si>
  <si>
    <t>Infiernillo</t>
  </si>
  <si>
    <t>CT Francisco Pérez Ríos Unidades 1 y 2</t>
  </si>
  <si>
    <t>CT Puerto Libertad Unidad 4</t>
  </si>
  <si>
    <t>CT Valle de México Unidades 5,6 y 7</t>
  </si>
  <si>
    <t>CCC Samalayuca II</t>
  </si>
  <si>
    <t>CCC El Sauz</t>
  </si>
  <si>
    <t>CCC Huinala II</t>
  </si>
  <si>
    <t>1004 Compensación Dinámica Área Central</t>
  </si>
  <si>
    <t>1003 Subestaciones Eléctricas de Occidente</t>
  </si>
  <si>
    <t>Red de Transmisión Asociada a la CC San Lorenzo</t>
  </si>
  <si>
    <t>1002 Compensación y Transmisión Noreste - Sureste</t>
  </si>
  <si>
    <t>San Lorenzo Conversión de TG a CC</t>
  </si>
  <si>
    <t>1001 Red de Transmisión Baja -- Nogales</t>
  </si>
  <si>
    <t>Red de Transmisión Asociada a la CH La Yesca</t>
  </si>
  <si>
    <t>Agua Prieta II (con campo solar)</t>
  </si>
  <si>
    <t>Red de transmisión asociada a la CC Agua Prieta II</t>
  </si>
  <si>
    <t>Red de Transmisión Asociada a la CE La Venta III</t>
  </si>
  <si>
    <t>CN Laguna Verde</t>
  </si>
  <si>
    <t>CT Puerto Libertad Unidades 2 y 3</t>
  </si>
  <si>
    <t>CT Punta Prieta Unidad 2</t>
  </si>
  <si>
    <t>1110 Compensación Capacitiva del Norte</t>
  </si>
  <si>
    <t>1116 Transformación del Noreste</t>
  </si>
  <si>
    <t>1117 Transformación de Guaymas</t>
  </si>
  <si>
    <t>1120 Noroeste</t>
  </si>
  <si>
    <t>1121 Baja California</t>
  </si>
  <si>
    <t>1122 Golfo Norte</t>
  </si>
  <si>
    <t>1123 Norte</t>
  </si>
  <si>
    <t>1124 Bajío Centro</t>
  </si>
  <si>
    <t>1125 Distribución</t>
  </si>
  <si>
    <t>1127 Sureste</t>
  </si>
  <si>
    <t>1128 Centro Sur</t>
  </si>
  <si>
    <t>1129 Compensación redes</t>
  </si>
  <si>
    <t>1111 Transmisión y Transformación del Central - Occidental</t>
  </si>
  <si>
    <t>1112 Transmisión y Transformación del Noroeste</t>
  </si>
  <si>
    <t>1114 Transmisión y Transformación del Oriental</t>
  </si>
  <si>
    <t>1118 Transmisión y Transformación del Norte</t>
  </si>
  <si>
    <t>1119 Transmisión y Transformación del Sureste</t>
  </si>
  <si>
    <t>Suministro de 970 T/h a las Centrales de Cerro Prieto</t>
  </si>
  <si>
    <t>1206 Conversión a 400 kV de la LT Mazatlan II - La Higuera</t>
  </si>
  <si>
    <t>1213 COMPENSACION DE REDES</t>
  </si>
  <si>
    <t>1205 Compensación Oriental - Peninsular</t>
  </si>
  <si>
    <t>1212 SUR - PENINSULAR</t>
  </si>
  <si>
    <t>1204 Conversión a 400 kV del Área Peninsular</t>
  </si>
  <si>
    <t>1203 Transmisión y Transformación Oriental - Sureste</t>
  </si>
  <si>
    <t>1202 Suministro de Energía a la Zona Manzanillo</t>
  </si>
  <si>
    <t>1211 NORESTE - CENTRAL</t>
  </si>
  <si>
    <t>1210 NORTE - NOROESTE</t>
  </si>
  <si>
    <t>1201 Transmisión y Transformación de Baja California</t>
  </si>
  <si>
    <t>CCC Poza Rica</t>
  </si>
  <si>
    <t>CCC El Sauz Paquete 1</t>
  </si>
  <si>
    <t>Red de Trans Asoc al proy de temp abierta y Oax. II, III, IV</t>
  </si>
  <si>
    <t>Red de Transmisión Asociada a Manzanillo I U-1 y 2</t>
  </si>
  <si>
    <t>CC Repotenciación CT Manzanillo I U-1 y 2</t>
  </si>
  <si>
    <t>Red de transmisión asociada a la CG Los Humeros II</t>
  </si>
  <si>
    <t xml:space="preserve"> Red de transmisión asociada a la CI Guerrero Negro III</t>
  </si>
  <si>
    <t>CI Guerrero Negro III</t>
  </si>
  <si>
    <t>Los Humeros II</t>
  </si>
  <si>
    <t>Red de transmisión asociada a la CCC Norte II</t>
  </si>
  <si>
    <t>TG Baja California II</t>
  </si>
  <si>
    <t>1304 Transmisión y Transformación del Oriental</t>
  </si>
  <si>
    <t>1303 Transmisión y Transformación Baja - Noroeste</t>
  </si>
  <si>
    <t>1302 Transformación del Noreste</t>
  </si>
  <si>
    <t>Baja California Sur IV</t>
  </si>
  <si>
    <t>Baja California Sur III</t>
  </si>
  <si>
    <t>1313 Red de Transmisión Asociada al CC Baja California III</t>
  </si>
  <si>
    <t>1323 DISTRIBUCION SUR</t>
  </si>
  <si>
    <t>1322 DISTRIBUCION CENTRO</t>
  </si>
  <si>
    <t>1321 DISTRIBUCION NORESTE</t>
  </si>
  <si>
    <t>1320 DISTRIBUCION NOROESTE</t>
  </si>
  <si>
    <t>1404 Subestaciones del Oriente</t>
  </si>
  <si>
    <t>1401 SEs y LTs de las Áreas Baja California y Noroeste</t>
  </si>
  <si>
    <t>1405 Subest y Líneas de Transmisión de las Áreas Sureste</t>
  </si>
  <si>
    <t>1402 Cambio de Tensión de la LT Culiacán - Los Mochis</t>
  </si>
  <si>
    <t>1421 DISTRIBUCIÓN SUR</t>
  </si>
  <si>
    <t>1403 Compensación Capacitiva de las Áreas Noroeste - Norte</t>
  </si>
  <si>
    <t>1420 DISTRIBUCIÓN NORTE</t>
  </si>
  <si>
    <t>CT Altamira Unidades 1 y 2</t>
  </si>
  <si>
    <t>1521 DISTRIBUCIÓN SUR</t>
  </si>
  <si>
    <t>1520 DISTRIBUCION NORTE</t>
  </si>
  <si>
    <t>Cogeneración Salamanca Fase I</t>
  </si>
  <si>
    <t>1601 Transmisión y Transformación Noroeste - Norte</t>
  </si>
  <si>
    <t>Centro</t>
  </si>
  <si>
    <t>1603 Subestación Lago</t>
  </si>
  <si>
    <t>1604 Transmisión Ayotla-Chalco</t>
  </si>
  <si>
    <t>Guerrero Negro IV</t>
  </si>
  <si>
    <t>Red de Transmisión Asociada a la CI Guerrero Negro IV</t>
  </si>
  <si>
    <t>1621 Distribución Norte-Sur</t>
  </si>
  <si>
    <t>1620 Distribución Valle de México</t>
  </si>
  <si>
    <t>Los Azufres III (Fase I)</t>
  </si>
  <si>
    <t>CT José López Portillo</t>
  </si>
  <si>
    <t>1721 DISTRIBUCIÓN NORTE</t>
  </si>
  <si>
    <t>Red de Transmisión Asociada al CC Noreste</t>
  </si>
  <si>
    <t>1720 Distribución Valle de México</t>
  </si>
  <si>
    <t>Red de Transmisión Asociada al CC Norte III</t>
  </si>
  <si>
    <t>Los Humeros III</t>
  </si>
  <si>
    <t>Baja California Sur V</t>
  </si>
  <si>
    <t>1722 Distribución Sur</t>
  </si>
  <si>
    <t>1701 Subestación Chimalpa Dos</t>
  </si>
  <si>
    <t>1703  Conversión a 400 kV de la Riviera Maya</t>
  </si>
  <si>
    <t>1702 Transmisión y Transformación Baja - Noine</t>
  </si>
  <si>
    <t>1704 Interconexión sist aislados Guerrero Negro Sta Rosalía</t>
  </si>
  <si>
    <t>Empalme I</t>
  </si>
  <si>
    <t>Red de Transmisión Asociada al CC Empalme I</t>
  </si>
  <si>
    <t>Valle de México II</t>
  </si>
  <si>
    <t>Red de Transmisión Asociada al CC Topolobampo III</t>
  </si>
  <si>
    <t>1801 Subestaciones Baja - Noroeste</t>
  </si>
  <si>
    <t>1803 Subestaciones del Occidental</t>
  </si>
  <si>
    <t>1802 Subestaciones y Líneas de Transmisión del Norte</t>
  </si>
  <si>
    <t>1804 Subestaciones y Líneas Transmisión Oriental-Peninsular</t>
  </si>
  <si>
    <t>1820 Divisiones de Distribución del Valle de México</t>
  </si>
  <si>
    <t>1821 Divisiones de Distribución</t>
  </si>
  <si>
    <t>CCC TULA PAQUETES 1 Y 2</t>
  </si>
  <si>
    <t>CH TEMASCAL UNIDADES 1 A 4</t>
  </si>
  <si>
    <t>Empalme II</t>
  </si>
  <si>
    <t>Red de Transmisión Asociada al CC Empalme II</t>
  </si>
  <si>
    <t>1901 Subestaciones de Baja California</t>
  </si>
  <si>
    <t>1902 Subestaciones y Compensación del Noroeste</t>
  </si>
  <si>
    <t>1903 Subestaciones Norte - Noreste</t>
  </si>
  <si>
    <t>1904 Transmisión y Transformación de Occidente</t>
  </si>
  <si>
    <t>1905 Transmisión Sureste - Peninsular</t>
  </si>
  <si>
    <t>1920 Subestaciones y Líneas de Distribución</t>
  </si>
  <si>
    <t>1921 Reducción de Pérdidas de Energía en Distribución</t>
  </si>
  <si>
    <t>Los Azufres III Fase II</t>
  </si>
  <si>
    <t>Red de transmisión asociada a la CG Los Azufres III Fase II</t>
  </si>
  <si>
    <t>Cerritos Colorados Fase I</t>
  </si>
  <si>
    <t>Las Cruces</t>
  </si>
  <si>
    <t>2001 Subestaciones y Líneas Baja California Sur - Noroeste</t>
  </si>
  <si>
    <t>2002 Subestaciones y Líneas de las Áreas Norte - Occidental</t>
  </si>
  <si>
    <t>2020 Subestaciones, Líneas y Redes de Distribución</t>
  </si>
  <si>
    <t>2021 Reducción de Pérdidas de Energía en Distribución</t>
  </si>
  <si>
    <t>2101 Compensación Capacitiva Baja - Occidental</t>
  </si>
  <si>
    <t>2120 Subestaciones y Líneas de Distribución</t>
  </si>
  <si>
    <t>2121 Reducción de Pérdidas de Energía en Distribución</t>
  </si>
  <si>
    <t>Transf y Transm Qro IslaCarmen NvoCasasGrands y Huasteca</t>
  </si>
  <si>
    <t>Incremento de Capacidad de Transm en Las Delicias-Querétaro</t>
  </si>
  <si>
    <t xml:space="preserve">NA: No aplica </t>
  </si>
  <si>
    <t>1_/ Considera los proyectos que entraron en operación comercial (con terminaciones parciales o totales).</t>
  </si>
  <si>
    <t>Fondo</t>
  </si>
  <si>
    <t>En términos de los artículos  107, fracción I , de la Ley Federal de Presupuesto y Responsabilidad Hacendaria y 205 de su Reglamento</t>
  </si>
  <si>
    <t>No.</t>
  </si>
  <si>
    <t>Presupuestado</t>
  </si>
  <si>
    <t>Cargos</t>
  </si>
  <si>
    <t xml:space="preserve">Ingresos </t>
  </si>
  <si>
    <t>Fijos</t>
  </si>
  <si>
    <t>Variables</t>
  </si>
  <si>
    <t>Flujo neto</t>
  </si>
  <si>
    <t>Flujo  neto</t>
  </si>
  <si>
    <t xml:space="preserve">Variación      %    </t>
  </si>
  <si>
    <t>(4=1-2-3)</t>
  </si>
  <si>
    <t>(5)</t>
  </si>
  <si>
    <t>(6)</t>
  </si>
  <si>
    <t>(7)</t>
  </si>
  <si>
    <t>(8=5-6-7)</t>
  </si>
  <si>
    <t>(9=(8-4)/4)</t>
  </si>
  <si>
    <t>TRN Terminal de Carbón de la CT Pdte. Plutarco Elías Calles</t>
  </si>
  <si>
    <t>CC Altamira II</t>
  </si>
  <si>
    <t>CC Bajío</t>
  </si>
  <si>
    <t>CC Campeche</t>
  </si>
  <si>
    <t>CC Hermosillo</t>
  </si>
  <si>
    <t>CT Mérida III</t>
  </si>
  <si>
    <t>CC Monterrey III</t>
  </si>
  <si>
    <t>CC Naco-Nogales</t>
  </si>
  <si>
    <t>CC Río Bravo II</t>
  </si>
  <si>
    <t>CC Mexicali</t>
  </si>
  <si>
    <t>CC Saltillo</t>
  </si>
  <si>
    <t>CC Tuxpan II</t>
  </si>
  <si>
    <t>CC Altamira III y IV</t>
  </si>
  <si>
    <t>CC Chihuahua III</t>
  </si>
  <si>
    <t>CC La Laguna II</t>
  </si>
  <si>
    <t>CC Río Bravo III</t>
  </si>
  <si>
    <t>CC Tuxpan III y IV</t>
  </si>
  <si>
    <t>CC Altamira V</t>
  </si>
  <si>
    <t>CC Tamazunchale</t>
  </si>
  <si>
    <t>CC Río Bravo IV</t>
  </si>
  <si>
    <t>CC Tuxpan V</t>
  </si>
  <si>
    <t>CC Valladolid III</t>
  </si>
  <si>
    <t>CCC Norte II</t>
  </si>
  <si>
    <t>CCC Norte</t>
  </si>
  <si>
    <t>CE La Venta III</t>
  </si>
  <si>
    <t>CE Oaxaca I</t>
  </si>
  <si>
    <t>CE Oaxaca II y CE Oaxaca III y CE Oaxaca IV</t>
  </si>
  <si>
    <t>CC Baja California III</t>
  </si>
  <si>
    <t>CC Norte III (Juárez)</t>
  </si>
  <si>
    <t>CE Sureste I</t>
  </si>
  <si>
    <t xml:space="preserve">CC Noroeste </t>
  </si>
  <si>
    <t>CC Noreste</t>
  </si>
  <si>
    <t>CC Topolobampo III</t>
  </si>
  <si>
    <t xml:space="preserve">1_/  Este proyecto no presenta montos presupuestados ni ejercidos, en virtud de que se estableció un nuevo contrato con los propietarios fuera de la figura de Inversión financiada condicionada. </t>
  </si>
  <si>
    <t>Fuente: Comisión Federal de Electricidad</t>
  </si>
  <si>
    <t>En términos de  los artículos 107, fracción I , de la Ley Federal de Presupuesto y Responsabilidad Hacendaria y 205 de su Reglamento</t>
  </si>
  <si>
    <t xml:space="preserve">Comisión Federal de Electricidad </t>
  </si>
  <si>
    <t>Junio</t>
  </si>
  <si>
    <t>Nombre del Proyecto</t>
  </si>
  <si>
    <t>Costo de cierre</t>
  </si>
  <si>
    <t>Amortización ejercida</t>
  </si>
  <si>
    <t>Pasivo Directo</t>
  </si>
  <si>
    <t>Pasivo</t>
  </si>
  <si>
    <t>Suma</t>
  </si>
  <si>
    <t xml:space="preserve">Real </t>
  </si>
  <si>
    <t>Legal</t>
  </si>
  <si>
    <t>Contingente</t>
  </si>
  <si>
    <t>Total</t>
  </si>
  <si>
    <t>(4=2+3)</t>
  </si>
  <si>
    <t>(7=5+6)</t>
  </si>
  <si>
    <t>(8=1-4-7)</t>
  </si>
  <si>
    <t>(9=7+8)</t>
  </si>
  <si>
    <t>Cierres totales</t>
  </si>
  <si>
    <t>LT 613 SubTransmisión Occidental     1_/</t>
  </si>
  <si>
    <t xml:space="preserve">CCC  Pacífico </t>
  </si>
  <si>
    <t xml:space="preserve">CH El Cajón     </t>
  </si>
  <si>
    <t>LT Red de Transmisión Asociada a el Pacífico</t>
  </si>
  <si>
    <t xml:space="preserve">SLT 706 Sistemas- Norte     </t>
  </si>
  <si>
    <t>SLT 806 Bajío</t>
  </si>
  <si>
    <t>SE 914 División Centro Sur</t>
  </si>
  <si>
    <t>CH La Yesca</t>
  </si>
  <si>
    <t>RFO Red de Fibra Óptica Proyecto Norte</t>
  </si>
  <si>
    <t>SE 1006 Central----Sur</t>
  </si>
  <si>
    <t>SE 1005 Noroeste</t>
  </si>
  <si>
    <t>RM Infiernillo</t>
  </si>
  <si>
    <t>RM CT Francisco Pérez Ríos Unidades 1 y 2</t>
  </si>
  <si>
    <t>SE 1003 Subestaciones Eléctricas de Occidente</t>
  </si>
  <si>
    <t>SLT 1002 Compensación y Transmisión Noreste - Sureste</t>
  </si>
  <si>
    <t>CC San Lorenzo Conversión de TG a CC</t>
  </si>
  <si>
    <t>LT Red de Transmisión Asociada a la CH La Yesca</t>
  </si>
  <si>
    <t>LT Red de Transmisión asociada a la CC Agua Prieta II</t>
  </si>
  <si>
    <t>LT Red de Transmisión Asociada a la CE La Venta III</t>
  </si>
  <si>
    <t>RM CN Laguna Verde</t>
  </si>
  <si>
    <t>SE 1110 Compensación Capacitiva del Norte</t>
  </si>
  <si>
    <t>SE 1117 Transformación de Guaymas</t>
  </si>
  <si>
    <t>SE 1120 Noroeste</t>
  </si>
  <si>
    <t>SE 1121 Baja California</t>
  </si>
  <si>
    <t>SE 1122 Golfo Norte</t>
  </si>
  <si>
    <t>SE 1124 Bajío Centro</t>
  </si>
  <si>
    <t>SE 1125 Distribución</t>
  </si>
  <si>
    <t>SE 1127 Sureste</t>
  </si>
  <si>
    <t>SE 1128 Centro Sur</t>
  </si>
  <si>
    <t>SE 1129 Compensación redes</t>
  </si>
  <si>
    <t>SLT 1111 Transmisión y Transformación del Central - Occidental</t>
  </si>
  <si>
    <t>SLT 1112 Transmisión y Transformación del Noroeste</t>
  </si>
  <si>
    <t xml:space="preserve">SLT 1114 Transmisión y Transformación del Oriental </t>
  </si>
  <si>
    <t>SLT 1118 Transmisión y Transformación del Norte</t>
  </si>
  <si>
    <t>SLT 1119 Transmisión y Transformación del Sureste</t>
  </si>
  <si>
    <t>SUV Suministro de 970 T/h a las Centrales de Cerro Prieto</t>
  </si>
  <si>
    <t>SE 1213 Compensación de Redes</t>
  </si>
  <si>
    <t>SE 1205 Compensación Oriental - Peninsular</t>
  </si>
  <si>
    <t>SLT 1204 Conversión a 400 kV del Área Peninsular</t>
  </si>
  <si>
    <t>SLT 1203 Transmisión y Transformación Oriental - Sureste</t>
  </si>
  <si>
    <t>SE 1211 Noreste - Central</t>
  </si>
  <si>
    <t>SLT 1201 Transmision y Transformacion de Baja California</t>
  </si>
  <si>
    <t xml:space="preserve">RM CCC Poza Rica </t>
  </si>
  <si>
    <t>RM CCC El Sauz Paquete 1</t>
  </si>
  <si>
    <t>LT Red de Trans Asoc al proy de temp abierta y Oax. II, III, IV</t>
  </si>
  <si>
    <t>SLT Red de Transmisión Asociada a Manzanillo I U-1 y 2</t>
  </si>
  <si>
    <t xml:space="preserve">CC CC Repotenciación CT Manzanillo I U-1 y 2 </t>
  </si>
  <si>
    <t>CCI CI Guerrero Negro III</t>
  </si>
  <si>
    <t>CG Los Humeros II</t>
  </si>
  <si>
    <t>LT Red de Transmisión asociada a la CCC Norte II</t>
  </si>
  <si>
    <t>CT TG Baja California II</t>
  </si>
  <si>
    <t>SLT 1304 Transmisión y Transformación del Oriental</t>
  </si>
  <si>
    <t>SLT 1303 Transmisión y Transformación Baja - Noroeste</t>
  </si>
  <si>
    <t>SLT 1302 Transformación del Noreste</t>
  </si>
  <si>
    <t>CCI Baja California Sur IV</t>
  </si>
  <si>
    <t>CCI Baja California Sur III</t>
  </si>
  <si>
    <t>LT 1313 Red asociada a Baja California III</t>
  </si>
  <si>
    <t>SE 1323 Distribución SUR</t>
  </si>
  <si>
    <t>SE 1322 Distribución Centro</t>
  </si>
  <si>
    <t>SE 1321 Distribución Noreste</t>
  </si>
  <si>
    <t>SLT SLT 1404 Subestaciones del Oriente</t>
  </si>
  <si>
    <t>SLT 1401 SEs y LTs de las Áreas Baja California y Noroeste</t>
  </si>
  <si>
    <t>SLT 1402 Cambio de Tensión de la LT Culiacán - Los Mochis</t>
  </si>
  <si>
    <t>SE 1421 Distribución Sur</t>
  </si>
  <si>
    <t>SE 1420 Distribucion Norte</t>
  </si>
  <si>
    <t>SE 1521 Distribución Sur</t>
  </si>
  <si>
    <t>SE 1520 Distribución Norte</t>
  </si>
  <si>
    <t>CCC CoGeneración Salamanca Fase I</t>
  </si>
  <si>
    <t>SLT 1601 Transmisión y Transformación Noroeste - Norte</t>
  </si>
  <si>
    <t>SLT 1604 Transmisión Ayotla-Chalco</t>
  </si>
  <si>
    <t>LT Red de Transmisión Asociada a la CI Guerrero Negro IV</t>
  </si>
  <si>
    <t>SE 1621 Distribución Norte - Sur</t>
  </si>
  <si>
    <t>CG Los Azufres III (Fase I)</t>
  </si>
  <si>
    <t>LT Red de Transmisión Asociada al CC Norte III</t>
  </si>
  <si>
    <t>CCI Baja California Sur V</t>
  </si>
  <si>
    <t>SLT 1722 Distribucion Sur</t>
  </si>
  <si>
    <t>SE 1701 Subestacion Chimalpa II</t>
  </si>
  <si>
    <t>SLT 1703  Conversión a 400 kV de la Riviera Maya</t>
  </si>
  <si>
    <t>SLT 1702 Transmisión y Transformación Baja - Noine</t>
  </si>
  <si>
    <t>SLT 1704 Interconexión sist aislados Guerrero Negro Sta Rosalía</t>
  </si>
  <si>
    <t>LT Red de Transmisión Asociada al CC Topolobampo III</t>
  </si>
  <si>
    <t>SE 1801 Subestaciones Baja -  Noroeste</t>
  </si>
  <si>
    <t>SE 1803 Subestaciones del Occidental</t>
  </si>
  <si>
    <t>SLT 1802 Subestaciones y Lineas del Norte</t>
  </si>
  <si>
    <t>SLT 1804 Subestaciones y Líneas Transmisión Oriental - Peninsular</t>
  </si>
  <si>
    <t>SLT 1820 Divisiones de Distribución del Valle de México</t>
  </si>
  <si>
    <t>312 RM CH Temascal Unidades 1 a 4</t>
  </si>
  <si>
    <t>LT Red de Transmisión Asociada al CC Empalme II</t>
  </si>
  <si>
    <t>SE 1901 Subestaciones de Baja California</t>
  </si>
  <si>
    <t>SLT 1902 Subestaciones y Compensación del Noroeste</t>
  </si>
  <si>
    <t>SE 1903 Subestaciones Norte - Noreste</t>
  </si>
  <si>
    <t xml:space="preserve">SLT 1904 Transmisión y Transformación de Occidente    </t>
  </si>
  <si>
    <t>LT 1905 Transmisión Sureste Peninsular</t>
  </si>
  <si>
    <t>SLT 1921 Reducción de Perdidas de Energía en Distribución</t>
  </si>
  <si>
    <t>CG Los Azufres III Fase II</t>
  </si>
  <si>
    <t xml:space="preserve"> LT Red de transmisión asociada a la CG Los
Azufres III Fase II</t>
  </si>
  <si>
    <t>SLT 2001 Subestaciones y Líneas Baja California Sur Noroeste</t>
  </si>
  <si>
    <t xml:space="preserve">SLT 2021 Reducción de Pérdidas de Energía en Distribución  </t>
  </si>
  <si>
    <t>SE 2101 Compensación Capacitiva Baja - Occidental</t>
  </si>
  <si>
    <t>SLT 2121 Reducción de Pérdidas de Energía en Distribución</t>
  </si>
  <si>
    <t xml:space="preserve">Cierres Parciales </t>
  </si>
  <si>
    <t>CC Agua Prieta II (Con Campo Solar)</t>
  </si>
  <si>
    <t>SE 1212 Sur - Peninsular</t>
  </si>
  <si>
    <t>SE 1210  Norte - Noroeste</t>
  </si>
  <si>
    <t>SE 1320 Distribución Noroeste</t>
  </si>
  <si>
    <t xml:space="preserve">SLT 1405 Subest y Líneas de Transmisión de las Áreas Sureste </t>
  </si>
  <si>
    <t>SE 1620 Distribución Valle de México</t>
  </si>
  <si>
    <t>RM CT José López Portillo</t>
  </si>
  <si>
    <t>SLT 1721 Distribución Norte</t>
  </si>
  <si>
    <t>LT Red de Transmisión asociada al CC Noreste</t>
  </si>
  <si>
    <t>SLT 1720 Distribución Valle de México</t>
  </si>
  <si>
    <t xml:space="preserve">CG Los Humeros III </t>
  </si>
  <si>
    <t>LT Red de Transmisión Asociada al CC Empalme I</t>
  </si>
  <si>
    <t>RM CCC Tula Paquetes 1 Y 2</t>
  </si>
  <si>
    <t xml:space="preserve">CC Empalme II    </t>
  </si>
  <si>
    <t>SLT 1920 Subestaciones y Lineas de Distribucion</t>
  </si>
  <si>
    <t>SLT 2002 Subestaciones y Líneas  de las Áreas Norte - Occidental</t>
  </si>
  <si>
    <t>SLT 2020 Subestaciones, Líneas y Redes de Distribución</t>
  </si>
  <si>
    <t>SLT 2120 Subestaciones y Líneas de Distribución</t>
  </si>
  <si>
    <t>Costo total estimado</t>
  </si>
  <si>
    <t>Monto 
Contratado</t>
  </si>
  <si>
    <t>Comprometido al periodo</t>
  </si>
  <si>
    <t>Montos comprometidos por etapas</t>
  </si>
  <si>
    <t>PEF 2022</t>
  </si>
  <si>
    <t>PEF 2023</t>
  </si>
  <si>
    <t>Monto</t>
  </si>
  <si>
    <t>Proyectos adjudicados y/o en construcción</t>
  </si>
  <si>
    <t>Proyectos en operación</t>
  </si>
  <si>
    <t>( 3=2/1 )</t>
  </si>
  <si>
    <t>( 5=7+8 )</t>
  </si>
  <si>
    <t>( 6=5/2 )</t>
  </si>
  <si>
    <t>( 8 )</t>
  </si>
  <si>
    <t>Inversión directa</t>
  </si>
  <si>
    <t>Chihuahua</t>
  </si>
  <si>
    <t>406 Red Asociada a Tuxpan II, III y IV</t>
  </si>
  <si>
    <t>502 Oriental - Norte</t>
  </si>
  <si>
    <t>506 Saltillo-Cañada</t>
  </si>
  <si>
    <t>Pacífico</t>
  </si>
  <si>
    <t>El Cajón</t>
  </si>
  <si>
    <t>709 Sistemas Sur</t>
  </si>
  <si>
    <t xml:space="preserve">LT </t>
  </si>
  <si>
    <t xml:space="preserve">CC </t>
  </si>
  <si>
    <t>Red de transmisión asociada a la CI Guerrero Negro III</t>
  </si>
  <si>
    <t xml:space="preserve">CT </t>
  </si>
  <si>
    <t>SLT 1404 Subestaciones del Oriente</t>
  </si>
  <si>
    <t>SE 1521 DISTRIBUCIÓN SUR</t>
  </si>
  <si>
    <t>SE 1520 DISTRIBUCION NORTE</t>
  </si>
  <si>
    <t xml:space="preserve">CCI </t>
  </si>
  <si>
    <t>Chicoasén II</t>
  </si>
  <si>
    <t>1805 Línea de Transmisión Huasteca - Monterrey</t>
  </si>
  <si>
    <t xml:space="preserve"> SLT </t>
  </si>
  <si>
    <t>SLT 2021 Reducción de Pérdidas de Energía en Distribución</t>
  </si>
  <si>
    <t xml:space="preserve">Inversión condicionada </t>
  </si>
  <si>
    <t>TRN</t>
  </si>
  <si>
    <t>Terminal de Carbón de la CT Pdte. Plutarco Elías Calles</t>
  </si>
  <si>
    <t>Altamira II</t>
  </si>
  <si>
    <t>Campeche</t>
  </si>
  <si>
    <t xml:space="preserve">Hermosillo    </t>
  </si>
  <si>
    <t>Mérida III</t>
  </si>
  <si>
    <t xml:space="preserve">Monterrey III  </t>
  </si>
  <si>
    <t xml:space="preserve">Naco - Nogales   </t>
  </si>
  <si>
    <t xml:space="preserve">Río Bravo II </t>
  </si>
  <si>
    <t xml:space="preserve">Mexicali </t>
  </si>
  <si>
    <t>Saltillo</t>
  </si>
  <si>
    <t>Tuxpan II</t>
  </si>
  <si>
    <t>Altamira III y IV</t>
  </si>
  <si>
    <t xml:space="preserve">Chihuahua III </t>
  </si>
  <si>
    <t>La Laguna II</t>
  </si>
  <si>
    <t>Río Bravo III</t>
  </si>
  <si>
    <t xml:space="preserve">Tuxpan III y IV    </t>
  </si>
  <si>
    <t>Altamira V</t>
  </si>
  <si>
    <t>Tamazunchale</t>
  </si>
  <si>
    <t>Río Bravo IV</t>
  </si>
  <si>
    <t xml:space="preserve">Tuxpan V  </t>
  </si>
  <si>
    <t xml:space="preserve">Valladolid III     </t>
  </si>
  <si>
    <t xml:space="preserve">Norte II  </t>
  </si>
  <si>
    <t>CE</t>
  </si>
  <si>
    <t xml:space="preserve">La Venta III  </t>
  </si>
  <si>
    <t xml:space="preserve">Oaxaca I  </t>
  </si>
  <si>
    <t xml:space="preserve">Oaxaca II, CE Oaxaca III y CE Oaxaca IV  </t>
  </si>
  <si>
    <t xml:space="preserve">Baja California III   </t>
  </si>
  <si>
    <t xml:space="preserve">Norte III (Juárez)   </t>
  </si>
  <si>
    <t xml:space="preserve">Sureste I   </t>
  </si>
  <si>
    <t>Noroeste</t>
  </si>
  <si>
    <t>Noreste</t>
  </si>
  <si>
    <t>Topolobampo III</t>
  </si>
  <si>
    <t>1_/  Se modificaron los montos contratados y comprometidos de algunos proyectos con respecto al PEF 2023, en virtud de que el monto comprometido era mayor al monto contratado.</t>
  </si>
  <si>
    <t xml:space="preserve">3_/  Este proyecto no presenta monto contratado y comprometido en el Cuadro 8 del Tomo VII del  PEF 2023, en virtud de que se estableció un nuevo contrato con los propietarios fuera de la figura de Inversión financiada condicionada. </t>
  </si>
  <si>
    <t xml:space="preserve">Con base en los artículos 107 fracción I inciso d) de la Ley Federal de Presupuesto y Responsabilidad Hacendaria y 205 de su Reglamento. </t>
  </si>
  <si>
    <t>No. PEF</t>
  </si>
  <si>
    <t>Antes de Impuestos</t>
  </si>
  <si>
    <t>Después de impuestos</t>
  </si>
  <si>
    <t>Entrega de obra</t>
  </si>
  <si>
    <t>Plazo del pago</t>
  </si>
  <si>
    <t>Valor presente neto de la evaluación económica
(VPN)</t>
  </si>
  <si>
    <t>Valor presente  neto  de  la evaluación financiera
(VPN)</t>
  </si>
  <si>
    <t>años</t>
  </si>
  <si>
    <t>meses</t>
  </si>
  <si>
    <t>Total Inversión Directa</t>
  </si>
  <si>
    <t>Autorizados en 1997</t>
  </si>
  <si>
    <t>Autorizados en 1998</t>
  </si>
  <si>
    <t>Autorizados en 1999</t>
  </si>
  <si>
    <t>Autorizados en 2000</t>
  </si>
  <si>
    <t>Autorizados en 2001</t>
  </si>
  <si>
    <t>Autorizados en 2002</t>
  </si>
  <si>
    <t>Autorizados en 2003</t>
  </si>
  <si>
    <t>Autorizados en 2004</t>
  </si>
  <si>
    <t>Autorizados en 2005</t>
  </si>
  <si>
    <t>Autorizados en 2006</t>
  </si>
  <si>
    <t>Autorizados en 2007</t>
  </si>
  <si>
    <t>Autorizados en 2008</t>
  </si>
  <si>
    <t>Autorizados en 2009</t>
  </si>
  <si>
    <t>Autorizados en 2010</t>
  </si>
  <si>
    <t>Autorizados en 2011</t>
  </si>
  <si>
    <t>Autorizados en 2012</t>
  </si>
  <si>
    <t>Red de transmisión asociada a la CH Chicoasén II</t>
  </si>
  <si>
    <t>Autorizados en 2013</t>
  </si>
  <si>
    <t xml:space="preserve">CC    </t>
  </si>
  <si>
    <t xml:space="preserve">LT    </t>
  </si>
  <si>
    <t xml:space="preserve">LT   </t>
  </si>
  <si>
    <t xml:space="preserve">SE    </t>
  </si>
  <si>
    <t xml:space="preserve">SLT    </t>
  </si>
  <si>
    <t xml:space="preserve">RM    </t>
  </si>
  <si>
    <t>Autorizados en 2014</t>
  </si>
  <si>
    <t xml:space="preserve">SE  </t>
  </si>
  <si>
    <t>Autorizados en 2015</t>
  </si>
  <si>
    <t>Red de transmisión asociada a la CH Las Cruces</t>
  </si>
  <si>
    <t>Autorizados en 2016</t>
  </si>
  <si>
    <t>Autorizados en 2021</t>
  </si>
  <si>
    <t>LT Corriente Alterna Submarina Playacar - Chankanaab II</t>
  </si>
  <si>
    <t>Suministro de energía Zona Veracruz (antes Olmeca Bco1)</t>
  </si>
  <si>
    <t>Autorizados en 2022</t>
  </si>
  <si>
    <t>Aumento de capacidad de transm de zonas Cancún y RivieraMaya</t>
  </si>
  <si>
    <t>Aumento de capacidad de transm zonas Cancún y RivieraMaya II</t>
  </si>
  <si>
    <t>Incremento en capacidad de transm Noreste Centro del País</t>
  </si>
  <si>
    <t>Solución congestión de enlaces transm GCR Noro  Occid Norte</t>
  </si>
  <si>
    <t>Autorizados en 2023</t>
  </si>
  <si>
    <t>Atención al Suministro en la Zona Vallarta</t>
  </si>
  <si>
    <t>Paso del Norte Banco 2</t>
  </si>
  <si>
    <t>Refuerzo de la Red de la Zona Piedras Negras</t>
  </si>
  <si>
    <t>Suministro de Energía Eléctrica en la Zona Los Ríos</t>
  </si>
  <si>
    <t>P_/ Cifras Preliminares</t>
  </si>
  <si>
    <t>1_/ El año de autorización corresponde al ejercicio fiscal en que el proyecto se incluyó por primera vez en el Presupuesto de Egresos de la Federación en la modalidad de Pidiregas.</t>
  </si>
  <si>
    <t>Total Inversión Condicionada</t>
  </si>
  <si>
    <t>Bajío</t>
  </si>
  <si>
    <t>Hermosillo</t>
  </si>
  <si>
    <t>Monterrey III</t>
  </si>
  <si>
    <t>Naco-Nogales</t>
  </si>
  <si>
    <t>Río Bravo II</t>
  </si>
  <si>
    <t>Mexicali</t>
  </si>
  <si>
    <t>Gasoducto Cd. Pemex-Valladolid</t>
  </si>
  <si>
    <t>Chihuahua III</t>
  </si>
  <si>
    <t>Tuxpan III y IV</t>
  </si>
  <si>
    <t>Tuxpan V</t>
  </si>
  <si>
    <t xml:space="preserve">Valladolid III   </t>
  </si>
  <si>
    <t>Norte II</t>
  </si>
  <si>
    <t>La Venta III</t>
  </si>
  <si>
    <t>Oaxaca I</t>
  </si>
  <si>
    <t>Oaxaca II y CE Oaxaca III y CE Oaxaca IV</t>
  </si>
  <si>
    <t>Baja California III</t>
  </si>
  <si>
    <t>Norte III (Juárez)</t>
  </si>
  <si>
    <t>Sureste I</t>
  </si>
  <si>
    <t>En Corriente Directa Ixtepec Potencia-Yautepec Potencia</t>
  </si>
  <si>
    <t>1_/  El año de autorización corresponde al ejercicio fiscal en que el proyecto se incluyó por primera vez en el Presupuesto de Egresos de la Federación en la modalidad de Pidiregas.</t>
  </si>
  <si>
    <t>3_/ La fecha de inicio de operación es la consignada en el Tomo VII del Presupuesto de Egresos de la Federación autorizado para el ejercicio fiscal 2023, corresponde al primer cierre parcial del proyecto.</t>
  </si>
  <si>
    <t>(Millones de pesos a precios de 2023)</t>
  </si>
  <si>
    <t>500&lt; = La variación es menor a 500 por ciento.</t>
  </si>
  <si>
    <t>&lt;-500 = La variación es menor a -500 por ciento.</t>
  </si>
  <si>
    <t>3_/ Los tipos de cambio promedio de fecha de liquidación utilizados fueron 19.0436 (enero), 18.6418 (febrero), 18.4030 (marzo), 18.0891 (abril), 17.7680 (mayo) y 17.2930 (junio) pesos por dólar, publicados por el Banco de México (Banxico).</t>
  </si>
  <si>
    <t>p_/ Cifras preliminares. Las sumas de los parciales pueden no coincidir con los totales debido al redondeo.</t>
  </si>
  <si>
    <t>1_/ Se consideran los proyectos con recursos previstos en el Presupuesto de Egresos de la Federación de 2023, así como aquéllos que no tienen monto estimado en éste, pero continúan en etapa de “Varias (Cierre y otras)”, por lo que se incluye su seguimiento.</t>
  </si>
  <si>
    <t>2_/ El tipo de cambio utilizado fue de 17.0720 pesos por dólar correspondiente al cierre de junio de 2023.</t>
  </si>
  <si>
    <t>Enero - junio</t>
  </si>
  <si>
    <t>Enero - junio 2023</t>
  </si>
  <si>
    <t>Informes sobre la Situación Económica,
las Finanzas Públicas y la Deuda Pública</t>
  </si>
  <si>
    <t>IV. PROYECTOS DE INFRAESTRUCTURA PRODUCTIVA DE LARGO PLAZO (PIDIREGAS)</t>
  </si>
  <si>
    <t>Segundo Trimestre de 2023</t>
  </si>
  <si>
    <r>
      <t xml:space="preserve">AVANCE FINANCIERO Y FÍSICO DE PROYECTOS DE INFRAESTRUCTURA PRODUCTIVA DE LARGO PLAZO EN CONSTRUCCIÓN </t>
    </r>
    <r>
      <rPr>
        <b/>
        <vertAlign val="superscript"/>
        <sz val="12"/>
        <color theme="0"/>
        <rFont val="Montserrat"/>
      </rPr>
      <t>p_/</t>
    </r>
  </si>
  <si>
    <r>
      <t>Costo Total Autorizado</t>
    </r>
    <r>
      <rPr>
        <vertAlign val="superscript"/>
        <sz val="9"/>
        <color indexed="8"/>
        <rFont val="Montserrat"/>
      </rPr>
      <t xml:space="preserve"> 2_/</t>
    </r>
  </si>
  <si>
    <r>
      <t xml:space="preserve">Acumulado 2022 </t>
    </r>
    <r>
      <rPr>
        <vertAlign val="superscript"/>
        <sz val="9"/>
        <color indexed="8"/>
        <rFont val="Montserrat"/>
      </rPr>
      <t>2_/</t>
    </r>
  </si>
  <si>
    <r>
      <t xml:space="preserve">Estimada </t>
    </r>
    <r>
      <rPr>
        <vertAlign val="superscript"/>
        <sz val="9"/>
        <color indexed="8"/>
        <rFont val="Montserrat"/>
      </rPr>
      <t>1_/ 2_/</t>
    </r>
  </si>
  <si>
    <r>
      <t xml:space="preserve">Realizada </t>
    </r>
    <r>
      <rPr>
        <vertAlign val="superscript"/>
        <sz val="9"/>
        <rFont val="Montserrat"/>
      </rPr>
      <t>3_/</t>
    </r>
  </si>
  <si>
    <r>
      <t xml:space="preserve">CC Agua Prieta II (con campo solar) </t>
    </r>
    <r>
      <rPr>
        <vertAlign val="superscript"/>
        <sz val="9"/>
        <color theme="1"/>
        <rFont val="Montserrat"/>
      </rPr>
      <t>1_/</t>
    </r>
  </si>
  <si>
    <r>
      <t xml:space="preserve">SE 1320 DISTRIBUCION NOROESTE </t>
    </r>
    <r>
      <rPr>
        <vertAlign val="superscript"/>
        <sz val="9"/>
        <color theme="1"/>
        <rFont val="Montserrat"/>
      </rPr>
      <t>1_/</t>
    </r>
  </si>
  <si>
    <r>
      <t xml:space="preserve"> RM  CT Altamira Unidades 1 y 2 </t>
    </r>
    <r>
      <rPr>
        <vertAlign val="superscript"/>
        <sz val="9"/>
        <color theme="1"/>
        <rFont val="Montserrat"/>
      </rPr>
      <t>1_/</t>
    </r>
  </si>
  <si>
    <r>
      <t xml:space="preserve">SE  1620 Distribución Valle de México </t>
    </r>
    <r>
      <rPr>
        <vertAlign val="superscript"/>
        <sz val="9"/>
        <color theme="1"/>
        <rFont val="Montserrat"/>
      </rPr>
      <t>1_/</t>
    </r>
  </si>
  <si>
    <r>
      <t xml:space="preserve"> RM CT José López Portillo </t>
    </r>
    <r>
      <rPr>
        <vertAlign val="superscript"/>
        <sz val="9"/>
        <color theme="1"/>
        <rFont val="Montserrat"/>
      </rPr>
      <t>1_/</t>
    </r>
  </si>
  <si>
    <r>
      <t>SLT 1720 Distribución Valle de México</t>
    </r>
    <r>
      <rPr>
        <vertAlign val="superscript"/>
        <sz val="9"/>
        <color theme="1"/>
        <rFont val="Montserrat"/>
      </rPr>
      <t>1_/</t>
    </r>
  </si>
  <si>
    <r>
      <t xml:space="preserve">CG Los Humeros III </t>
    </r>
    <r>
      <rPr>
        <vertAlign val="superscript"/>
        <sz val="9"/>
        <color theme="1"/>
        <rFont val="Montserrat"/>
      </rPr>
      <t>1_/</t>
    </r>
  </si>
  <si>
    <r>
      <t xml:space="preserve">RM CCC TULA PAQUETES 1 Y 2 </t>
    </r>
    <r>
      <rPr>
        <vertAlign val="superscript"/>
        <sz val="9"/>
        <color theme="1"/>
        <rFont val="Montserrat"/>
      </rPr>
      <t>1_/</t>
    </r>
  </si>
  <si>
    <r>
      <t xml:space="preserve">SE Atención al Suministro en la Zona Vallarta </t>
    </r>
    <r>
      <rPr>
        <vertAlign val="superscript"/>
        <sz val="9"/>
        <rFont val="Montserrat"/>
      </rPr>
      <t>1_/</t>
    </r>
  </si>
  <si>
    <r>
      <t xml:space="preserve">SE Paso del Norte Banco 2 </t>
    </r>
    <r>
      <rPr>
        <vertAlign val="superscript"/>
        <sz val="9"/>
        <rFont val="Montserrat"/>
      </rPr>
      <t>1_/</t>
    </r>
  </si>
  <si>
    <r>
      <t xml:space="preserve">SE Refuerzo de la Red de la Zona Piedras Negras </t>
    </r>
    <r>
      <rPr>
        <vertAlign val="superscript"/>
        <sz val="9"/>
        <rFont val="Montserrat"/>
      </rPr>
      <t>1_/</t>
    </r>
  </si>
  <si>
    <r>
      <t xml:space="preserve">CE Sureste I </t>
    </r>
    <r>
      <rPr>
        <vertAlign val="superscript"/>
        <sz val="9"/>
        <color theme="1"/>
        <rFont val="Montserrat"/>
      </rPr>
      <t>1_/</t>
    </r>
  </si>
  <si>
    <r>
      <t>CC Topolobampo III</t>
    </r>
    <r>
      <rPr>
        <vertAlign val="superscript"/>
        <sz val="9"/>
        <color theme="1"/>
        <rFont val="Montserrat"/>
      </rPr>
      <t>1_/</t>
    </r>
  </si>
  <si>
    <r>
      <t xml:space="preserve">Nombre del proyecto    </t>
    </r>
    <r>
      <rPr>
        <vertAlign val="superscript"/>
        <sz val="9"/>
        <rFont val="Montserrat"/>
      </rPr>
      <t xml:space="preserve"> 2_/</t>
    </r>
  </si>
  <si>
    <r>
      <t xml:space="preserve">2_/  Se incluyen los proyectos </t>
    </r>
    <r>
      <rPr>
        <sz val="9"/>
        <color indexed="8"/>
        <rFont val="Montserrat"/>
      </rPr>
      <t>329, 330, 352 y 353 que se omitieron en el primer trimestre ya que se incluyen en el cuadro 12 del Tomo VII del PEF 2023.</t>
    </r>
  </si>
  <si>
    <r>
      <t xml:space="preserve">TRN Gasoducto Cd. Pemex-Valladolid    </t>
    </r>
    <r>
      <rPr>
        <vertAlign val="superscript"/>
        <sz val="9"/>
        <rFont val="Montserrat"/>
      </rPr>
      <t xml:space="preserve"> 1_/</t>
    </r>
  </si>
  <si>
    <r>
      <t xml:space="preserve">COMPROMISOS DE PROYECTOS DE INFRAESTRUCTURA PRODUCTIVA DE LARGO PLAZO DE INVERSIÓN DIRECTA EN OPERACIÓN      </t>
    </r>
    <r>
      <rPr>
        <b/>
        <vertAlign val="superscript"/>
        <sz val="12"/>
        <color indexed="9"/>
        <rFont val="Montserrat"/>
      </rPr>
      <t xml:space="preserve">p_/ </t>
    </r>
  </si>
  <si>
    <r>
      <t xml:space="preserve">CG Cerro Prieto IV    </t>
    </r>
    <r>
      <rPr>
        <vertAlign val="superscript"/>
        <sz val="9"/>
        <rFont val="Montserrat"/>
      </rPr>
      <t xml:space="preserve"> 1_/</t>
    </r>
  </si>
  <si>
    <r>
      <t xml:space="preserve">CC Chihuahua    </t>
    </r>
    <r>
      <rPr>
        <vertAlign val="superscript"/>
        <sz val="9"/>
        <rFont val="Montserrat"/>
      </rPr>
      <t xml:space="preserve"> 1_/</t>
    </r>
  </si>
  <si>
    <r>
      <t xml:space="preserve">CCI Guerrero Negro II     </t>
    </r>
    <r>
      <rPr>
        <vertAlign val="superscript"/>
        <sz val="9"/>
        <rFont val="Montserrat"/>
      </rPr>
      <t>1_/</t>
    </r>
  </si>
  <si>
    <r>
      <t xml:space="preserve">CC Monterrey II     </t>
    </r>
    <r>
      <rPr>
        <vertAlign val="superscript"/>
        <sz val="9"/>
        <rFont val="Montserrat"/>
      </rPr>
      <t>1_/</t>
    </r>
  </si>
  <si>
    <r>
      <t xml:space="preserve">CD Puerto San Carlos II    </t>
    </r>
    <r>
      <rPr>
        <vertAlign val="superscript"/>
        <sz val="9"/>
        <rFont val="Montserrat"/>
      </rPr>
      <t xml:space="preserve"> 1_/</t>
    </r>
  </si>
  <si>
    <r>
      <t xml:space="preserve">CC Rosarito III (Unidades 8 y 9)     </t>
    </r>
    <r>
      <rPr>
        <vertAlign val="superscript"/>
        <sz val="9"/>
        <rFont val="Montserrat"/>
      </rPr>
      <t>1_/</t>
    </r>
  </si>
  <si>
    <r>
      <t xml:space="preserve">CT Samalayuca II     </t>
    </r>
    <r>
      <rPr>
        <vertAlign val="superscript"/>
        <sz val="9"/>
        <rFont val="Montserrat"/>
      </rPr>
      <t>1_/</t>
    </r>
  </si>
  <si>
    <r>
      <t xml:space="preserve">LT 211 Cable Submarino    </t>
    </r>
    <r>
      <rPr>
        <vertAlign val="superscript"/>
        <sz val="9"/>
        <rFont val="Montserrat"/>
      </rPr>
      <t xml:space="preserve"> 1_/</t>
    </r>
  </si>
  <si>
    <r>
      <t xml:space="preserve">LT 214 y 215 Sureste - Peninsular    </t>
    </r>
    <r>
      <rPr>
        <vertAlign val="superscript"/>
        <sz val="9"/>
        <rFont val="Montserrat"/>
      </rPr>
      <t xml:space="preserve"> 1_/</t>
    </r>
  </si>
  <si>
    <r>
      <t xml:space="preserve">LT 216 y 217 Noroeste    </t>
    </r>
    <r>
      <rPr>
        <vertAlign val="superscript"/>
        <sz val="9"/>
        <rFont val="Montserrat"/>
      </rPr>
      <t xml:space="preserve"> 1_/</t>
    </r>
  </si>
  <si>
    <r>
      <t xml:space="preserve">SE 212 y 213 SF6 Potencia y Distribución     </t>
    </r>
    <r>
      <rPr>
        <vertAlign val="superscript"/>
        <sz val="9"/>
        <rFont val="Montserrat"/>
      </rPr>
      <t>1_/</t>
    </r>
  </si>
  <si>
    <r>
      <t xml:space="preserve">SE 218 Noroeste     </t>
    </r>
    <r>
      <rPr>
        <vertAlign val="superscript"/>
        <sz val="9"/>
        <rFont val="Montserrat"/>
      </rPr>
      <t>1_/</t>
    </r>
  </si>
  <si>
    <r>
      <t xml:space="preserve">SE 219 Sureste - Peninsular     </t>
    </r>
    <r>
      <rPr>
        <vertAlign val="superscript"/>
        <sz val="9"/>
        <rFont val="Montserrat"/>
      </rPr>
      <t>1_/</t>
    </r>
  </si>
  <si>
    <r>
      <t xml:space="preserve">SE 220 Oriental - Centro     </t>
    </r>
    <r>
      <rPr>
        <vertAlign val="superscript"/>
        <sz val="9"/>
        <rFont val="Montserrat"/>
      </rPr>
      <t>1_/</t>
    </r>
  </si>
  <si>
    <r>
      <t xml:space="preserve">SE 221 Occidental     </t>
    </r>
    <r>
      <rPr>
        <vertAlign val="superscript"/>
        <sz val="9"/>
        <rFont val="Montserrat"/>
      </rPr>
      <t>1_/</t>
    </r>
  </si>
  <si>
    <r>
      <t xml:space="preserve">LT 301 Centro     </t>
    </r>
    <r>
      <rPr>
        <vertAlign val="superscript"/>
        <sz val="9"/>
        <rFont val="Montserrat"/>
      </rPr>
      <t>1_/</t>
    </r>
  </si>
  <si>
    <r>
      <t xml:space="preserve">LT 302 Sureste     </t>
    </r>
    <r>
      <rPr>
        <vertAlign val="superscript"/>
        <sz val="9"/>
        <rFont val="Montserrat"/>
      </rPr>
      <t>1_/</t>
    </r>
  </si>
  <si>
    <r>
      <t xml:space="preserve">LT 303 Ixtapa - Pie de la Cuesta     </t>
    </r>
    <r>
      <rPr>
        <vertAlign val="superscript"/>
        <sz val="9"/>
        <rFont val="Montserrat"/>
      </rPr>
      <t>1_/</t>
    </r>
  </si>
  <si>
    <r>
      <t xml:space="preserve">LT 304 Noroeste    </t>
    </r>
    <r>
      <rPr>
        <vertAlign val="superscript"/>
        <sz val="9"/>
        <rFont val="Montserrat"/>
      </rPr>
      <t xml:space="preserve"> 1_/</t>
    </r>
  </si>
  <si>
    <r>
      <t xml:space="preserve">SE 305 Centro - Oriente     </t>
    </r>
    <r>
      <rPr>
        <vertAlign val="superscript"/>
        <sz val="9"/>
        <rFont val="Montserrat"/>
      </rPr>
      <t>1_/</t>
    </r>
  </si>
  <si>
    <r>
      <t xml:space="preserve">SE 306 Sureste     </t>
    </r>
    <r>
      <rPr>
        <vertAlign val="superscript"/>
        <sz val="9"/>
        <rFont val="Montserrat"/>
      </rPr>
      <t>1_/</t>
    </r>
  </si>
  <si>
    <r>
      <t xml:space="preserve">SE 307 Noreste    </t>
    </r>
    <r>
      <rPr>
        <vertAlign val="superscript"/>
        <sz val="9"/>
        <rFont val="Montserrat"/>
      </rPr>
      <t xml:space="preserve"> 1_/</t>
    </r>
  </si>
  <si>
    <r>
      <t xml:space="preserve">SE 308 Noroeste     </t>
    </r>
    <r>
      <rPr>
        <vertAlign val="superscript"/>
        <sz val="9"/>
        <rFont val="Montserrat"/>
      </rPr>
      <t>1_/</t>
    </r>
  </si>
  <si>
    <r>
      <t xml:space="preserve">CG Los Azufres II y Campo Geotérmico     </t>
    </r>
    <r>
      <rPr>
        <vertAlign val="superscript"/>
        <sz val="9"/>
        <rFont val="Montserrat"/>
      </rPr>
      <t>1_/</t>
    </r>
  </si>
  <si>
    <r>
      <t xml:space="preserve">CH Manuel Moreno Torres (2a. Etapa)    </t>
    </r>
    <r>
      <rPr>
        <vertAlign val="superscript"/>
        <sz val="9"/>
        <rFont val="Montserrat"/>
      </rPr>
      <t xml:space="preserve"> 1_/</t>
    </r>
  </si>
  <si>
    <r>
      <t xml:space="preserve">LT 406 Red Asociada a Tuxpan II, III y IV     </t>
    </r>
    <r>
      <rPr>
        <vertAlign val="superscript"/>
        <sz val="9"/>
        <rFont val="Montserrat"/>
      </rPr>
      <t>1_/</t>
    </r>
  </si>
  <si>
    <r>
      <t xml:space="preserve">LT 407 Red Asociada a Altamira II, III y IV     </t>
    </r>
    <r>
      <rPr>
        <vertAlign val="superscript"/>
        <sz val="9"/>
        <rFont val="Montserrat"/>
      </rPr>
      <t>1_/</t>
    </r>
  </si>
  <si>
    <r>
      <t xml:space="preserve">LT 408 Naco - Nogales - Área Noroeste    </t>
    </r>
    <r>
      <rPr>
        <vertAlign val="superscript"/>
        <sz val="9"/>
        <rFont val="Montserrat"/>
      </rPr>
      <t xml:space="preserve"> 1_/</t>
    </r>
  </si>
  <si>
    <r>
      <t xml:space="preserve">LT 411 Sistema Nacional    </t>
    </r>
    <r>
      <rPr>
        <vertAlign val="superscript"/>
        <sz val="9"/>
        <rFont val="Montserrat"/>
      </rPr>
      <t xml:space="preserve"> 1_/</t>
    </r>
  </si>
  <si>
    <r>
      <t xml:space="preserve">LT Manuel Moreno Torres Red Asociada (2a. Etapa)     </t>
    </r>
    <r>
      <rPr>
        <vertAlign val="superscript"/>
        <sz val="9"/>
        <rFont val="Montserrat"/>
      </rPr>
      <t>1_/</t>
    </r>
  </si>
  <si>
    <r>
      <t xml:space="preserve">SE 401 Occidental - Central     </t>
    </r>
    <r>
      <rPr>
        <vertAlign val="superscript"/>
        <sz val="9"/>
        <rFont val="Montserrat"/>
      </rPr>
      <t>1_/</t>
    </r>
  </si>
  <si>
    <r>
      <t xml:space="preserve">SE 402 Oriental-Peninsular    </t>
    </r>
    <r>
      <rPr>
        <vertAlign val="superscript"/>
        <sz val="9"/>
        <rFont val="Montserrat"/>
      </rPr>
      <t xml:space="preserve"> 1_/</t>
    </r>
  </si>
  <si>
    <r>
      <t xml:space="preserve">SE 403 Noreste   </t>
    </r>
    <r>
      <rPr>
        <vertAlign val="superscript"/>
        <sz val="9"/>
        <rFont val="Montserrat"/>
      </rPr>
      <t xml:space="preserve">  1_/</t>
    </r>
  </si>
  <si>
    <r>
      <t xml:space="preserve">SE 404 Noroeste - Norte   </t>
    </r>
    <r>
      <rPr>
        <vertAlign val="superscript"/>
        <sz val="9"/>
        <rFont val="Montserrat"/>
      </rPr>
      <t xml:space="preserve">  1_/</t>
    </r>
  </si>
  <si>
    <r>
      <t xml:space="preserve">SE 405 Compensación Alta Tensión     </t>
    </r>
    <r>
      <rPr>
        <vertAlign val="superscript"/>
        <sz val="9"/>
        <rFont val="Montserrat"/>
      </rPr>
      <t>1_/</t>
    </r>
  </si>
  <si>
    <r>
      <t xml:space="preserve">SE 410 Sistema Nacional     </t>
    </r>
    <r>
      <rPr>
        <vertAlign val="superscript"/>
        <sz val="9"/>
        <rFont val="Montserrat"/>
      </rPr>
      <t>1_/</t>
    </r>
  </si>
  <si>
    <r>
      <t xml:space="preserve">CC El Sauz conversión de TG a CC    </t>
    </r>
    <r>
      <rPr>
        <vertAlign val="superscript"/>
        <sz val="9"/>
        <rFont val="Montserrat"/>
      </rPr>
      <t xml:space="preserve"> 1_/</t>
    </r>
  </si>
  <si>
    <r>
      <t xml:space="preserve">LT 414 Norte-Occidental     </t>
    </r>
    <r>
      <rPr>
        <vertAlign val="superscript"/>
        <sz val="9"/>
        <rFont val="Montserrat"/>
      </rPr>
      <t>1_/</t>
    </r>
  </si>
  <si>
    <r>
      <t xml:space="preserve">LT 502 Oriental - Norte     </t>
    </r>
    <r>
      <rPr>
        <vertAlign val="superscript"/>
        <sz val="9"/>
        <rFont val="Montserrat"/>
      </rPr>
      <t>1_/</t>
    </r>
  </si>
  <si>
    <r>
      <t xml:space="preserve">LT 506 Saltillo-Cañada    </t>
    </r>
    <r>
      <rPr>
        <vertAlign val="superscript"/>
        <sz val="9"/>
        <rFont val="Montserrat"/>
      </rPr>
      <t xml:space="preserve"> 1_/</t>
    </r>
  </si>
  <si>
    <r>
      <t xml:space="preserve">LT Red Asociada de la Central Tamazunchale    </t>
    </r>
    <r>
      <rPr>
        <vertAlign val="superscript"/>
        <sz val="9"/>
        <rFont val="Montserrat"/>
      </rPr>
      <t xml:space="preserve"> 1_/</t>
    </r>
  </si>
  <si>
    <r>
      <t xml:space="preserve">LT Red Asociada de la Central Río Bravo III     </t>
    </r>
    <r>
      <rPr>
        <vertAlign val="superscript"/>
        <sz val="9"/>
        <rFont val="Montserrat"/>
      </rPr>
      <t>1_/</t>
    </r>
  </si>
  <si>
    <r>
      <t xml:space="preserve">SE 412 Compensación Norte     </t>
    </r>
    <r>
      <rPr>
        <vertAlign val="superscript"/>
        <sz val="9"/>
        <rFont val="Montserrat"/>
      </rPr>
      <t>1_/</t>
    </r>
  </si>
  <si>
    <r>
      <t xml:space="preserve">SE 413 Noroeste - Occidental    </t>
    </r>
    <r>
      <rPr>
        <vertAlign val="superscript"/>
        <sz val="9"/>
        <rFont val="Montserrat"/>
      </rPr>
      <t xml:space="preserve"> 1_/</t>
    </r>
  </si>
  <si>
    <r>
      <t xml:space="preserve">SE 503 Oriental     </t>
    </r>
    <r>
      <rPr>
        <vertAlign val="superscript"/>
        <sz val="9"/>
        <rFont val="Montserrat"/>
      </rPr>
      <t>1_/</t>
    </r>
  </si>
  <si>
    <r>
      <t xml:space="preserve">SE 504 Norte - Occidental  </t>
    </r>
    <r>
      <rPr>
        <vertAlign val="superscript"/>
        <sz val="9"/>
        <rFont val="Montserrat"/>
      </rPr>
      <t xml:space="preserve"> 1_/</t>
    </r>
  </si>
  <si>
    <r>
      <t xml:space="preserve">CCI Baja California Sur I     </t>
    </r>
    <r>
      <rPr>
        <vertAlign val="superscript"/>
        <sz val="9"/>
        <rFont val="Montserrat"/>
      </rPr>
      <t>1_/</t>
    </r>
  </si>
  <si>
    <r>
      <t xml:space="preserve">LT 609 Transmisión Noroeste - Occidental     </t>
    </r>
    <r>
      <rPr>
        <vertAlign val="superscript"/>
        <sz val="9"/>
        <rFont val="Montserrat"/>
      </rPr>
      <t>1_/</t>
    </r>
  </si>
  <si>
    <r>
      <t xml:space="preserve">LT 610 Transmisión Noroeste - Norte     </t>
    </r>
    <r>
      <rPr>
        <vertAlign val="superscript"/>
        <sz val="9"/>
        <rFont val="Montserrat"/>
      </rPr>
      <t>1_/</t>
    </r>
  </si>
  <si>
    <r>
      <t xml:space="preserve">LT 612 Subtransmisión Norte-Noroeste     </t>
    </r>
    <r>
      <rPr>
        <vertAlign val="superscript"/>
        <sz val="9"/>
        <rFont val="Montserrat"/>
      </rPr>
      <t>1_/</t>
    </r>
  </si>
  <si>
    <r>
      <t xml:space="preserve">LT 614 Subtransmisión Oriental     </t>
    </r>
    <r>
      <rPr>
        <vertAlign val="superscript"/>
        <sz val="9"/>
        <rFont val="Montserrat"/>
      </rPr>
      <t>1_/</t>
    </r>
  </si>
  <si>
    <r>
      <t xml:space="preserve">LT 615 Subtransmisión Peninsular     </t>
    </r>
    <r>
      <rPr>
        <vertAlign val="superscript"/>
        <sz val="9"/>
        <rFont val="Montserrat"/>
      </rPr>
      <t>1_/</t>
    </r>
  </si>
  <si>
    <r>
      <t xml:space="preserve">LT Red Asociada de Transmisión de la CCI Baja California Sur I     </t>
    </r>
    <r>
      <rPr>
        <vertAlign val="superscript"/>
        <sz val="9"/>
        <rFont val="Montserrat"/>
      </rPr>
      <t>1_/</t>
    </r>
  </si>
  <si>
    <r>
      <t xml:space="preserve">LT 1012 Red de Transmisión asociada a la CCC Baja California   </t>
    </r>
    <r>
      <rPr>
        <vertAlign val="superscript"/>
        <sz val="9"/>
        <rFont val="Montserrat"/>
      </rPr>
      <t xml:space="preserve"> 1_/</t>
    </r>
  </si>
  <si>
    <r>
      <t xml:space="preserve">SE 607 Sistema Bajío - Oriental    </t>
    </r>
    <r>
      <rPr>
        <vertAlign val="superscript"/>
        <sz val="9"/>
        <rFont val="Montserrat"/>
      </rPr>
      <t xml:space="preserve"> 1_/</t>
    </r>
  </si>
  <si>
    <r>
      <t xml:space="preserve">SE 611 Subtransmisión Baja California-Noroeste     </t>
    </r>
    <r>
      <rPr>
        <vertAlign val="superscript"/>
        <sz val="9"/>
        <rFont val="Montserrat"/>
      </rPr>
      <t>1_/</t>
    </r>
  </si>
  <si>
    <r>
      <t xml:space="preserve">SUV Suministro de Vapor a las Centrales de Cerro Prieto    </t>
    </r>
    <r>
      <rPr>
        <vertAlign val="superscript"/>
        <sz val="9"/>
        <rFont val="Montserrat"/>
      </rPr>
      <t xml:space="preserve"> 1_/</t>
    </r>
  </si>
  <si>
    <r>
      <t xml:space="preserve">CC Hermosillo Conversión de TG a CC    </t>
    </r>
    <r>
      <rPr>
        <vertAlign val="superscript"/>
        <sz val="9"/>
        <rFont val="Montserrat"/>
      </rPr>
      <t xml:space="preserve"> 1_/</t>
    </r>
  </si>
  <si>
    <r>
      <t xml:space="preserve">LT Líneas Centro   </t>
    </r>
    <r>
      <rPr>
        <vertAlign val="superscript"/>
        <sz val="9"/>
        <rFont val="Montserrat"/>
      </rPr>
      <t xml:space="preserve">  1_/</t>
    </r>
  </si>
  <si>
    <r>
      <t xml:space="preserve">LT Red de Transmisión Asociada a la CH el Cajón   </t>
    </r>
    <r>
      <rPr>
        <vertAlign val="superscript"/>
        <sz val="9"/>
        <rFont val="Montserrat"/>
      </rPr>
      <t xml:space="preserve">  1_/</t>
    </r>
  </si>
  <si>
    <r>
      <t xml:space="preserve">LT Red de Transmisión Asociada a Altamira V     </t>
    </r>
    <r>
      <rPr>
        <vertAlign val="superscript"/>
        <sz val="9"/>
        <rFont val="Montserrat"/>
      </rPr>
      <t>1_/</t>
    </r>
  </si>
  <si>
    <r>
      <t xml:space="preserve">Red de Transmisión Asociada a La Laguna II   </t>
    </r>
    <r>
      <rPr>
        <vertAlign val="superscript"/>
        <sz val="9"/>
        <rFont val="Montserrat"/>
      </rPr>
      <t xml:space="preserve"> 1_/</t>
    </r>
  </si>
  <si>
    <r>
      <t xml:space="preserve">LT 707 Enlace Norte-Sur     </t>
    </r>
    <r>
      <rPr>
        <vertAlign val="superscript"/>
        <sz val="9"/>
        <rFont val="Montserrat"/>
      </rPr>
      <t>1_/</t>
    </r>
  </si>
  <si>
    <r>
      <t xml:space="preserve">LT Riviera Maya     </t>
    </r>
    <r>
      <rPr>
        <vertAlign val="superscript"/>
        <sz val="9"/>
        <rFont val="Montserrat"/>
      </rPr>
      <t>1_/</t>
    </r>
  </si>
  <si>
    <r>
      <t xml:space="preserve">PRR Presa Reguladora Amata    </t>
    </r>
    <r>
      <rPr>
        <vertAlign val="superscript"/>
        <sz val="9"/>
        <rFont val="Montserrat"/>
      </rPr>
      <t xml:space="preserve"> 1_/</t>
    </r>
  </si>
  <si>
    <r>
      <t xml:space="preserve">RM Adolfo López  Mateos    </t>
    </r>
    <r>
      <rPr>
        <vertAlign val="superscript"/>
        <sz val="9"/>
        <rFont val="Montserrat"/>
      </rPr>
      <t xml:space="preserve"> 1_/</t>
    </r>
  </si>
  <si>
    <r>
      <t xml:space="preserve">RM Altamira     </t>
    </r>
    <r>
      <rPr>
        <vertAlign val="superscript"/>
        <sz val="9"/>
        <rFont val="Montserrat"/>
      </rPr>
      <t>1_/</t>
    </r>
  </si>
  <si>
    <r>
      <t xml:space="preserve">RM Botello     </t>
    </r>
    <r>
      <rPr>
        <vertAlign val="superscript"/>
        <sz val="9"/>
        <rFont val="Montserrat"/>
      </rPr>
      <t>1_/</t>
    </r>
  </si>
  <si>
    <r>
      <t xml:space="preserve">RM Carbón II     </t>
    </r>
    <r>
      <rPr>
        <vertAlign val="superscript"/>
        <sz val="9"/>
        <rFont val="Montserrat"/>
      </rPr>
      <t>1_/</t>
    </r>
  </si>
  <si>
    <r>
      <t xml:space="preserve">RM Carlos Rodríguez Rivero    </t>
    </r>
    <r>
      <rPr>
        <vertAlign val="superscript"/>
        <sz val="9"/>
        <rFont val="Montserrat"/>
      </rPr>
      <t xml:space="preserve"> 1_/</t>
    </r>
  </si>
  <si>
    <r>
      <t xml:space="preserve">RM Dos Bocas    </t>
    </r>
    <r>
      <rPr>
        <vertAlign val="superscript"/>
        <sz val="9"/>
        <rFont val="Montserrat"/>
      </rPr>
      <t xml:space="preserve"> 1_/</t>
    </r>
  </si>
  <si>
    <r>
      <t xml:space="preserve">RM Emilio Portes Gil    </t>
    </r>
    <r>
      <rPr>
        <vertAlign val="superscript"/>
        <sz val="9"/>
        <rFont val="Montserrat"/>
      </rPr>
      <t xml:space="preserve"> 1_/</t>
    </r>
  </si>
  <si>
    <r>
      <t xml:space="preserve">RM Francisco Pérez Ríos    </t>
    </r>
    <r>
      <rPr>
        <vertAlign val="superscript"/>
        <sz val="9"/>
        <rFont val="Montserrat"/>
      </rPr>
      <t xml:space="preserve"> 1_/</t>
    </r>
  </si>
  <si>
    <r>
      <t xml:space="preserve">RM Gomez Palacio     </t>
    </r>
    <r>
      <rPr>
        <vertAlign val="superscript"/>
        <sz val="9"/>
        <rFont val="Montserrat"/>
      </rPr>
      <t>1_/</t>
    </r>
  </si>
  <si>
    <r>
      <t xml:space="preserve">RM Huinalá     </t>
    </r>
    <r>
      <rPr>
        <vertAlign val="superscript"/>
        <sz val="9"/>
        <rFont val="Montserrat"/>
      </rPr>
      <t>1_/</t>
    </r>
  </si>
  <si>
    <r>
      <t xml:space="preserve">RM Ixtaczoquitlán     </t>
    </r>
    <r>
      <rPr>
        <vertAlign val="superscript"/>
        <sz val="9"/>
        <rFont val="Montserrat"/>
      </rPr>
      <t>1_/</t>
    </r>
  </si>
  <si>
    <r>
      <t xml:space="preserve">RM José Aceves Pozos (Mazatlán II)    </t>
    </r>
    <r>
      <rPr>
        <vertAlign val="superscript"/>
        <sz val="9"/>
        <rFont val="Montserrat"/>
      </rPr>
      <t xml:space="preserve"> 1_/</t>
    </r>
  </si>
  <si>
    <r>
      <t xml:space="preserve">RM Gral. Manuel Alvarez Moreno (Manzanillo)     </t>
    </r>
    <r>
      <rPr>
        <vertAlign val="superscript"/>
        <sz val="9"/>
        <rFont val="Montserrat"/>
      </rPr>
      <t>1_/</t>
    </r>
  </si>
  <si>
    <r>
      <t xml:space="preserve">RM CT Puerto Libertad     </t>
    </r>
    <r>
      <rPr>
        <vertAlign val="superscript"/>
        <sz val="9"/>
        <rFont val="Montserrat"/>
      </rPr>
      <t>1_/</t>
    </r>
  </si>
  <si>
    <r>
      <t xml:space="preserve">RM Punta Prieta     </t>
    </r>
    <r>
      <rPr>
        <vertAlign val="superscript"/>
        <sz val="9"/>
        <rFont val="Montserrat"/>
      </rPr>
      <t>1_/</t>
    </r>
  </si>
  <si>
    <r>
      <t xml:space="preserve">RM Salamanca     </t>
    </r>
    <r>
      <rPr>
        <vertAlign val="superscript"/>
        <sz val="9"/>
        <rFont val="Montserrat"/>
      </rPr>
      <t>1_/</t>
    </r>
  </si>
  <si>
    <r>
      <t xml:space="preserve">RM Tuxpango    </t>
    </r>
    <r>
      <rPr>
        <vertAlign val="superscript"/>
        <sz val="9"/>
        <rFont val="Montserrat"/>
      </rPr>
      <t xml:space="preserve"> 1_/</t>
    </r>
  </si>
  <si>
    <r>
      <t xml:space="preserve">RM CT Valle de México     </t>
    </r>
    <r>
      <rPr>
        <vertAlign val="superscript"/>
        <sz val="9"/>
        <rFont val="Montserrat"/>
      </rPr>
      <t>1_/</t>
    </r>
  </si>
  <si>
    <r>
      <t xml:space="preserve">SE Norte     </t>
    </r>
    <r>
      <rPr>
        <vertAlign val="superscript"/>
        <sz val="9"/>
        <rFont val="Montserrat"/>
      </rPr>
      <t>1_/</t>
    </r>
  </si>
  <si>
    <r>
      <t xml:space="preserve">SE 705 Capacitores    </t>
    </r>
    <r>
      <rPr>
        <vertAlign val="superscript"/>
        <sz val="9"/>
        <rFont val="Montserrat"/>
      </rPr>
      <t xml:space="preserve"> 1_/</t>
    </r>
  </si>
  <si>
    <r>
      <t xml:space="preserve">SE 708 Compensación Dinámicas Oriental -Norte     </t>
    </r>
    <r>
      <rPr>
        <vertAlign val="superscript"/>
        <sz val="9"/>
        <rFont val="Montserrat"/>
      </rPr>
      <t>1_/</t>
    </r>
  </si>
  <si>
    <r>
      <t xml:space="preserve">SLT 701 Occidente-Centro     </t>
    </r>
    <r>
      <rPr>
        <vertAlign val="superscript"/>
        <sz val="9"/>
        <rFont val="Montserrat"/>
      </rPr>
      <t>1_/</t>
    </r>
  </si>
  <si>
    <r>
      <t xml:space="preserve">SLT 702 Sureste-Peninsular   </t>
    </r>
    <r>
      <rPr>
        <vertAlign val="superscript"/>
        <sz val="9"/>
        <rFont val="Montserrat"/>
      </rPr>
      <t xml:space="preserve">  1_/</t>
    </r>
  </si>
  <si>
    <r>
      <t xml:space="preserve">SLT 703 Noreste-Norte     </t>
    </r>
    <r>
      <rPr>
        <vertAlign val="superscript"/>
        <sz val="9"/>
        <rFont val="Montserrat"/>
      </rPr>
      <t>1_/</t>
    </r>
  </si>
  <si>
    <r>
      <t xml:space="preserve">SLT 704 Baja California -Noroeste   </t>
    </r>
    <r>
      <rPr>
        <vertAlign val="superscript"/>
        <sz val="9"/>
        <rFont val="Montserrat"/>
      </rPr>
      <t xml:space="preserve">  1_/</t>
    </r>
  </si>
  <si>
    <r>
      <t xml:space="preserve">SLT 709 Sistemas Sur     </t>
    </r>
    <r>
      <rPr>
        <vertAlign val="superscript"/>
        <sz val="9"/>
        <rFont val="Montserrat"/>
      </rPr>
      <t>1_/</t>
    </r>
  </si>
  <si>
    <r>
      <t xml:space="preserve">CC Conversión El Encino de TG a CC     </t>
    </r>
    <r>
      <rPr>
        <vertAlign val="superscript"/>
        <sz val="9"/>
        <rFont val="Montserrat"/>
      </rPr>
      <t>1_/</t>
    </r>
  </si>
  <si>
    <r>
      <t xml:space="preserve">CCI Baja California Sur II     </t>
    </r>
    <r>
      <rPr>
        <vertAlign val="superscript"/>
        <sz val="9"/>
        <rFont val="Montserrat"/>
      </rPr>
      <t>1_/</t>
    </r>
  </si>
  <si>
    <r>
      <t xml:space="preserve">LT 807 Durango I     </t>
    </r>
    <r>
      <rPr>
        <vertAlign val="superscript"/>
        <sz val="9"/>
        <rFont val="Montserrat"/>
      </rPr>
      <t>1_/</t>
    </r>
  </si>
  <si>
    <r>
      <t xml:space="preserve">RM CCC Tula     </t>
    </r>
    <r>
      <rPr>
        <vertAlign val="superscript"/>
        <sz val="9"/>
        <rFont val="Montserrat"/>
      </rPr>
      <t>1_/</t>
    </r>
  </si>
  <si>
    <r>
      <t xml:space="preserve">RM CGT Cerro Prieto (U5)   </t>
    </r>
    <r>
      <rPr>
        <vertAlign val="superscript"/>
        <sz val="9"/>
        <rFont val="Montserrat"/>
      </rPr>
      <t xml:space="preserve"> 1_/</t>
    </r>
  </si>
  <si>
    <r>
      <t xml:space="preserve">RM CT Carbón II Unidades 2 y 4    </t>
    </r>
    <r>
      <rPr>
        <vertAlign val="superscript"/>
        <sz val="9"/>
        <rFont val="Montserrat"/>
      </rPr>
      <t xml:space="preserve"> 1_/</t>
    </r>
  </si>
  <si>
    <r>
      <t xml:space="preserve">RM CT Emilio Portes Gil Unidad 4    </t>
    </r>
    <r>
      <rPr>
        <vertAlign val="superscript"/>
        <sz val="9"/>
        <rFont val="Montserrat"/>
      </rPr>
      <t xml:space="preserve"> 1_/</t>
    </r>
  </si>
  <si>
    <r>
      <t xml:space="preserve">RM CT Francisco Pérez Ríos Unidad 5     </t>
    </r>
    <r>
      <rPr>
        <vertAlign val="superscript"/>
        <sz val="9"/>
        <rFont val="Montserrat"/>
      </rPr>
      <t>1_/</t>
    </r>
  </si>
  <si>
    <r>
      <t xml:space="preserve">RM CT Pdte. Adolfo López Mateos Unidades 3, 4, 5 y 6     </t>
    </r>
    <r>
      <rPr>
        <vertAlign val="superscript"/>
        <sz val="9"/>
        <rFont val="Montserrat"/>
      </rPr>
      <t>1_/</t>
    </r>
  </si>
  <si>
    <r>
      <t xml:space="preserve">RM CT Pdte. Plutarco Elías Calles Unidades 1 y 2     </t>
    </r>
    <r>
      <rPr>
        <vertAlign val="superscript"/>
        <sz val="9"/>
        <rFont val="Montserrat"/>
      </rPr>
      <t>1_/</t>
    </r>
  </si>
  <si>
    <r>
      <t xml:space="preserve">SE 811 Noroeste     </t>
    </r>
    <r>
      <rPr>
        <vertAlign val="superscript"/>
        <sz val="9"/>
        <rFont val="Montserrat"/>
      </rPr>
      <t>1_/</t>
    </r>
  </si>
  <si>
    <r>
      <t xml:space="preserve">SE 812 Golfo Norte    </t>
    </r>
    <r>
      <rPr>
        <vertAlign val="superscript"/>
        <sz val="9"/>
        <rFont val="Montserrat"/>
      </rPr>
      <t xml:space="preserve"> 1_/</t>
    </r>
  </si>
  <si>
    <r>
      <t xml:space="preserve">SE 813 División Bajío     </t>
    </r>
    <r>
      <rPr>
        <vertAlign val="superscript"/>
        <sz val="9"/>
        <rFont val="Montserrat"/>
      </rPr>
      <t>1_/</t>
    </r>
  </si>
  <si>
    <r>
      <t xml:space="preserve">SLT 801 Altiplano     </t>
    </r>
    <r>
      <rPr>
        <vertAlign val="superscript"/>
        <sz val="9"/>
        <rFont val="Montserrat"/>
      </rPr>
      <t>1_/</t>
    </r>
  </si>
  <si>
    <r>
      <t xml:space="preserve">SLT 802 Tamaulipas    </t>
    </r>
    <r>
      <rPr>
        <vertAlign val="superscript"/>
        <sz val="9"/>
        <rFont val="Montserrat"/>
      </rPr>
      <t xml:space="preserve"> 1_/</t>
    </r>
  </si>
  <si>
    <r>
      <t xml:space="preserve">SLT 803 Noine    </t>
    </r>
    <r>
      <rPr>
        <vertAlign val="superscript"/>
        <sz val="9"/>
        <rFont val="Montserrat"/>
      </rPr>
      <t xml:space="preserve"> 1_/</t>
    </r>
  </si>
  <si>
    <r>
      <t xml:space="preserve">CE La Venta II    </t>
    </r>
    <r>
      <rPr>
        <vertAlign val="superscript"/>
        <sz val="9"/>
        <rFont val="Montserrat"/>
      </rPr>
      <t xml:space="preserve"> 1_/</t>
    </r>
  </si>
  <si>
    <r>
      <t xml:space="preserve">LT Red Asociada Transmisión de la CE La Venta II   </t>
    </r>
    <r>
      <rPr>
        <vertAlign val="superscript"/>
        <sz val="9"/>
        <rFont val="Montserrat"/>
      </rPr>
      <t xml:space="preserve"> 1_/</t>
    </r>
  </si>
  <si>
    <r>
      <t xml:space="preserve">SE 911 Noreste     </t>
    </r>
    <r>
      <rPr>
        <vertAlign val="superscript"/>
        <sz val="9"/>
        <rFont val="Montserrat"/>
      </rPr>
      <t>1_/</t>
    </r>
  </si>
  <si>
    <r>
      <t xml:space="preserve">SE 912 División Oriente     </t>
    </r>
    <r>
      <rPr>
        <vertAlign val="superscript"/>
        <sz val="9"/>
        <rFont val="Montserrat"/>
      </rPr>
      <t>1_/</t>
    </r>
  </si>
  <si>
    <r>
      <t xml:space="preserve">SE 915 Occidental    </t>
    </r>
    <r>
      <rPr>
        <vertAlign val="superscript"/>
        <sz val="9"/>
        <rFont val="Montserrat"/>
      </rPr>
      <t xml:space="preserve"> 1_/</t>
    </r>
  </si>
  <si>
    <r>
      <t xml:space="preserve">SLT 901 Pacífico     </t>
    </r>
    <r>
      <rPr>
        <vertAlign val="superscript"/>
        <sz val="9"/>
        <rFont val="Montserrat"/>
      </rPr>
      <t>1_/</t>
    </r>
  </si>
  <si>
    <r>
      <t xml:space="preserve">SLT 902 Istmo     </t>
    </r>
    <r>
      <rPr>
        <vertAlign val="superscript"/>
        <sz val="9"/>
        <rFont val="Montserrat"/>
      </rPr>
      <t>1_/</t>
    </r>
  </si>
  <si>
    <r>
      <t xml:space="preserve">SLT 903 Cabo - Norte    </t>
    </r>
    <r>
      <rPr>
        <vertAlign val="superscript"/>
        <sz val="9"/>
        <rFont val="Montserrat"/>
      </rPr>
      <t xml:space="preserve"> 1_/</t>
    </r>
  </si>
  <si>
    <r>
      <t xml:space="preserve">CCC Baja California    </t>
    </r>
    <r>
      <rPr>
        <vertAlign val="superscript"/>
        <sz val="9"/>
        <rFont val="Montserrat"/>
      </rPr>
      <t xml:space="preserve"> 1_/</t>
    </r>
  </si>
  <si>
    <r>
      <t xml:space="preserve">RFO Red de Fibra Óptica Proyecto Sur    </t>
    </r>
    <r>
      <rPr>
        <vertAlign val="superscript"/>
        <sz val="9"/>
        <rFont val="Montserrat"/>
      </rPr>
      <t xml:space="preserve"> 1_/</t>
    </r>
  </si>
  <si>
    <r>
      <t xml:space="preserve">RFO Red de Fibra Óptica Proyecto Centro  </t>
    </r>
    <r>
      <rPr>
        <vertAlign val="superscript"/>
        <sz val="9"/>
        <rFont val="Montserrat"/>
      </rPr>
      <t xml:space="preserve">   1_/</t>
    </r>
  </si>
  <si>
    <r>
      <t xml:space="preserve">RM CT Puerto Libertad Unidad 4     </t>
    </r>
    <r>
      <rPr>
        <vertAlign val="superscript"/>
        <sz val="9"/>
        <rFont val="Montserrat"/>
      </rPr>
      <t>1_/</t>
    </r>
  </si>
  <si>
    <r>
      <t xml:space="preserve">RM CT Valle de México Unidades 5, 6 y 7    </t>
    </r>
    <r>
      <rPr>
        <vertAlign val="superscript"/>
        <sz val="9"/>
        <rFont val="Montserrat"/>
      </rPr>
      <t xml:space="preserve"> 1_/</t>
    </r>
  </si>
  <si>
    <r>
      <t xml:space="preserve">RM CCC Samalayuca II     </t>
    </r>
    <r>
      <rPr>
        <vertAlign val="superscript"/>
        <sz val="9"/>
        <rFont val="Montserrat"/>
      </rPr>
      <t>1_/</t>
    </r>
  </si>
  <si>
    <r>
      <t xml:space="preserve">RM CCC El Sauz    </t>
    </r>
    <r>
      <rPr>
        <vertAlign val="superscript"/>
        <sz val="9"/>
        <rFont val="Montserrat"/>
      </rPr>
      <t xml:space="preserve"> 1_/</t>
    </r>
  </si>
  <si>
    <r>
      <t xml:space="preserve">RM CCC Huinalá II    </t>
    </r>
    <r>
      <rPr>
        <vertAlign val="superscript"/>
        <sz val="9"/>
        <rFont val="Montserrat"/>
      </rPr>
      <t xml:space="preserve"> 1_/</t>
    </r>
  </si>
  <si>
    <r>
      <t xml:space="preserve">SE 1004 Compensación Dinámica Área Central     </t>
    </r>
    <r>
      <rPr>
        <vertAlign val="superscript"/>
        <sz val="9"/>
        <rFont val="Montserrat"/>
      </rPr>
      <t>1_/</t>
    </r>
  </si>
  <si>
    <r>
      <t xml:space="preserve">LT Red Transmisión  Asociada a la CC San Lorenzo   </t>
    </r>
    <r>
      <rPr>
        <vertAlign val="superscript"/>
        <sz val="9"/>
        <rFont val="Montserrat"/>
      </rPr>
      <t xml:space="preserve"> 1_/</t>
    </r>
  </si>
  <si>
    <r>
      <t xml:space="preserve">SLT 1001 Red de Transmisión Baja-Nogales    </t>
    </r>
    <r>
      <rPr>
        <vertAlign val="superscript"/>
        <sz val="9"/>
        <rFont val="Montserrat"/>
      </rPr>
      <t xml:space="preserve"> 1_/</t>
    </r>
  </si>
  <si>
    <r>
      <t xml:space="preserve">RM CT Puerto Libertad Unidades 2 y 3    </t>
    </r>
    <r>
      <rPr>
        <vertAlign val="superscript"/>
        <sz val="9"/>
        <rFont val="Montserrat"/>
      </rPr>
      <t xml:space="preserve"> 1_/</t>
    </r>
  </si>
  <si>
    <r>
      <t xml:space="preserve">RM CT Punta Prieta Unidad 2     </t>
    </r>
    <r>
      <rPr>
        <vertAlign val="superscript"/>
        <sz val="9"/>
        <rFont val="Montserrat"/>
      </rPr>
      <t>1_/</t>
    </r>
  </si>
  <si>
    <r>
      <t xml:space="preserve">SE 1123 Norte     </t>
    </r>
    <r>
      <rPr>
        <vertAlign val="superscript"/>
        <sz val="9"/>
        <rFont val="Montserrat"/>
      </rPr>
      <t>1_/</t>
    </r>
  </si>
  <si>
    <r>
      <t xml:space="preserve">SE 1206 Conversión a 400 kV de la LT Mazatlán II - La Higuera     </t>
    </r>
    <r>
      <rPr>
        <vertAlign val="superscript"/>
        <sz val="9"/>
        <rFont val="Montserrat"/>
      </rPr>
      <t>1_/</t>
    </r>
  </si>
  <si>
    <r>
      <t xml:space="preserve">SE 1202 Suministro de Energía a la Zona Manzanillo     </t>
    </r>
    <r>
      <rPr>
        <vertAlign val="superscript"/>
        <sz val="9"/>
        <rFont val="Montserrat"/>
      </rPr>
      <t>1_/</t>
    </r>
  </si>
  <si>
    <r>
      <t xml:space="preserve">LT Red de Transmisión asociada a la CG Los Humeros II     </t>
    </r>
    <r>
      <rPr>
        <vertAlign val="superscript"/>
        <sz val="9"/>
        <rFont val="Montserrat"/>
      </rPr>
      <t>1_/</t>
    </r>
  </si>
  <si>
    <r>
      <t xml:space="preserve">LT Red de Transmisión asociada a la CI Guerrero Negro III    </t>
    </r>
    <r>
      <rPr>
        <vertAlign val="superscript"/>
        <sz val="9"/>
        <rFont val="Montserrat"/>
      </rPr>
      <t xml:space="preserve"> 1_/</t>
    </r>
  </si>
  <si>
    <r>
      <t xml:space="preserve">SE 1403 Compensación Capacitiva de las Áreas Noroeste - Norte     </t>
    </r>
    <r>
      <rPr>
        <vertAlign val="superscript"/>
        <sz val="9"/>
        <rFont val="Montserrat"/>
      </rPr>
      <t>1_/</t>
    </r>
  </si>
  <si>
    <t>Hasta 2022</t>
  </si>
  <si>
    <t>En 2023</t>
  </si>
  <si>
    <t>1_/ Proyectos en operación que concluyeron sus obligaciones financieras como PIDIREGAS.</t>
  </si>
  <si>
    <t>*_/  El tipo de cambio utilizado es de 17.0720 correspondiente al cierre de junio de 2023.</t>
  </si>
  <si>
    <t>1212 SUR - PENINSULAR     1_/</t>
  </si>
  <si>
    <t>1210 NORTE - NOROESTE     1_/</t>
  </si>
  <si>
    <t>1320 DISTRIBUCION NOROESTE     1_/</t>
  </si>
  <si>
    <t>CT Altamira Unidades 1 y 2     1_/</t>
  </si>
  <si>
    <t>1620 Distribución Valle de México     1_/</t>
  </si>
  <si>
    <t>CT José López Portillo     1_/</t>
  </si>
  <si>
    <t>1721 DISTRIBUCIÓN NORTE     1_/</t>
  </si>
  <si>
    <t>Red de Transmisión Asociada al CC Noreste     1_/</t>
  </si>
  <si>
    <t>1720 Distribución Valle de México     1_/</t>
  </si>
  <si>
    <t>1821 Divisiones de Distribución     1_/</t>
  </si>
  <si>
    <t>CCC TULA PAQUETES 1 Y 2     1_/</t>
  </si>
  <si>
    <t>1920 Subestaciones y Líneas de Distribución     1_/</t>
  </si>
  <si>
    <t>2101 Compensación Capacitiva Baja - Occidental     1_/</t>
  </si>
  <si>
    <t>SLT 2120 Subestaciones y Líneas de Distribución     1_/</t>
  </si>
  <si>
    <t>Bajío     2_/</t>
  </si>
  <si>
    <t>Gasoducto Cd. Pemex-Valladolid     3_/</t>
  </si>
  <si>
    <t>2_/ Este proyecto no presenta monto contratado ni comprometido en el cuadro 8 del Tomo VII del PEF 2023, aun cuando está en operación, en virtud de que se estuvo evaluado el valor de sus compromisos con el propietario de dicho proyecto sin llegar aún a una definición al momento de elaborar el PEF 2023, sin embargo, actualmente ya se llegó a un acuerdo por lo que en el PEF 2024 aparecerán los montos respectivos.</t>
  </si>
  <si>
    <r>
      <t xml:space="preserve">VALOR PRESENTE NETO POR PROYECTO DE INVERSIÓN FINANCIADA DIRECTA  </t>
    </r>
    <r>
      <rPr>
        <b/>
        <vertAlign val="superscript"/>
        <sz val="12"/>
        <color theme="0"/>
        <rFont val="Montserrat"/>
      </rPr>
      <t>P_/</t>
    </r>
  </si>
  <si>
    <r>
      <t xml:space="preserve">(Millones de pesos a precios de 2023) </t>
    </r>
    <r>
      <rPr>
        <b/>
        <vertAlign val="superscript"/>
        <sz val="12"/>
        <color theme="0"/>
        <rFont val="Montserrat"/>
      </rPr>
      <t>2_/</t>
    </r>
  </si>
  <si>
    <r>
      <t xml:space="preserve">Nombre del Proyecto </t>
    </r>
    <r>
      <rPr>
        <vertAlign val="superscript"/>
        <sz val="9"/>
        <rFont val="Montserrat"/>
      </rPr>
      <t>1_/</t>
    </r>
  </si>
  <si>
    <r>
      <t xml:space="preserve">Inicio de operaciones </t>
    </r>
    <r>
      <rPr>
        <vertAlign val="superscript"/>
        <sz val="9"/>
        <rFont val="Montserrat"/>
      </rPr>
      <t>3_/</t>
    </r>
  </si>
  <si>
    <r>
      <t xml:space="preserve">Término de obligaciones </t>
    </r>
    <r>
      <rPr>
        <vertAlign val="superscript"/>
        <sz val="9"/>
        <rFont val="Montserrat"/>
      </rPr>
      <t>4_/</t>
    </r>
    <r>
      <rPr>
        <sz val="9"/>
        <rFont val="Montserrat"/>
      </rPr>
      <t xml:space="preserve"> </t>
    </r>
  </si>
  <si>
    <t>2_/ El tipo de cambio utilizado para la presentación de la información en pesos es de  17.0720 el cual corresponde al cierre del segundo trimestre del 2023.</t>
  </si>
  <si>
    <t>4_/ Es la fecha del último pago de amortizaciones de un proyecto.</t>
  </si>
  <si>
    <r>
      <t xml:space="preserve">VALOR PRESENTE NETO POR PROYECTO DE INVERSIÓN FINANCIADA CONDICIONADA </t>
    </r>
    <r>
      <rPr>
        <b/>
        <vertAlign val="superscript"/>
        <sz val="12"/>
        <color theme="0"/>
        <rFont val="Montserrat"/>
      </rPr>
      <t xml:space="preserve"> P_/</t>
    </r>
  </si>
  <si>
    <r>
      <t>Autorizados en 1997</t>
    </r>
    <r>
      <rPr>
        <b/>
        <vertAlign val="superscript"/>
        <sz val="9"/>
        <rFont val="Montserrat"/>
      </rPr>
      <t xml:space="preserve"> </t>
    </r>
  </si>
  <si>
    <t>2_/ El tipo de cambio utilizado para la presentación de la información en pesos es de 17.0720, el cual corresponde al cierre del  segundo trimestre del 2023.</t>
  </si>
  <si>
    <t>4_/  Es la fecha del último pago de amortizaciones de un proyecto.</t>
  </si>
  <si>
    <r>
      <t xml:space="preserve">(Millones de pesos a precios de 2023) </t>
    </r>
    <r>
      <rPr>
        <b/>
        <vertAlign val="superscript"/>
        <sz val="12"/>
        <color theme="0"/>
        <rFont val="Montserrat"/>
      </rPr>
      <t>P_/</t>
    </r>
  </si>
  <si>
    <r>
      <t xml:space="preserve">FLUJO NETO DE PROYECTOS DE INFRAESTRUCTURA PRODUCTIVA DE LARGO PLAZO DE INVERSIÓN DIRECTA EN OPERACIÓN   </t>
    </r>
    <r>
      <rPr>
        <b/>
        <vertAlign val="superscript"/>
        <sz val="12"/>
        <color theme="0"/>
        <rFont val="Montserrat"/>
      </rPr>
      <t>1_/</t>
    </r>
  </si>
  <si>
    <r>
      <t xml:space="preserve">FLUJO NETO DE PROYECTOS DE INFRAESTRUCTURA PRODUCTIVA DE LARGO PLAZO DE INVERSION CONDICIONADA EN OPERACIÓN </t>
    </r>
    <r>
      <rPr>
        <b/>
        <vertAlign val="superscript"/>
        <sz val="12"/>
        <color theme="0"/>
        <rFont val="Montserrat"/>
      </rPr>
      <t>P_/</t>
    </r>
  </si>
  <si>
    <r>
      <t xml:space="preserve">(Millones de pesos a precios de 2023)   </t>
    </r>
    <r>
      <rPr>
        <b/>
        <vertAlign val="superscript"/>
        <sz val="12"/>
        <color theme="0"/>
        <rFont val="Montserrat"/>
      </rPr>
      <t>*_/</t>
    </r>
  </si>
  <si>
    <r>
      <t xml:space="preserve">COMPROMISOS DE PROYECTOS DE INVERSION FINANCIADA DIRECTA Y CONDICIONADA RESPECTO A SU COSTO TOTAL ADJUDICADOS, EN CONSTRUCCIÓN Y OPERACIÓN      </t>
    </r>
    <r>
      <rPr>
        <b/>
        <vertAlign val="superscript"/>
        <sz val="12"/>
        <color theme="0"/>
        <rFont val="Montserrat"/>
      </rPr>
      <t>p_/</t>
    </r>
  </si>
  <si>
    <r>
      <t>(Millones de pesos a precios de 2023)</t>
    </r>
    <r>
      <rPr>
        <b/>
        <sz val="11"/>
        <color indexed="9"/>
        <rFont val="Montserrat"/>
      </rPr>
      <t xml:space="preserve">   *</t>
    </r>
    <r>
      <rPr>
        <b/>
        <vertAlign val="superscript"/>
        <sz val="11"/>
        <color indexed="9"/>
        <rFont val="Montserrat"/>
      </rPr>
      <t>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</si>
</sst>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3" formatCode="_-* #,##0.00_-;\-* #,##0.00_-;_-* &quot;-&quot;??_-;_-@_-"/>
    <numFmt numFmtId="164" formatCode="#,##0.00_);[Red]\(#,##0.00\)"/>
    <numFmt numFmtId="165" formatCode="#,##0.00_ ;[Red]\-#,##0.00\ "/>
    <numFmt numFmtId="166" formatCode="_-* #,##0_-;\-* #,##0_-;_-* &quot;-&quot;??_-;_-@_-"/>
    <numFmt numFmtId="167" formatCode="#,##0.0_);[Red]\(#,##0.0\)"/>
    <numFmt numFmtId="168" formatCode="#,##0.00000000000000_);[Red]\(#,##0.00000000000000\)"/>
    <numFmt numFmtId="169" formatCode="#,##0.0"/>
    <numFmt numFmtId="170" formatCode="0.0"/>
    <numFmt numFmtId="171" formatCode="#,##0.0_ ;\-#,##0.0\ "/>
    <numFmt numFmtId="172" formatCode="#,##0.0_ ;[Red]\-#,##0.0\ "/>
    <numFmt numFmtId="173" formatCode="_(* #,##0.00_);_(* \(#,##0.00\);_(* &quot;-&quot;??_);_(@_)"/>
    <numFmt numFmtId="174" formatCode="_(* #,##0.0_);_(* \(#,##0.0\);_(* &quot;-&quot;??_);_(@_)"/>
    <numFmt numFmtId="175" formatCode="0.0000"/>
    <numFmt numFmtId="176" formatCode="_-* #,##0.0_-;\-* #,##0.0_-;_-* &quot;-&quot;??_-;_-@_-"/>
    <numFmt numFmtId="177" formatCode="_-* #,##0.0_-;\-* #,##0.0_-;_-* &quot;-&quot;?_-;_-@_-"/>
    <numFmt numFmtId="178" formatCode="_(* #,##0.0_);_(* \(#,##0.0\);_(* &quot;-&quot;?_);_(@_)"/>
    <numFmt numFmtId="179" formatCode="0.000"/>
  </numFmts>
  <fonts count="55"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8"/>
      <name val="Arial"/>
      <family val="2"/>
    </font>
    <font>
      <sz val="8"/>
      <color theme="1"/>
      <name val="Calibri"/>
      <family val="2"/>
      <scheme val="minor"/>
    </font>
    <font>
      <sz val="12"/>
      <name val="Arial"/>
      <family val="2"/>
    </font>
    <font>
      <sz val="9"/>
      <name val="Arial"/>
      <family val="2"/>
    </font>
    <font>
      <b/>
      <sz val="11"/>
      <color theme="1"/>
      <name val="Arial"/>
      <family val="2"/>
    </font>
    <font>
      <sz val="11"/>
      <name val="Arial"/>
      <family val="2"/>
    </font>
    <font>
      <b/>
      <sz val="9"/>
      <name val="Arial"/>
      <family val="2"/>
    </font>
    <font>
      <sz val="11"/>
      <color theme="1"/>
      <name val="Arial"/>
      <family val="2"/>
    </font>
    <font>
      <sz val="6"/>
      <name val="Arial"/>
      <family val="2"/>
    </font>
    <font>
      <b/>
      <sz val="11"/>
      <color theme="0"/>
      <name val="Arial"/>
      <family val="2"/>
    </font>
    <font>
      <sz val="12"/>
      <color theme="0"/>
      <name val="Arial"/>
      <family val="2"/>
    </font>
    <font>
      <sz val="11"/>
      <color theme="0" tint="-0.14999847407452621"/>
      <name val="Arial"/>
      <family val="2"/>
    </font>
    <font>
      <sz val="8"/>
      <color theme="0"/>
      <name val="Arial"/>
      <family val="2"/>
    </font>
    <font>
      <sz val="9"/>
      <color indexed="9"/>
      <name val="Arial"/>
      <family val="2"/>
    </font>
    <font>
      <sz val="11"/>
      <name val="Calibri"/>
      <family val="2"/>
    </font>
    <font>
      <sz val="11"/>
      <color rgb="FF000000"/>
      <name val="Calibri"/>
      <family val="2"/>
    </font>
    <font>
      <sz val="11"/>
      <color indexed="22"/>
      <name val="Arial"/>
      <family val="2"/>
    </font>
    <font>
      <sz val="11"/>
      <color theme="0"/>
      <name val="Arial"/>
      <family val="2"/>
    </font>
    <font>
      <sz val="7"/>
      <name val="Arial"/>
      <family val="2"/>
    </font>
    <font>
      <b/>
      <sz val="13"/>
      <color theme="0"/>
      <name val="Montserrat"/>
    </font>
    <font>
      <b/>
      <sz val="13"/>
      <color indexed="23"/>
      <name val="Montserrat"/>
    </font>
    <font>
      <b/>
      <sz val="12"/>
      <color indexed="23"/>
      <name val="Soberana Titular"/>
      <family val="3"/>
    </font>
    <font>
      <b/>
      <sz val="13"/>
      <color theme="1"/>
      <name val="Montserrat"/>
    </font>
    <font>
      <sz val="9"/>
      <name val="Montserrat"/>
    </font>
    <font>
      <sz val="9"/>
      <color indexed="8"/>
      <name val="Montserrat"/>
    </font>
    <font>
      <sz val="10"/>
      <name val="Montserrat"/>
    </font>
    <font>
      <b/>
      <sz val="9"/>
      <color theme="0"/>
      <name val="Montserrat"/>
    </font>
    <font>
      <sz val="9"/>
      <color theme="0"/>
      <name val="Montserrat"/>
    </font>
    <font>
      <b/>
      <sz val="12"/>
      <color theme="0"/>
      <name val="Montserrat"/>
    </font>
    <font>
      <b/>
      <vertAlign val="superscript"/>
      <sz val="12"/>
      <color theme="0"/>
      <name val="Montserrat"/>
    </font>
    <font>
      <sz val="12"/>
      <color theme="0"/>
      <name val="Montserrat"/>
    </font>
    <font>
      <sz val="8"/>
      <name val="Montserrat"/>
    </font>
    <font>
      <vertAlign val="superscript"/>
      <sz val="9"/>
      <color indexed="8"/>
      <name val="Montserrat"/>
    </font>
    <font>
      <vertAlign val="superscript"/>
      <sz val="9"/>
      <name val="Montserrat"/>
    </font>
    <font>
      <b/>
      <sz val="9"/>
      <name val="Montserrat"/>
    </font>
    <font>
      <sz val="9"/>
      <color theme="1"/>
      <name val="Montserrat"/>
    </font>
    <font>
      <vertAlign val="superscript"/>
      <sz val="9"/>
      <color theme="1"/>
      <name val="Montserrat"/>
    </font>
    <font>
      <b/>
      <sz val="9"/>
      <color theme="1"/>
      <name val="Montserrat"/>
    </font>
    <font>
      <sz val="7"/>
      <name val="Montserrat"/>
    </font>
    <font>
      <b/>
      <sz val="12"/>
      <name val="Montserrat"/>
    </font>
    <font>
      <b/>
      <sz val="11"/>
      <color theme="0"/>
      <name val="Montserrat"/>
    </font>
    <font>
      <b/>
      <sz val="12"/>
      <color indexed="23"/>
      <name val="Montserrat"/>
    </font>
    <font>
      <b/>
      <vertAlign val="superscript"/>
      <sz val="12"/>
      <color indexed="9"/>
      <name val="Montserrat"/>
    </font>
    <font>
      <sz val="9"/>
      <color theme="0" tint="-0.14999847407452621"/>
      <name val="Montserrat"/>
    </font>
    <font>
      <sz val="9"/>
      <color rgb="FFFF0000"/>
      <name val="Montserrat"/>
    </font>
    <font>
      <b/>
      <sz val="11"/>
      <color indexed="9"/>
      <name val="Montserrat"/>
    </font>
    <font>
      <b/>
      <sz val="9"/>
      <color indexed="8"/>
      <name val="Montserrat"/>
    </font>
    <font>
      <sz val="9"/>
      <color indexed="9"/>
      <name val="Montserrat"/>
    </font>
    <font>
      <b/>
      <vertAlign val="superscript"/>
      <sz val="9"/>
      <name val="Montserrat"/>
    </font>
    <font>
      <b/>
      <vertAlign val="superscript"/>
      <sz val="11"/>
      <color indexed="9"/>
      <name val="Montserrat"/>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4C19C"/>
        <bgColor indexed="64"/>
      </patternFill>
    </fill>
    <fill>
      <patternFill patternType="solid">
        <fgColor theme="0" tint="-4.9989318521683403E-2"/>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medium">
        <color theme="0" tint="-0.499984740745262"/>
      </bottom>
      <diagonal/>
    </border>
    <border>
      <left/>
      <right/>
      <top style="medium">
        <color theme="0" tint="-0.499984740745262"/>
      </top>
      <bottom/>
      <diagonal/>
    </border>
    <border>
      <left/>
      <right/>
      <top style="medium">
        <color theme="0" tint="-0.499984740745262"/>
      </top>
      <bottom style="medium">
        <color theme="0" tint="-0.499984740745262"/>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173" fontId="2" fillId="0" borderId="0" applyFont="0" applyFill="0" applyBorder="0" applyAlignment="0" applyProtection="0"/>
    <xf numFmtId="170" fontId="2"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cellStyleXfs>
  <cellXfs count="385">
    <xf numFmtId="0" fontId="0" fillId="0" borderId="0" xfId="0"/>
    <xf numFmtId="0" fontId="2" fillId="0" borderId="0" xfId="3"/>
    <xf numFmtId="0" fontId="0" fillId="0" borderId="0" xfId="0" applyAlignment="1">
      <alignment horizontal="left" indent="1"/>
    </xf>
    <xf numFmtId="0" fontId="3" fillId="0" borderId="0" xfId="3" applyFont="1"/>
    <xf numFmtId="0" fontId="3" fillId="0" borderId="0" xfId="3" applyFont="1" applyAlignment="1">
      <alignment horizontal="left" indent="1"/>
    </xf>
    <xf numFmtId="49" fontId="2" fillId="0" borderId="0" xfId="3" applyNumberFormat="1"/>
    <xf numFmtId="49" fontId="2" fillId="0" borderId="0" xfId="3" applyNumberFormat="1" applyAlignment="1">
      <alignment vertical="center"/>
    </xf>
    <xf numFmtId="0" fontId="4" fillId="0" borderId="0" xfId="3" applyFont="1" applyAlignment="1">
      <alignment horizontal="center" vertical="center"/>
    </xf>
    <xf numFmtId="0" fontId="2" fillId="0" borderId="0" xfId="3" applyAlignment="1">
      <alignment horizontal="right"/>
    </xf>
    <xf numFmtId="164" fontId="5" fillId="0" borderId="0" xfId="3" applyNumberFormat="1" applyFont="1" applyAlignment="1">
      <alignment horizontal="center"/>
    </xf>
    <xf numFmtId="0" fontId="4" fillId="0" borderId="0" xfId="0" applyFont="1" applyAlignment="1">
      <alignment horizontal="right"/>
    </xf>
    <xf numFmtId="43" fontId="0" fillId="0" borderId="0" xfId="1" applyFont="1" applyAlignment="1">
      <alignment horizontal="left" indent="1"/>
    </xf>
    <xf numFmtId="165" fontId="0" fillId="0" borderId="0" xfId="0" applyNumberFormat="1"/>
    <xf numFmtId="43" fontId="0" fillId="0" borderId="0" xfId="0" applyNumberFormat="1" applyAlignment="1">
      <alignment horizontal="left" indent="1"/>
    </xf>
    <xf numFmtId="166" fontId="0" fillId="0" borderId="0" xfId="1" applyNumberFormat="1" applyFont="1" applyBorder="1"/>
    <xf numFmtId="1" fontId="0" fillId="0" borderId="0" xfId="0" applyNumberFormat="1"/>
    <xf numFmtId="166" fontId="6" fillId="0" borderId="0" xfId="1" applyNumberFormat="1" applyFont="1" applyFill="1" applyBorder="1" applyAlignment="1">
      <alignment horizontal="center"/>
    </xf>
    <xf numFmtId="169" fontId="5" fillId="0" borderId="0" xfId="3" applyNumberFormat="1" applyFont="1" applyAlignment="1">
      <alignment horizontal="right" vertical="top"/>
    </xf>
    <xf numFmtId="169" fontId="4" fillId="0" borderId="0" xfId="3" applyNumberFormat="1" applyFont="1" applyAlignment="1">
      <alignment horizontal="right" vertical="top"/>
    </xf>
    <xf numFmtId="169" fontId="0" fillId="0" borderId="0" xfId="0" applyNumberFormat="1" applyAlignment="1">
      <alignment horizontal="right" vertical="top"/>
    </xf>
    <xf numFmtId="169" fontId="0" fillId="0" borderId="0" xfId="1" applyNumberFormat="1" applyFont="1" applyAlignment="1">
      <alignment horizontal="right" vertical="top"/>
    </xf>
    <xf numFmtId="43" fontId="7" fillId="0" borderId="0" xfId="1" applyFont="1" applyFill="1"/>
    <xf numFmtId="0" fontId="7" fillId="0" borderId="0" xfId="0" applyFont="1"/>
    <xf numFmtId="43" fontId="7" fillId="0" borderId="0" xfId="1" applyFont="1"/>
    <xf numFmtId="0" fontId="7" fillId="0" borderId="0" xfId="0" applyFont="1" applyFill="1"/>
    <xf numFmtId="0" fontId="7" fillId="0" borderId="0" xfId="0" applyFont="1" applyAlignment="1">
      <alignment horizontal="center" vertical="center"/>
    </xf>
    <xf numFmtId="0" fontId="8" fillId="2" borderId="0" xfId="0" applyFont="1" applyFill="1" applyAlignment="1">
      <alignment horizontal="centerContinuous"/>
    </xf>
    <xf numFmtId="0" fontId="8" fillId="2" borderId="0" xfId="0" applyFont="1" applyFill="1"/>
    <xf numFmtId="49" fontId="8" fillId="2" borderId="4" xfId="0" applyNumberFormat="1" applyFont="1" applyFill="1" applyBorder="1" applyAlignment="1">
      <alignment horizontal="center"/>
    </xf>
    <xf numFmtId="49" fontId="8" fillId="0" borderId="4" xfId="0" applyNumberFormat="1" applyFont="1" applyFill="1" applyBorder="1" applyAlignment="1">
      <alignment horizontal="center"/>
    </xf>
    <xf numFmtId="171" fontId="9" fillId="0" borderId="0" xfId="1" applyNumberFormat="1" applyFont="1" applyAlignment="1">
      <alignment horizontal="right" vertical="top"/>
    </xf>
    <xf numFmtId="43" fontId="3" fillId="0" borderId="0" xfId="1" applyFont="1" applyBorder="1" applyAlignment="1">
      <alignment horizontal="right" vertical="top"/>
    </xf>
    <xf numFmtId="43" fontId="3" fillId="0" borderId="0" xfId="1" applyFont="1" applyBorder="1" applyAlignment="1"/>
    <xf numFmtId="43" fontId="11" fillId="2" borderId="0" xfId="1" applyFont="1" applyFill="1"/>
    <xf numFmtId="171" fontId="12" fillId="0" borderId="0" xfId="1" applyNumberFormat="1" applyFont="1" applyFill="1" applyAlignment="1">
      <alignment horizontal="right" vertical="top"/>
    </xf>
    <xf numFmtId="172" fontId="10" fillId="0" borderId="0" xfId="0" applyNumberFormat="1" applyFont="1" applyFill="1" applyAlignment="1">
      <alignment horizontal="right" vertical="top"/>
    </xf>
    <xf numFmtId="0" fontId="12" fillId="0" borderId="0" xfId="0" applyFont="1" applyFill="1" applyAlignment="1">
      <alignment horizontal="right" vertical="top"/>
    </xf>
    <xf numFmtId="0" fontId="12" fillId="0" borderId="0" xfId="0" applyFont="1" applyFill="1"/>
    <xf numFmtId="0" fontId="0" fillId="0" borderId="0" xfId="0" applyAlignment="1">
      <alignment horizontal="right" vertical="top"/>
    </xf>
    <xf numFmtId="0" fontId="10" fillId="0" borderId="0" xfId="3" applyFont="1" applyAlignment="1">
      <alignment vertical="center"/>
    </xf>
    <xf numFmtId="0" fontId="10" fillId="0" borderId="0" xfId="3" quotePrefix="1" applyFont="1" applyAlignment="1">
      <alignment vertical="center"/>
    </xf>
    <xf numFmtId="0" fontId="4" fillId="0" borderId="0" xfId="3" applyFont="1" applyAlignment="1">
      <alignment vertical="center"/>
    </xf>
    <xf numFmtId="0" fontId="7" fillId="0" borderId="0" xfId="3" applyFont="1" applyAlignment="1">
      <alignment vertical="center"/>
    </xf>
    <xf numFmtId="0" fontId="15" fillId="0" borderId="0" xfId="3" applyFont="1" applyAlignment="1">
      <alignment horizontal="center" vertical="center"/>
    </xf>
    <xf numFmtId="175" fontId="16" fillId="0" borderId="0" xfId="3" applyNumberFormat="1" applyFont="1" applyAlignment="1">
      <alignment vertical="center"/>
    </xf>
    <xf numFmtId="0" fontId="17" fillId="0" borderId="0" xfId="3" applyFont="1" applyAlignment="1">
      <alignment vertical="center"/>
    </xf>
    <xf numFmtId="0" fontId="2" fillId="0" borderId="0" xfId="3" applyAlignment="1">
      <alignment vertical="center"/>
    </xf>
    <xf numFmtId="176" fontId="2" fillId="0" borderId="0" xfId="1" applyNumberFormat="1" applyFont="1" applyFill="1" applyAlignment="1">
      <alignment vertical="center"/>
    </xf>
    <xf numFmtId="0" fontId="8" fillId="0" borderId="0" xfId="3" applyFont="1" applyAlignment="1">
      <alignment vertical="center"/>
    </xf>
    <xf numFmtId="169" fontId="10" fillId="0" borderId="0" xfId="3" applyNumberFormat="1" applyFont="1" applyAlignment="1">
      <alignment horizontal="right" vertical="top"/>
    </xf>
    <xf numFmtId="0" fontId="18" fillId="0" borderId="0" xfId="3" applyFont="1" applyAlignment="1">
      <alignment vertical="center"/>
    </xf>
    <xf numFmtId="176" fontId="19" fillId="0" borderId="0" xfId="7" applyNumberFormat="1" applyFont="1" applyFill="1" applyBorder="1" applyAlignment="1">
      <alignment vertical="center"/>
    </xf>
    <xf numFmtId="176" fontId="20" fillId="0" borderId="0" xfId="7" applyNumberFormat="1" applyFont="1" applyFill="1" applyBorder="1" applyAlignment="1">
      <alignment vertical="center"/>
    </xf>
    <xf numFmtId="0" fontId="2" fillId="0" borderId="0" xfId="3" applyAlignment="1">
      <alignment horizontal="left" vertical="center"/>
    </xf>
    <xf numFmtId="0" fontId="13" fillId="0" borderId="0" xfId="3" applyFont="1" applyAlignment="1">
      <alignment vertical="center"/>
    </xf>
    <xf numFmtId="0" fontId="21" fillId="0" borderId="0" xfId="3" applyFont="1" applyAlignment="1">
      <alignment vertical="center"/>
    </xf>
    <xf numFmtId="9" fontId="4" fillId="0" borderId="0" xfId="2" applyFont="1" applyFill="1" applyAlignment="1">
      <alignment vertical="center"/>
    </xf>
    <xf numFmtId="9" fontId="4" fillId="0" borderId="0" xfId="2" applyFont="1" applyAlignment="1">
      <alignment vertical="center"/>
    </xf>
    <xf numFmtId="0" fontId="22" fillId="0" borderId="0" xfId="3" applyFont="1" applyFill="1" applyAlignment="1">
      <alignment vertical="center"/>
    </xf>
    <xf numFmtId="0" fontId="22" fillId="0" borderId="0" xfId="3" applyFont="1" applyAlignment="1">
      <alignment vertical="center"/>
    </xf>
    <xf numFmtId="175" fontId="10" fillId="0" borderId="0" xfId="3" applyNumberFormat="1" applyFont="1" applyFill="1" applyAlignment="1">
      <alignment vertical="center"/>
    </xf>
    <xf numFmtId="0" fontId="2" fillId="0" borderId="0" xfId="3" applyFont="1" applyFill="1" applyAlignment="1">
      <alignment vertical="center"/>
    </xf>
    <xf numFmtId="0" fontId="2" fillId="0" borderId="0" xfId="3" applyFont="1" applyAlignment="1">
      <alignment vertical="center"/>
    </xf>
    <xf numFmtId="0" fontId="2" fillId="0" borderId="0" xfId="3" applyFont="1" applyFill="1" applyBorder="1" applyAlignment="1">
      <alignment vertical="center"/>
    </xf>
    <xf numFmtId="0" fontId="2" fillId="0" borderId="0" xfId="3" applyFont="1" applyBorder="1" applyAlignment="1">
      <alignment vertical="center"/>
    </xf>
    <xf numFmtId="15" fontId="2" fillId="0" borderId="0" xfId="3" applyNumberFormat="1" applyFont="1" applyFill="1" applyBorder="1" applyAlignment="1">
      <alignment horizontal="center" vertical="center"/>
    </xf>
    <xf numFmtId="0" fontId="2" fillId="3" borderId="0" xfId="3" applyFont="1" applyFill="1" applyBorder="1" applyAlignment="1">
      <alignment vertical="center"/>
    </xf>
    <xf numFmtId="1" fontId="2" fillId="0" borderId="0" xfId="3" applyNumberFormat="1" applyFont="1" applyFill="1" applyBorder="1" applyAlignment="1">
      <alignment horizontal="center" vertical="center"/>
    </xf>
    <xf numFmtId="0" fontId="3" fillId="0" borderId="0" xfId="3" applyFont="1" applyBorder="1" applyAlignment="1">
      <alignment vertical="center"/>
    </xf>
    <xf numFmtId="0" fontId="23" fillId="0" borderId="0" xfId="3" applyFont="1" applyAlignment="1">
      <alignment horizontal="justify" vertical="center" wrapText="1"/>
    </xf>
    <xf numFmtId="0" fontId="23" fillId="0" borderId="0" xfId="3" applyFont="1" applyAlignment="1">
      <alignment horizontal="left" vertical="center"/>
    </xf>
    <xf numFmtId="169" fontId="23" fillId="0" borderId="0" xfId="3" applyNumberFormat="1" applyFont="1" applyAlignment="1">
      <alignment horizontal="right" vertical="center"/>
    </xf>
    <xf numFmtId="17" fontId="23" fillId="0" borderId="0" xfId="3" applyNumberFormat="1" applyFont="1" applyBorder="1" applyAlignment="1">
      <alignment horizontal="center" vertical="center"/>
    </xf>
    <xf numFmtId="0" fontId="23" fillId="0" borderId="0" xfId="3" applyFont="1" applyBorder="1" applyAlignment="1">
      <alignment horizontal="center" vertical="center"/>
    </xf>
    <xf numFmtId="0" fontId="23" fillId="0" borderId="0" xfId="3" applyFont="1" applyBorder="1" applyAlignment="1">
      <alignment vertical="center"/>
    </xf>
    <xf numFmtId="0" fontId="23" fillId="0" borderId="0" xfId="3" applyFont="1" applyBorder="1" applyAlignment="1">
      <alignment horizontal="left" vertical="center"/>
    </xf>
    <xf numFmtId="0" fontId="10" fillId="0" borderId="0" xfId="3" applyFont="1" applyBorder="1" applyAlignment="1">
      <alignment vertical="center"/>
    </xf>
    <xf numFmtId="0" fontId="3" fillId="0" borderId="0" xfId="3" applyFont="1" applyBorder="1" applyAlignment="1">
      <alignment horizontal="center" vertical="center"/>
    </xf>
    <xf numFmtId="167" fontId="2" fillId="0" borderId="0" xfId="3" applyNumberFormat="1" applyFont="1" applyFill="1" applyBorder="1" applyAlignment="1">
      <alignment vertical="center"/>
    </xf>
    <xf numFmtId="0" fontId="4" fillId="0" borderId="0" xfId="3" applyFont="1" applyFill="1" applyBorder="1" applyAlignment="1">
      <alignment vertical="center"/>
    </xf>
    <xf numFmtId="0" fontId="4" fillId="0" borderId="0" xfId="3" applyFont="1" applyFill="1" applyAlignment="1">
      <alignment vertical="center"/>
    </xf>
    <xf numFmtId="179" fontId="8" fillId="0" borderId="0" xfId="3" applyNumberFormat="1" applyFont="1" applyAlignment="1">
      <alignment horizontal="right" vertical="center"/>
    </xf>
    <xf numFmtId="0" fontId="8" fillId="0" borderId="0" xfId="3" applyFont="1" applyAlignment="1">
      <alignment horizontal="center" vertical="center"/>
    </xf>
    <xf numFmtId="0" fontId="8" fillId="0" borderId="0" xfId="3" applyFont="1" applyBorder="1" applyAlignment="1">
      <alignment horizontal="center" vertical="center"/>
    </xf>
    <xf numFmtId="179" fontId="2" fillId="0" borderId="0" xfId="3" applyNumberFormat="1" applyFont="1" applyAlignment="1">
      <alignment horizontal="right" vertical="center"/>
    </xf>
    <xf numFmtId="0" fontId="2" fillId="0" borderId="0" xfId="3" applyFont="1" applyAlignment="1">
      <alignment horizontal="center" vertical="center"/>
    </xf>
    <xf numFmtId="0" fontId="2" fillId="0" borderId="0" xfId="3" applyFont="1" applyBorder="1" applyAlignment="1">
      <alignment horizontal="center" vertical="center"/>
    </xf>
    <xf numFmtId="0" fontId="8" fillId="2" borderId="2" xfId="0" applyFont="1" applyFill="1" applyBorder="1" applyAlignment="1">
      <alignment horizontal="center"/>
    </xf>
    <xf numFmtId="0" fontId="8" fillId="2" borderId="0" xfId="0" applyFont="1" applyFill="1" applyBorder="1" applyAlignment="1">
      <alignment horizontal="center" vertical="center" wrapText="1"/>
    </xf>
    <xf numFmtId="170" fontId="8" fillId="0" borderId="3" xfId="0" applyNumberFormat="1" applyFont="1" applyFill="1" applyBorder="1" applyAlignment="1">
      <alignment horizontal="center" vertical="center" wrapText="1"/>
    </xf>
    <xf numFmtId="170" fontId="8" fillId="0" borderId="0"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3" xfId="0" applyFont="1" applyFill="1" applyBorder="1" applyAlignment="1">
      <alignment horizontal="center"/>
    </xf>
    <xf numFmtId="170" fontId="8" fillId="2" borderId="3" xfId="0" applyNumberFormat="1" applyFont="1" applyFill="1" applyBorder="1" applyAlignment="1">
      <alignment horizontal="center" vertical="center" wrapText="1"/>
    </xf>
    <xf numFmtId="170" fontId="8" fillId="2" borderId="0" xfId="0" applyNumberFormat="1" applyFont="1" applyFill="1" applyAlignment="1">
      <alignment horizontal="center" vertical="center" wrapText="1"/>
    </xf>
    <xf numFmtId="0" fontId="2" fillId="0" borderId="0" xfId="3" applyAlignment="1">
      <alignment horizontal="left" vertical="center" wrapText="1"/>
    </xf>
    <xf numFmtId="0" fontId="23" fillId="0" borderId="0" xfId="3" applyFont="1" applyAlignment="1">
      <alignment horizontal="justify" vertical="center"/>
    </xf>
    <xf numFmtId="0" fontId="23" fillId="0" borderId="0" xfId="3" applyFont="1" applyBorder="1" applyAlignment="1">
      <alignment horizontal="left" vertical="center"/>
    </xf>
    <xf numFmtId="0" fontId="23" fillId="0" borderId="0" xfId="3" applyFont="1" applyBorder="1" applyAlignment="1">
      <alignment horizontal="justify" vertical="center"/>
    </xf>
    <xf numFmtId="0" fontId="14" fillId="0" borderId="0" xfId="3" applyFont="1" applyFill="1" applyAlignment="1">
      <alignment horizontal="center" vertical="center"/>
    </xf>
    <xf numFmtId="0" fontId="24" fillId="4" borderId="0" xfId="0" applyFont="1" applyFill="1" applyAlignment="1">
      <alignment horizontal="center" vertical="center" wrapText="1"/>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horizontal="left" wrapText="1"/>
    </xf>
    <xf numFmtId="0" fontId="2" fillId="0" borderId="5" xfId="3" applyBorder="1"/>
    <xf numFmtId="0" fontId="27" fillId="0" borderId="6" xfId="0" applyFont="1" applyBorder="1" applyAlignment="1">
      <alignment horizontal="center"/>
    </xf>
    <xf numFmtId="0" fontId="27" fillId="0" borderId="6" xfId="0" applyFont="1" applyBorder="1" applyAlignment="1">
      <alignment horizontal="center"/>
    </xf>
    <xf numFmtId="0" fontId="27" fillId="0" borderId="0" xfId="0" applyFont="1" applyAlignment="1">
      <alignment horizontal="center"/>
    </xf>
    <xf numFmtId="0" fontId="0" fillId="0" borderId="6" xfId="0" applyBorder="1"/>
    <xf numFmtId="49" fontId="28" fillId="0" borderId="7" xfId="3" applyNumberFormat="1" applyFont="1" applyBorder="1" applyAlignment="1">
      <alignment horizontal="center"/>
    </xf>
    <xf numFmtId="49" fontId="29" fillId="0" borderId="7" xfId="3" applyNumberFormat="1" applyFont="1" applyBorder="1" applyAlignment="1">
      <alignment horizontal="center"/>
    </xf>
    <xf numFmtId="0" fontId="29" fillId="0" borderId="7" xfId="3" applyFont="1" applyBorder="1" applyAlignment="1">
      <alignment horizontal="center" vertical="center"/>
    </xf>
    <xf numFmtId="49" fontId="30" fillId="0" borderId="0" xfId="3" applyNumberFormat="1" applyFont="1"/>
    <xf numFmtId="1" fontId="33" fillId="4" borderId="0" xfId="3" applyNumberFormat="1" applyFont="1" applyFill="1" applyAlignment="1">
      <alignment horizontal="left" vertical="center"/>
    </xf>
    <xf numFmtId="0" fontId="33" fillId="4" borderId="0" xfId="3" applyFont="1" applyFill="1" applyAlignment="1">
      <alignment vertical="top"/>
    </xf>
    <xf numFmtId="0" fontId="33" fillId="4" borderId="0" xfId="3" applyFont="1" applyFill="1" applyAlignment="1">
      <alignment horizontal="left" vertical="top"/>
    </xf>
    <xf numFmtId="2" fontId="33" fillId="4" borderId="0" xfId="3" applyNumberFormat="1" applyFont="1" applyFill="1" applyAlignment="1">
      <alignment horizontal="left" vertical="center"/>
    </xf>
    <xf numFmtId="0" fontId="33" fillId="4" borderId="0" xfId="0" applyFont="1" applyFill="1" applyAlignment="1">
      <alignment horizontal="left"/>
    </xf>
    <xf numFmtId="0" fontId="33" fillId="4" borderId="0" xfId="3" applyFont="1" applyFill="1" applyAlignment="1">
      <alignment horizontal="left"/>
    </xf>
    <xf numFmtId="0" fontId="35" fillId="4" borderId="0" xfId="3" applyFont="1" applyFill="1" applyAlignment="1">
      <alignment horizontal="left"/>
    </xf>
    <xf numFmtId="0" fontId="33" fillId="4" borderId="0" xfId="3" applyFont="1" applyFill="1"/>
    <xf numFmtId="0" fontId="33" fillId="4" borderId="0" xfId="3" applyFont="1" applyFill="1" applyAlignment="1">
      <alignment horizontal="left" indent="1"/>
    </xf>
    <xf numFmtId="1" fontId="28" fillId="0" borderId="0" xfId="3" applyNumberFormat="1" applyFont="1" applyAlignment="1">
      <alignment horizontal="center" vertical="center"/>
    </xf>
    <xf numFmtId="0" fontId="29" fillId="0" borderId="0" xfId="3" applyFont="1" applyAlignment="1">
      <alignment horizontal="center" vertical="center"/>
    </xf>
    <xf numFmtId="0" fontId="28" fillId="0" borderId="0" xfId="3" applyFont="1" applyAlignment="1">
      <alignment horizontal="center" vertical="center"/>
    </xf>
    <xf numFmtId="0" fontId="29" fillId="0" borderId="0" xfId="3" applyFont="1" applyAlignment="1">
      <alignment horizontal="center" vertical="center" wrapText="1"/>
    </xf>
    <xf numFmtId="0" fontId="29" fillId="0" borderId="1" xfId="3" applyFont="1" applyBorder="1" applyAlignment="1">
      <alignment horizontal="center" vertical="center" wrapText="1"/>
    </xf>
    <xf numFmtId="0" fontId="29" fillId="0" borderId="1" xfId="3" applyFont="1" applyBorder="1" applyAlignment="1">
      <alignment horizontal="center" vertical="center"/>
    </xf>
    <xf numFmtId="0" fontId="28" fillId="0" borderId="2" xfId="3" applyFont="1" applyBorder="1" applyAlignment="1">
      <alignment horizontal="center" vertical="center"/>
    </xf>
    <xf numFmtId="0" fontId="29" fillId="0" borderId="0" xfId="3" applyFont="1" applyAlignment="1">
      <alignment horizontal="center" vertical="center"/>
    </xf>
    <xf numFmtId="0" fontId="28" fillId="0" borderId="0" xfId="3" applyFont="1" applyAlignment="1">
      <alignment horizontal="center" vertical="center"/>
    </xf>
    <xf numFmtId="0" fontId="29" fillId="0" borderId="0" xfId="3" applyFont="1" applyAlignment="1">
      <alignment horizontal="center" vertical="center" wrapText="1"/>
    </xf>
    <xf numFmtId="1" fontId="28" fillId="0" borderId="1" xfId="3" applyNumberFormat="1" applyFont="1" applyBorder="1" applyAlignment="1">
      <alignment horizontal="center"/>
    </xf>
    <xf numFmtId="49" fontId="29" fillId="0" borderId="1" xfId="3" applyNumberFormat="1" applyFont="1" applyBorder="1" applyAlignment="1">
      <alignment horizontal="center"/>
    </xf>
    <xf numFmtId="49" fontId="28" fillId="0" borderId="1" xfId="3" applyNumberFormat="1" applyFont="1" applyBorder="1" applyAlignment="1">
      <alignment horizontal="center"/>
    </xf>
    <xf numFmtId="0" fontId="29" fillId="0" borderId="1" xfId="3" applyFont="1" applyBorder="1" applyAlignment="1">
      <alignment horizontal="center" vertical="center"/>
    </xf>
    <xf numFmtId="1" fontId="28" fillId="0" borderId="0" xfId="0" applyNumberFormat="1" applyFont="1" applyAlignment="1">
      <alignment vertical="top"/>
    </xf>
    <xf numFmtId="0" fontId="28" fillId="0" borderId="0" xfId="3" applyFont="1" applyAlignment="1">
      <alignment vertical="top" wrapText="1"/>
    </xf>
    <xf numFmtId="169" fontId="28" fillId="0" borderId="0" xfId="3" applyNumberFormat="1" applyFont="1" applyAlignment="1">
      <alignment horizontal="right" vertical="top"/>
    </xf>
    <xf numFmtId="169" fontId="28" fillId="0" borderId="0" xfId="0" applyNumberFormat="1" applyFont="1" applyAlignment="1">
      <alignment horizontal="right" vertical="top"/>
    </xf>
    <xf numFmtId="0" fontId="40" fillId="0" borderId="0" xfId="0" applyFont="1" applyAlignment="1">
      <alignment vertical="top"/>
    </xf>
    <xf numFmtId="0" fontId="28" fillId="0" borderId="0" xfId="3" applyFont="1" applyAlignment="1">
      <alignment horizontal="left"/>
    </xf>
    <xf numFmtId="0" fontId="28" fillId="0" borderId="0" xfId="3" applyFont="1" applyAlignment="1">
      <alignment horizontal="left" wrapText="1"/>
    </xf>
    <xf numFmtId="0" fontId="28" fillId="0" borderId="0" xfId="3" applyFont="1" applyAlignment="1">
      <alignment wrapText="1"/>
    </xf>
    <xf numFmtId="1" fontId="40" fillId="0" borderId="0" xfId="1" applyNumberFormat="1" applyFont="1" applyBorder="1"/>
    <xf numFmtId="0" fontId="40" fillId="0" borderId="0" xfId="0" applyFont="1" applyAlignment="1">
      <alignment horizontal="left"/>
    </xf>
    <xf numFmtId="49" fontId="29" fillId="0" borderId="0" xfId="0" applyNumberFormat="1" applyFont="1" applyAlignment="1">
      <alignment horizontal="center" vertical="center"/>
    </xf>
    <xf numFmtId="166" fontId="40" fillId="0" borderId="0" xfId="1" applyNumberFormat="1" applyFont="1" applyBorder="1"/>
    <xf numFmtId="0" fontId="40" fillId="0" borderId="0" xfId="0" applyFont="1"/>
    <xf numFmtId="0" fontId="40" fillId="0" borderId="0" xfId="0" applyFont="1" applyAlignment="1">
      <alignment horizontal="center"/>
    </xf>
    <xf numFmtId="0" fontId="28" fillId="0" borderId="0" xfId="3" applyFont="1" applyAlignment="1">
      <alignment horizontal="center" wrapText="1"/>
    </xf>
    <xf numFmtId="1" fontId="28" fillId="5" borderId="6" xfId="3" applyNumberFormat="1" applyFont="1" applyFill="1" applyBorder="1" applyAlignment="1">
      <alignment vertical="top"/>
    </xf>
    <xf numFmtId="0" fontId="39" fillId="5" borderId="6" xfId="3" applyFont="1" applyFill="1" applyBorder="1" applyAlignment="1">
      <alignment vertical="top" wrapText="1"/>
    </xf>
    <xf numFmtId="169" fontId="39" fillId="5" borderId="6" xfId="3" applyNumberFormat="1" applyFont="1" applyFill="1" applyBorder="1" applyAlignment="1">
      <alignment horizontal="right" vertical="top"/>
    </xf>
    <xf numFmtId="1" fontId="28" fillId="5" borderId="0" xfId="3" applyNumberFormat="1" applyFont="1" applyFill="1" applyBorder="1" applyAlignment="1">
      <alignment vertical="top"/>
    </xf>
    <xf numFmtId="0" fontId="39" fillId="5" borderId="0" xfId="3" applyFont="1" applyFill="1" applyBorder="1" applyAlignment="1">
      <alignment vertical="top" wrapText="1"/>
    </xf>
    <xf numFmtId="169" fontId="39" fillId="5" borderId="0" xfId="3" applyNumberFormat="1" applyFont="1" applyFill="1" applyBorder="1" applyAlignment="1">
      <alignment horizontal="right" vertical="top"/>
    </xf>
    <xf numFmtId="1" fontId="28" fillId="5" borderId="0" xfId="0" applyNumberFormat="1" applyFont="1" applyFill="1" applyBorder="1" applyAlignment="1">
      <alignment vertical="top"/>
    </xf>
    <xf numFmtId="0" fontId="28" fillId="5" borderId="0" xfId="3" applyFont="1" applyFill="1" applyBorder="1" applyAlignment="1">
      <alignment vertical="top" wrapText="1"/>
    </xf>
    <xf numFmtId="169" fontId="28" fillId="5" borderId="0" xfId="3" applyNumberFormat="1" applyFont="1" applyFill="1" applyBorder="1" applyAlignment="1">
      <alignment horizontal="right" vertical="top"/>
    </xf>
    <xf numFmtId="169" fontId="28" fillId="5" borderId="0" xfId="0" applyNumberFormat="1" applyFont="1" applyFill="1" applyBorder="1" applyAlignment="1">
      <alignment horizontal="right" vertical="top"/>
    </xf>
    <xf numFmtId="0" fontId="40" fillId="5" borderId="0" xfId="0" applyFont="1" applyFill="1" applyBorder="1" applyAlignment="1">
      <alignment vertical="top"/>
    </xf>
    <xf numFmtId="0" fontId="39" fillId="5" borderId="0" xfId="3" applyFont="1" applyFill="1" applyBorder="1" applyAlignment="1">
      <alignment vertical="top"/>
    </xf>
    <xf numFmtId="169" fontId="42" fillId="5" borderId="0" xfId="0" applyNumberFormat="1" applyFont="1" applyFill="1" applyBorder="1" applyAlignment="1">
      <alignment horizontal="right" vertical="top"/>
    </xf>
    <xf numFmtId="1" fontId="28" fillId="5" borderId="0" xfId="3" applyNumberFormat="1" applyFont="1" applyFill="1" applyBorder="1" applyAlignment="1">
      <alignment vertical="top" wrapText="1"/>
    </xf>
    <xf numFmtId="167" fontId="28" fillId="5" borderId="0" xfId="3" applyNumberFormat="1" applyFont="1" applyFill="1" applyBorder="1" applyAlignment="1">
      <alignment vertical="top"/>
    </xf>
    <xf numFmtId="168" fontId="28" fillId="5" borderId="0" xfId="3" applyNumberFormat="1" applyFont="1" applyFill="1" applyBorder="1" applyAlignment="1">
      <alignment vertical="top"/>
    </xf>
    <xf numFmtId="0" fontId="28" fillId="5" borderId="0" xfId="3" applyFont="1" applyFill="1" applyBorder="1" applyAlignment="1">
      <alignment vertical="top"/>
    </xf>
    <xf numFmtId="1" fontId="28" fillId="5" borderId="5" xfId="0" applyNumberFormat="1" applyFont="1" applyFill="1" applyBorder="1" applyAlignment="1">
      <alignment vertical="top"/>
    </xf>
    <xf numFmtId="0" fontId="28" fillId="5" borderId="5" xfId="3" applyFont="1" applyFill="1" applyBorder="1" applyAlignment="1">
      <alignment vertical="top" wrapText="1"/>
    </xf>
    <xf numFmtId="169" fontId="28" fillId="5" borderId="5" xfId="3" applyNumberFormat="1" applyFont="1" applyFill="1" applyBorder="1" applyAlignment="1">
      <alignment horizontal="right" vertical="top"/>
    </xf>
    <xf numFmtId="169" fontId="28" fillId="5" borderId="5" xfId="0" applyNumberFormat="1" applyFont="1" applyFill="1" applyBorder="1" applyAlignment="1">
      <alignment horizontal="right" vertical="top"/>
    </xf>
    <xf numFmtId="0" fontId="40" fillId="5" borderId="0" xfId="0" applyFont="1" applyFill="1" applyBorder="1" applyAlignment="1">
      <alignment vertical="top" wrapText="1"/>
    </xf>
    <xf numFmtId="0" fontId="40" fillId="5" borderId="5" xfId="0" applyFont="1" applyFill="1" applyBorder="1" applyAlignment="1">
      <alignment vertical="top" wrapText="1"/>
    </xf>
    <xf numFmtId="0" fontId="25" fillId="0" borderId="0" xfId="0" applyFont="1" applyAlignment="1">
      <alignment horizontal="left" vertical="center"/>
    </xf>
    <xf numFmtId="0" fontId="27" fillId="0" borderId="5" xfId="0" applyFont="1" applyBorder="1" applyAlignment="1">
      <alignment horizontal="left" wrapText="1"/>
    </xf>
    <xf numFmtId="0" fontId="39" fillId="2" borderId="7" xfId="3" applyFont="1" applyFill="1" applyBorder="1" applyAlignment="1">
      <alignment horizontal="center" vertical="center"/>
    </xf>
    <xf numFmtId="0" fontId="39" fillId="2" borderId="7" xfId="3" quotePrefix="1" applyFont="1" applyFill="1" applyBorder="1" applyAlignment="1">
      <alignment horizontal="center"/>
    </xf>
    <xf numFmtId="0" fontId="39" fillId="2" borderId="7" xfId="3" applyFont="1" applyFill="1" applyBorder="1" applyAlignment="1">
      <alignment horizontal="center"/>
    </xf>
    <xf numFmtId="0" fontId="39" fillId="0" borderId="7" xfId="3" quotePrefix="1" applyFont="1" applyBorder="1" applyAlignment="1">
      <alignment horizontal="center"/>
    </xf>
    <xf numFmtId="49" fontId="28" fillId="2" borderId="0" xfId="3" applyNumberFormat="1" applyFont="1" applyFill="1" applyAlignment="1">
      <alignment horizontal="center"/>
    </xf>
    <xf numFmtId="49" fontId="43" fillId="2" borderId="0" xfId="3" applyNumberFormat="1" applyFont="1" applyFill="1" applyAlignment="1">
      <alignment horizontal="center"/>
    </xf>
    <xf numFmtId="49" fontId="36" fillId="2" borderId="0" xfId="3" applyNumberFormat="1" applyFont="1" applyFill="1" applyAlignment="1">
      <alignment horizontal="center"/>
    </xf>
    <xf numFmtId="49" fontId="43" fillId="0" borderId="0" xfId="3" applyNumberFormat="1" applyFont="1" applyAlignment="1">
      <alignment horizontal="center"/>
    </xf>
    <xf numFmtId="0" fontId="30" fillId="2" borderId="0" xfId="3" applyFont="1" applyFill="1"/>
    <xf numFmtId="0" fontId="2" fillId="2" borderId="0" xfId="3" applyFill="1"/>
    <xf numFmtId="0" fontId="33" fillId="4" borderId="0" xfId="3" applyFont="1" applyFill="1" applyAlignment="1">
      <alignment horizontal="left" vertical="center" wrapText="1"/>
    </xf>
    <xf numFmtId="0" fontId="44" fillId="4" borderId="0" xfId="3" applyFont="1" applyFill="1" applyAlignment="1">
      <alignment horizontal="left" vertical="center" wrapText="1"/>
    </xf>
    <xf numFmtId="17" fontId="33" fillId="4" borderId="0" xfId="3" applyNumberFormat="1" applyFont="1" applyFill="1" applyAlignment="1">
      <alignment horizontal="left" vertical="center" wrapText="1"/>
    </xf>
    <xf numFmtId="0" fontId="28" fillId="2" borderId="0" xfId="0" applyFont="1" applyFill="1" applyAlignment="1">
      <alignment horizontal="center" vertical="center"/>
    </xf>
    <xf numFmtId="0" fontId="28" fillId="2" borderId="1" xfId="0" applyFont="1" applyFill="1" applyBorder="1" applyAlignment="1">
      <alignment horizontal="center"/>
    </xf>
    <xf numFmtId="0" fontId="28" fillId="2" borderId="0" xfId="0" applyFont="1" applyFill="1" applyBorder="1" applyAlignment="1">
      <alignment horizontal="center"/>
    </xf>
    <xf numFmtId="0" fontId="28" fillId="2" borderId="0" xfId="0" applyFont="1" applyFill="1" applyBorder="1"/>
    <xf numFmtId="0" fontId="28" fillId="2" borderId="2" xfId="0" applyFont="1" applyFill="1" applyBorder="1" applyAlignment="1">
      <alignment horizontal="center"/>
    </xf>
    <xf numFmtId="0" fontId="28" fillId="2" borderId="0" xfId="0" applyFont="1" applyFill="1" applyBorder="1" applyAlignment="1">
      <alignment horizontal="center" vertical="center" wrapText="1"/>
    </xf>
    <xf numFmtId="0" fontId="28" fillId="2" borderId="3" xfId="0" applyFont="1" applyFill="1" applyBorder="1" applyAlignment="1">
      <alignment horizontal="center"/>
    </xf>
    <xf numFmtId="0" fontId="28" fillId="2" borderId="0" xfId="0" applyFont="1" applyFill="1" applyBorder="1" applyAlignment="1">
      <alignment horizontal="center" vertical="center" wrapText="1"/>
    </xf>
    <xf numFmtId="0" fontId="28" fillId="2" borderId="0" xfId="0" applyFont="1" applyFill="1" applyBorder="1" applyAlignment="1">
      <alignment horizontal="center" vertical="center"/>
    </xf>
    <xf numFmtId="0" fontId="28" fillId="2" borderId="0" xfId="3" applyFont="1" applyFill="1" applyBorder="1" applyAlignment="1">
      <alignment horizontal="center"/>
    </xf>
    <xf numFmtId="0" fontId="28" fillId="2" borderId="0" xfId="0" quotePrefix="1" applyFont="1" applyFill="1" applyBorder="1" applyAlignment="1">
      <alignment horizontal="center"/>
    </xf>
    <xf numFmtId="0" fontId="28" fillId="2" borderId="0" xfId="3" quotePrefix="1" applyFont="1" applyFill="1" applyBorder="1" applyAlignment="1">
      <alignment horizontal="center"/>
    </xf>
    <xf numFmtId="0" fontId="28" fillId="0" borderId="0" xfId="0" quotePrefix="1" applyFont="1" applyFill="1" applyBorder="1" applyAlignment="1">
      <alignment horizontal="center"/>
    </xf>
    <xf numFmtId="0" fontId="28" fillId="0" borderId="0" xfId="0" applyFont="1" applyBorder="1" applyAlignment="1">
      <alignment horizontal="left" vertical="top"/>
    </xf>
    <xf numFmtId="0" fontId="40" fillId="0" borderId="0" xfId="0" applyFont="1" applyAlignment="1">
      <alignment horizontal="left" vertical="top"/>
    </xf>
    <xf numFmtId="0" fontId="40" fillId="0" borderId="0" xfId="0" applyFont="1" applyAlignment="1">
      <alignment horizontal="right" vertical="top"/>
    </xf>
    <xf numFmtId="0" fontId="28" fillId="0" borderId="0" xfId="0" applyFont="1" applyAlignment="1">
      <alignment horizontal="left" vertical="top"/>
    </xf>
    <xf numFmtId="0" fontId="28" fillId="0" borderId="0" xfId="0" applyNumberFormat="1" applyFont="1" applyFill="1" applyBorder="1" applyAlignment="1">
      <alignment horizontal="left" vertical="top"/>
    </xf>
    <xf numFmtId="0" fontId="28" fillId="0" borderId="0" xfId="0" applyFont="1" applyFill="1" applyBorder="1" applyAlignment="1">
      <alignment horizontal="left" vertical="top"/>
    </xf>
    <xf numFmtId="0" fontId="28" fillId="0" borderId="0" xfId="0" applyFont="1" applyFill="1" applyAlignment="1">
      <alignment horizontal="left" vertical="top"/>
    </xf>
    <xf numFmtId="0" fontId="40" fillId="0" borderId="0" xfId="0" applyFont="1" applyAlignment="1">
      <alignment horizontal="left" vertical="top"/>
    </xf>
    <xf numFmtId="172" fontId="28" fillId="5" borderId="0" xfId="1" applyNumberFormat="1" applyFont="1" applyFill="1" applyBorder="1" applyAlignment="1">
      <alignment horizontal="right" vertical="top"/>
    </xf>
    <xf numFmtId="43" fontId="39" fillId="5" borderId="6" xfId="1" applyFont="1" applyFill="1" applyBorder="1" applyAlignment="1">
      <alignment horizontal="left" vertical="top"/>
    </xf>
    <xf numFmtId="171" fontId="39" fillId="5" borderId="6" xfId="1" applyNumberFormat="1" applyFont="1" applyFill="1" applyBorder="1" applyAlignment="1">
      <alignment horizontal="right" vertical="top"/>
    </xf>
    <xf numFmtId="171" fontId="42" fillId="5" borderId="6" xfId="1" applyNumberFormat="1" applyFont="1" applyFill="1" applyBorder="1" applyAlignment="1">
      <alignment horizontal="right" vertical="top"/>
    </xf>
    <xf numFmtId="172" fontId="28" fillId="5" borderId="6" xfId="1" applyNumberFormat="1" applyFont="1" applyFill="1" applyBorder="1" applyAlignment="1">
      <alignment horizontal="right" vertical="top"/>
    </xf>
    <xf numFmtId="0" fontId="40" fillId="5" borderId="0" xfId="0" applyFont="1" applyFill="1" applyBorder="1" applyAlignment="1">
      <alignment horizontal="left" vertical="top"/>
    </xf>
    <xf numFmtId="171" fontId="40" fillId="5" borderId="0" xfId="1" applyNumberFormat="1" applyFont="1" applyFill="1" applyBorder="1" applyAlignment="1">
      <alignment horizontal="right" vertical="top"/>
    </xf>
    <xf numFmtId="0" fontId="40" fillId="5" borderId="5" xfId="0" applyFont="1" applyFill="1" applyBorder="1" applyAlignment="1">
      <alignment horizontal="left" vertical="top"/>
    </xf>
    <xf numFmtId="171" fontId="40" fillId="5" borderId="5" xfId="1" applyNumberFormat="1" applyFont="1" applyFill="1" applyBorder="1" applyAlignment="1">
      <alignment horizontal="right" vertical="top"/>
    </xf>
    <xf numFmtId="172" fontId="28" fillId="5" borderId="5" xfId="1" applyNumberFormat="1" applyFont="1" applyFill="1" applyBorder="1" applyAlignment="1">
      <alignment horizontal="right" vertical="top"/>
    </xf>
    <xf numFmtId="0" fontId="2" fillId="0" borderId="0" xfId="10"/>
    <xf numFmtId="0" fontId="10" fillId="0" borderId="0" xfId="10" applyFont="1" applyAlignment="1">
      <alignment vertical="center"/>
    </xf>
    <xf numFmtId="0" fontId="28" fillId="0" borderId="7" xfId="10" applyFont="1" applyBorder="1" applyAlignment="1">
      <alignment vertical="center"/>
    </xf>
    <xf numFmtId="0" fontId="28" fillId="0" borderId="7" xfId="10" quotePrefix="1" applyFont="1" applyBorder="1" applyAlignment="1">
      <alignment horizontal="center" vertical="center"/>
    </xf>
    <xf numFmtId="0" fontId="28" fillId="0" borderId="7" xfId="10" applyFont="1" applyBorder="1" applyAlignment="1">
      <alignment horizontal="center" vertical="center"/>
    </xf>
    <xf numFmtId="0" fontId="28" fillId="0" borderId="0" xfId="10" applyFont="1" applyAlignment="1">
      <alignment vertical="center"/>
    </xf>
    <xf numFmtId="0" fontId="45" fillId="4" borderId="0" xfId="3" applyFont="1" applyFill="1" applyAlignment="1">
      <alignment vertical="center"/>
    </xf>
    <xf numFmtId="0" fontId="33" fillId="4" borderId="0" xfId="3" applyFont="1" applyFill="1" applyAlignment="1">
      <alignment vertical="center"/>
    </xf>
    <xf numFmtId="0" fontId="28" fillId="0" borderId="0" xfId="3" applyFont="1"/>
    <xf numFmtId="0" fontId="28" fillId="0" borderId="0" xfId="3" applyFont="1" applyAlignment="1">
      <alignment horizontal="left" vertical="center" wrapText="1"/>
    </xf>
    <xf numFmtId="0" fontId="28" fillId="0" borderId="0" xfId="3" applyFont="1" applyAlignment="1">
      <alignment vertical="center"/>
    </xf>
    <xf numFmtId="0" fontId="28" fillId="0" borderId="0" xfId="3" quotePrefix="1" applyFont="1" applyAlignment="1">
      <alignment horizontal="center" vertical="center"/>
    </xf>
    <xf numFmtId="167" fontId="28" fillId="0" borderId="0" xfId="3" applyNumberFormat="1" applyFont="1" applyAlignment="1">
      <alignment vertical="center"/>
    </xf>
    <xf numFmtId="173" fontId="28" fillId="0" borderId="0" xfId="4" applyFont="1" applyFill="1" applyAlignment="1">
      <alignment vertical="center"/>
    </xf>
    <xf numFmtId="174" fontId="28" fillId="0" borderId="0" xfId="4" applyNumberFormat="1" applyFont="1" applyFill="1" applyAlignment="1">
      <alignment vertical="center"/>
    </xf>
    <xf numFmtId="169" fontId="28" fillId="0" borderId="0" xfId="3" applyNumberFormat="1" applyFont="1" applyAlignment="1">
      <alignment vertical="center"/>
    </xf>
    <xf numFmtId="173" fontId="28" fillId="0" borderId="0" xfId="3" applyNumberFormat="1" applyFont="1" applyAlignment="1">
      <alignment vertical="center"/>
    </xf>
    <xf numFmtId="0" fontId="28" fillId="0" borderId="1" xfId="3" applyFont="1" applyBorder="1" applyAlignment="1">
      <alignment horizontal="center" vertical="center"/>
    </xf>
    <xf numFmtId="0" fontId="28" fillId="0" borderId="0" xfId="3" applyFont="1" applyAlignment="1">
      <alignment horizontal="center" vertical="center" wrapText="1"/>
    </xf>
    <xf numFmtId="0" fontId="28" fillId="0" borderId="0" xfId="3" applyFont="1" applyAlignment="1">
      <alignment horizontal="center" vertical="center" wrapText="1"/>
    </xf>
    <xf numFmtId="174" fontId="28" fillId="5" borderId="0" xfId="4" applyNumberFormat="1" applyFont="1" applyFill="1" applyBorder="1" applyAlignment="1">
      <alignment horizontal="right" vertical="center"/>
    </xf>
    <xf numFmtId="0" fontId="28" fillId="5" borderId="6" xfId="3" applyFont="1" applyFill="1" applyBorder="1" applyAlignment="1">
      <alignment vertical="center"/>
    </xf>
    <xf numFmtId="0" fontId="39" fillId="5" borderId="6" xfId="3" applyFont="1" applyFill="1" applyBorder="1" applyAlignment="1">
      <alignment horizontal="center" vertical="center"/>
    </xf>
    <xf numFmtId="169" fontId="39" fillId="5" borderId="6" xfId="3" applyNumberFormat="1" applyFont="1" applyFill="1" applyBorder="1" applyAlignment="1">
      <alignment vertical="center"/>
    </xf>
    <xf numFmtId="167" fontId="39" fillId="5" borderId="6" xfId="3" applyNumberFormat="1" applyFont="1" applyFill="1" applyBorder="1" applyAlignment="1">
      <alignment horizontal="right" vertical="center"/>
    </xf>
    <xf numFmtId="0" fontId="28" fillId="5" borderId="0" xfId="3" applyFont="1" applyFill="1" applyBorder="1" applyAlignment="1">
      <alignment horizontal="right" vertical="center"/>
    </xf>
    <xf numFmtId="0" fontId="28" fillId="5" borderId="0" xfId="3" applyFont="1" applyFill="1" applyBorder="1" applyAlignment="1">
      <alignment vertical="center"/>
    </xf>
    <xf numFmtId="169" fontId="28" fillId="5" borderId="0" xfId="5" applyNumberFormat="1" applyFont="1" applyFill="1" applyBorder="1" applyAlignment="1">
      <alignment vertical="center"/>
    </xf>
    <xf numFmtId="167" fontId="28" fillId="5" borderId="0" xfId="3" applyNumberFormat="1" applyFont="1" applyFill="1" applyBorder="1" applyAlignment="1">
      <alignment vertical="center"/>
    </xf>
    <xf numFmtId="0" fontId="28" fillId="5" borderId="5" xfId="3" applyFont="1" applyFill="1" applyBorder="1" applyAlignment="1">
      <alignment horizontal="right" vertical="center"/>
    </xf>
    <xf numFmtId="0" fontId="28" fillId="5" borderId="5" xfId="3" applyFont="1" applyFill="1" applyBorder="1" applyAlignment="1">
      <alignment vertical="center"/>
    </xf>
    <xf numFmtId="169" fontId="28" fillId="5" borderId="5" xfId="5" applyNumberFormat="1" applyFont="1" applyFill="1" applyBorder="1" applyAlignment="1">
      <alignment vertical="center"/>
    </xf>
    <xf numFmtId="167" fontId="28" fillId="5" borderId="5" xfId="3" applyNumberFormat="1" applyFont="1" applyFill="1" applyBorder="1" applyAlignment="1">
      <alignment vertical="center"/>
    </xf>
    <xf numFmtId="174" fontId="28" fillId="5" borderId="5" xfId="4" applyNumberFormat="1" applyFont="1" applyFill="1" applyBorder="1" applyAlignment="1">
      <alignment horizontal="right" vertical="center"/>
    </xf>
    <xf numFmtId="0" fontId="46" fillId="0" borderId="0" xfId="10" applyFont="1" applyAlignment="1">
      <alignment vertical="center"/>
    </xf>
    <xf numFmtId="0" fontId="28" fillId="0" borderId="7" xfId="3" applyFont="1" applyBorder="1" applyAlignment="1">
      <alignment horizontal="center" vertical="center"/>
    </xf>
    <xf numFmtId="0" fontId="29" fillId="0" borderId="7" xfId="3" quotePrefix="1" applyFont="1" applyBorder="1" applyAlignment="1">
      <alignment horizontal="center" vertical="center"/>
    </xf>
    <xf numFmtId="175" fontId="48" fillId="0" borderId="0" xfId="3" applyNumberFormat="1" applyFont="1" applyAlignment="1">
      <alignment vertical="center"/>
    </xf>
    <xf numFmtId="0" fontId="29" fillId="0" borderId="1" xfId="3" quotePrefix="1" applyFont="1" applyBorder="1" applyAlignment="1">
      <alignment horizontal="center" vertical="center"/>
    </xf>
    <xf numFmtId="43" fontId="29" fillId="0" borderId="1" xfId="1" applyFont="1" applyFill="1" applyBorder="1" applyAlignment="1">
      <alignment horizontal="center" vertical="center"/>
    </xf>
    <xf numFmtId="176" fontId="28" fillId="0" borderId="0" xfId="1" applyNumberFormat="1" applyFont="1" applyFill="1" applyAlignment="1">
      <alignment vertical="center"/>
    </xf>
    <xf numFmtId="0" fontId="28" fillId="0" borderId="0" xfId="3" applyFont="1" applyAlignment="1">
      <alignment horizontal="left" vertical="top"/>
    </xf>
    <xf numFmtId="0" fontId="28" fillId="0" borderId="0" xfId="6" applyNumberFormat="1" applyFont="1" applyFill="1" applyBorder="1" applyAlignment="1">
      <alignment horizontal="left" vertical="top"/>
    </xf>
    <xf numFmtId="43" fontId="28" fillId="0" borderId="0" xfId="1" applyFont="1" applyFill="1" applyBorder="1" applyAlignment="1">
      <alignment vertical="center"/>
    </xf>
    <xf numFmtId="0" fontId="49" fillId="0" borderId="0" xfId="3" applyFont="1" applyAlignment="1">
      <alignment horizontal="left" vertical="top"/>
    </xf>
    <xf numFmtId="0" fontId="28" fillId="0" borderId="0" xfId="3" applyFont="1" applyAlignment="1">
      <alignment horizontal="left" vertical="center"/>
    </xf>
    <xf numFmtId="0" fontId="28" fillId="0" borderId="0" xfId="3" applyFont="1" applyAlignment="1">
      <alignment horizontal="justify" vertical="center"/>
    </xf>
    <xf numFmtId="176" fontId="28" fillId="0" borderId="0" xfId="3" applyNumberFormat="1" applyFont="1" applyAlignment="1">
      <alignment vertical="center"/>
    </xf>
    <xf numFmtId="177" fontId="28" fillId="0" borderId="0" xfId="3" applyNumberFormat="1" applyFont="1" applyAlignment="1">
      <alignment vertical="center"/>
    </xf>
    <xf numFmtId="0" fontId="29" fillId="5" borderId="0" xfId="2" applyNumberFormat="1" applyFont="1" applyFill="1" applyBorder="1" applyAlignment="1">
      <alignment horizontal="left" vertical="top"/>
    </xf>
    <xf numFmtId="0" fontId="28" fillId="5" borderId="0" xfId="6" applyNumberFormat="1" applyFont="1" applyFill="1" applyBorder="1" applyAlignment="1">
      <alignment horizontal="left" vertical="top" wrapText="1"/>
    </xf>
    <xf numFmtId="0" fontId="28" fillId="5" borderId="0" xfId="6" applyNumberFormat="1" applyFont="1" applyFill="1" applyBorder="1" applyAlignment="1">
      <alignment horizontal="left" vertical="top"/>
    </xf>
    <xf numFmtId="0" fontId="39" fillId="5" borderId="6" xfId="3" applyFont="1" applyFill="1" applyBorder="1" applyAlignment="1">
      <alignment horizontal="left" vertical="top"/>
    </xf>
    <xf numFmtId="0" fontId="39" fillId="5" borderId="0" xfId="3" applyFont="1" applyFill="1" applyBorder="1" applyAlignment="1">
      <alignment horizontal="left" vertical="top" wrapText="1"/>
    </xf>
    <xf numFmtId="169" fontId="39" fillId="5" borderId="0" xfId="3" applyNumberFormat="1" applyFont="1" applyFill="1" applyBorder="1" applyAlignment="1">
      <alignment horizontal="right" vertical="top" wrapText="1"/>
    </xf>
    <xf numFmtId="0" fontId="28" fillId="5" borderId="0" xfId="3" applyFont="1" applyFill="1" applyBorder="1" applyAlignment="1">
      <alignment horizontal="left" vertical="top" wrapText="1"/>
    </xf>
    <xf numFmtId="0" fontId="28" fillId="5" borderId="0" xfId="3" applyFont="1" applyFill="1" applyBorder="1" applyAlignment="1">
      <alignment horizontal="left" vertical="top"/>
    </xf>
    <xf numFmtId="0" fontId="29" fillId="5" borderId="0" xfId="3" applyFont="1" applyFill="1" applyBorder="1" applyAlignment="1">
      <alignment horizontal="left" vertical="top" wrapText="1"/>
    </xf>
    <xf numFmtId="1" fontId="28" fillId="5" borderId="0" xfId="3" applyNumberFormat="1" applyFont="1" applyFill="1" applyBorder="1" applyAlignment="1">
      <alignment horizontal="left" vertical="top"/>
    </xf>
    <xf numFmtId="0" fontId="29" fillId="5" borderId="0" xfId="3" applyFont="1" applyFill="1" applyBorder="1" applyAlignment="1">
      <alignment horizontal="left" vertical="top"/>
    </xf>
    <xf numFmtId="0" fontId="28" fillId="5" borderId="5" xfId="6" applyNumberFormat="1" applyFont="1" applyFill="1" applyBorder="1" applyAlignment="1">
      <alignment horizontal="left" vertical="top"/>
    </xf>
    <xf numFmtId="1" fontId="31" fillId="5" borderId="6" xfId="3" applyNumberFormat="1" applyFont="1" applyFill="1" applyBorder="1" applyAlignment="1">
      <alignment horizontal="left" vertical="top"/>
    </xf>
    <xf numFmtId="0" fontId="31" fillId="5" borderId="0" xfId="3" applyFont="1" applyFill="1" applyBorder="1" applyAlignment="1">
      <alignment horizontal="left" vertical="top"/>
    </xf>
    <xf numFmtId="1" fontId="29" fillId="5" borderId="0" xfId="3" applyNumberFormat="1" applyFont="1" applyFill="1" applyBorder="1" applyAlignment="1">
      <alignment horizontal="left" vertical="top"/>
    </xf>
    <xf numFmtId="1" fontId="31" fillId="5" borderId="0" xfId="3" applyNumberFormat="1" applyFont="1" applyFill="1" applyBorder="1" applyAlignment="1">
      <alignment horizontal="left" vertical="top"/>
    </xf>
    <xf numFmtId="1" fontId="28" fillId="5" borderId="5" xfId="3" applyNumberFormat="1" applyFont="1" applyFill="1" applyBorder="1" applyAlignment="1">
      <alignment horizontal="left" vertical="top"/>
    </xf>
    <xf numFmtId="0" fontId="26" fillId="0" borderId="0" xfId="10" applyFont="1" applyAlignment="1">
      <alignment vertical="center"/>
    </xf>
    <xf numFmtId="0" fontId="27" fillId="0" borderId="0" xfId="0" applyFont="1" applyAlignment="1">
      <alignment wrapText="1"/>
    </xf>
    <xf numFmtId="0" fontId="10" fillId="0" borderId="0" xfId="3" applyFont="1"/>
    <xf numFmtId="0" fontId="33" fillId="4" borderId="0" xfId="3" applyFont="1" applyFill="1" applyAlignment="1">
      <alignment horizontal="center" vertical="center"/>
    </xf>
    <xf numFmtId="9" fontId="33" fillId="4" borderId="0" xfId="2" applyFont="1" applyFill="1" applyAlignment="1">
      <alignment vertical="center"/>
    </xf>
    <xf numFmtId="0" fontId="33" fillId="4" borderId="0" xfId="3" applyFont="1" applyFill="1" applyAlignment="1">
      <alignment horizontal="center" vertical="center" wrapText="1"/>
    </xf>
    <xf numFmtId="9" fontId="33" fillId="4" borderId="0" xfId="2" applyFont="1" applyFill="1" applyAlignment="1">
      <alignment vertical="center" wrapText="1"/>
    </xf>
    <xf numFmtId="0" fontId="45" fillId="4" borderId="0" xfId="3" applyFont="1" applyFill="1" applyAlignment="1">
      <alignment vertical="center" wrapText="1"/>
    </xf>
    <xf numFmtId="0" fontId="33" fillId="4" borderId="0" xfId="3" applyFont="1" applyFill="1" applyAlignment="1">
      <alignment horizontal="left" vertical="center"/>
    </xf>
    <xf numFmtId="0" fontId="29" fillId="0" borderId="1" xfId="3" applyFont="1" applyBorder="1" applyAlignment="1">
      <alignment horizontal="center" vertical="center" wrapText="1"/>
    </xf>
    <xf numFmtId="0" fontId="29" fillId="0" borderId="0" xfId="3" applyFont="1" applyAlignment="1">
      <alignment vertical="center"/>
    </xf>
    <xf numFmtId="9" fontId="28" fillId="0" borderId="0" xfId="2" applyFont="1" applyFill="1" applyAlignment="1">
      <alignment vertical="center"/>
    </xf>
    <xf numFmtId="43" fontId="28" fillId="0" borderId="0" xfId="3" applyNumberFormat="1" applyFont="1" applyAlignment="1">
      <alignment vertical="center"/>
    </xf>
    <xf numFmtId="0" fontId="28" fillId="0" borderId="0" xfId="3" applyFont="1" applyBorder="1" applyAlignment="1">
      <alignment horizontal="center" vertical="center"/>
    </xf>
    <xf numFmtId="0" fontId="29" fillId="0" borderId="7" xfId="3" applyFont="1" applyBorder="1" applyAlignment="1">
      <alignment horizontal="center" vertical="center" wrapText="1"/>
    </xf>
    <xf numFmtId="175" fontId="32" fillId="3" borderId="0" xfId="3" applyNumberFormat="1" applyFont="1" applyFill="1" applyAlignment="1">
      <alignment horizontal="center" vertical="center"/>
    </xf>
    <xf numFmtId="0" fontId="32" fillId="3" borderId="0" xfId="3" applyFont="1" applyFill="1" applyAlignment="1">
      <alignment vertical="center"/>
    </xf>
    <xf numFmtId="0" fontId="32" fillId="0" borderId="0" xfId="3" applyFont="1" applyAlignment="1">
      <alignment vertical="center"/>
    </xf>
    <xf numFmtId="0" fontId="28" fillId="5" borderId="0" xfId="2" applyNumberFormat="1" applyFont="1" applyFill="1" applyBorder="1" applyAlignment="1">
      <alignment horizontal="left" vertical="top" wrapText="1"/>
    </xf>
    <xf numFmtId="9" fontId="28" fillId="5" borderId="0" xfId="2" applyFont="1" applyFill="1" applyBorder="1" applyAlignment="1">
      <alignment horizontal="left" vertical="top" wrapText="1"/>
    </xf>
    <xf numFmtId="0" fontId="51" fillId="5" borderId="6" xfId="3" applyFont="1" applyFill="1" applyBorder="1" applyAlignment="1">
      <alignment horizontal="left" vertical="top"/>
    </xf>
    <xf numFmtId="169" fontId="51" fillId="5" borderId="6" xfId="3" applyNumberFormat="1" applyFont="1" applyFill="1" applyBorder="1" applyAlignment="1">
      <alignment horizontal="right" vertical="top"/>
    </xf>
    <xf numFmtId="169" fontId="51" fillId="5" borderId="6" xfId="3" applyNumberFormat="1" applyFont="1" applyFill="1" applyBorder="1" applyAlignment="1">
      <alignment horizontal="right" vertical="top" wrapText="1"/>
    </xf>
    <xf numFmtId="0" fontId="51" fillId="5" borderId="0" xfId="3" applyFont="1" applyFill="1" applyBorder="1" applyAlignment="1">
      <alignment horizontal="left" vertical="top"/>
    </xf>
    <xf numFmtId="169" fontId="51" fillId="5" borderId="0" xfId="3" applyNumberFormat="1" applyFont="1" applyFill="1" applyBorder="1" applyAlignment="1">
      <alignment horizontal="right" vertical="top"/>
    </xf>
    <xf numFmtId="169" fontId="51" fillId="5" borderId="0" xfId="3" applyNumberFormat="1" applyFont="1" applyFill="1" applyBorder="1" applyAlignment="1">
      <alignment horizontal="right" vertical="top" wrapText="1"/>
    </xf>
    <xf numFmtId="169" fontId="29" fillId="5" borderId="0" xfId="3" applyNumberFormat="1" applyFont="1" applyFill="1" applyBorder="1" applyAlignment="1">
      <alignment horizontal="right" vertical="top"/>
    </xf>
    <xf numFmtId="169" fontId="28" fillId="5" borderId="0" xfId="3" applyNumberFormat="1" applyFont="1" applyFill="1" applyBorder="1" applyAlignment="1">
      <alignment horizontal="right" vertical="top" wrapText="1"/>
    </xf>
    <xf numFmtId="169" fontId="29" fillId="5" borderId="0" xfId="3" applyNumberFormat="1" applyFont="1" applyFill="1" applyBorder="1" applyAlignment="1">
      <alignment horizontal="right" vertical="top" wrapText="1"/>
    </xf>
    <xf numFmtId="167" fontId="29" fillId="5" borderId="0" xfId="3" applyNumberFormat="1" applyFont="1" applyFill="1" applyBorder="1" applyAlignment="1">
      <alignment horizontal="left" vertical="top"/>
    </xf>
    <xf numFmtId="0" fontId="39" fillId="5" borderId="0" xfId="3" applyFont="1" applyFill="1" applyBorder="1" applyAlignment="1">
      <alignment horizontal="left" vertical="top" wrapText="1"/>
    </xf>
    <xf numFmtId="172" fontId="28" fillId="5" borderId="0" xfId="3" applyNumberFormat="1" applyFont="1" applyFill="1" applyBorder="1" applyAlignment="1">
      <alignment horizontal="left" vertical="top"/>
    </xf>
    <xf numFmtId="0" fontId="28" fillId="5" borderId="5" xfId="3" applyFont="1" applyFill="1" applyBorder="1" applyAlignment="1">
      <alignment horizontal="left" vertical="top" wrapText="1"/>
    </xf>
    <xf numFmtId="0" fontId="28" fillId="5" borderId="5" xfId="3" applyFont="1" applyFill="1" applyBorder="1" applyAlignment="1">
      <alignment horizontal="left" vertical="top"/>
    </xf>
    <xf numFmtId="9" fontId="28" fillId="5" borderId="5" xfId="2" applyFont="1" applyFill="1" applyBorder="1" applyAlignment="1">
      <alignment horizontal="left" vertical="top" wrapText="1"/>
    </xf>
    <xf numFmtId="169" fontId="29" fillId="5" borderId="5" xfId="3" applyNumberFormat="1" applyFont="1" applyFill="1" applyBorder="1" applyAlignment="1">
      <alignment horizontal="right" vertical="top"/>
    </xf>
    <xf numFmtId="169" fontId="28" fillId="5" borderId="5" xfId="3" applyNumberFormat="1" applyFont="1" applyFill="1" applyBorder="1" applyAlignment="1">
      <alignment horizontal="right" vertical="top" wrapText="1"/>
    </xf>
    <xf numFmtId="0" fontId="33" fillId="4" borderId="0" xfId="3" applyFont="1" applyFill="1" applyAlignment="1">
      <alignment horizontal="left" vertical="top" wrapText="1"/>
    </xf>
    <xf numFmtId="0" fontId="39" fillId="0" borderId="7" xfId="3" applyFont="1" applyBorder="1" applyAlignment="1">
      <alignment horizontal="center" vertical="center" wrapText="1"/>
    </xf>
    <xf numFmtId="0" fontId="39" fillId="0" borderId="7" xfId="3" applyFont="1" applyBorder="1" applyAlignment="1">
      <alignment horizontal="center" vertical="center"/>
    </xf>
    <xf numFmtId="0" fontId="33" fillId="4" borderId="0" xfId="3" applyFont="1" applyFill="1" applyBorder="1" applyAlignment="1">
      <alignment vertical="center"/>
    </xf>
    <xf numFmtId="0" fontId="33" fillId="4" borderId="0" xfId="3" applyFont="1" applyFill="1" applyBorder="1" applyAlignment="1">
      <alignment horizontal="left" vertical="center"/>
    </xf>
    <xf numFmtId="0" fontId="28" fillId="0" borderId="0" xfId="3" applyFont="1" applyFill="1" applyBorder="1" applyAlignment="1">
      <alignment horizontal="center" vertical="center" wrapText="1"/>
    </xf>
    <xf numFmtId="0" fontId="28" fillId="0" borderId="0" xfId="3" applyFont="1" applyFill="1" applyBorder="1" applyAlignment="1">
      <alignment horizontal="center" vertical="center"/>
    </xf>
    <xf numFmtId="0" fontId="28" fillId="0" borderId="1" xfId="3" applyFont="1" applyFill="1" applyBorder="1" applyAlignment="1">
      <alignment horizontal="center" vertical="center" wrapText="1"/>
    </xf>
    <xf numFmtId="0" fontId="28" fillId="0" borderId="0" xfId="3" applyFont="1" applyFill="1" applyBorder="1" applyAlignment="1">
      <alignment horizontal="center" vertical="center" wrapText="1"/>
    </xf>
    <xf numFmtId="0" fontId="28" fillId="0" borderId="1" xfId="3" applyFont="1" applyFill="1" applyBorder="1" applyAlignment="1">
      <alignment horizontal="center" vertical="center" wrapText="1"/>
    </xf>
    <xf numFmtId="0" fontId="28" fillId="0" borderId="1" xfId="3" applyFont="1" applyFill="1" applyBorder="1" applyAlignment="1">
      <alignment horizontal="center" vertical="center"/>
    </xf>
    <xf numFmtId="0" fontId="28" fillId="0" borderId="1" xfId="3" applyFont="1" applyFill="1" applyBorder="1" applyAlignment="1">
      <alignment horizontal="center" vertical="center"/>
    </xf>
    <xf numFmtId="0" fontId="28" fillId="0" borderId="0" xfId="3" applyFont="1" applyFill="1" applyBorder="1" applyAlignment="1">
      <alignment horizontal="left" vertical="center"/>
    </xf>
    <xf numFmtId="0" fontId="28" fillId="0" borderId="0" xfId="3" applyFont="1" applyBorder="1" applyAlignment="1">
      <alignment vertical="center"/>
    </xf>
    <xf numFmtId="0" fontId="28" fillId="0" borderId="0" xfId="3" applyFont="1" applyBorder="1" applyAlignment="1">
      <alignment horizontal="left" vertical="center"/>
    </xf>
    <xf numFmtId="0" fontId="28" fillId="0" borderId="0" xfId="3" applyFont="1" applyBorder="1" applyAlignment="1">
      <alignment horizontal="left" vertical="center"/>
    </xf>
    <xf numFmtId="0" fontId="28" fillId="0" borderId="0" xfId="3" applyFont="1" applyBorder="1" applyAlignment="1">
      <alignment horizontal="justify" vertical="center"/>
    </xf>
    <xf numFmtId="0" fontId="28" fillId="0" borderId="0" xfId="3" applyFont="1" applyAlignment="1">
      <alignment horizontal="justify" vertical="center"/>
    </xf>
    <xf numFmtId="0" fontId="28" fillId="0" borderId="0" xfId="3" applyFont="1" applyAlignment="1">
      <alignment horizontal="justify" vertical="center" wrapText="1"/>
    </xf>
    <xf numFmtId="169" fontId="28" fillId="0" borderId="0" xfId="3" applyNumberFormat="1" applyFont="1" applyAlignment="1">
      <alignment horizontal="right" vertical="center"/>
    </xf>
    <xf numFmtId="17" fontId="28" fillId="0" borderId="0" xfId="3" applyNumberFormat="1" applyFont="1" applyBorder="1" applyAlignment="1">
      <alignment horizontal="center" vertical="center"/>
    </xf>
    <xf numFmtId="0" fontId="39" fillId="5" borderId="0" xfId="3" applyFont="1" applyFill="1" applyBorder="1" applyAlignment="1">
      <alignment horizontal="left" vertical="top"/>
    </xf>
    <xf numFmtId="169" fontId="39" fillId="5" borderId="0" xfId="3" applyNumberFormat="1" applyFont="1" applyFill="1" applyBorder="1" applyAlignment="1">
      <alignment vertical="top"/>
    </xf>
    <xf numFmtId="176" fontId="39" fillId="5" borderId="0" xfId="6" applyNumberFormat="1" applyFont="1" applyFill="1" applyBorder="1" applyAlignment="1">
      <alignment vertical="top"/>
    </xf>
    <xf numFmtId="169" fontId="28" fillId="5" borderId="0" xfId="3" applyNumberFormat="1" applyFont="1" applyFill="1" applyBorder="1" applyAlignment="1">
      <alignment vertical="top"/>
    </xf>
    <xf numFmtId="15" fontId="28" fillId="5" borderId="0" xfId="3" applyNumberFormat="1" applyFont="1" applyFill="1" applyBorder="1" applyAlignment="1">
      <alignment vertical="top"/>
    </xf>
    <xf numFmtId="178" fontId="28" fillId="5" borderId="0" xfId="3" applyNumberFormat="1" applyFont="1" applyFill="1" applyBorder="1" applyAlignment="1">
      <alignment vertical="top"/>
    </xf>
    <xf numFmtId="0" fontId="32" fillId="5" borderId="6" xfId="3" applyFont="1" applyFill="1" applyBorder="1" applyAlignment="1">
      <alignment horizontal="left" vertical="top"/>
    </xf>
    <xf numFmtId="0" fontId="52" fillId="5" borderId="6" xfId="3" applyFont="1" applyFill="1" applyBorder="1" applyAlignment="1">
      <alignment horizontal="left" vertical="top"/>
    </xf>
    <xf numFmtId="169" fontId="39" fillId="5" borderId="6" xfId="3" applyNumberFormat="1" applyFont="1" applyFill="1" applyBorder="1" applyAlignment="1">
      <alignment vertical="top" wrapText="1"/>
    </xf>
    <xf numFmtId="176" fontId="28" fillId="5" borderId="6" xfId="6" applyNumberFormat="1" applyFont="1" applyFill="1" applyBorder="1" applyAlignment="1">
      <alignment vertical="top" wrapText="1"/>
    </xf>
    <xf numFmtId="43" fontId="28" fillId="5" borderId="6" xfId="1" applyFont="1" applyFill="1" applyBorder="1" applyAlignment="1">
      <alignment vertical="top" wrapText="1"/>
    </xf>
    <xf numFmtId="0" fontId="52" fillId="5" borderId="6" xfId="3" applyFont="1" applyFill="1" applyBorder="1" applyAlignment="1">
      <alignment vertical="top"/>
    </xf>
    <xf numFmtId="0" fontId="28" fillId="5" borderId="6" xfId="3" applyFont="1" applyFill="1" applyBorder="1" applyAlignment="1">
      <alignment vertical="top"/>
    </xf>
    <xf numFmtId="169" fontId="28" fillId="5" borderId="5" xfId="3" applyNumberFormat="1" applyFont="1" applyFill="1" applyBorder="1" applyAlignment="1">
      <alignment vertical="top"/>
    </xf>
    <xf numFmtId="15" fontId="28" fillId="5" borderId="5" xfId="3" applyNumberFormat="1" applyFont="1" applyFill="1" applyBorder="1" applyAlignment="1">
      <alignment vertical="top"/>
    </xf>
    <xf numFmtId="0" fontId="28" fillId="5" borderId="5" xfId="3" applyFont="1" applyFill="1" applyBorder="1" applyAlignment="1">
      <alignment vertical="top"/>
    </xf>
    <xf numFmtId="0" fontId="28" fillId="0" borderId="0" xfId="3" applyFont="1" applyFill="1" applyAlignment="1">
      <alignment vertical="center"/>
    </xf>
    <xf numFmtId="179" fontId="28" fillId="0" borderId="0" xfId="3" applyNumberFormat="1" applyFont="1" applyFill="1" applyAlignment="1">
      <alignment horizontal="right" vertical="center"/>
    </xf>
    <xf numFmtId="0" fontId="28" fillId="0" borderId="0" xfId="3" applyFont="1" applyFill="1" applyAlignment="1">
      <alignment horizontal="center" vertical="center"/>
    </xf>
    <xf numFmtId="0" fontId="28" fillId="0" borderId="0" xfId="3" applyFont="1" applyFill="1" applyBorder="1" applyAlignment="1">
      <alignment horizontal="center" vertical="center"/>
    </xf>
    <xf numFmtId="179" fontId="28" fillId="0" borderId="0" xfId="3" applyNumberFormat="1" applyFont="1" applyAlignment="1">
      <alignment horizontal="right" vertical="center"/>
    </xf>
    <xf numFmtId="176" fontId="28" fillId="0" borderId="0" xfId="6" applyNumberFormat="1" applyFont="1" applyBorder="1" applyAlignment="1">
      <alignment vertical="center"/>
    </xf>
    <xf numFmtId="15" fontId="28" fillId="0" borderId="0" xfId="3" applyNumberFormat="1" applyFont="1" applyFill="1" applyBorder="1" applyAlignment="1">
      <alignment horizontal="center" vertical="center"/>
    </xf>
    <xf numFmtId="15" fontId="28" fillId="3" borderId="0" xfId="3" applyNumberFormat="1" applyFont="1" applyFill="1" applyBorder="1" applyAlignment="1">
      <alignment horizontal="center" vertical="center"/>
    </xf>
    <xf numFmtId="0" fontId="40" fillId="0" borderId="0" xfId="9" applyFont="1" applyBorder="1" applyAlignment="1">
      <alignment horizontal="center" vertical="center"/>
    </xf>
    <xf numFmtId="0" fontId="28" fillId="0" borderId="0" xfId="3" applyFont="1" applyFill="1" applyBorder="1" applyAlignment="1">
      <alignment vertical="center"/>
    </xf>
    <xf numFmtId="179" fontId="28" fillId="0" borderId="0" xfId="3" applyNumberFormat="1" applyFont="1" applyFill="1" applyBorder="1" applyAlignment="1">
      <alignment horizontal="right" vertical="center"/>
    </xf>
    <xf numFmtId="1" fontId="29" fillId="0" borderId="0" xfId="3" applyNumberFormat="1" applyFont="1" applyFill="1" applyBorder="1" applyAlignment="1">
      <alignment horizontal="center" vertical="center"/>
    </xf>
    <xf numFmtId="0" fontId="28" fillId="0" borderId="0" xfId="3" quotePrefix="1" applyFont="1" applyFill="1" applyBorder="1" applyAlignment="1">
      <alignment vertical="center"/>
    </xf>
    <xf numFmtId="178" fontId="28" fillId="0" borderId="0" xfId="3" applyNumberFormat="1" applyFont="1" applyFill="1" applyBorder="1" applyAlignment="1">
      <alignment vertical="center"/>
    </xf>
    <xf numFmtId="178" fontId="28" fillId="0" borderId="0" xfId="3" applyNumberFormat="1" applyFont="1" applyFill="1" applyBorder="1" applyAlignment="1">
      <alignment horizontal="center" vertical="center"/>
    </xf>
    <xf numFmtId="0" fontId="28" fillId="0" borderId="0" xfId="3" applyFont="1" applyFill="1" applyBorder="1" applyAlignment="1">
      <alignment horizontal="justify" vertical="center" wrapText="1"/>
    </xf>
    <xf numFmtId="0" fontId="28" fillId="0" borderId="0" xfId="3" applyFont="1" applyFill="1" applyBorder="1" applyAlignment="1">
      <alignment horizontal="justify" vertical="center"/>
    </xf>
    <xf numFmtId="176" fontId="28" fillId="5" borderId="0" xfId="6" applyNumberFormat="1" applyFont="1" applyFill="1" applyBorder="1" applyAlignment="1">
      <alignment horizontal="right" vertical="top"/>
    </xf>
    <xf numFmtId="0" fontId="28" fillId="5" borderId="0" xfId="3" applyFont="1" applyFill="1" applyBorder="1" applyAlignment="1">
      <alignment horizontal="right" vertical="top"/>
    </xf>
    <xf numFmtId="0" fontId="28" fillId="5" borderId="0" xfId="3" quotePrefix="1" applyFont="1" applyFill="1" applyBorder="1" applyAlignment="1">
      <alignment horizontal="left" vertical="top"/>
    </xf>
    <xf numFmtId="15" fontId="28" fillId="5" borderId="0" xfId="3" applyNumberFormat="1" applyFont="1" applyFill="1" applyBorder="1" applyAlignment="1">
      <alignment horizontal="right" vertical="top"/>
    </xf>
    <xf numFmtId="0" fontId="40" fillId="5" borderId="0" xfId="8" applyFont="1" applyFill="1" applyBorder="1" applyAlignment="1">
      <alignment horizontal="right" vertical="top"/>
    </xf>
    <xf numFmtId="0" fontId="40" fillId="5" borderId="5" xfId="0" applyFont="1" applyFill="1" applyBorder="1" applyAlignment="1">
      <alignment horizontal="left" vertical="top" wrapText="1"/>
    </xf>
    <xf numFmtId="15" fontId="28" fillId="5" borderId="5" xfId="3" applyNumberFormat="1" applyFont="1" applyFill="1" applyBorder="1" applyAlignment="1">
      <alignment horizontal="right" vertical="top"/>
    </xf>
    <xf numFmtId="0" fontId="40" fillId="5" borderId="5" xfId="8" applyFont="1" applyFill="1" applyBorder="1" applyAlignment="1">
      <alignment horizontal="right" vertical="top"/>
    </xf>
  </cellXfs>
  <cellStyles count="11">
    <cellStyle name="=C:\WINNT\SYSTEM32\COMMAND.COM 3" xfId="5"/>
    <cellStyle name="Millares" xfId="1" builtinId="3"/>
    <cellStyle name="Millares 2" xfId="4"/>
    <cellStyle name="Millares 2 2 2" xfId="6"/>
    <cellStyle name="Millares 2 2 3" xfId="7"/>
    <cellStyle name="Normal" xfId="0" builtinId="0"/>
    <cellStyle name="Normal 14" xfId="8"/>
    <cellStyle name="Normal 2 2 2" xfId="3"/>
    <cellStyle name="Normal 26" xfId="9"/>
    <cellStyle name="Normal 4" xfId="10"/>
    <cellStyle name="Porcentaje" xfId="2" builtinId="5"/>
  </cellStyles>
  <dxfs count="15">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8"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0</xdr:colOff>
      <xdr:row>48</xdr:row>
      <xdr:rowOff>0</xdr:rowOff>
    </xdr:from>
    <xdr:to>
      <xdr:col>9</xdr:col>
      <xdr:colOff>0</xdr:colOff>
      <xdr:row>48</xdr:row>
      <xdr:rowOff>0</xdr:rowOff>
    </xdr:to>
    <xdr:sp macro="" textlink="">
      <xdr:nvSpPr>
        <xdr:cNvPr id="2" name="Text Box 1"/>
        <xdr:cNvSpPr txBox="1">
          <a:spLocks noChangeArrowheads="1"/>
        </xdr:cNvSpPr>
      </xdr:nvSpPr>
      <xdr:spPr bwMode="auto">
        <a:xfrm>
          <a:off x="10248900" y="104679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 name="Text Box 2"/>
        <xdr:cNvSpPr txBox="1">
          <a:spLocks noChangeArrowheads="1"/>
        </xdr:cNvSpPr>
      </xdr:nvSpPr>
      <xdr:spPr bwMode="auto">
        <a:xfrm>
          <a:off x="10248900" y="104679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 name="Text Box 3"/>
        <xdr:cNvSpPr txBox="1">
          <a:spLocks noChangeArrowheads="1"/>
        </xdr:cNvSpPr>
      </xdr:nvSpPr>
      <xdr:spPr bwMode="auto">
        <a:xfrm>
          <a:off x="10248900" y="104679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 name="Text Box 4"/>
        <xdr:cNvSpPr txBox="1">
          <a:spLocks noChangeArrowheads="1"/>
        </xdr:cNvSpPr>
      </xdr:nvSpPr>
      <xdr:spPr bwMode="auto">
        <a:xfrm>
          <a:off x="10746105" y="108870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6" name="Text Box 5"/>
        <xdr:cNvSpPr txBox="1">
          <a:spLocks noChangeArrowheads="1"/>
        </xdr:cNvSpPr>
      </xdr:nvSpPr>
      <xdr:spPr bwMode="auto">
        <a:xfrm>
          <a:off x="11163300" y="10887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7" name="Text Box 6"/>
        <xdr:cNvSpPr txBox="1">
          <a:spLocks noChangeArrowheads="1"/>
        </xdr:cNvSpPr>
      </xdr:nvSpPr>
      <xdr:spPr bwMode="auto">
        <a:xfrm>
          <a:off x="10746105" y="108870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8" name="Text Box 7"/>
        <xdr:cNvSpPr txBox="1">
          <a:spLocks noChangeArrowheads="1"/>
        </xdr:cNvSpPr>
      </xdr:nvSpPr>
      <xdr:spPr bwMode="auto">
        <a:xfrm>
          <a:off x="9841230" y="104679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9" name="Text Box 8"/>
        <xdr:cNvSpPr txBox="1">
          <a:spLocks noChangeArrowheads="1"/>
        </xdr:cNvSpPr>
      </xdr:nvSpPr>
      <xdr:spPr bwMode="auto">
        <a:xfrm>
          <a:off x="9841230" y="104679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0" name="Text Box 9"/>
        <xdr:cNvSpPr txBox="1">
          <a:spLocks noChangeArrowheads="1"/>
        </xdr:cNvSpPr>
      </xdr:nvSpPr>
      <xdr:spPr bwMode="auto">
        <a:xfrm>
          <a:off x="8924925" y="104679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1" name="Text Box 10"/>
        <xdr:cNvSpPr txBox="1">
          <a:spLocks noChangeArrowheads="1"/>
        </xdr:cNvSpPr>
      </xdr:nvSpPr>
      <xdr:spPr bwMode="auto">
        <a:xfrm>
          <a:off x="8924925" y="104679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2" name="Text Box 1"/>
        <xdr:cNvSpPr txBox="1">
          <a:spLocks noChangeArrowheads="1"/>
        </xdr:cNvSpPr>
      </xdr:nvSpPr>
      <xdr:spPr bwMode="auto">
        <a:xfrm>
          <a:off x="10248900" y="104679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3" name="Text Box 2"/>
        <xdr:cNvSpPr txBox="1">
          <a:spLocks noChangeArrowheads="1"/>
        </xdr:cNvSpPr>
      </xdr:nvSpPr>
      <xdr:spPr bwMode="auto">
        <a:xfrm>
          <a:off x="10248900" y="104679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14" name="Text Box 3"/>
        <xdr:cNvSpPr txBox="1">
          <a:spLocks noChangeArrowheads="1"/>
        </xdr:cNvSpPr>
      </xdr:nvSpPr>
      <xdr:spPr bwMode="auto">
        <a:xfrm>
          <a:off x="10248900" y="104679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5" name="Text Box 4"/>
        <xdr:cNvSpPr txBox="1">
          <a:spLocks noChangeArrowheads="1"/>
        </xdr:cNvSpPr>
      </xdr:nvSpPr>
      <xdr:spPr bwMode="auto">
        <a:xfrm>
          <a:off x="10746105" y="108870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16" name="Text Box 5"/>
        <xdr:cNvSpPr txBox="1">
          <a:spLocks noChangeArrowheads="1"/>
        </xdr:cNvSpPr>
      </xdr:nvSpPr>
      <xdr:spPr bwMode="auto">
        <a:xfrm>
          <a:off x="11163300" y="10887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7" name="Text Box 6"/>
        <xdr:cNvSpPr txBox="1">
          <a:spLocks noChangeArrowheads="1"/>
        </xdr:cNvSpPr>
      </xdr:nvSpPr>
      <xdr:spPr bwMode="auto">
        <a:xfrm>
          <a:off x="10746105" y="108870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8" name="Text Box 7"/>
        <xdr:cNvSpPr txBox="1">
          <a:spLocks noChangeArrowheads="1"/>
        </xdr:cNvSpPr>
      </xdr:nvSpPr>
      <xdr:spPr bwMode="auto">
        <a:xfrm>
          <a:off x="9841230" y="104679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9" name="Text Box 8"/>
        <xdr:cNvSpPr txBox="1">
          <a:spLocks noChangeArrowheads="1"/>
        </xdr:cNvSpPr>
      </xdr:nvSpPr>
      <xdr:spPr bwMode="auto">
        <a:xfrm>
          <a:off x="9841230" y="104679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0" name="Text Box 9"/>
        <xdr:cNvSpPr txBox="1">
          <a:spLocks noChangeArrowheads="1"/>
        </xdr:cNvSpPr>
      </xdr:nvSpPr>
      <xdr:spPr bwMode="auto">
        <a:xfrm>
          <a:off x="8924925" y="104679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1" name="Text Box 10"/>
        <xdr:cNvSpPr txBox="1">
          <a:spLocks noChangeArrowheads="1"/>
        </xdr:cNvSpPr>
      </xdr:nvSpPr>
      <xdr:spPr bwMode="auto">
        <a:xfrm>
          <a:off x="8924925" y="104679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2" name="Text Box 1"/>
        <xdr:cNvSpPr txBox="1">
          <a:spLocks noChangeArrowheads="1"/>
        </xdr:cNvSpPr>
      </xdr:nvSpPr>
      <xdr:spPr bwMode="auto">
        <a:xfrm>
          <a:off x="10248900" y="104679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3" name="Text Box 2"/>
        <xdr:cNvSpPr txBox="1">
          <a:spLocks noChangeArrowheads="1"/>
        </xdr:cNvSpPr>
      </xdr:nvSpPr>
      <xdr:spPr bwMode="auto">
        <a:xfrm>
          <a:off x="10248900" y="104679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24" name="Text Box 3"/>
        <xdr:cNvSpPr txBox="1">
          <a:spLocks noChangeArrowheads="1"/>
        </xdr:cNvSpPr>
      </xdr:nvSpPr>
      <xdr:spPr bwMode="auto">
        <a:xfrm>
          <a:off x="10248900" y="104679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5" name="Text Box 4"/>
        <xdr:cNvSpPr txBox="1">
          <a:spLocks noChangeArrowheads="1"/>
        </xdr:cNvSpPr>
      </xdr:nvSpPr>
      <xdr:spPr bwMode="auto">
        <a:xfrm>
          <a:off x="10746105" y="108870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26" name="Text Box 5"/>
        <xdr:cNvSpPr txBox="1">
          <a:spLocks noChangeArrowheads="1"/>
        </xdr:cNvSpPr>
      </xdr:nvSpPr>
      <xdr:spPr bwMode="auto">
        <a:xfrm>
          <a:off x="11163300" y="10887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7" name="Text Box 6"/>
        <xdr:cNvSpPr txBox="1">
          <a:spLocks noChangeArrowheads="1"/>
        </xdr:cNvSpPr>
      </xdr:nvSpPr>
      <xdr:spPr bwMode="auto">
        <a:xfrm>
          <a:off x="10746105" y="108870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8" name="Text Box 7"/>
        <xdr:cNvSpPr txBox="1">
          <a:spLocks noChangeArrowheads="1"/>
        </xdr:cNvSpPr>
      </xdr:nvSpPr>
      <xdr:spPr bwMode="auto">
        <a:xfrm>
          <a:off x="9841230" y="104679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9" name="Text Box 8"/>
        <xdr:cNvSpPr txBox="1">
          <a:spLocks noChangeArrowheads="1"/>
        </xdr:cNvSpPr>
      </xdr:nvSpPr>
      <xdr:spPr bwMode="auto">
        <a:xfrm>
          <a:off x="9841230" y="104679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0" name="Text Box 9"/>
        <xdr:cNvSpPr txBox="1">
          <a:spLocks noChangeArrowheads="1"/>
        </xdr:cNvSpPr>
      </xdr:nvSpPr>
      <xdr:spPr bwMode="auto">
        <a:xfrm>
          <a:off x="8924925" y="104679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1" name="Text Box 10"/>
        <xdr:cNvSpPr txBox="1">
          <a:spLocks noChangeArrowheads="1"/>
        </xdr:cNvSpPr>
      </xdr:nvSpPr>
      <xdr:spPr bwMode="auto">
        <a:xfrm>
          <a:off x="8924925" y="104679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2" name="Text Box 1"/>
        <xdr:cNvSpPr txBox="1">
          <a:spLocks noChangeArrowheads="1"/>
        </xdr:cNvSpPr>
      </xdr:nvSpPr>
      <xdr:spPr bwMode="auto">
        <a:xfrm>
          <a:off x="10248900" y="104679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3" name="Text Box 2"/>
        <xdr:cNvSpPr txBox="1">
          <a:spLocks noChangeArrowheads="1"/>
        </xdr:cNvSpPr>
      </xdr:nvSpPr>
      <xdr:spPr bwMode="auto">
        <a:xfrm>
          <a:off x="10248900" y="104679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34" name="Text Box 3"/>
        <xdr:cNvSpPr txBox="1">
          <a:spLocks noChangeArrowheads="1"/>
        </xdr:cNvSpPr>
      </xdr:nvSpPr>
      <xdr:spPr bwMode="auto">
        <a:xfrm>
          <a:off x="10248900" y="104679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5" name="Text Box 4"/>
        <xdr:cNvSpPr txBox="1">
          <a:spLocks noChangeArrowheads="1"/>
        </xdr:cNvSpPr>
      </xdr:nvSpPr>
      <xdr:spPr bwMode="auto">
        <a:xfrm>
          <a:off x="10746105" y="108870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36" name="Text Box 5"/>
        <xdr:cNvSpPr txBox="1">
          <a:spLocks noChangeArrowheads="1"/>
        </xdr:cNvSpPr>
      </xdr:nvSpPr>
      <xdr:spPr bwMode="auto">
        <a:xfrm>
          <a:off x="11163300" y="10887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7" name="Text Box 6"/>
        <xdr:cNvSpPr txBox="1">
          <a:spLocks noChangeArrowheads="1"/>
        </xdr:cNvSpPr>
      </xdr:nvSpPr>
      <xdr:spPr bwMode="auto">
        <a:xfrm>
          <a:off x="10746105" y="108870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8" name="Text Box 7"/>
        <xdr:cNvSpPr txBox="1">
          <a:spLocks noChangeArrowheads="1"/>
        </xdr:cNvSpPr>
      </xdr:nvSpPr>
      <xdr:spPr bwMode="auto">
        <a:xfrm>
          <a:off x="9841230" y="104679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9" name="Text Box 8"/>
        <xdr:cNvSpPr txBox="1">
          <a:spLocks noChangeArrowheads="1"/>
        </xdr:cNvSpPr>
      </xdr:nvSpPr>
      <xdr:spPr bwMode="auto">
        <a:xfrm>
          <a:off x="9841230" y="104679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0" name="Text Box 9"/>
        <xdr:cNvSpPr txBox="1">
          <a:spLocks noChangeArrowheads="1"/>
        </xdr:cNvSpPr>
      </xdr:nvSpPr>
      <xdr:spPr bwMode="auto">
        <a:xfrm>
          <a:off x="8924925" y="104679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1" name="Text Box 10"/>
        <xdr:cNvSpPr txBox="1">
          <a:spLocks noChangeArrowheads="1"/>
        </xdr:cNvSpPr>
      </xdr:nvSpPr>
      <xdr:spPr bwMode="auto">
        <a:xfrm>
          <a:off x="8924925" y="104679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2" name="Text Box 1"/>
        <xdr:cNvSpPr txBox="1">
          <a:spLocks noChangeArrowheads="1"/>
        </xdr:cNvSpPr>
      </xdr:nvSpPr>
      <xdr:spPr bwMode="auto">
        <a:xfrm>
          <a:off x="10248900" y="104679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3" name="Text Box 2"/>
        <xdr:cNvSpPr txBox="1">
          <a:spLocks noChangeArrowheads="1"/>
        </xdr:cNvSpPr>
      </xdr:nvSpPr>
      <xdr:spPr bwMode="auto">
        <a:xfrm>
          <a:off x="10248900" y="104679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4" name="Text Box 3"/>
        <xdr:cNvSpPr txBox="1">
          <a:spLocks noChangeArrowheads="1"/>
        </xdr:cNvSpPr>
      </xdr:nvSpPr>
      <xdr:spPr bwMode="auto">
        <a:xfrm>
          <a:off x="10248900" y="104679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5" name="Text Box 4"/>
        <xdr:cNvSpPr txBox="1">
          <a:spLocks noChangeArrowheads="1"/>
        </xdr:cNvSpPr>
      </xdr:nvSpPr>
      <xdr:spPr bwMode="auto">
        <a:xfrm>
          <a:off x="10746105" y="108870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46" name="Text Box 5"/>
        <xdr:cNvSpPr txBox="1">
          <a:spLocks noChangeArrowheads="1"/>
        </xdr:cNvSpPr>
      </xdr:nvSpPr>
      <xdr:spPr bwMode="auto">
        <a:xfrm>
          <a:off x="11163300" y="10887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7" name="Text Box 6"/>
        <xdr:cNvSpPr txBox="1">
          <a:spLocks noChangeArrowheads="1"/>
        </xdr:cNvSpPr>
      </xdr:nvSpPr>
      <xdr:spPr bwMode="auto">
        <a:xfrm>
          <a:off x="10746105" y="108870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8" name="Text Box 7"/>
        <xdr:cNvSpPr txBox="1">
          <a:spLocks noChangeArrowheads="1"/>
        </xdr:cNvSpPr>
      </xdr:nvSpPr>
      <xdr:spPr bwMode="auto">
        <a:xfrm>
          <a:off x="9841230" y="104679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9" name="Text Box 8"/>
        <xdr:cNvSpPr txBox="1">
          <a:spLocks noChangeArrowheads="1"/>
        </xdr:cNvSpPr>
      </xdr:nvSpPr>
      <xdr:spPr bwMode="auto">
        <a:xfrm>
          <a:off x="9841230" y="104679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0" name="Text Box 9"/>
        <xdr:cNvSpPr txBox="1">
          <a:spLocks noChangeArrowheads="1"/>
        </xdr:cNvSpPr>
      </xdr:nvSpPr>
      <xdr:spPr bwMode="auto">
        <a:xfrm>
          <a:off x="8924925" y="104679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1" name="Text Box 10"/>
        <xdr:cNvSpPr txBox="1">
          <a:spLocks noChangeArrowheads="1"/>
        </xdr:cNvSpPr>
      </xdr:nvSpPr>
      <xdr:spPr bwMode="auto">
        <a:xfrm>
          <a:off x="8924925" y="104679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2" name="Text Box 1"/>
        <xdr:cNvSpPr txBox="1">
          <a:spLocks noChangeArrowheads="1"/>
        </xdr:cNvSpPr>
      </xdr:nvSpPr>
      <xdr:spPr bwMode="auto">
        <a:xfrm>
          <a:off x="10248900" y="104679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3" name="Text Box 2"/>
        <xdr:cNvSpPr txBox="1">
          <a:spLocks noChangeArrowheads="1"/>
        </xdr:cNvSpPr>
      </xdr:nvSpPr>
      <xdr:spPr bwMode="auto">
        <a:xfrm>
          <a:off x="10248900" y="104679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54" name="Text Box 3"/>
        <xdr:cNvSpPr txBox="1">
          <a:spLocks noChangeArrowheads="1"/>
        </xdr:cNvSpPr>
      </xdr:nvSpPr>
      <xdr:spPr bwMode="auto">
        <a:xfrm>
          <a:off x="10248900" y="104679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5" name="Text Box 4"/>
        <xdr:cNvSpPr txBox="1">
          <a:spLocks noChangeArrowheads="1"/>
        </xdr:cNvSpPr>
      </xdr:nvSpPr>
      <xdr:spPr bwMode="auto">
        <a:xfrm>
          <a:off x="10746105" y="108870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56" name="Text Box 5"/>
        <xdr:cNvSpPr txBox="1">
          <a:spLocks noChangeArrowheads="1"/>
        </xdr:cNvSpPr>
      </xdr:nvSpPr>
      <xdr:spPr bwMode="auto">
        <a:xfrm>
          <a:off x="11163300" y="10887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7" name="Text Box 6"/>
        <xdr:cNvSpPr txBox="1">
          <a:spLocks noChangeArrowheads="1"/>
        </xdr:cNvSpPr>
      </xdr:nvSpPr>
      <xdr:spPr bwMode="auto">
        <a:xfrm>
          <a:off x="10746105" y="108870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8" name="Text Box 7"/>
        <xdr:cNvSpPr txBox="1">
          <a:spLocks noChangeArrowheads="1"/>
        </xdr:cNvSpPr>
      </xdr:nvSpPr>
      <xdr:spPr bwMode="auto">
        <a:xfrm>
          <a:off x="9841230" y="104679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9" name="Text Box 9"/>
        <xdr:cNvSpPr txBox="1">
          <a:spLocks noChangeArrowheads="1"/>
        </xdr:cNvSpPr>
      </xdr:nvSpPr>
      <xdr:spPr bwMode="auto">
        <a:xfrm>
          <a:off x="8924925" y="104679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0" name="Text Box 10"/>
        <xdr:cNvSpPr txBox="1">
          <a:spLocks noChangeArrowheads="1"/>
        </xdr:cNvSpPr>
      </xdr:nvSpPr>
      <xdr:spPr bwMode="auto">
        <a:xfrm>
          <a:off x="8924925" y="104679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paldo\ENERG2000\ENERGSEP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Manuel\Datos%20de%20programa\Microsoft\Excel\notesFFF692\manue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72%20RM%20CT%20Pdte%20ALM%20U1y2%20en%20operaci&#243;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9%20RM%20CT%20FPR%20U3%20y%204%20CAP%20en%20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Poise\PROGRAMA%20DE%20TRANSMISION\2013\Programa%20de%20Transmisi&#243;n%20V.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5%20RM%20Carb&#243;n%20II%20pfijos%202006%20en%20operaci&#243;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92%20RM%20Salamanca%202006%20en%20op%20con%20pago%20ace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GUADALAJARA%20OTE%20BCO%2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vol4\OIFPAV\ATENCION%20AREAS%20OPERATIVAS\4502%20DIV%20DIST%20NOROESTE\Copia%20de%20REPOMO%20SG-GCIA%20DE%20CONTAB%20DAVI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ubaldo\tablas\FMM\BOMBERO\Subdirecci&#243;n-G0001\CONSUMOS_EAV-Jul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88740\AppData\Local\Temp\notes43F63A\CAP7-2014-RST-revJ-1%20Emergencia%20Feb'1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PROYECTOS\Proyectos%20RM%202013\Actualizaci&#243;n%202013\216%20RM%20CCC%20Poza%20Rica%2012.8%20ppef%202013.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1\18637\CONFIG~1\Temp\notesFFF692\ESCOMB0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4%20y%205%20COMP_2&#176;_%20TRIM_2023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INDOWS\TEMP\Cfe%20Pidiregas%20Tomo%20IV%202001%20(1a.%20VER)%2001-1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WINDOWS\TEMP\Cfe%20Pidiregas%20Tomo%20IV%202001%20(1a.%20VER)%2001-1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NDOWS/TEMP/Cfe%20Pidiregas%20Tomo%20IV%202001%20(1a.%20VER)%2001-11-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Cedulas\GENERACI&#211;N%20BRUTA%20DEL%20PERIODO%2009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85958\AppData\Local\Temp\notes5CF733\Anexo%206.4%20Oficio%20montos%20m&#225;ximos%20201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LP-08\ESCOMB08%20Correci&#243;n%2007ago08%20-%20Con%20GNL%20y%20nivelados%2008-18%20+%2008-37%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VOLUMENES"/>
      <sheetName val="ESSBASE 2000 - 1999"/>
      <sheetName val="1999"/>
      <sheetName val="ESSBASE"/>
      <sheetName val="2000"/>
      <sheetName val="LISTAAGOSTOSEPT20NOCHE(CON ARRA"/>
      <sheetName val="LISTAAGOSTO18SEPT(CON ARRASTRE)"/>
      <sheetName val="1999 SERIE MENSUAL resep"/>
      <sheetName val="lista r3 ( sin arrastre ) agos0"/>
      <sheetName val="comercial- contab 1999"/>
      <sheetName val="ESSBASE_2000_-_1999"/>
      <sheetName val="LISTAAGOSTOSEPT20NOCHE(CON_ARRA"/>
      <sheetName val="LISTAAGOSTO18SEPT(CON_ARRASTRE)"/>
      <sheetName val="1999_SERIE_MENSUAL_resep"/>
      <sheetName val="lista_r3_(_sin_arrastre_)_agos0"/>
      <sheetName val="comercial-_contab_1999"/>
      <sheetName val="ESSBASE_2000_-_19991"/>
      <sheetName val="LISTAAGOSTOSEPT20NOCHE(CON_ARR1"/>
      <sheetName val="LISTAAGOSTO18SEPT(CON_ARRASTRE1"/>
      <sheetName val="1999_SERIE_MENSUAL_resep1"/>
      <sheetName val="lista_r3_(_sin_arrastre_)_agos1"/>
      <sheetName val="comercial-_contab_19991"/>
      <sheetName val="OPCIO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s>
    <sheetDataSet>
      <sheetData sheetId="0"/>
      <sheetData sheetId="1"/>
      <sheetData sheetId="2"/>
      <sheetData sheetId="3"/>
      <sheetData sheetId="4"/>
      <sheetData sheetId="5" refreshError="1">
        <row r="2">
          <cell r="B2" t="str">
            <v>I0F CAÑADA MVAR CEV</v>
          </cell>
        </row>
        <row r="5">
          <cell r="B5" t="str">
            <v>BAJIO</v>
          </cell>
        </row>
        <row r="7">
          <cell r="B7">
            <v>38961</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0 y 3.21"/>
      <sheetName val="Hoja1"/>
      <sheetName val="Hoja2"/>
      <sheetName val="Hoja3"/>
      <sheetName val="manuel"/>
    </sheetNames>
    <definedNames>
      <definedName name="_F17C15"/>
      <definedName name="joules" refersTo="#¡REF!"/>
    </defined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12">
          <cell r="E12">
            <v>0.12</v>
          </cell>
        </row>
        <row r="22">
          <cell r="F22">
            <v>0.74939999999999996</v>
          </cell>
          <cell r="H22">
            <v>0.71719999999999995</v>
          </cell>
        </row>
        <row r="23">
          <cell r="H23">
            <v>0.773725</v>
          </cell>
        </row>
        <row r="34">
          <cell r="E34">
            <v>2.5000000000000001E-3</v>
          </cell>
        </row>
        <row r="47">
          <cell r="E47">
            <v>37925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Cuadro III"/>
      <sheetName val="79 RM Fco Pérez R U3"/>
      <sheetName val="79 RM Fco Pérez R U4"/>
      <sheetName val="Inversión Directa USD corr"/>
      <sheetName val="Inversión Directa Pesos corr"/>
      <sheetName val="Flujo Neto"/>
      <sheetName val="evaluación económica"/>
      <sheetName val="FPRU3y4"/>
      <sheetName val="Cuadro 4"/>
      <sheetName val="Gráfica económica"/>
      <sheetName val="amortización"/>
      <sheetName val="sensibilidad financiera"/>
      <sheetName val="sensibilidad económica"/>
      <sheetName val="datos UIDEP"/>
      <sheetName val="Formato"/>
      <sheetName val="Instructivo"/>
      <sheetName val="TRI"/>
      <sheetName val="Opciones"/>
      <sheetName val="Base de Datos"/>
    </sheetNames>
    <sheetDataSet>
      <sheetData sheetId="0">
        <row r="33">
          <cell r="H33">
            <v>8.9999999999999993E-3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E"/>
      <sheetName val="Construcción"/>
      <sheetName val="Distribución"/>
      <sheetName val="Tipo"/>
      <sheetName val="Financiamiento"/>
    </sheetNames>
    <sheetDataSet>
      <sheetData sheetId="0">
        <row r="8">
          <cell r="C8">
            <v>1319</v>
          </cell>
        </row>
        <row r="74">
          <cell r="A74">
            <v>1.16E-3</v>
          </cell>
        </row>
      </sheetData>
      <sheetData sheetId="1">
        <row r="16">
          <cell r="C16">
            <v>2273</v>
          </cell>
        </row>
      </sheetData>
      <sheetData sheetId="2">
        <row r="16">
          <cell r="C16">
            <v>2397</v>
          </cell>
        </row>
      </sheetData>
      <sheetData sheetId="3"/>
      <sheetData sheetId="4">
        <row r="9">
          <cell r="B9">
            <v>1169</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tallado"/>
      <sheetName val="programa de eventos"/>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Carbón II act"/>
      <sheetName val="TRI"/>
      <sheetName val="Opciones"/>
      <sheetName val="Base de Datos"/>
    </sheetNames>
    <sheetDataSet>
      <sheetData sheetId="0">
        <row r="22">
          <cell r="E22">
            <v>0.77307213802047103</v>
          </cell>
        </row>
      </sheetData>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ECO"/>
      <sheetName val="Perfil"/>
      <sheetName val="CALIZ "/>
      <sheetName val="EVA PREFIN"/>
      <sheetName val="EVA FIN "/>
      <sheetName val="datos base"/>
    </sheetNames>
    <sheetDataSet>
      <sheetData sheetId="0" refreshError="1">
        <row r="1">
          <cell r="C1" t="str">
            <v>Costo Presupuestal</v>
          </cell>
        </row>
      </sheetData>
      <sheetData sheetId="1" refreshError="1"/>
      <sheetData sheetId="2" refreshError="1"/>
      <sheetData sheetId="3" refreshError="1"/>
      <sheetData sheetId="4" refreshError="1"/>
      <sheetData sheetId="5" refreshError="1"/>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ero de divisiones todo c (3)"/>
      <sheetName val="numero de divisiones todo cfe"/>
      <sheetName val="Glosario"/>
      <sheetName val="Glosario nueva propuesta"/>
      <sheetName val="RESUMEN POLIZA 4502"/>
      <sheetName val="REPOMO 2007 4502 NOROESTE PCGA"/>
      <sheetName val="numero de divisiones todo c (2)"/>
      <sheetName val="POLIZA CONTABLE 4502"/>
      <sheetName val="4502  REPOMO  DIVISIONES 2007"/>
      <sheetName val="SALDO INICIAL (DIC 2006) 4502 "/>
      <sheetName val="VALIDACION SALDO INICIAL (2)"/>
      <sheetName val="VALIDACION SALDO INICIAL"/>
      <sheetName val="numero_de_divisiones_todo_c_(3)"/>
      <sheetName val="numero_de_divisiones_todo_cfe"/>
      <sheetName val="Glosario_nueva_propuesta"/>
      <sheetName val="RESUMEN_POLIZA_4502"/>
      <sheetName val="REPOMO_2007_4502_NOROESTE_PCGA"/>
      <sheetName val="numero_de_divisiones_todo_c_(2)"/>
      <sheetName val="POLIZA_CONTABLE_4502"/>
      <sheetName val="4502__REPOMO__DIVISIONES_2007"/>
      <sheetName val="SALDO_INICIAL_(DIC_2006)_4502_"/>
      <sheetName val="VALIDACION_SALDO_INICIAL_(2)"/>
      <sheetName val="VALIDACION_SALDO_INICIAL"/>
      <sheetName val="numero_de_divisiones_todo_c_(31"/>
      <sheetName val="numero_de_divisiones_todo_cfe1"/>
      <sheetName val="Glosario_nueva_propuesta1"/>
      <sheetName val="RESUMEN_POLIZA_45021"/>
      <sheetName val="REPOMO_2007_4502_NOROESTE_PCGA1"/>
      <sheetName val="numero_de_divisiones_todo_c_(21"/>
      <sheetName val="POLIZA_CONTABLE_45021"/>
      <sheetName val="4502__REPOMO__DIVISIONES_20071"/>
      <sheetName val="SALDO_INICIAL_(DIC_2006)_4502_1"/>
      <sheetName val="VALIDACION_SALDO_INICIAL_(2)1"/>
      <sheetName val="VALIDACION_SALDO_INICIAL1"/>
      <sheetName val="MEACME"/>
      <sheetName val="MEACME UME05"/>
      <sheetName val="Tecnicos"/>
      <sheetName val="RESNEG "/>
      <sheetName val="Hoja1"/>
      <sheetName val="MEACME CON CICLO II"/>
      <sheetName val="Hoja2"/>
    </sheetNames>
    <sheetDataSet>
      <sheetData sheetId="0">
        <row r="1">
          <cell r="D1" t="str">
            <v>2006</v>
          </cell>
        </row>
      </sheetData>
      <sheetData sheetId="1">
        <row r="1">
          <cell r="D1" t="str">
            <v>2006</v>
          </cell>
        </row>
      </sheetData>
      <sheetData sheetId="2">
        <row r="1">
          <cell r="D1" t="str">
            <v>2006</v>
          </cell>
        </row>
      </sheetData>
      <sheetData sheetId="3">
        <row r="1">
          <cell r="D1" t="str">
            <v>2006</v>
          </cell>
        </row>
      </sheetData>
      <sheetData sheetId="4">
        <row r="1">
          <cell r="D1" t="str">
            <v>2006</v>
          </cell>
        </row>
      </sheetData>
      <sheetData sheetId="5">
        <row r="1">
          <cell r="D1" t="str">
            <v>2006</v>
          </cell>
          <cell r="E1" t="str">
            <v>2007</v>
          </cell>
          <cell r="F1" t="str">
            <v>2007</v>
          </cell>
          <cell r="G1" t="str">
            <v>2007</v>
          </cell>
          <cell r="H1" t="str">
            <v>2007</v>
          </cell>
          <cell r="I1" t="str">
            <v>2007</v>
          </cell>
          <cell r="J1" t="str">
            <v>2007</v>
          </cell>
          <cell r="K1" t="str">
            <v>2007</v>
          </cell>
          <cell r="L1" t="str">
            <v>2007</v>
          </cell>
          <cell r="M1" t="str">
            <v>2007</v>
          </cell>
          <cell r="N1" t="str">
            <v>2007</v>
          </cell>
          <cell r="O1" t="str">
            <v>2007</v>
          </cell>
        </row>
        <row r="2">
          <cell r="D2" t="str">
            <v>Miles</v>
          </cell>
          <cell r="E2" t="str">
            <v>Miles</v>
          </cell>
          <cell r="F2" t="str">
            <v>Miles</v>
          </cell>
          <cell r="G2" t="str">
            <v>Miles</v>
          </cell>
          <cell r="H2" t="str">
            <v>Miles</v>
          </cell>
          <cell r="I2" t="str">
            <v>Miles</v>
          </cell>
          <cell r="J2" t="str">
            <v>Miles</v>
          </cell>
          <cell r="K2" t="str">
            <v>Miles</v>
          </cell>
          <cell r="L2" t="str">
            <v>Miles</v>
          </cell>
          <cell r="M2" t="str">
            <v>Miles</v>
          </cell>
          <cell r="N2" t="str">
            <v>Miles</v>
          </cell>
          <cell r="O2" t="str">
            <v>Miles</v>
          </cell>
        </row>
        <row r="3">
          <cell r="D3" t="str">
            <v>COMPARACIONES</v>
          </cell>
          <cell r="E3" t="str">
            <v>COMPARACIONES</v>
          </cell>
          <cell r="F3" t="str">
            <v>COMPARACIONES</v>
          </cell>
          <cell r="G3" t="str">
            <v>COMPARACIONES</v>
          </cell>
          <cell r="H3" t="str">
            <v>COMPARACIONES</v>
          </cell>
          <cell r="I3" t="str">
            <v>COMPARACIONES</v>
          </cell>
          <cell r="J3" t="str">
            <v>COMPARACIONES</v>
          </cell>
          <cell r="K3" t="str">
            <v>COMPARACIONES</v>
          </cell>
          <cell r="L3" t="str">
            <v>COMPARACIONES</v>
          </cell>
          <cell r="M3" t="str">
            <v>COMPARACIONES</v>
          </cell>
          <cell r="N3" t="str">
            <v>COMPARACIONES</v>
          </cell>
          <cell r="O3" t="str">
            <v>COMPARACIONES</v>
          </cell>
        </row>
        <row r="4">
          <cell r="C4" t="str">
            <v>DESCRIPCION</v>
          </cell>
          <cell r="D4" t="str">
            <v>DB-4502 Distribucion Noroeste</v>
          </cell>
          <cell r="E4" t="str">
            <v>DB-4502 Distribucion Noroeste</v>
          </cell>
          <cell r="F4" t="str">
            <v>DB-4502 Distribucion Noroeste</v>
          </cell>
          <cell r="G4" t="str">
            <v>DB-4502 Distribucion Noroeste</v>
          </cell>
          <cell r="H4" t="str">
            <v>DB-4502 Distribucion Noroeste</v>
          </cell>
          <cell r="I4" t="str">
            <v>DB-4502 Distribucion Noroeste</v>
          </cell>
          <cell r="J4" t="str">
            <v>DB-4502 Distribucion Noroeste</v>
          </cell>
          <cell r="K4" t="str">
            <v>DB-4502 Distribucion Noroeste</v>
          </cell>
          <cell r="L4" t="str">
            <v>DB-4502 Distribucion Noroeste</v>
          </cell>
          <cell r="M4" t="str">
            <v>DB-4502 Distribucion Noroeste</v>
          </cell>
          <cell r="N4" t="str">
            <v>DB-4502 Distribucion Noroeste</v>
          </cell>
          <cell r="O4" t="str">
            <v>DB-4502 Distribucion Noroeste</v>
          </cell>
        </row>
        <row r="5">
          <cell r="D5" t="str">
            <v>Saldo a diciembre</v>
          </cell>
          <cell r="E5" t="str">
            <v>Saldo a enero</v>
          </cell>
          <cell r="F5" t="str">
            <v>Saldo a febrero</v>
          </cell>
          <cell r="G5" t="str">
            <v>Saldo a marzo</v>
          </cell>
          <cell r="H5" t="str">
            <v>Saldo a abril</v>
          </cell>
          <cell r="I5" t="str">
            <v>Saldo a mayo</v>
          </cell>
          <cell r="J5" t="str">
            <v>Saldo a junio</v>
          </cell>
          <cell r="K5" t="str">
            <v>Saldo a julio</v>
          </cell>
          <cell r="L5" t="str">
            <v>Saldo a agosto</v>
          </cell>
          <cell r="M5" t="str">
            <v>Saldo a septiembre</v>
          </cell>
          <cell r="N5" t="str">
            <v>Saldo a octubre</v>
          </cell>
          <cell r="O5" t="str">
            <v>Saldo a noviembre</v>
          </cell>
        </row>
        <row r="7">
          <cell r="C7" t="str">
            <v>Activos</v>
          </cell>
        </row>
        <row r="8">
          <cell r="C8" t="str">
            <v>Anticipos para Construcción</v>
          </cell>
          <cell r="D8">
            <v>2571.4533000000001</v>
          </cell>
          <cell r="E8">
            <v>2915.6315700000005</v>
          </cell>
          <cell r="F8">
            <v>2842.8256500000002</v>
          </cell>
          <cell r="G8">
            <v>7188.1874100000014</v>
          </cell>
          <cell r="H8">
            <v>7996.6312600000019</v>
          </cell>
          <cell r="I8">
            <v>11798.315440000002</v>
          </cell>
          <cell r="J8">
            <v>12498.47111</v>
          </cell>
          <cell r="K8">
            <v>12498.47111</v>
          </cell>
          <cell r="L8">
            <v>12498.47111</v>
          </cell>
          <cell r="M8">
            <v>12498.47111</v>
          </cell>
          <cell r="N8">
            <v>12498.47111</v>
          </cell>
          <cell r="O8">
            <v>12498.47111</v>
          </cell>
        </row>
        <row r="9">
          <cell r="C9" t="str">
            <v>Pmos a Trab a través de Fondo Hab.</v>
          </cell>
          <cell r="D9">
            <v>49481.737740000004</v>
          </cell>
          <cell r="E9">
            <v>49095.734999999993</v>
          </cell>
          <cell r="F9">
            <v>48502.964139999996</v>
          </cell>
          <cell r="G9">
            <v>47896.49706999999</v>
          </cell>
          <cell r="H9">
            <v>47365.689659999996</v>
          </cell>
          <cell r="I9">
            <v>53183.871999999996</v>
          </cell>
          <cell r="J9">
            <v>53904.650159999997</v>
          </cell>
          <cell r="K9">
            <v>53904.650159999997</v>
          </cell>
          <cell r="L9">
            <v>53904.650159999997</v>
          </cell>
          <cell r="M9">
            <v>53904.650159999997</v>
          </cell>
          <cell r="N9">
            <v>53904.650159999997</v>
          </cell>
          <cell r="O9">
            <v>53904.650159999997</v>
          </cell>
        </row>
        <row r="10">
          <cell r="C10" t="str">
            <v>Otras Inversiones</v>
          </cell>
          <cell r="D10" t="str">
            <v xml:space="preserve">                                0</v>
          </cell>
          <cell r="E10" t="str">
            <v xml:space="preserve">                                0</v>
          </cell>
          <cell r="F10" t="str">
            <v xml:space="preserve">                                0</v>
          </cell>
          <cell r="G10" t="str">
            <v xml:space="preserve">                                0</v>
          </cell>
          <cell r="H10" t="str">
            <v xml:space="preserve">                                0</v>
          </cell>
          <cell r="I10" t="str">
            <v xml:space="preserve">                                0</v>
          </cell>
          <cell r="J10" t="str">
            <v xml:space="preserve">                                0</v>
          </cell>
          <cell r="K10" t="str">
            <v xml:space="preserve">                                0</v>
          </cell>
          <cell r="L10" t="str">
            <v xml:space="preserve">                                0</v>
          </cell>
          <cell r="M10" t="str">
            <v xml:space="preserve">                                0</v>
          </cell>
          <cell r="N10" t="str">
            <v xml:space="preserve">                                0</v>
          </cell>
          <cell r="O10" t="str">
            <v xml:space="preserve">                                0</v>
          </cell>
        </row>
        <row r="11">
          <cell r="C11" t="str">
            <v>Efvo y Val de Realización Inmed.</v>
          </cell>
          <cell r="D11">
            <v>396771.5631700001</v>
          </cell>
          <cell r="E11">
            <v>608999.22398999997</v>
          </cell>
          <cell r="F11">
            <v>380270.32272</v>
          </cell>
          <cell r="G11">
            <v>363059.92230999994</v>
          </cell>
          <cell r="H11">
            <v>464661.77254999988</v>
          </cell>
          <cell r="I11">
            <v>375807.66317999997</v>
          </cell>
          <cell r="J11">
            <v>366452.03075999994</v>
          </cell>
          <cell r="K11">
            <v>366452.03075999994</v>
          </cell>
          <cell r="L11">
            <v>366452.03075999994</v>
          </cell>
          <cell r="M11">
            <v>366452.03075999994</v>
          </cell>
          <cell r="N11">
            <v>366452.03075999994</v>
          </cell>
          <cell r="O11">
            <v>366452.03075999994</v>
          </cell>
        </row>
        <row r="12">
          <cell r="C12" t="str">
            <v>Consumidores Público</v>
          </cell>
          <cell r="D12">
            <v>2319604.1953699999</v>
          </cell>
          <cell r="E12">
            <v>2079669.4444399998</v>
          </cell>
          <cell r="F12">
            <v>1827269.2157999997</v>
          </cell>
          <cell r="G12">
            <v>1835368.3830299997</v>
          </cell>
          <cell r="H12">
            <v>1860515.3308199998</v>
          </cell>
          <cell r="I12">
            <v>1850550.7287799998</v>
          </cell>
          <cell r="J12">
            <v>1446177.4577099998</v>
          </cell>
          <cell r="K12">
            <v>1446177.4577099998</v>
          </cell>
          <cell r="L12">
            <v>1446177.4577099998</v>
          </cell>
          <cell r="M12">
            <v>1446177.4577099998</v>
          </cell>
          <cell r="N12">
            <v>1446177.4577099998</v>
          </cell>
          <cell r="O12">
            <v>1446177.4577099998</v>
          </cell>
        </row>
        <row r="13">
          <cell r="C13" t="str">
            <v>Consumidores Gobierno</v>
          </cell>
          <cell r="D13">
            <v>252480.12776999999</v>
          </cell>
          <cell r="E13">
            <v>245443.05483999997</v>
          </cell>
          <cell r="F13">
            <v>236132.99511999998</v>
          </cell>
          <cell r="G13">
            <v>236735.38288999998</v>
          </cell>
          <cell r="H13">
            <v>245006.68257</v>
          </cell>
          <cell r="I13">
            <v>259694.30781</v>
          </cell>
          <cell r="J13">
            <v>293050.04478</v>
          </cell>
          <cell r="K13">
            <v>293050.04478</v>
          </cell>
          <cell r="L13">
            <v>293050.04478</v>
          </cell>
          <cell r="M13">
            <v>293050.04478</v>
          </cell>
          <cell r="N13">
            <v>293050.04478</v>
          </cell>
          <cell r="O13">
            <v>293050.04478</v>
          </cell>
        </row>
        <row r="14">
          <cell r="C14" t="str">
            <v>Luz y fuerza del Centro</v>
          </cell>
          <cell r="D14">
            <v>0</v>
          </cell>
          <cell r="E14" t="str">
            <v xml:space="preserve">                                0</v>
          </cell>
          <cell r="F14" t="str">
            <v xml:space="preserve">                                0</v>
          </cell>
          <cell r="G14" t="str">
            <v xml:space="preserve">                                0</v>
          </cell>
          <cell r="H14" t="str">
            <v xml:space="preserve">                                0</v>
          </cell>
          <cell r="I14" t="str">
            <v xml:space="preserve">                                0</v>
          </cell>
          <cell r="J14" t="str">
            <v xml:space="preserve">                                0</v>
          </cell>
          <cell r="K14" t="str">
            <v xml:space="preserve">                                0</v>
          </cell>
          <cell r="L14" t="str">
            <v xml:space="preserve">                                0</v>
          </cell>
          <cell r="M14" t="str">
            <v xml:space="preserve">                                0</v>
          </cell>
          <cell r="N14" t="str">
            <v xml:space="preserve">                                0</v>
          </cell>
          <cell r="O14" t="str">
            <v xml:space="preserve">                                0</v>
          </cell>
        </row>
        <row r="15">
          <cell r="C15" t="str">
            <v xml:space="preserve">   Gobierno Federal ( nuevo )</v>
          </cell>
        </row>
        <row r="16">
          <cell r="C16" t="str">
            <v>Otros Deudores</v>
          </cell>
          <cell r="D16">
            <v>262683.53771</v>
          </cell>
          <cell r="E16">
            <v>269259.73888999998</v>
          </cell>
          <cell r="F16">
            <v>266225.90982999996</v>
          </cell>
          <cell r="G16">
            <v>449761.60362999997</v>
          </cell>
          <cell r="H16">
            <v>425993.82749</v>
          </cell>
          <cell r="I16">
            <v>394387.90463999996</v>
          </cell>
          <cell r="J16">
            <v>399421.68121999997</v>
          </cell>
          <cell r="K16">
            <v>399421.68121999997</v>
          </cell>
          <cell r="L16">
            <v>399421.68121999997</v>
          </cell>
          <cell r="M16">
            <v>399421.68121999997</v>
          </cell>
          <cell r="N16">
            <v>399421.68121999997</v>
          </cell>
          <cell r="O16">
            <v>399421.68121999997</v>
          </cell>
        </row>
        <row r="17">
          <cell r="C17" t="str">
            <v>Estimación  P/Ctas. de Cobro Dudoso</v>
          </cell>
          <cell r="D17">
            <v>-66868.896630000032</v>
          </cell>
          <cell r="E17">
            <v>-69611.629020000008</v>
          </cell>
          <cell r="F17">
            <v>-86584.466110000008</v>
          </cell>
          <cell r="G17">
            <v>-73230.674120000025</v>
          </cell>
          <cell r="H17">
            <v>-74857.346270000024</v>
          </cell>
          <cell r="I17">
            <v>-77543.945890000032</v>
          </cell>
          <cell r="J17">
            <v>-78685.878670000035</v>
          </cell>
          <cell r="K17">
            <v>-78685.878670000035</v>
          </cell>
          <cell r="L17">
            <v>-78685.878670000035</v>
          </cell>
          <cell r="M17">
            <v>-78685.878670000035</v>
          </cell>
          <cell r="N17">
            <v>-78685.878670000035</v>
          </cell>
          <cell r="O17">
            <v>-78685.878670000035</v>
          </cell>
        </row>
        <row r="18">
          <cell r="C18" t="str">
            <v>Bursatilización de la Cartera</v>
          </cell>
          <cell r="D18" t="str">
            <v xml:space="preserve">                                0</v>
          </cell>
          <cell r="E18" t="str">
            <v xml:space="preserve">                                0</v>
          </cell>
          <cell r="F18" t="str">
            <v xml:space="preserve">                                0</v>
          </cell>
          <cell r="G18" t="str">
            <v xml:space="preserve">                                0</v>
          </cell>
          <cell r="H18" t="str">
            <v xml:space="preserve">                                0</v>
          </cell>
          <cell r="I18" t="str">
            <v xml:space="preserve">                                0</v>
          </cell>
          <cell r="J18" t="str">
            <v xml:space="preserve">                                0</v>
          </cell>
          <cell r="K18" t="str">
            <v xml:space="preserve">                                0</v>
          </cell>
          <cell r="L18" t="str">
            <v xml:space="preserve">                                0</v>
          </cell>
          <cell r="M18" t="str">
            <v xml:space="preserve">                                0</v>
          </cell>
          <cell r="N18" t="str">
            <v xml:space="preserve">                                0</v>
          </cell>
          <cell r="O18" t="str">
            <v xml:space="preserve">                                0</v>
          </cell>
        </row>
        <row r="19">
          <cell r="C19" t="str">
            <v>Depósitos y Adelantos</v>
          </cell>
          <cell r="D19">
            <v>161760.13686000003</v>
          </cell>
          <cell r="E19">
            <v>151447.95382</v>
          </cell>
          <cell r="F19">
            <v>201652.70879</v>
          </cell>
          <cell r="G19">
            <v>206133.57036999997</v>
          </cell>
          <cell r="H19">
            <v>204096.60086999997</v>
          </cell>
          <cell r="I19">
            <v>212585.00814999998</v>
          </cell>
          <cell r="J19">
            <v>218533.81023</v>
          </cell>
          <cell r="K19">
            <v>218533.81023</v>
          </cell>
          <cell r="L19">
            <v>218533.81023</v>
          </cell>
          <cell r="M19">
            <v>218533.81023</v>
          </cell>
          <cell r="N19">
            <v>218533.81023</v>
          </cell>
          <cell r="O19">
            <v>218533.81023</v>
          </cell>
        </row>
        <row r="20">
          <cell r="C20" t="str">
            <v>Instrumentos Financieros</v>
          </cell>
          <cell r="D20" t="str">
            <v xml:space="preserve">                                0</v>
          </cell>
          <cell r="E20" t="str">
            <v xml:space="preserve">                                0</v>
          </cell>
          <cell r="F20" t="str">
            <v xml:space="preserve">                                0</v>
          </cell>
          <cell r="G20" t="str">
            <v xml:space="preserve">                                0</v>
          </cell>
          <cell r="H20" t="str">
            <v xml:space="preserve">                                0</v>
          </cell>
          <cell r="I20" t="str">
            <v xml:space="preserve">                                0</v>
          </cell>
          <cell r="J20" t="str">
            <v xml:space="preserve">                                0</v>
          </cell>
          <cell r="K20" t="str">
            <v xml:space="preserve">                                0</v>
          </cell>
          <cell r="L20" t="str">
            <v xml:space="preserve">                                0</v>
          </cell>
          <cell r="M20" t="str">
            <v xml:space="preserve">                                0</v>
          </cell>
          <cell r="N20" t="str">
            <v xml:space="preserve">                                0</v>
          </cell>
          <cell r="O20" t="str">
            <v xml:space="preserve">                                0</v>
          </cell>
        </row>
        <row r="21">
          <cell r="C21" t="str">
            <v>Gastos por amortizar</v>
          </cell>
          <cell r="D21" t="str">
            <v xml:space="preserve">                                0</v>
          </cell>
          <cell r="E21" t="str">
            <v xml:space="preserve">                                0</v>
          </cell>
          <cell r="F21" t="str">
            <v xml:space="preserve">                                0</v>
          </cell>
          <cell r="G21" t="str">
            <v xml:space="preserve">                                0</v>
          </cell>
          <cell r="H21" t="str">
            <v xml:space="preserve">                                0</v>
          </cell>
          <cell r="I21" t="str">
            <v xml:space="preserve">                                0</v>
          </cell>
          <cell r="J21" t="str">
            <v xml:space="preserve">                                0</v>
          </cell>
          <cell r="K21" t="str">
            <v xml:space="preserve">                                0</v>
          </cell>
          <cell r="L21" t="str">
            <v xml:space="preserve">                                0</v>
          </cell>
          <cell r="M21" t="str">
            <v xml:space="preserve">                                0</v>
          </cell>
          <cell r="N21" t="str">
            <v xml:space="preserve">                                0</v>
          </cell>
          <cell r="O21" t="str">
            <v xml:space="preserve">                                0</v>
          </cell>
        </row>
        <row r="23">
          <cell r="C23" t="str">
            <v>ACTIVOS MONETARIOS</v>
          </cell>
          <cell r="D23">
            <v>3378483.8552899999</v>
          </cell>
          <cell r="E23">
            <v>3337219.1535299998</v>
          </cell>
          <cell r="F23">
            <v>2876312.4759399998</v>
          </cell>
          <cell r="G23">
            <v>3072912.8725899993</v>
          </cell>
          <cell r="H23">
            <v>3180779.1889499994</v>
          </cell>
          <cell r="I23">
            <v>3080463.8541099997</v>
          </cell>
          <cell r="J23">
            <v>2711352.2672999999</v>
          </cell>
          <cell r="K23">
            <v>2711352.2672999999</v>
          </cell>
          <cell r="L23">
            <v>2711352.2672999999</v>
          </cell>
          <cell r="M23">
            <v>2711352.2672999999</v>
          </cell>
          <cell r="N23">
            <v>2711352.2672999999</v>
          </cell>
          <cell r="O23">
            <v>2711352.2672999999</v>
          </cell>
        </row>
        <row r="26">
          <cell r="C26" t="str">
            <v>Cuentas de Orden Pidiregas</v>
          </cell>
          <cell r="D26">
            <v>264589.39621000004</v>
          </cell>
          <cell r="E26">
            <v>250784.10492999997</v>
          </cell>
          <cell r="F26">
            <v>259866.52466999998</v>
          </cell>
          <cell r="G26">
            <v>259423.65341999999</v>
          </cell>
          <cell r="H26">
            <v>323066.65952999995</v>
          </cell>
          <cell r="I26">
            <v>349651.87604999996</v>
          </cell>
          <cell r="J26">
            <v>-5.9604644775390626E-11</v>
          </cell>
          <cell r="K26">
            <v>-5.9604644775390626E-11</v>
          </cell>
          <cell r="L26">
            <v>-5.9604644775390626E-11</v>
          </cell>
          <cell r="M26">
            <v>-5.9604644775390626E-11</v>
          </cell>
          <cell r="N26">
            <v>-5.9604644775390626E-11</v>
          </cell>
          <cell r="O26">
            <v>-5.9604644775390626E-11</v>
          </cell>
        </row>
        <row r="27">
          <cell r="C27" t="str">
            <v>Deuda Interna</v>
          </cell>
          <cell r="D27" t="str">
            <v xml:space="preserve">                                0</v>
          </cell>
          <cell r="E27" t="str">
            <v xml:space="preserve">                                0</v>
          </cell>
          <cell r="F27" t="str">
            <v xml:space="preserve">                                0</v>
          </cell>
          <cell r="G27" t="str">
            <v xml:space="preserve">                                0</v>
          </cell>
          <cell r="H27" t="str">
            <v xml:space="preserve">                                0</v>
          </cell>
          <cell r="I27" t="str">
            <v xml:space="preserve">                                0</v>
          </cell>
          <cell r="J27" t="str">
            <v xml:space="preserve">                                0</v>
          </cell>
          <cell r="K27" t="str">
            <v xml:space="preserve">                                0</v>
          </cell>
          <cell r="L27" t="str">
            <v xml:space="preserve">                                0</v>
          </cell>
          <cell r="M27" t="str">
            <v xml:space="preserve">                                0</v>
          </cell>
          <cell r="N27" t="str">
            <v xml:space="preserve">                                0</v>
          </cell>
          <cell r="O27" t="str">
            <v xml:space="preserve">                                0</v>
          </cell>
        </row>
        <row r="28">
          <cell r="C28" t="str">
            <v>Deuda Externa</v>
          </cell>
          <cell r="D28" t="str">
            <v xml:space="preserve">                                0</v>
          </cell>
          <cell r="E28" t="str">
            <v xml:space="preserve">                                0</v>
          </cell>
          <cell r="F28" t="str">
            <v xml:space="preserve">                                0</v>
          </cell>
          <cell r="G28" t="str">
            <v xml:space="preserve">                                0</v>
          </cell>
          <cell r="H28" t="str">
            <v xml:space="preserve">                                0</v>
          </cell>
          <cell r="I28" t="str">
            <v xml:space="preserve">                                0</v>
          </cell>
          <cell r="J28" t="str">
            <v xml:space="preserve">                                0</v>
          </cell>
          <cell r="K28" t="str">
            <v xml:space="preserve">                                0</v>
          </cell>
          <cell r="L28" t="str">
            <v xml:space="preserve">                                0</v>
          </cell>
          <cell r="M28" t="str">
            <v xml:space="preserve">                                0</v>
          </cell>
          <cell r="N28" t="str">
            <v xml:space="preserve">                                0</v>
          </cell>
          <cell r="O28" t="str">
            <v xml:space="preserve">                                0</v>
          </cell>
        </row>
        <row r="29">
          <cell r="C29" t="str">
            <v>Arrendamiento de Equipo (LP)</v>
          </cell>
          <cell r="D29">
            <v>0</v>
          </cell>
          <cell r="E29" t="str">
            <v xml:space="preserve">                                0</v>
          </cell>
          <cell r="F29" t="str">
            <v xml:space="preserve">                                0</v>
          </cell>
          <cell r="G29" t="str">
            <v xml:space="preserve">                                0</v>
          </cell>
          <cell r="H29" t="str">
            <v xml:space="preserve">                                0</v>
          </cell>
          <cell r="I29" t="str">
            <v xml:space="preserve">                                0</v>
          </cell>
          <cell r="J29" t="str">
            <v xml:space="preserve">                                0</v>
          </cell>
          <cell r="K29" t="str">
            <v xml:space="preserve">                                0</v>
          </cell>
          <cell r="L29" t="str">
            <v xml:space="preserve">                                0</v>
          </cell>
          <cell r="M29" t="str">
            <v xml:space="preserve">                                0</v>
          </cell>
          <cell r="N29" t="str">
            <v xml:space="preserve">                                0</v>
          </cell>
          <cell r="O29" t="str">
            <v xml:space="preserve">                                0</v>
          </cell>
        </row>
        <row r="30">
          <cell r="C30" t="str">
            <v>Pidiregas LP</v>
          </cell>
          <cell r="D30">
            <v>1.0000007227063179E-5</v>
          </cell>
          <cell r="E30">
            <v>-29883.702450000001</v>
          </cell>
          <cell r="F30">
            <v>-31092.698339999999</v>
          </cell>
          <cell r="G30">
            <v>-24228.89302</v>
          </cell>
          <cell r="H30">
            <v>-24321.048460000002</v>
          </cell>
          <cell r="I30">
            <v>-24549.934300000001</v>
          </cell>
          <cell r="J30">
            <v>-423301.67887</v>
          </cell>
          <cell r="K30">
            <v>-423301.67887</v>
          </cell>
          <cell r="L30">
            <v>-423301.67887</v>
          </cell>
          <cell r="M30">
            <v>-423301.67887</v>
          </cell>
          <cell r="N30">
            <v>-423301.67887</v>
          </cell>
          <cell r="O30">
            <v>-423301.67887</v>
          </cell>
        </row>
        <row r="31">
          <cell r="C31" t="str">
            <v>Instrumentos Financieros (LP)</v>
          </cell>
          <cell r="D31" t="str">
            <v xml:space="preserve">                                0</v>
          </cell>
          <cell r="E31" t="str">
            <v xml:space="preserve">                                0</v>
          </cell>
          <cell r="F31" t="str">
            <v xml:space="preserve">                                0</v>
          </cell>
          <cell r="G31" t="str">
            <v xml:space="preserve">                                0</v>
          </cell>
          <cell r="H31" t="str">
            <v xml:space="preserve">                                0</v>
          </cell>
          <cell r="I31" t="str">
            <v xml:space="preserve">                                0</v>
          </cell>
          <cell r="J31" t="str">
            <v xml:space="preserve">                                0</v>
          </cell>
          <cell r="K31" t="str">
            <v xml:space="preserve">                                0</v>
          </cell>
          <cell r="L31" t="str">
            <v xml:space="preserve">                                0</v>
          </cell>
          <cell r="M31" t="str">
            <v xml:space="preserve">                                0</v>
          </cell>
          <cell r="N31" t="str">
            <v xml:space="preserve">                                0</v>
          </cell>
          <cell r="O31" t="str">
            <v xml:space="preserve">                                0</v>
          </cell>
        </row>
        <row r="32">
          <cell r="C32" t="str">
            <v>Pasivo Largo Plazo</v>
          </cell>
          <cell r="D32">
            <v>-264589.39620000002</v>
          </cell>
          <cell r="E32">
            <v>-280667.80737999995</v>
          </cell>
          <cell r="F32">
            <v>-290959.22300999996</v>
          </cell>
          <cell r="G32">
            <v>-283652.54644000001</v>
          </cell>
          <cell r="H32">
            <v>-347387.70798999997</v>
          </cell>
          <cell r="I32">
            <v>-374201.81034999999</v>
          </cell>
          <cell r="J32">
            <v>-423301.67886999995</v>
          </cell>
          <cell r="K32">
            <v>-423301.67886999995</v>
          </cell>
          <cell r="L32">
            <v>-423301.67886999995</v>
          </cell>
          <cell r="M32">
            <v>-423301.67886999995</v>
          </cell>
          <cell r="N32">
            <v>-423301.67886999995</v>
          </cell>
          <cell r="O32">
            <v>-423301.67886999995</v>
          </cell>
        </row>
        <row r="34">
          <cell r="C34" t="str">
            <v>Arrendamiento de Equipo (CP)</v>
          </cell>
          <cell r="D34" t="str">
            <v xml:space="preserve">                                0</v>
          </cell>
          <cell r="E34" t="str">
            <v xml:space="preserve">                                0</v>
          </cell>
          <cell r="F34" t="str">
            <v xml:space="preserve">                                0</v>
          </cell>
          <cell r="G34" t="str">
            <v xml:space="preserve">                                0</v>
          </cell>
          <cell r="H34" t="str">
            <v xml:space="preserve">                                0</v>
          </cell>
          <cell r="I34" t="str">
            <v xml:space="preserve">                                0</v>
          </cell>
          <cell r="J34" t="str">
            <v xml:space="preserve">                                0</v>
          </cell>
          <cell r="K34" t="str">
            <v xml:space="preserve">                                0</v>
          </cell>
          <cell r="L34" t="str">
            <v xml:space="preserve">                                0</v>
          </cell>
          <cell r="M34" t="str">
            <v xml:space="preserve">                                0</v>
          </cell>
          <cell r="N34" t="str">
            <v xml:space="preserve">                                0</v>
          </cell>
          <cell r="O34" t="str">
            <v xml:space="preserve">                                0</v>
          </cell>
        </row>
        <row r="35">
          <cell r="C35" t="str">
            <v>Depósito de Varios</v>
          </cell>
          <cell r="D35">
            <v>-697498.81648000015</v>
          </cell>
          <cell r="E35">
            <v>-705472.24615999998</v>
          </cell>
          <cell r="F35">
            <v>-714431.52971999999</v>
          </cell>
          <cell r="G35">
            <v>-720760.99105000007</v>
          </cell>
          <cell r="H35">
            <v>-730908.92006000003</v>
          </cell>
          <cell r="I35">
            <v>-750361.47377000016</v>
          </cell>
          <cell r="J35">
            <v>-759813.85920000006</v>
          </cell>
          <cell r="K35">
            <v>-759813.85920000006</v>
          </cell>
          <cell r="L35">
            <v>-759813.85920000006</v>
          </cell>
          <cell r="M35">
            <v>-759813.85920000006</v>
          </cell>
          <cell r="N35">
            <v>-759813.85920000006</v>
          </cell>
          <cell r="O35">
            <v>-759813.85920000006</v>
          </cell>
        </row>
        <row r="36">
          <cell r="C36" t="str">
            <v>Deuda Externa.</v>
          </cell>
          <cell r="D36" t="str">
            <v xml:space="preserve">                                0</v>
          </cell>
          <cell r="E36" t="str">
            <v xml:space="preserve">                                0</v>
          </cell>
          <cell r="F36" t="str">
            <v xml:space="preserve">                                0</v>
          </cell>
          <cell r="G36" t="str">
            <v xml:space="preserve">                                0</v>
          </cell>
          <cell r="H36" t="str">
            <v xml:space="preserve">                                0</v>
          </cell>
          <cell r="I36" t="str">
            <v xml:space="preserve">                                0</v>
          </cell>
          <cell r="J36" t="str">
            <v xml:space="preserve">                                0</v>
          </cell>
          <cell r="K36" t="str">
            <v xml:space="preserve">                                0</v>
          </cell>
          <cell r="L36" t="str">
            <v xml:space="preserve">                                0</v>
          </cell>
          <cell r="M36" t="str">
            <v xml:space="preserve">                                0</v>
          </cell>
          <cell r="N36" t="str">
            <v xml:space="preserve">                                0</v>
          </cell>
          <cell r="O36" t="str">
            <v xml:space="preserve">                                0</v>
          </cell>
        </row>
        <row r="37">
          <cell r="C37" t="str">
            <v>Deuda Interna.</v>
          </cell>
          <cell r="D37" t="str">
            <v xml:space="preserve">                                0</v>
          </cell>
          <cell r="E37" t="str">
            <v xml:space="preserve">                                0</v>
          </cell>
          <cell r="F37" t="str">
            <v xml:space="preserve">                                0</v>
          </cell>
          <cell r="G37" t="str">
            <v xml:space="preserve">                                0</v>
          </cell>
          <cell r="H37" t="str">
            <v xml:space="preserve">                                0</v>
          </cell>
          <cell r="I37" t="str">
            <v xml:space="preserve">                                0</v>
          </cell>
          <cell r="J37" t="str">
            <v xml:space="preserve">                                0</v>
          </cell>
          <cell r="K37" t="str">
            <v xml:space="preserve">                                0</v>
          </cell>
          <cell r="L37" t="str">
            <v xml:space="preserve">                                0</v>
          </cell>
          <cell r="M37" t="str">
            <v xml:space="preserve">                                0</v>
          </cell>
          <cell r="N37" t="str">
            <v xml:space="preserve">                                0</v>
          </cell>
          <cell r="O37" t="str">
            <v xml:space="preserve">                                0</v>
          </cell>
        </row>
        <row r="38">
          <cell r="C38" t="str">
            <v>DIFERIDO</v>
          </cell>
          <cell r="D38" t="str">
            <v xml:space="preserve">                                0</v>
          </cell>
          <cell r="E38" t="str">
            <v xml:space="preserve">                                0</v>
          </cell>
          <cell r="F38" t="str">
            <v xml:space="preserve">                                0</v>
          </cell>
          <cell r="G38" t="str">
            <v xml:space="preserve">                                0</v>
          </cell>
          <cell r="H38" t="str">
            <v xml:space="preserve">                                0</v>
          </cell>
          <cell r="I38" t="str">
            <v xml:space="preserve">                                0</v>
          </cell>
          <cell r="J38" t="str">
            <v xml:space="preserve">                                0</v>
          </cell>
          <cell r="K38" t="str">
            <v xml:space="preserve">                                0</v>
          </cell>
          <cell r="L38" t="str">
            <v xml:space="preserve">                                0</v>
          </cell>
          <cell r="M38" t="str">
            <v xml:space="preserve">                                0</v>
          </cell>
          <cell r="N38" t="str">
            <v xml:space="preserve">                                0</v>
          </cell>
          <cell r="O38" t="str">
            <v xml:space="preserve">                                0</v>
          </cell>
        </row>
        <row r="39">
          <cell r="C39" t="str">
            <v>Empleados</v>
          </cell>
          <cell r="D39">
            <v>-37027.542020000008</v>
          </cell>
          <cell r="E39">
            <v>-31060.487339999996</v>
          </cell>
          <cell r="F39">
            <v>-47147.703589999997</v>
          </cell>
          <cell r="G39">
            <v>-5562.6274999999923</v>
          </cell>
          <cell r="H39">
            <v>-18856.976029999994</v>
          </cell>
          <cell r="I39">
            <v>-29308.119839999996</v>
          </cell>
          <cell r="J39">
            <v>-38629.349709999995</v>
          </cell>
          <cell r="K39">
            <v>-38629.349709999995</v>
          </cell>
          <cell r="L39">
            <v>-38629.349709999995</v>
          </cell>
          <cell r="M39">
            <v>-38629.349709999995</v>
          </cell>
          <cell r="N39">
            <v>-38629.349709999995</v>
          </cell>
          <cell r="O39">
            <v>-38629.349709999995</v>
          </cell>
        </row>
        <row r="40">
          <cell r="C40" t="str">
            <v>I.V.A. por Pagar</v>
          </cell>
          <cell r="D40">
            <v>-104504.74124000003</v>
          </cell>
          <cell r="E40">
            <v>-34435.580710000017</v>
          </cell>
          <cell r="F40">
            <v>-225297.75122000003</v>
          </cell>
          <cell r="G40">
            <v>-105572.68746000004</v>
          </cell>
          <cell r="H40">
            <v>-105617.56746000003</v>
          </cell>
          <cell r="I40">
            <v>-121310.17045000005</v>
          </cell>
          <cell r="J40">
            <v>-231695.56972000009</v>
          </cell>
          <cell r="K40">
            <v>-231695.56972000009</v>
          </cell>
          <cell r="L40">
            <v>-231695.56972000009</v>
          </cell>
          <cell r="M40">
            <v>-231695.56972000009</v>
          </cell>
          <cell r="N40">
            <v>-231695.56972000009</v>
          </cell>
          <cell r="O40">
            <v>-231695.56972000009</v>
          </cell>
        </row>
        <row r="41">
          <cell r="C41" t="str">
            <v>410E0  Traspaso de I.V.A.  entre Areas.</v>
          </cell>
          <cell r="D41">
            <v>-1429184.2257100001</v>
          </cell>
          <cell r="E41">
            <v>-104504.74123999999</v>
          </cell>
          <cell r="F41">
            <v>-34435.580709999995</v>
          </cell>
          <cell r="G41">
            <v>-259733.23632000005</v>
          </cell>
          <cell r="H41">
            <v>-365305.92378000007</v>
          </cell>
          <cell r="I41">
            <v>-470923.49124000012</v>
          </cell>
          <cell r="J41">
            <v>-470923.49124000012</v>
          </cell>
          <cell r="K41">
            <v>-470923.49124000012</v>
          </cell>
          <cell r="L41">
            <v>-470923.49124000012</v>
          </cell>
          <cell r="M41">
            <v>-470923.49124000012</v>
          </cell>
          <cell r="N41">
            <v>-470923.49124000012</v>
          </cell>
          <cell r="O41">
            <v>-470923.49124000012</v>
          </cell>
        </row>
        <row r="42">
          <cell r="C42" t="str">
            <v>Impuestos y Derechos</v>
          </cell>
          <cell r="D42">
            <v>-29022.67037</v>
          </cell>
          <cell r="E42">
            <v>-24354.620559999999</v>
          </cell>
          <cell r="F42">
            <v>-18251.857629999999</v>
          </cell>
          <cell r="G42">
            <v>-30900.386839999999</v>
          </cell>
          <cell r="H42">
            <v>-21755.1456</v>
          </cell>
          <cell r="I42">
            <v>-18851.633810000003</v>
          </cell>
          <cell r="J42">
            <v>-19619.149810000003</v>
          </cell>
          <cell r="K42">
            <v>-19619.149810000003</v>
          </cell>
          <cell r="L42">
            <v>-19619.149810000003</v>
          </cell>
          <cell r="M42">
            <v>-19619.149810000003</v>
          </cell>
          <cell r="N42">
            <v>-19619.149810000003</v>
          </cell>
          <cell r="O42">
            <v>-19619.149810000003</v>
          </cell>
        </row>
        <row r="43">
          <cell r="C43" t="str">
            <v>Intereses por Pagar Arrendamiento</v>
          </cell>
          <cell r="D43" t="str">
            <v xml:space="preserve">                                0</v>
          </cell>
          <cell r="E43" t="str">
            <v xml:space="preserve">                                0</v>
          </cell>
          <cell r="F43" t="str">
            <v xml:space="preserve">                                0</v>
          </cell>
          <cell r="G43" t="str">
            <v xml:space="preserve">                                0</v>
          </cell>
          <cell r="H43" t="str">
            <v xml:space="preserve">                                0</v>
          </cell>
          <cell r="I43" t="str">
            <v xml:space="preserve">                                0</v>
          </cell>
          <cell r="J43" t="str">
            <v xml:space="preserve">                                0</v>
          </cell>
          <cell r="K43" t="str">
            <v xml:space="preserve">                                0</v>
          </cell>
          <cell r="L43" t="str">
            <v xml:space="preserve">                                0</v>
          </cell>
          <cell r="M43" t="str">
            <v xml:space="preserve">                                0</v>
          </cell>
          <cell r="N43" t="str">
            <v xml:space="preserve">                                0</v>
          </cell>
          <cell r="O43" t="str">
            <v xml:space="preserve">                                0</v>
          </cell>
        </row>
        <row r="44">
          <cell r="C44" t="str">
            <v>Intereses por Pagar Deuda</v>
          </cell>
          <cell r="D44" t="str">
            <v xml:space="preserve">                                0</v>
          </cell>
          <cell r="E44" t="str">
            <v xml:space="preserve">                                0</v>
          </cell>
          <cell r="F44" t="str">
            <v xml:space="preserve">                                0</v>
          </cell>
          <cell r="G44" t="str">
            <v xml:space="preserve">                                0</v>
          </cell>
          <cell r="H44" t="str">
            <v xml:space="preserve">                                0</v>
          </cell>
          <cell r="I44" t="str">
            <v xml:space="preserve">                                0</v>
          </cell>
          <cell r="J44" t="str">
            <v xml:space="preserve">                                0</v>
          </cell>
          <cell r="K44" t="str">
            <v xml:space="preserve">                                0</v>
          </cell>
          <cell r="L44" t="str">
            <v xml:space="preserve">                                0</v>
          </cell>
          <cell r="M44" t="str">
            <v xml:space="preserve">                                0</v>
          </cell>
          <cell r="N44" t="str">
            <v xml:space="preserve">                                0</v>
          </cell>
          <cell r="O44" t="str">
            <v xml:space="preserve">                                0</v>
          </cell>
        </row>
        <row r="45">
          <cell r="C45" t="str">
            <v>Intereses por Pagar Pidiregas</v>
          </cell>
          <cell r="D45">
            <v>-3225.2802500000007</v>
          </cell>
          <cell r="E45">
            <v>-3123.9848299999981</v>
          </cell>
          <cell r="F45">
            <v>-5234.1203099999984</v>
          </cell>
          <cell r="G45">
            <v>-5102.1936799999985</v>
          </cell>
          <cell r="H45">
            <v>-2427.4182699999988</v>
          </cell>
          <cell r="I45">
            <v>-4023.104049999999</v>
          </cell>
          <cell r="J45">
            <v>-39.461619999999179</v>
          </cell>
          <cell r="K45">
            <v>-39.461619999999179</v>
          </cell>
          <cell r="L45">
            <v>-39.461619999999179</v>
          </cell>
          <cell r="M45">
            <v>-39.461619999999179</v>
          </cell>
          <cell r="N45">
            <v>-39.461619999999179</v>
          </cell>
          <cell r="O45">
            <v>-39.461619999999179</v>
          </cell>
        </row>
        <row r="46">
          <cell r="C46" t="str">
            <v>Intereses por Cobertura de tasa</v>
          </cell>
          <cell r="D46" t="str">
            <v xml:space="preserve">                                0</v>
          </cell>
          <cell r="E46" t="str">
            <v xml:space="preserve">                                0</v>
          </cell>
          <cell r="F46" t="str">
            <v xml:space="preserve">                                0</v>
          </cell>
          <cell r="G46" t="str">
            <v xml:space="preserve">                                0</v>
          </cell>
          <cell r="H46" t="str">
            <v xml:space="preserve">                                0</v>
          </cell>
          <cell r="I46" t="str">
            <v xml:space="preserve">                                0</v>
          </cell>
          <cell r="J46" t="str">
            <v xml:space="preserve">                                0</v>
          </cell>
          <cell r="K46" t="str">
            <v xml:space="preserve">                                0</v>
          </cell>
          <cell r="L46" t="str">
            <v xml:space="preserve">                                0</v>
          </cell>
          <cell r="M46" t="str">
            <v xml:space="preserve">                                0</v>
          </cell>
          <cell r="N46" t="str">
            <v xml:space="preserve">                                0</v>
          </cell>
          <cell r="O46" t="str">
            <v xml:space="preserve">                                0</v>
          </cell>
        </row>
        <row r="47">
          <cell r="C47" t="str">
            <v>Otros Pasivos</v>
          </cell>
          <cell r="D47">
            <v>-697256.75413000036</v>
          </cell>
          <cell r="E47">
            <v>-696828.1440099997</v>
          </cell>
          <cell r="F47">
            <v>-676163.45894999977</v>
          </cell>
          <cell r="G47">
            <v>-688845.97851999989</v>
          </cell>
          <cell r="H47">
            <v>-730666.7072399999</v>
          </cell>
          <cell r="I47">
            <v>-794529.26901000005</v>
          </cell>
          <cell r="J47">
            <v>-814949.60533000005</v>
          </cell>
          <cell r="K47">
            <v>-814949.60533000005</v>
          </cell>
          <cell r="L47">
            <v>-814949.60533000005</v>
          </cell>
          <cell r="M47">
            <v>-814949.60533000005</v>
          </cell>
          <cell r="N47">
            <v>-814949.60533000005</v>
          </cell>
          <cell r="O47">
            <v>-814949.60533000005</v>
          </cell>
        </row>
        <row r="48">
          <cell r="C48" t="str">
            <v>Pidiregas CP</v>
          </cell>
          <cell r="D48">
            <v>-33314.275940000007</v>
          </cell>
          <cell r="E48">
            <v>-35913.141260000004</v>
          </cell>
          <cell r="F48">
            <v>-37122.201460000011</v>
          </cell>
          <cell r="G48">
            <v>-37065.164880000011</v>
          </cell>
          <cell r="H48">
            <v>-45552.452900000011</v>
          </cell>
          <cell r="I48">
            <v>-49099.868520000011</v>
          </cell>
          <cell r="J48">
            <v>-7.4505805969238283E-12</v>
          </cell>
          <cell r="K48">
            <v>-7.4505805969238283E-12</v>
          </cell>
          <cell r="L48">
            <v>-7.4505805969238283E-12</v>
          </cell>
          <cell r="M48">
            <v>-7.4505805969238283E-12</v>
          </cell>
          <cell r="N48">
            <v>-7.4505805969238283E-12</v>
          </cell>
          <cell r="O48">
            <v>-7.4505805969238283E-12</v>
          </cell>
        </row>
        <row r="49">
          <cell r="C49" t="str">
            <v>Proveedores y Contratistas</v>
          </cell>
          <cell r="D49">
            <v>-109173.91660000006</v>
          </cell>
          <cell r="E49">
            <v>-128495.26784999999</v>
          </cell>
          <cell r="F49">
            <v>-130161.13397</v>
          </cell>
          <cell r="G49">
            <v>-207112.40309000004</v>
          </cell>
          <cell r="H49">
            <v>-148574.74932000006</v>
          </cell>
          <cell r="I49">
            <v>-114339.82808000004</v>
          </cell>
          <cell r="J49">
            <v>-111401.41060000003</v>
          </cell>
          <cell r="K49">
            <v>-111401.41060000003</v>
          </cell>
          <cell r="L49">
            <v>-111401.41060000003</v>
          </cell>
          <cell r="M49">
            <v>-111401.41060000003</v>
          </cell>
          <cell r="N49">
            <v>-111401.41060000003</v>
          </cell>
          <cell r="O49">
            <v>-111401.41060000003</v>
          </cell>
        </row>
        <row r="50">
          <cell r="C50" t="str">
            <v>Tesorería de la Federación</v>
          </cell>
        </row>
        <row r="52">
          <cell r="C52" t="str">
            <v>Pasivo a Corto Plazo</v>
          </cell>
          <cell r="D52">
            <v>-3140208.2227400006</v>
          </cell>
          <cell r="E52">
            <v>-1764188.2139599994</v>
          </cell>
          <cell r="F52">
            <v>-1888245.3375600001</v>
          </cell>
          <cell r="G52">
            <v>-2060655.66934</v>
          </cell>
          <cell r="H52">
            <v>-2169665.8606600002</v>
          </cell>
          <cell r="I52">
            <v>-2352746.9587700004</v>
          </cell>
          <cell r="J52">
            <v>-2447071.8972300002</v>
          </cell>
          <cell r="K52">
            <v>-2447071.8972300002</v>
          </cell>
          <cell r="L52">
            <v>-2447071.8972300002</v>
          </cell>
          <cell r="M52">
            <v>-2447071.8972300002</v>
          </cell>
          <cell r="N52">
            <v>-2447071.8972300002</v>
          </cell>
          <cell r="O52">
            <v>-2447071.8972300002</v>
          </cell>
        </row>
        <row r="55">
          <cell r="C55" t="str">
            <v>Desmantelamiento Planta Nuclear</v>
          </cell>
          <cell r="D55" t="str">
            <v xml:space="preserve">                                0</v>
          </cell>
          <cell r="E55" t="str">
            <v xml:space="preserve">                                0</v>
          </cell>
          <cell r="F55" t="str">
            <v xml:space="preserve">                                0</v>
          </cell>
          <cell r="G55" t="str">
            <v xml:space="preserve">                                0</v>
          </cell>
          <cell r="H55" t="str">
            <v xml:space="preserve">                                0</v>
          </cell>
          <cell r="I55" t="str">
            <v xml:space="preserve">                                0</v>
          </cell>
          <cell r="J55" t="str">
            <v xml:space="preserve">                                0</v>
          </cell>
          <cell r="K55" t="str">
            <v xml:space="preserve">                                0</v>
          </cell>
          <cell r="L55" t="str">
            <v xml:space="preserve">                                0</v>
          </cell>
          <cell r="M55" t="str">
            <v xml:space="preserve">                                0</v>
          </cell>
          <cell r="N55" t="str">
            <v xml:space="preserve">                                0</v>
          </cell>
          <cell r="O55" t="str">
            <v xml:space="preserve">                                0</v>
          </cell>
        </row>
        <row r="56">
          <cell r="C56" t="str">
            <v>RESERVAS</v>
          </cell>
          <cell r="D56">
            <v>0</v>
          </cell>
          <cell r="E56">
            <v>0</v>
          </cell>
          <cell r="F56">
            <v>0</v>
          </cell>
          <cell r="G56">
            <v>0</v>
          </cell>
          <cell r="H56">
            <v>0</v>
          </cell>
          <cell r="I56">
            <v>0</v>
          </cell>
          <cell r="J56">
            <v>0</v>
          </cell>
          <cell r="K56">
            <v>0</v>
          </cell>
          <cell r="L56">
            <v>0</v>
          </cell>
          <cell r="M56">
            <v>0</v>
          </cell>
          <cell r="N56">
            <v>0</v>
          </cell>
          <cell r="O56">
            <v>0</v>
          </cell>
        </row>
      </sheetData>
      <sheetData sheetId="6"/>
      <sheetData sheetId="7"/>
      <sheetData sheetId="8"/>
      <sheetData sheetId="9"/>
      <sheetData sheetId="10"/>
      <sheetData sheetId="11"/>
      <sheetData sheetId="12"/>
      <sheetData sheetId="13"/>
      <sheetData sheetId="14"/>
      <sheetData sheetId="15"/>
      <sheetData sheetId="16">
        <row r="1">
          <cell r="D1" t="str">
            <v>2006</v>
          </cell>
        </row>
      </sheetData>
      <sheetData sheetId="17"/>
      <sheetData sheetId="18"/>
      <sheetData sheetId="19"/>
      <sheetData sheetId="20"/>
      <sheetData sheetId="21"/>
      <sheetData sheetId="22"/>
      <sheetData sheetId="23"/>
      <sheetData sheetId="24"/>
      <sheetData sheetId="25"/>
      <sheetData sheetId="26"/>
      <sheetData sheetId="27">
        <row r="1">
          <cell r="D1" t="str">
            <v>2006</v>
          </cell>
        </row>
      </sheetData>
      <sheetData sheetId="28"/>
      <sheetData sheetId="29"/>
      <sheetData sheetId="30"/>
      <sheetData sheetId="31"/>
      <sheetData sheetId="32"/>
      <sheetData sheetId="33"/>
      <sheetData sheetId="34">
        <row r="1">
          <cell r="B1">
            <v>0</v>
          </cell>
        </row>
      </sheetData>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or_publico"/>
      <sheetName val="consumos area sector public"/>
      <sheetName val="Calor 99-09"/>
      <sheetName val="Combustible"/>
      <sheetName val="RESUMEN   PIES CUBICOS"/>
      <sheetName val="CTRLS 99"/>
      <sheetName val="Centrales"/>
      <sheetName val="Cuadro 5"/>
      <sheetName val="9"/>
      <sheetName val="4"/>
      <sheetName val="5"/>
      <sheetName val="3"/>
      <sheetName val="6"/>
      <sheetName val="1"/>
      <sheetName val="2"/>
      <sheetName val="8"/>
      <sheetName val="pasajeros-2006p"/>
    </sheetNames>
    <sheetDataSet>
      <sheetData sheetId="0" refreshError="1"/>
      <sheetData sheetId="1" refreshError="1"/>
      <sheetData sheetId="2" refreshError="1"/>
      <sheetData sheetId="3" refreshError="1"/>
      <sheetData sheetId="4" refreshError="1"/>
      <sheetData sheetId="5" refreshError="1"/>
      <sheetData sheetId="6" refreshError="1">
        <row r="7">
          <cell r="CV7" t="str">
            <v>ENERO</v>
          </cell>
          <cell r="CW7" t="str">
            <v>FEBRERO</v>
          </cell>
          <cell r="CX7" t="str">
            <v>MARZO</v>
          </cell>
          <cell r="CY7" t="str">
            <v>ABRIL</v>
          </cell>
          <cell r="CZ7" t="str">
            <v>MAYO</v>
          </cell>
          <cell r="DA7" t="str">
            <v>JUNIO</v>
          </cell>
          <cell r="DB7" t="str">
            <v>JULIO</v>
          </cell>
          <cell r="DC7" t="str">
            <v>AGOSTO</v>
          </cell>
          <cell r="DD7" t="str">
            <v>SEPTIEMBRE</v>
          </cell>
          <cell r="DE7" t="str">
            <v>OCTUBRE</v>
          </cell>
          <cell r="DF7" t="str">
            <v>NOVIEMBRE</v>
          </cell>
          <cell r="DG7" t="str">
            <v>DICIEMBRE</v>
          </cell>
        </row>
        <row r="118">
          <cell r="CF118">
            <v>2406.7590321798743</v>
          </cell>
          <cell r="CG118">
            <v>2407.2674455440128</v>
          </cell>
          <cell r="CH118">
            <v>2413.1781608751899</v>
          </cell>
          <cell r="CI118">
            <v>2403.2429217072472</v>
          </cell>
          <cell r="CJ118">
            <v>2414.7379635568864</v>
          </cell>
          <cell r="CK118">
            <v>2427.1639497431202</v>
          </cell>
          <cell r="CL118">
            <v>2446.7294570975864</v>
          </cell>
          <cell r="CM118">
            <v>2441.1751665527431</v>
          </cell>
          <cell r="CN118">
            <v>2446.895588272017</v>
          </cell>
          <cell r="CO118">
            <v>2448.2178533421975</v>
          </cell>
          <cell r="CP118">
            <v>2426.7292120707493</v>
          </cell>
          <cell r="CQ118">
            <v>2413.0251849207539</v>
          </cell>
          <cell r="CV118">
            <v>35.733097670471523</v>
          </cell>
          <cell r="CW118">
            <v>35.725550862811502</v>
          </cell>
          <cell r="CX118">
            <v>35.638046523254999</v>
          </cell>
          <cell r="CY118">
            <v>35.785377661729875</v>
          </cell>
          <cell r="CZ118">
            <v>35.615026087341732</v>
          </cell>
          <cell r="DA118">
            <v>35.432693195395764</v>
          </cell>
          <cell r="DB118">
            <v>35.14935225743794</v>
          </cell>
          <cell r="DC118">
            <v>35.229325918310685</v>
          </cell>
          <cell r="DD118">
            <v>35.146965803680374</v>
          </cell>
          <cell r="DE118">
            <v>35.127983177137729</v>
          </cell>
          <cell r="DF118">
            <v>35.439040803727572</v>
          </cell>
          <cell r="DG118">
            <v>35.640305830043509</v>
          </cell>
        </row>
        <row r="129">
          <cell r="CF129">
            <v>2406.7590321798748</v>
          </cell>
          <cell r="CG129">
            <v>2407.0026623731724</v>
          </cell>
          <cell r="CH129">
            <v>2409.1583480680524</v>
          </cell>
          <cell r="CI129">
            <v>2407.6349942781885</v>
          </cell>
          <cell r="CJ129">
            <v>2409.2042600296713</v>
          </cell>
          <cell r="CK129">
            <v>2412.4322739015615</v>
          </cell>
          <cell r="CL129">
            <v>2417.269042026237</v>
          </cell>
          <cell r="CM129">
            <v>2420.5236905437814</v>
          </cell>
          <cell r="CN129">
            <v>2423.3665422624281</v>
          </cell>
          <cell r="CO129">
            <v>2425.7505587133523</v>
          </cell>
          <cell r="CP129">
            <v>2425.8319947366267</v>
          </cell>
          <cell r="CQ129">
            <v>2424.7915462491947</v>
          </cell>
          <cell r="CV129">
            <v>35.733097670471508</v>
          </cell>
          <cell r="CW129">
            <v>35.729480864545756</v>
          </cell>
          <cell r="CX129">
            <v>35.697510558049736</v>
          </cell>
          <cell r="CY129">
            <v>35.72009701244442</v>
          </cell>
          <cell r="CZ129">
            <v>35.696830274205887</v>
          </cell>
          <cell r="DA129">
            <v>35.649065259388998</v>
          </cell>
          <cell r="DB129">
            <v>35.577734240986288</v>
          </cell>
          <cell r="DC129">
            <v>35.529896237806483</v>
          </cell>
          <cell r="DD129">
            <v>35.488216110256033</v>
          </cell>
          <cell r="DE129">
            <v>35.45333845528986</v>
          </cell>
          <cell r="DF129">
            <v>35.45214827439446</v>
          </cell>
          <cell r="DG129">
            <v>35.467360358957087</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2"/>
      <sheetName val="GA3"/>
      <sheetName val="GA4"/>
      <sheetName val="GA5"/>
      <sheetName val="Sub T&amp;T 2014"/>
      <sheetName val="DIST2014"/>
      <sheetName val="Cenace 2014"/>
      <sheetName val="RM´s"/>
      <sheetName val="Mtto 2014"/>
      <sheetName val="Otros Proy 2014"/>
      <sheetName val="Inv PRC"/>
      <sheetName val="PISE CFE"/>
      <sheetName val="PISE CFE dolares"/>
      <sheetName val="PISE CFE colchon"/>
      <sheetName val="Contenido"/>
      <sheetName val="Gráfico1"/>
      <sheetName val="Datos grafico 7.1"/>
      <sheetName val="cuadro 7.1"/>
      <sheetName val="Cuadros 7.2"/>
      <sheetName val="cuadro 7.3"/>
      <sheetName val="cuadro 7.4"/>
      <sheetName val="cuadro 7.5"/>
      <sheetName val="cuadro 7.6"/>
      <sheetName val="cuadro 7.7"/>
      <sheetName val="cuadro 7.8"/>
      <sheetName val="cuadro 7.9"/>
      <sheetName val="cuadro 7.10"/>
      <sheetName val="cuadro 7.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D1">
            <v>12.5</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ograma de eventos"/>
      <sheetName val="Programa detallado"/>
      <sheetName val="Programa de inv"/>
      <sheetName val="datos base"/>
      <sheetName val="PEL"/>
      <sheetName val="Costos marginales"/>
      <sheetName val="Ingresos"/>
      <sheetName val="evaluación financiera"/>
      <sheetName val="Cuadro III"/>
      <sheetName val="Flujo Neto"/>
      <sheetName val="Inversión Directa USD corr"/>
      <sheetName val="Inversión Directa Pesos corr"/>
      <sheetName val="sens fin VPN=0"/>
      <sheetName val="Gráfica económica SDP"/>
      <sheetName val="amortización"/>
      <sheetName val="datos UIDEP"/>
      <sheetName val="Tabla Estimación"/>
      <sheetName val="TRI"/>
      <sheetName val="Opciones"/>
      <sheetName val="Base de Datos"/>
    </sheetNames>
    <sheetDataSet>
      <sheetData sheetId="0" refreshError="1"/>
      <sheetData sheetId="1" refreshError="1"/>
      <sheetData sheetId="2" refreshError="1"/>
      <sheetData sheetId="3" refreshError="1"/>
      <sheetData sheetId="4">
        <row r="11">
          <cell r="E11">
            <v>12.8</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AR"/>
      <sheetName val="M_Fuji"/>
      <sheetName val="B_R"/>
      <sheetName val="Co_R"/>
      <sheetName val="G_R"/>
      <sheetName val="Ca_R"/>
      <sheetName val="B_A"/>
      <sheetName val="Co_A"/>
      <sheetName val="G_A"/>
      <sheetName val="Ca_A"/>
      <sheetName val="B_B"/>
      <sheetName val="Co_B"/>
      <sheetName val="G_B"/>
      <sheetName val="Ca_B"/>
      <sheetName val="Nivelados"/>
      <sheetName val="1950"/>
      <sheetName val="2000"/>
      <sheetName val="Graficas 09-23"/>
      <sheetName val="Graficas 09-38"/>
    </sheetNames>
    <sheetDataSet>
      <sheetData sheetId="0" refreshError="1"/>
      <sheetData sheetId="1" refreshError="1"/>
      <sheetData sheetId="2"/>
      <sheetData sheetId="3"/>
      <sheetData sheetId="4"/>
      <sheetData sheetId="5"/>
      <sheetData sheetId="6">
        <row r="2">
          <cell r="B2" t="str">
            <v>Escenario de Precios de Combustibles 2009 - 2038</v>
          </cell>
          <cell r="AF2" t="str">
            <v xml:space="preserve">Escenario Alto - Básicos </v>
          </cell>
        </row>
        <row r="3">
          <cell r="Y3" t="str">
            <v>Nivelado</v>
          </cell>
          <cell r="Z3" t="str">
            <v>TMCA</v>
          </cell>
          <cell r="AA3" t="str">
            <v>Nivelado</v>
          </cell>
          <cell r="AB3" t="str">
            <v>TMCA</v>
          </cell>
          <cell r="AC3" t="str">
            <v>Poder</v>
          </cell>
          <cell r="AD3" t="str">
            <v>Nivelado</v>
          </cell>
          <cell r="AE3" t="str">
            <v>TMCA</v>
          </cell>
          <cell r="AF3" t="str">
            <v>Poder</v>
          </cell>
        </row>
        <row r="4">
          <cell r="D4" t="str">
            <v>Unidades</v>
          </cell>
          <cell r="F4">
            <v>2000</v>
          </cell>
          <cell r="G4">
            <v>2001</v>
          </cell>
          <cell r="H4">
            <v>2002</v>
          </cell>
          <cell r="I4">
            <v>2003</v>
          </cell>
          <cell r="J4">
            <v>2004</v>
          </cell>
          <cell r="K4">
            <v>2005</v>
          </cell>
          <cell r="L4" t="str">
            <v>2006</v>
          </cell>
          <cell r="M4" t="str">
            <v>2007 *</v>
          </cell>
          <cell r="N4">
            <v>2008</v>
          </cell>
          <cell r="O4">
            <v>2009</v>
          </cell>
          <cell r="P4">
            <v>2010</v>
          </cell>
          <cell r="Q4">
            <v>2015</v>
          </cell>
          <cell r="R4">
            <v>2020</v>
          </cell>
          <cell r="S4">
            <v>2025</v>
          </cell>
          <cell r="T4">
            <v>2030</v>
          </cell>
          <cell r="U4">
            <v>2035</v>
          </cell>
          <cell r="V4">
            <v>2036</v>
          </cell>
          <cell r="W4">
            <v>2037</v>
          </cell>
          <cell r="X4">
            <v>2038</v>
          </cell>
          <cell r="Y4" t="str">
            <v>09 -19</v>
          </cell>
          <cell r="Z4" t="str">
            <v>09-19</v>
          </cell>
          <cell r="AA4" t="str">
            <v>09-38</v>
          </cell>
          <cell r="AB4" t="str">
            <v>09-38</v>
          </cell>
          <cell r="AC4" t="str">
            <v>Calorífico</v>
          </cell>
          <cell r="AD4" t="str">
            <v>08-18</v>
          </cell>
          <cell r="AE4" t="str">
            <v>08-18</v>
          </cell>
          <cell r="AF4" t="str">
            <v>Calorífico</v>
          </cell>
        </row>
        <row r="5">
          <cell r="B5" t="str">
            <v>Escenario Alto</v>
          </cell>
          <cell r="AD5" t="str">
            <v>TD=12%</v>
          </cell>
        </row>
        <row r="6">
          <cell r="B6" t="str">
            <v>-----   Crudo   -----</v>
          </cell>
          <cell r="AF6" t="str">
            <v>Mill.BTU / Bl</v>
          </cell>
        </row>
        <row r="7">
          <cell r="B7" t="str">
            <v>Externo</v>
          </cell>
        </row>
        <row r="8">
          <cell r="C8" t="str">
            <v xml:space="preserve">USA Imported Oil </v>
          </cell>
          <cell r="D8" t="str">
            <v>(Dll.09 / Bl.)</v>
          </cell>
          <cell r="F8">
            <v>33.539643843482466</v>
          </cell>
          <cell r="G8">
            <v>26.013150482360981</v>
          </cell>
          <cell r="H8">
            <v>27.554378376108001</v>
          </cell>
          <cell r="I8">
            <v>31.533642429057029</v>
          </cell>
          <cell r="J8">
            <v>39.712390016243738</v>
          </cell>
          <cell r="K8">
            <v>52.34070076030968</v>
          </cell>
          <cell r="L8">
            <v>61.248657118340809</v>
          </cell>
          <cell r="M8">
            <v>67.748998962973644</v>
          </cell>
          <cell r="N8">
            <v>91.759419999999992</v>
          </cell>
          <cell r="O8">
            <v>45.731079068792162</v>
          </cell>
          <cell r="P8">
            <v>51.365598130492891</v>
          </cell>
          <cell r="Q8">
            <v>87.310641812302677</v>
          </cell>
          <cell r="R8">
            <v>96.239542776169301</v>
          </cell>
          <cell r="S8">
            <v>104.13390776967175</v>
          </cell>
          <cell r="T8">
            <v>109.02335704163778</v>
          </cell>
          <cell r="U8">
            <v>114.19644408748705</v>
          </cell>
          <cell r="V8">
            <v>115.27871211897667</v>
          </cell>
          <cell r="W8">
            <v>116.36098015046628</v>
          </cell>
          <cell r="X8">
            <v>117.44324818195589</v>
          </cell>
          <cell r="Y8">
            <v>77.545047163109729</v>
          </cell>
          <cell r="Z8">
            <v>3.3973956618391643E-3</v>
          </cell>
          <cell r="AA8">
            <v>84.51247448731894</v>
          </cell>
          <cell r="AB8">
            <v>8.2600969216288789E-3</v>
          </cell>
          <cell r="AC8">
            <v>5.98</v>
          </cell>
          <cell r="AD8">
            <v>77.545047163109729</v>
          </cell>
          <cell r="AE8">
            <v>3.3973956618391643E-3</v>
          </cell>
          <cell r="AF8">
            <v>5.98</v>
          </cell>
        </row>
        <row r="9">
          <cell r="C9" t="str">
            <v xml:space="preserve">WTI Spot </v>
          </cell>
          <cell r="D9" t="str">
            <v>(Dll.09 / Bl.)</v>
          </cell>
          <cell r="F9">
            <v>36.684881520812773</v>
          </cell>
          <cell r="G9">
            <v>30.60629086737617</v>
          </cell>
          <cell r="H9">
            <v>30.309777804313274</v>
          </cell>
          <cell r="I9">
            <v>35.388860328620332</v>
          </cell>
          <cell r="J9">
            <v>45.81225308186206</v>
          </cell>
          <cell r="K9">
            <v>60.452929121927653</v>
          </cell>
          <cell r="L9">
            <v>68.482435307872208</v>
          </cell>
          <cell r="M9">
            <v>73.011639157654955</v>
          </cell>
          <cell r="N9">
            <v>98.446708333333348</v>
          </cell>
          <cell r="O9">
            <v>48.336076232525578</v>
          </cell>
          <cell r="P9">
            <v>54.271747512275709</v>
          </cell>
          <cell r="Q9">
            <v>92.137971957540458</v>
          </cell>
          <cell r="R9">
            <v>101.54410235315919</v>
          </cell>
          <cell r="S9">
            <v>109.8604031857015</v>
          </cell>
          <cell r="T9">
            <v>115.01118239145042</v>
          </cell>
          <cell r="U9">
            <v>120.46075916445484</v>
          </cell>
          <cell r="V9">
            <v>121.60087195867185</v>
          </cell>
          <cell r="W9">
            <v>122.74098475288885</v>
          </cell>
          <cell r="X9">
            <v>123.88109754710587</v>
          </cell>
          <cell r="Y9">
            <v>81.850428503672035</v>
          </cell>
          <cell r="Z9">
            <v>1.877412524700528E-3</v>
          </cell>
          <cell r="AA9">
            <v>89.190248958476175</v>
          </cell>
          <cell r="AB9">
            <v>7.6896427809880485E-3</v>
          </cell>
          <cell r="AC9">
            <v>5.8250000000000002</v>
          </cell>
          <cell r="AD9">
            <v>81.850428503672035</v>
          </cell>
          <cell r="AE9">
            <v>1.877412524700528E-3</v>
          </cell>
          <cell r="AF9">
            <v>5.8250000000000002</v>
          </cell>
        </row>
        <row r="10">
          <cell r="B10" t="str">
            <v>Interno</v>
          </cell>
        </row>
        <row r="11">
          <cell r="C11" t="str">
            <v>Olmeca</v>
          </cell>
          <cell r="D11" t="str">
            <v>(Dll.09 / Bl.)</v>
          </cell>
          <cell r="F11">
            <v>35.113706550938325</v>
          </cell>
          <cell r="G11">
            <v>28.33068570715314</v>
          </cell>
          <cell r="H11">
            <v>28.90246268299477</v>
          </cell>
          <cell r="I11">
            <v>33.36580281558831</v>
          </cell>
          <cell r="J11">
            <v>43.517699811672109</v>
          </cell>
          <cell r="K11">
            <v>57.750453908888559</v>
          </cell>
          <cell r="L11">
            <v>67.112007045799729</v>
          </cell>
          <cell r="M11">
            <v>71.639715639695723</v>
          </cell>
          <cell r="N11">
            <v>98.276930000000007</v>
          </cell>
          <cell r="O11">
            <v>48.240288797516619</v>
          </cell>
          <cell r="P11">
            <v>53.211928438763628</v>
          </cell>
          <cell r="Q11">
            <v>90.718935812044819</v>
          </cell>
          <cell r="R11">
            <v>100.12506620766355</v>
          </cell>
          <cell r="S11">
            <v>108.44136704020586</v>
          </cell>
          <cell r="T11">
            <v>113.59214624595478</v>
          </cell>
          <cell r="U11">
            <v>119.0417230189592</v>
          </cell>
          <cell r="V11">
            <v>120.18183581317621</v>
          </cell>
          <cell r="W11">
            <v>121.32194860739321</v>
          </cell>
          <cell r="X11">
            <v>122.46206140161023</v>
          </cell>
          <cell r="Y11">
            <v>80.709006089084127</v>
          </cell>
          <cell r="Z11">
            <v>7.4006419463934492E-4</v>
          </cell>
          <cell r="AA11">
            <v>87.975849580532966</v>
          </cell>
          <cell r="AB11">
            <v>7.3606899842606488E-3</v>
          </cell>
          <cell r="AC11">
            <v>5.532</v>
          </cell>
          <cell r="AD11">
            <v>80.709006089084127</v>
          </cell>
          <cell r="AE11">
            <v>7.4006419463934492E-4</v>
          </cell>
          <cell r="AF11">
            <v>5.532</v>
          </cell>
        </row>
        <row r="12">
          <cell r="C12" t="str">
            <v>Istmo</v>
          </cell>
          <cell r="D12" t="str">
            <v>(Dll.09 / Bl.)</v>
          </cell>
          <cell r="F12">
            <v>33.745482812919008</v>
          </cell>
          <cell r="G12">
            <v>26.332402783735411</v>
          </cell>
          <cell r="H12">
            <v>27.287085798018385</v>
          </cell>
          <cell r="I12">
            <v>31.954697921613906</v>
          </cell>
          <cell r="J12">
            <v>42.079646691306735</v>
          </cell>
          <cell r="K12">
            <v>56.893463311093889</v>
          </cell>
          <cell r="L12">
            <v>59.453330503384358</v>
          </cell>
          <cell r="M12">
            <v>70.659457152313792</v>
          </cell>
          <cell r="N12">
            <v>80.198009999999996</v>
          </cell>
          <cell r="O12">
            <v>46.532960256186847</v>
          </cell>
          <cell r="P12">
            <v>52.289347143248847</v>
          </cell>
          <cell r="Q12">
            <v>87.350431529582153</v>
          </cell>
          <cell r="R12">
            <v>96.477320829156696</v>
          </cell>
          <cell r="S12">
            <v>104.38228438922768</v>
          </cell>
          <cell r="T12">
            <v>109.5330635949766</v>
          </cell>
          <cell r="U12">
            <v>114.98264036798102</v>
          </cell>
          <cell r="V12">
            <v>116.12275316219802</v>
          </cell>
          <cell r="W12">
            <v>117.26286595641503</v>
          </cell>
          <cell r="X12">
            <v>118.40297875063204</v>
          </cell>
          <cell r="Y12">
            <v>78.22803171412373</v>
          </cell>
          <cell r="Z12">
            <v>1.6008749829809599E-2</v>
          </cell>
          <cell r="AA12">
            <v>85.114183781955305</v>
          </cell>
          <cell r="AB12">
            <v>1.3071196847806776E-2</v>
          </cell>
          <cell r="AC12">
            <v>5.7080000000000002</v>
          </cell>
          <cell r="AD12">
            <v>78.22803171412373</v>
          </cell>
          <cell r="AE12">
            <v>1.6008749829809599E-2</v>
          </cell>
          <cell r="AF12">
            <v>5.7080000000000002</v>
          </cell>
        </row>
        <row r="13">
          <cell r="C13" t="str">
            <v>Maya</v>
          </cell>
          <cell r="D13" t="str">
            <v>(Dll.09 / Bl.)</v>
          </cell>
          <cell r="F13">
            <v>27.836693572623172</v>
          </cell>
          <cell r="G13">
            <v>20.325729854172057</v>
          </cell>
          <cell r="H13">
            <v>24.277138940400512</v>
          </cell>
          <cell r="I13">
            <v>27.4596460416148</v>
          </cell>
          <cell r="J13">
            <v>32.98672619176569</v>
          </cell>
          <cell r="K13">
            <v>43.502985220552112</v>
          </cell>
          <cell r="L13">
            <v>53.029589609407239</v>
          </cell>
          <cell r="M13">
            <v>61.018564400124525</v>
          </cell>
          <cell r="N13">
            <v>81.968319999999991</v>
          </cell>
          <cell r="O13">
            <v>42.347098084849442</v>
          </cell>
          <cell r="P13">
            <v>46.25066775972315</v>
          </cell>
          <cell r="Q13">
            <v>77.228566819043138</v>
          </cell>
          <cell r="R13">
            <v>85.96273655039677</v>
          </cell>
          <cell r="S13">
            <v>93.2728488822966</v>
          </cell>
          <cell r="T13">
            <v>98.423628088045518</v>
          </cell>
          <cell r="U13">
            <v>103.87320486104994</v>
          </cell>
          <cell r="V13">
            <v>105.01331765526695</v>
          </cell>
          <cell r="W13">
            <v>106.15343044948395</v>
          </cell>
          <cell r="X13">
            <v>107.29354324370097</v>
          </cell>
          <cell r="Y13">
            <v>70.003802241277569</v>
          </cell>
          <cell r="Z13">
            <v>3.417306931405184E-3</v>
          </cell>
          <cell r="AA13">
            <v>76.18086538391114</v>
          </cell>
          <cell r="AB13">
            <v>9.0149131546850558E-3</v>
          </cell>
          <cell r="AC13">
            <v>5.88</v>
          </cell>
          <cell r="AD13">
            <v>70.003802241277569</v>
          </cell>
          <cell r="AE13">
            <v>3.417306931405184E-3</v>
          </cell>
          <cell r="AF13">
            <v>5.88</v>
          </cell>
        </row>
        <row r="14">
          <cell r="C14" t="str">
            <v>Mezcla Mex. de Exportación</v>
          </cell>
          <cell r="D14" t="str">
            <v>(Dll.09 / Bl.)</v>
          </cell>
          <cell r="F14">
            <v>30.016165013715899</v>
          </cell>
          <cell r="G14">
            <v>22.004760476215356</v>
          </cell>
          <cell r="H14">
            <v>25.009288176037291</v>
          </cell>
          <cell r="I14">
            <v>28.199338123133643</v>
          </cell>
          <cell r="J14">
            <v>34.347345682572929</v>
          </cell>
          <cell r="K14">
            <v>45.752585539763132</v>
          </cell>
          <cell r="L14">
            <v>55.042846044676317</v>
          </cell>
          <cell r="M14">
            <v>62.29188985796084</v>
          </cell>
          <cell r="N14">
            <v>83.422149999999988</v>
          </cell>
          <cell r="O14">
            <v>51.477207278831663</v>
          </cell>
          <cell r="P14">
            <v>56.712990355862864</v>
          </cell>
          <cell r="Q14">
            <v>74.113509822230512</v>
          </cell>
          <cell r="R14">
            <v>86.39269738229855</v>
          </cell>
          <cell r="S14">
            <v>96.880680338809412</v>
          </cell>
          <cell r="T14">
            <v>103.06161538570812</v>
          </cell>
          <cell r="U14">
            <v>109.60110751331342</v>
          </cell>
          <cell r="V14">
            <v>110.96924286637383</v>
          </cell>
          <cell r="W14">
            <v>112.33737821943423</v>
          </cell>
          <cell r="X14">
            <v>113.70551357249465</v>
          </cell>
          <cell r="Y14">
            <v>70.154683301363448</v>
          </cell>
          <cell r="Z14">
            <v>1.6384953978345607E-3</v>
          </cell>
          <cell r="AA14">
            <v>77.05773074419487</v>
          </cell>
          <cell r="AB14">
            <v>1.0376736434471567E-2</v>
          </cell>
          <cell r="AC14">
            <v>5.8259999999999996</v>
          </cell>
          <cell r="AD14">
            <v>70.154683301363448</v>
          </cell>
          <cell r="AE14">
            <v>1.6384953978345607E-3</v>
          </cell>
          <cell r="AF14">
            <v>5.8259999999999996</v>
          </cell>
        </row>
        <row r="16">
          <cell r="B16" t="str">
            <v>-----   Residual    (Combustóleo)  -----</v>
          </cell>
          <cell r="AF16" t="str">
            <v>Mill.BTU / Bl</v>
          </cell>
        </row>
        <row r="17">
          <cell r="B17" t="str">
            <v>Externo</v>
          </cell>
        </row>
        <row r="18">
          <cell r="C18" t="str">
            <v>Residual  1.0%S GC</v>
          </cell>
          <cell r="D18" t="str">
            <v>(Dll.09 / Bl.)</v>
          </cell>
          <cell r="F18">
            <v>31.476041718118054</v>
          </cell>
          <cell r="G18">
            <v>25.36780227934976</v>
          </cell>
          <cell r="H18">
            <v>25.790275520520758</v>
          </cell>
          <cell r="I18">
            <v>31.969872076494767</v>
          </cell>
          <cell r="J18">
            <v>32.006546971725037</v>
          </cell>
          <cell r="K18">
            <v>46.488366157560883</v>
          </cell>
          <cell r="L18">
            <v>48.946036459964894</v>
          </cell>
          <cell r="M18">
            <v>56.127494297244176</v>
          </cell>
          <cell r="N18">
            <v>76.905464166666633</v>
          </cell>
          <cell r="O18">
            <v>49.129898220543168</v>
          </cell>
          <cell r="P18">
            <v>51.414609286663001</v>
          </cell>
          <cell r="Q18">
            <v>63.633495790621225</v>
          </cell>
          <cell r="R18">
            <v>72.055576115850513</v>
          </cell>
          <cell r="S18">
            <v>79.501842611695253</v>
          </cell>
          <cell r="T18">
            <v>84.113757860982489</v>
          </cell>
          <cell r="U18">
            <v>88.993211088860903</v>
          </cell>
          <cell r="V18">
            <v>90.014047620873029</v>
          </cell>
          <cell r="W18">
            <v>91.034884152885141</v>
          </cell>
          <cell r="X18">
            <v>92.055720684897267</v>
          </cell>
          <cell r="Y18">
            <v>61.050292613239776</v>
          </cell>
          <cell r="Z18">
            <v>-7.0849010272771018E-3</v>
          </cell>
          <cell r="AA18">
            <v>65.879897763744125</v>
          </cell>
          <cell r="AB18">
            <v>6.0119035162207179E-3</v>
          </cell>
          <cell r="AC18">
            <v>6.2869999999999999</v>
          </cell>
          <cell r="AD18">
            <v>61.050292613239776</v>
          </cell>
          <cell r="AE18">
            <v>-7.0849010272771018E-3</v>
          </cell>
          <cell r="AF18">
            <v>6.2869999999999999</v>
          </cell>
        </row>
        <row r="19">
          <cell r="C19" t="str">
            <v>Residual  1.0%S WC</v>
          </cell>
          <cell r="D19" t="str">
            <v>(Dll.09 / Bl.)</v>
          </cell>
          <cell r="F19">
            <v>27.328150236368206</v>
          </cell>
          <cell r="G19">
            <v>22.83245162792684</v>
          </cell>
          <cell r="H19">
            <v>26.35737248292406</v>
          </cell>
          <cell r="I19">
            <v>31.351564378221621</v>
          </cell>
          <cell r="J19">
            <v>33.904867799383581</v>
          </cell>
          <cell r="K19">
            <v>45.366939770755529</v>
          </cell>
          <cell r="L19">
            <v>54.600481530010946</v>
          </cell>
          <cell r="M19">
            <v>63.303567690689952</v>
          </cell>
          <cell r="N19">
            <v>83.027180518483718</v>
          </cell>
          <cell r="O19">
            <v>54.399512120233119</v>
          </cell>
          <cell r="P19">
            <v>59.022612487331578</v>
          </cell>
          <cell r="Q19">
            <v>69.652817609275957</v>
          </cell>
          <cell r="R19">
            <v>78.871572881091907</v>
          </cell>
          <cell r="S19">
            <v>87.022208574779185</v>
          </cell>
          <cell r="T19">
            <v>92.070381517297093</v>
          </cell>
          <cell r="U19">
            <v>97.411399820498659</v>
          </cell>
          <cell r="V19">
            <v>98.52880096104083</v>
          </cell>
          <cell r="W19">
            <v>99.646202101583</v>
          </cell>
          <cell r="X19">
            <v>100.7636032421252</v>
          </cell>
          <cell r="Y19">
            <v>67.287303824340043</v>
          </cell>
          <cell r="Z19">
            <v>-5.8391800560693152E-3</v>
          </cell>
          <cell r="AA19">
            <v>72.452300193589892</v>
          </cell>
          <cell r="AB19">
            <v>6.4745089737494599E-3</v>
          </cell>
          <cell r="AC19">
            <v>6.2869999999999999</v>
          </cell>
          <cell r="AD19">
            <v>67.287303824340043</v>
          </cell>
          <cell r="AE19">
            <v>-5.8391800560693152E-3</v>
          </cell>
          <cell r="AF19">
            <v>6.2869999999999999</v>
          </cell>
        </row>
        <row r="20">
          <cell r="C20" t="str">
            <v>Residual  3.0%S GC</v>
          </cell>
          <cell r="D20" t="str">
            <v>(Dll.09 / Bl.)</v>
          </cell>
          <cell r="F20">
            <v>24.764656902128038</v>
          </cell>
          <cell r="G20">
            <v>19.94295769844193</v>
          </cell>
          <cell r="H20">
            <v>23.79588797465815</v>
          </cell>
          <cell r="I20">
            <v>27.047765680024195</v>
          </cell>
          <cell r="J20">
            <v>27.09278850545817</v>
          </cell>
          <cell r="K20">
            <v>38.642015120918927</v>
          </cell>
          <cell r="L20">
            <v>47.162519254114947</v>
          </cell>
          <cell r="M20">
            <v>53.570781263029133</v>
          </cell>
          <cell r="N20">
            <v>71.550029166666647</v>
          </cell>
          <cell r="O20">
            <v>44.214453704122178</v>
          </cell>
          <cell r="P20">
            <v>47.46628596619324</v>
          </cell>
          <cell r="Q20">
            <v>58.91848454160521</v>
          </cell>
          <cell r="R20">
            <v>66.716519260347084</v>
          </cell>
          <cell r="S20">
            <v>73.611044415332572</v>
          </cell>
          <cell r="T20">
            <v>77.881233471366997</v>
          </cell>
          <cell r="U20">
            <v>82.399136912098783</v>
          </cell>
          <cell r="V20">
            <v>83.344333159508565</v>
          </cell>
          <cell r="W20">
            <v>84.289529406918362</v>
          </cell>
          <cell r="X20">
            <v>85.234725654328173</v>
          </cell>
          <cell r="Y20">
            <v>56.316329722676237</v>
          </cell>
          <cell r="Z20">
            <v>-7.518539478812758E-3</v>
          </cell>
          <cell r="AA20">
            <v>60.843375843874554</v>
          </cell>
          <cell r="AB20">
            <v>5.8507832048806385E-3</v>
          </cell>
          <cell r="AC20">
            <v>6.2869999999999999</v>
          </cell>
          <cell r="AD20">
            <v>56.316329722676237</v>
          </cell>
          <cell r="AE20">
            <v>-7.518539478812758E-3</v>
          </cell>
          <cell r="AF20">
            <v>6.2869999999999999</v>
          </cell>
        </row>
        <row r="21">
          <cell r="C21" t="str">
            <v>Residual Utilities USA</v>
          </cell>
          <cell r="D21" t="str">
            <v>(Dll.09 / Bl.)</v>
          </cell>
          <cell r="F21">
            <v>32.687686035524386</v>
          </cell>
          <cell r="G21">
            <v>27.698521218626389</v>
          </cell>
          <cell r="H21">
            <v>27.252814240940719</v>
          </cell>
          <cell r="I21">
            <v>33.340107050664159</v>
          </cell>
          <cell r="J21">
            <v>32.895476190304969</v>
          </cell>
          <cell r="K21">
            <v>47.54821651455736</v>
          </cell>
          <cell r="L21">
            <v>51.216569168563503</v>
          </cell>
          <cell r="M21">
            <v>54.894151909144689</v>
          </cell>
          <cell r="N21">
            <v>88.542084320000001</v>
          </cell>
          <cell r="O21">
            <v>54.520398753900245</v>
          </cell>
          <cell r="P21">
            <v>58.350042586954181</v>
          </cell>
          <cell r="Q21">
            <v>71.837159422833963</v>
          </cell>
          <cell r="R21">
            <v>81.020811334679664</v>
          </cell>
          <cell r="S21">
            <v>89.1404108754042</v>
          </cell>
          <cell r="T21">
            <v>94.169361284427268</v>
          </cell>
          <cell r="U21">
            <v>99.490041951735805</v>
          </cell>
          <cell r="V21">
            <v>100.60318822995534</v>
          </cell>
          <cell r="W21">
            <v>101.71633450817488</v>
          </cell>
          <cell r="X21">
            <v>102.82948078639446</v>
          </cell>
          <cell r="Y21">
            <v>68.772632918439129</v>
          </cell>
          <cell r="Z21">
            <v>-9.1799918299699801E-3</v>
          </cell>
          <cell r="AA21">
            <v>74.104080810820918</v>
          </cell>
          <cell r="AB21">
            <v>4.9989238676595438E-3</v>
          </cell>
          <cell r="AC21">
            <v>6.2869999999999999</v>
          </cell>
          <cell r="AD21">
            <v>68.772632918439129</v>
          </cell>
          <cell r="AE21">
            <v>-9.1799918299699801E-3</v>
          </cell>
          <cell r="AF21">
            <v>6.2869999999999999</v>
          </cell>
        </row>
        <row r="22">
          <cell r="C22" t="str">
            <v>Bunker Houston</v>
          </cell>
          <cell r="D22" t="str">
            <v>(Dll.09 / Bl.)</v>
          </cell>
          <cell r="F22">
            <v>25.110894396384722</v>
          </cell>
          <cell r="G22">
            <v>20.414398023493796</v>
          </cell>
          <cell r="H22">
            <v>23.675169813682508</v>
          </cell>
          <cell r="I22">
            <v>27.884832584163632</v>
          </cell>
          <cell r="J22">
            <v>28.279160584859966</v>
          </cell>
          <cell r="K22">
            <v>40.418725978683483</v>
          </cell>
          <cell r="L22">
            <v>47.530743847676391</v>
          </cell>
          <cell r="M22">
            <v>54.244043188301866</v>
          </cell>
          <cell r="N22">
            <v>74.234217826082528</v>
          </cell>
          <cell r="O22">
            <v>45.196664739111007</v>
          </cell>
          <cell r="P22">
            <v>48.30859253141309</v>
          </cell>
          <cell r="Q22">
            <v>60.410750292098882</v>
          </cell>
          <cell r="R22">
            <v>68.406290771935517</v>
          </cell>
          <cell r="S22">
            <v>75.475437929417282</v>
          </cell>
          <cell r="T22">
            <v>79.853780766493927</v>
          </cell>
          <cell r="U22">
            <v>84.486112007280227</v>
          </cell>
          <cell r="V22">
            <v>85.455247838310996</v>
          </cell>
          <cell r="W22">
            <v>86.424383669341765</v>
          </cell>
          <cell r="X22">
            <v>87.393519500372534</v>
          </cell>
          <cell r="Y22">
            <v>57.673672180287326</v>
          </cell>
          <cell r="Z22">
            <v>-8.5840801534572408E-3</v>
          </cell>
          <cell r="AA22">
            <v>62.333520288392592</v>
          </cell>
          <cell r="AB22">
            <v>5.4546873203666912E-3</v>
          </cell>
          <cell r="AC22">
            <v>6.2869999999999999</v>
          </cell>
          <cell r="AD22">
            <v>57.673672180287326</v>
          </cell>
          <cell r="AE22">
            <v>-8.5840801534572408E-3</v>
          </cell>
          <cell r="AF22">
            <v>6.2869999999999999</v>
          </cell>
        </row>
        <row r="23">
          <cell r="C23" t="str">
            <v>Bunker "C" Los Angeles</v>
          </cell>
          <cell r="D23" t="str">
            <v>(Dll.09 / Bl.)</v>
          </cell>
          <cell r="F23">
            <v>28.038289709264426</v>
          </cell>
          <cell r="G23">
            <v>22.595117043468854</v>
          </cell>
          <cell r="H23">
            <v>24.987145906053257</v>
          </cell>
          <cell r="I23">
            <v>27.490391636157575</v>
          </cell>
          <cell r="J23">
            <v>31.497445237240758</v>
          </cell>
          <cell r="K23">
            <v>42.959361165145957</v>
          </cell>
          <cell r="L23">
            <v>50.326324946924032</v>
          </cell>
          <cell r="M23">
            <v>58.827299293451162</v>
          </cell>
          <cell r="N23">
            <v>77.966990833333327</v>
          </cell>
          <cell r="O23">
            <v>49.049294302649464</v>
          </cell>
          <cell r="P23">
            <v>53.502481787873556</v>
          </cell>
          <cell r="Q23">
            <v>65.066379793705693</v>
          </cell>
          <cell r="R23">
            <v>73.678106531107929</v>
          </cell>
          <cell r="S23">
            <v>81.292046294184544</v>
          </cell>
          <cell r="T23">
            <v>86.007811559916391</v>
          </cell>
          <cell r="U23">
            <v>90.997139161144204</v>
          </cell>
          <cell r="V23">
            <v>92.040962648663168</v>
          </cell>
          <cell r="W23">
            <v>93.084786136182132</v>
          </cell>
          <cell r="X23">
            <v>94.128609623701124</v>
          </cell>
          <cell r="Y23">
            <v>62.371412608124096</v>
          </cell>
          <cell r="Z23">
            <v>-6.3119889160915266E-3</v>
          </cell>
          <cell r="AA23">
            <v>67.323858582412569</v>
          </cell>
          <cell r="AB23">
            <v>6.2989720064718924E-3</v>
          </cell>
          <cell r="AC23">
            <v>6.2869999999999999</v>
          </cell>
          <cell r="AD23">
            <v>62.371412608124096</v>
          </cell>
          <cell r="AE23">
            <v>-6.3119889160915266E-3</v>
          </cell>
          <cell r="AF23">
            <v>6.2869999999999999</v>
          </cell>
        </row>
        <row r="24">
          <cell r="B24" t="str">
            <v>Interno</v>
          </cell>
        </row>
        <row r="25">
          <cell r="C25" t="str">
            <v>Residual Cadereyta</v>
          </cell>
          <cell r="D25" t="str">
            <v>(Dll.09 / Bl.)</v>
          </cell>
          <cell r="F25">
            <v>21.32452244823298</v>
          </cell>
          <cell r="G25">
            <v>17.727146469129632</v>
          </cell>
          <cell r="H25">
            <v>20.899775149614545</v>
          </cell>
          <cell r="I25">
            <v>23.981048674279783</v>
          </cell>
          <cell r="J25">
            <v>24.263421093616465</v>
          </cell>
          <cell r="K25">
            <v>28.531365313192826</v>
          </cell>
          <cell r="L25">
            <v>41.449245775512097</v>
          </cell>
          <cell r="M25">
            <v>40.310894757366071</v>
          </cell>
          <cell r="N25">
            <v>67.106969975632225</v>
          </cell>
          <cell r="O25">
            <v>30.263115554446941</v>
          </cell>
          <cell r="P25">
            <v>33.196857554222532</v>
          </cell>
          <cell r="Q25">
            <v>54.755441250504063</v>
          </cell>
          <cell r="R25">
            <v>60.661872088409247</v>
          </cell>
          <cell r="S25">
            <v>65.88396168622134</v>
          </cell>
          <cell r="T25">
            <v>69.118312036525509</v>
          </cell>
          <cell r="U25">
            <v>72.540287594146733</v>
          </cell>
          <cell r="V25">
            <v>73.254996232359602</v>
          </cell>
          <cell r="W25">
            <v>73.969704870572471</v>
          </cell>
          <cell r="X25">
            <v>74.684413508785354</v>
          </cell>
          <cell r="Y25">
            <v>49.046426290876454</v>
          </cell>
          <cell r="Z25">
            <v>-1.0116659603355505E-2</v>
          </cell>
          <cell r="AA25">
            <v>53.457931044521942</v>
          </cell>
          <cell r="AB25">
            <v>3.572482920713993E-3</v>
          </cell>
          <cell r="AC25">
            <v>6.2825101029999999</v>
          </cell>
          <cell r="AD25">
            <v>49.046426290876454</v>
          </cell>
          <cell r="AE25">
            <v>-1.0116659603355505E-2</v>
          </cell>
          <cell r="AF25">
            <v>6.2825101029999999</v>
          </cell>
        </row>
        <row r="26">
          <cell r="C26" t="str">
            <v>Residual Cd.Madero</v>
          </cell>
          <cell r="D26" t="str">
            <v>(Dll.09 / Bl.)</v>
          </cell>
          <cell r="F26">
            <v>20.392120443279072</v>
          </cell>
          <cell r="G26">
            <v>17.339222335923342</v>
          </cell>
          <cell r="H26">
            <v>20.852938242121695</v>
          </cell>
          <cell r="I26">
            <v>23.744216606394968</v>
          </cell>
          <cell r="J26">
            <v>24.062380472822674</v>
          </cell>
          <cell r="K26">
            <v>28.54856390256527</v>
          </cell>
          <cell r="L26">
            <v>41.747532719106935</v>
          </cell>
          <cell r="M26">
            <v>40.9911004367328</v>
          </cell>
          <cell r="N26">
            <v>67.9209662769766</v>
          </cell>
          <cell r="O26">
            <v>30.674882606072249</v>
          </cell>
          <cell r="P26">
            <v>33.608624605847851</v>
          </cell>
          <cell r="Q26">
            <v>55.167208302129367</v>
          </cell>
          <cell r="R26">
            <v>61.073639140034551</v>
          </cell>
          <cell r="S26">
            <v>66.295728737846645</v>
          </cell>
          <cell r="T26">
            <v>69.530079088150814</v>
          </cell>
          <cell r="U26">
            <v>72.952054645772023</v>
          </cell>
          <cell r="V26">
            <v>73.666763283984892</v>
          </cell>
          <cell r="W26">
            <v>74.381471922197761</v>
          </cell>
          <cell r="X26">
            <v>75.096180560410644</v>
          </cell>
          <cell r="Y26">
            <v>49.458193342501779</v>
          </cell>
          <cell r="Z26">
            <v>-1.0586126348608338E-2</v>
          </cell>
          <cell r="AA26">
            <v>53.86969809614726</v>
          </cell>
          <cell r="AB26">
            <v>3.3531068218943805E-3</v>
          </cell>
          <cell r="AC26">
            <v>6.2825101029999999</v>
          </cell>
          <cell r="AD26">
            <v>49.458193342501779</v>
          </cell>
          <cell r="AE26">
            <v>-1.0586126348608338E-2</v>
          </cell>
          <cell r="AF26">
            <v>6.2825101029999999</v>
          </cell>
        </row>
        <row r="27">
          <cell r="C27" t="str">
            <v>Residual Minatitlán</v>
          </cell>
          <cell r="D27" t="str">
            <v>(Dll.09 / Bl.)</v>
          </cell>
          <cell r="F27">
            <v>20.91084540149361</v>
          </cell>
          <cell r="G27">
            <v>17.672188872676429</v>
          </cell>
          <cell r="H27">
            <v>20.239661510541882</v>
          </cell>
          <cell r="I27">
            <v>23.709856681471827</v>
          </cell>
          <cell r="J27">
            <v>23.904041503267251</v>
          </cell>
          <cell r="K27">
            <v>28.122351587753677</v>
          </cell>
          <cell r="L27">
            <v>41.377572141921981</v>
          </cell>
          <cell r="M27">
            <v>40.869080724557911</v>
          </cell>
          <cell r="N27">
            <v>67.627684136961648</v>
          </cell>
          <cell r="O27">
            <v>30.476454009011277</v>
          </cell>
          <cell r="P27">
            <v>33.369108302518939</v>
          </cell>
          <cell r="Q27">
            <v>55.019651081413301</v>
          </cell>
          <cell r="R27">
            <v>60.952594214452226</v>
          </cell>
          <cell r="S27">
            <v>66.198124293399459</v>
          </cell>
          <cell r="T27">
            <v>69.446992726350558</v>
          </cell>
          <cell r="U27">
            <v>72.884328563032653</v>
          </cell>
          <cell r="V27">
            <v>73.602250744500267</v>
          </cell>
          <cell r="W27">
            <v>74.320172925967881</v>
          </cell>
          <cell r="X27">
            <v>75.038095107435481</v>
          </cell>
          <cell r="Y27">
            <v>49.294538002103906</v>
          </cell>
          <cell r="Z27">
            <v>-1.0381656752595503E-2</v>
          </cell>
          <cell r="AA27">
            <v>53.723340241252771</v>
          </cell>
          <cell r="AB27">
            <v>3.4719630649879818E-3</v>
          </cell>
          <cell r="AC27">
            <v>6.2825101029999999</v>
          </cell>
          <cell r="AD27">
            <v>49.294538002103906</v>
          </cell>
          <cell r="AE27">
            <v>-1.0381656752595503E-2</v>
          </cell>
          <cell r="AF27">
            <v>6.2825101029999999</v>
          </cell>
        </row>
        <row r="28">
          <cell r="C28" t="str">
            <v>Residual Salamanca</v>
          </cell>
          <cell r="D28" t="str">
            <v>(Dll.09 / Bl.)</v>
          </cell>
          <cell r="F28">
            <v>21.964174653378219</v>
          </cell>
          <cell r="G28">
            <v>18.731078826316853</v>
          </cell>
          <cell r="H28">
            <v>21.259367896529017</v>
          </cell>
          <cell r="I28">
            <v>24.681655923932002</v>
          </cell>
          <cell r="J28">
            <v>24.855633775024547</v>
          </cell>
          <cell r="K28">
            <v>29.068274003237953</v>
          </cell>
          <cell r="L28">
            <v>41.172453353500785</v>
          </cell>
          <cell r="M28">
            <v>38.557971750953676</v>
          </cell>
          <cell r="N28">
            <v>65.519117273992833</v>
          </cell>
          <cell r="O28">
            <v>35.029401850507213</v>
          </cell>
          <cell r="P28">
            <v>37.141389724924331</v>
          </cell>
          <cell r="Q28">
            <v>60.539155073462553</v>
          </cell>
          <cell r="R28">
            <v>66.975831814042309</v>
          </cell>
          <cell r="S28">
            <v>72.666731034557316</v>
          </cell>
          <cell r="T28">
            <v>76.191443037800298</v>
          </cell>
          <cell r="U28">
            <v>79.920624176639265</v>
          </cell>
          <cell r="V28">
            <v>80.699603679946875</v>
          </cell>
          <cell r="W28">
            <v>81.478583183254486</v>
          </cell>
          <cell r="X28">
            <v>82.25756268656211</v>
          </cell>
          <cell r="Y28">
            <v>54.508177720199328</v>
          </cell>
          <cell r="Z28">
            <v>1.0236301028618833E-3</v>
          </cell>
          <cell r="AA28">
            <v>59.265632183912096</v>
          </cell>
          <cell r="AB28">
            <v>7.6126085555747736E-3</v>
          </cell>
          <cell r="AC28">
            <v>6.2825101029999999</v>
          </cell>
          <cell r="AD28">
            <v>54.508177720199328</v>
          </cell>
          <cell r="AE28">
            <v>1.0236301028618833E-3</v>
          </cell>
          <cell r="AF28">
            <v>6.2825101029999999</v>
          </cell>
        </row>
        <row r="29">
          <cell r="C29" t="str">
            <v>Residual Salina Cruz</v>
          </cell>
          <cell r="D29" t="str">
            <v>(Dll.09 / Bl.)</v>
          </cell>
          <cell r="F29">
            <v>21.496141419887163</v>
          </cell>
          <cell r="G29">
            <v>18.246324642216827</v>
          </cell>
          <cell r="H29">
            <v>21.409054829455144</v>
          </cell>
          <cell r="I29">
            <v>24.480524656089258</v>
          </cell>
          <cell r="J29">
            <v>24.757762837149738</v>
          </cell>
          <cell r="K29">
            <v>29.02527752980685</v>
          </cell>
          <cell r="L29">
            <v>42.002490037326545</v>
          </cell>
          <cell r="M29">
            <v>40.831147897075887</v>
          </cell>
          <cell r="N29">
            <v>68.215787739894779</v>
          </cell>
          <cell r="O29">
            <v>34.419926884581919</v>
          </cell>
          <cell r="P29">
            <v>37.271493471821671</v>
          </cell>
          <cell r="Q29">
            <v>59.013995333328864</v>
          </cell>
          <cell r="R29">
            <v>64.97345076150151</v>
          </cell>
          <cell r="S29">
            <v>70.242421321583876</v>
          </cell>
          <cell r="T29">
            <v>73.505807837181933</v>
          </cell>
          <cell r="U29">
            <v>76.958503952924929</v>
          </cell>
          <cell r="V29">
            <v>77.679639677647273</v>
          </cell>
          <cell r="W29">
            <v>78.400775402369618</v>
          </cell>
          <cell r="X29">
            <v>79.121911127091977</v>
          </cell>
          <cell r="Y29">
            <v>53.272784134337677</v>
          </cell>
          <cell r="Z29">
            <v>-5.3439288310240807E-3</v>
          </cell>
          <cell r="AA29">
            <v>57.718883858989912</v>
          </cell>
          <cell r="AB29">
            <v>4.956034444020041E-3</v>
          </cell>
          <cell r="AC29">
            <v>6.2825101029999999</v>
          </cell>
          <cell r="AD29">
            <v>53.272784134337677</v>
          </cell>
          <cell r="AE29">
            <v>-5.3439288310240807E-3</v>
          </cell>
          <cell r="AF29">
            <v>6.2825101029999999</v>
          </cell>
        </row>
        <row r="30">
          <cell r="C30" t="str">
            <v>Residual Tula</v>
          </cell>
          <cell r="D30" t="str">
            <v>(Dll.09 / Bl.)</v>
          </cell>
          <cell r="F30">
            <v>21.676310802940485</v>
          </cell>
          <cell r="G30">
            <v>19.356347304645205</v>
          </cell>
          <cell r="H30">
            <v>21.3968198821917</v>
          </cell>
          <cell r="I30">
            <v>25.093136976060272</v>
          </cell>
          <cell r="J30">
            <v>25.194909303294391</v>
          </cell>
          <cell r="K30">
            <v>30.212292898130251</v>
          </cell>
          <cell r="L30">
            <v>41.668618560053815</v>
          </cell>
          <cell r="M30">
            <v>37.966435281046714</v>
          </cell>
          <cell r="N30">
            <v>66.156714220959856</v>
          </cell>
          <cell r="O30">
            <v>30.629470248288563</v>
          </cell>
          <cell r="P30">
            <v>33.378317569858496</v>
          </cell>
          <cell r="Q30">
            <v>55.350717137897774</v>
          </cell>
          <cell r="R30">
            <v>61.376453303904746</v>
          </cell>
          <cell r="S30">
            <v>66.704025066824983</v>
          </cell>
          <cell r="T30">
            <v>70.003706789040393</v>
          </cell>
          <cell r="U30">
            <v>73.494803602435596</v>
          </cell>
          <cell r="V30">
            <v>74.223973185294795</v>
          </cell>
          <cell r="W30">
            <v>74.953142768153995</v>
          </cell>
          <cell r="X30">
            <v>75.682312351013181</v>
          </cell>
          <cell r="Y30">
            <v>49.569260639702158</v>
          </cell>
          <cell r="Z30">
            <v>-7.7848646736176086E-3</v>
          </cell>
          <cell r="AA30">
            <v>54.058604078112801</v>
          </cell>
          <cell r="AB30">
            <v>4.4940043269252605E-3</v>
          </cell>
          <cell r="AC30">
            <v>6.2825101029999999</v>
          </cell>
          <cell r="AD30">
            <v>49.569260639702158</v>
          </cell>
          <cell r="AE30">
            <v>-7.7848646736176086E-3</v>
          </cell>
          <cell r="AF30">
            <v>6.2825101029999999</v>
          </cell>
        </row>
        <row r="31">
          <cell r="C31" t="str">
            <v>Residual Refinería</v>
          </cell>
          <cell r="D31" t="str">
            <v>(Dll.09 / Bl.)</v>
          </cell>
          <cell r="F31">
            <v>21.294019194868586</v>
          </cell>
          <cell r="G31">
            <v>18.17871807515138</v>
          </cell>
          <cell r="H31">
            <v>21.009602918409001</v>
          </cell>
          <cell r="I31">
            <v>24.281739919704684</v>
          </cell>
          <cell r="J31">
            <v>24.506358164195845</v>
          </cell>
          <cell r="K31">
            <v>28.918020872447809</v>
          </cell>
          <cell r="L31">
            <v>41.569652097903699</v>
          </cell>
          <cell r="M31">
            <v>39.921105141288841</v>
          </cell>
          <cell r="N31">
            <v>67.091206604069654</v>
          </cell>
          <cell r="O31">
            <v>31.915541858818028</v>
          </cell>
          <cell r="P31">
            <v>34.66096520486564</v>
          </cell>
          <cell r="Q31">
            <v>56.641028029789318</v>
          </cell>
          <cell r="R31">
            <v>62.668973553724094</v>
          </cell>
          <cell r="S31">
            <v>67.998498690072267</v>
          </cell>
          <cell r="T31">
            <v>71.299390252508246</v>
          </cell>
          <cell r="U31">
            <v>74.79176708915854</v>
          </cell>
          <cell r="V31">
            <v>75.521204467288953</v>
          </cell>
          <cell r="W31">
            <v>76.250641845419366</v>
          </cell>
          <cell r="X31">
            <v>76.980079223549794</v>
          </cell>
          <cell r="Y31">
            <v>50.858230021620216</v>
          </cell>
          <cell r="Z31">
            <v>-7.1499055706046866E-3</v>
          </cell>
          <cell r="AA31">
            <v>55.349014917156111</v>
          </cell>
          <cell r="AB31">
            <v>4.5936415958038879E-3</v>
          </cell>
          <cell r="AC31">
            <v>6.2825101029999999</v>
          </cell>
          <cell r="AD31">
            <v>50.858230021620216</v>
          </cell>
          <cell r="AE31">
            <v>-7.1499055706046866E-3</v>
          </cell>
          <cell r="AF31">
            <v>6.2825101029999999</v>
          </cell>
        </row>
        <row r="32">
          <cell r="B32" t="str">
            <v>Residuos de vacío</v>
          </cell>
        </row>
        <row r="33">
          <cell r="C33" t="str">
            <v>Residuos vacío Cadereyta</v>
          </cell>
          <cell r="D33" t="str">
            <v>(Dll.09 / Bl.)</v>
          </cell>
          <cell r="F33" t="str">
            <v>nd</v>
          </cell>
          <cell r="G33" t="str">
            <v>nd</v>
          </cell>
          <cell r="H33" t="str">
            <v>nd</v>
          </cell>
          <cell r="I33" t="str">
            <v>nd</v>
          </cell>
          <cell r="J33" t="str">
            <v>nd</v>
          </cell>
          <cell r="K33">
            <v>21.565728001549363</v>
          </cell>
          <cell r="L33">
            <v>31.329841747023963</v>
          </cell>
          <cell r="M33">
            <v>30.469407357328944</v>
          </cell>
          <cell r="N33">
            <v>50.503644881230173</v>
          </cell>
          <cell r="O33">
            <v>31.276568573499528</v>
          </cell>
          <cell r="P33">
            <v>34.123711802187962</v>
          </cell>
          <cell r="Q33">
            <v>40.953579139215599</v>
          </cell>
          <cell r="R33">
            <v>46.864227459903155</v>
          </cell>
          <cell r="S33">
            <v>52.090045887116787</v>
          </cell>
          <cell r="T33">
            <v>55.326705723012033</v>
          </cell>
          <cell r="U33">
            <v>58.751124739871443</v>
          </cell>
          <cell r="V33">
            <v>59.466103144913312</v>
          </cell>
          <cell r="W33">
            <v>60.181081549955188</v>
          </cell>
          <cell r="X33">
            <v>60.89605995499705</v>
          </cell>
          <cell r="Y33">
            <v>39.450449927571029</v>
          </cell>
          <cell r="Z33">
            <v>-8.0495754582511347E-3</v>
          </cell>
          <cell r="AA33">
            <v>42.758415723832499</v>
          </cell>
          <cell r="AB33">
            <v>6.2569254924600415E-3</v>
          </cell>
          <cell r="AC33">
            <v>6.59</v>
          </cell>
          <cell r="AD33">
            <v>39.450449927571029</v>
          </cell>
          <cell r="AE33">
            <v>-8.0495754582511347E-3</v>
          </cell>
          <cell r="AF33">
            <v>6.59</v>
          </cell>
        </row>
        <row r="34">
          <cell r="C34" t="str">
            <v>Residuos vacío Cd.Madero</v>
          </cell>
          <cell r="D34" t="str">
            <v>(Dll.09 / Bl.)</v>
          </cell>
          <cell r="F34" t="str">
            <v>nd</v>
          </cell>
          <cell r="G34" t="str">
            <v>nd</v>
          </cell>
          <cell r="H34" t="str">
            <v>nd</v>
          </cell>
          <cell r="I34" t="str">
            <v>nd</v>
          </cell>
          <cell r="J34" t="str">
            <v>nd</v>
          </cell>
          <cell r="K34">
            <v>21.565728001549363</v>
          </cell>
          <cell r="L34">
            <v>31.536295074327015</v>
          </cell>
          <cell r="M34">
            <v>30.964882362481131</v>
          </cell>
          <cell r="N34">
            <v>51.085451531684932</v>
          </cell>
          <cell r="O34">
            <v>31.770689035449902</v>
          </cell>
          <cell r="P34">
            <v>34.617832264138329</v>
          </cell>
          <cell r="Q34">
            <v>41.447699601165965</v>
          </cell>
          <cell r="R34">
            <v>47.358347921853522</v>
          </cell>
          <cell r="S34">
            <v>52.584166349067161</v>
          </cell>
          <cell r="T34">
            <v>55.820826184962392</v>
          </cell>
          <cell r="U34">
            <v>59.245245201821831</v>
          </cell>
          <cell r="V34">
            <v>59.960223606863693</v>
          </cell>
          <cell r="W34">
            <v>60.675202011905562</v>
          </cell>
          <cell r="X34">
            <v>61.390180416947416</v>
          </cell>
          <cell r="Y34">
            <v>39.944570389521395</v>
          </cell>
          <cell r="Z34">
            <v>-8.1232924744716328E-3</v>
          </cell>
          <cell r="AA34">
            <v>43.252536185782901</v>
          </cell>
          <cell r="AB34">
            <v>6.1438009799659188E-3</v>
          </cell>
          <cell r="AC34">
            <v>6.5904299999999996</v>
          </cell>
          <cell r="AD34">
            <v>39.944570389521395</v>
          </cell>
          <cell r="AE34">
            <v>-8.1232924744716328E-3</v>
          </cell>
          <cell r="AF34">
            <v>6.5904299999999996</v>
          </cell>
        </row>
        <row r="35">
          <cell r="C35" t="str">
            <v>Residuos vacío Minatitlán</v>
          </cell>
          <cell r="D35" t="str">
            <v>(Dll.09 / Bl.)</v>
          </cell>
          <cell r="F35" t="str">
            <v>nd</v>
          </cell>
          <cell r="G35" t="str">
            <v>nd</v>
          </cell>
          <cell r="H35" t="str">
            <v>nd</v>
          </cell>
          <cell r="I35" t="str">
            <v>nd</v>
          </cell>
          <cell r="J35" t="str">
            <v>nd</v>
          </cell>
          <cell r="K35">
            <v>20.799411333741293</v>
          </cell>
          <cell r="L35">
            <v>30.603029057409248</v>
          </cell>
          <cell r="M35">
            <v>30.226946651798414</v>
          </cell>
          <cell r="N35">
            <v>49.800929600118266</v>
          </cell>
          <cell r="O35">
            <v>31.532574718976729</v>
          </cell>
          <cell r="P35">
            <v>34.330412700143654</v>
          </cell>
          <cell r="Q35">
            <v>41.199366904718993</v>
          </cell>
          <cell r="R35">
            <v>47.141829979567028</v>
          </cell>
          <cell r="S35">
            <v>52.395776984142834</v>
          </cell>
          <cell r="T35">
            <v>55.649858519214384</v>
          </cell>
          <cell r="U35">
            <v>59.092709870946891</v>
          </cell>
          <cell r="V35">
            <v>59.811544527894441</v>
          </cell>
          <cell r="W35">
            <v>60.530379184841991</v>
          </cell>
          <cell r="X35">
            <v>61.24921384178954</v>
          </cell>
          <cell r="Y35">
            <v>39.697203875370249</v>
          </cell>
          <cell r="Z35">
            <v>-6.2511122834770783E-3</v>
          </cell>
          <cell r="AA35">
            <v>43.020594571729319</v>
          </cell>
          <cell r="AB35">
            <v>6.9210862304955878E-3</v>
          </cell>
          <cell r="AC35">
            <v>6.5904299999999996</v>
          </cell>
          <cell r="AD35">
            <v>39.697203875370249</v>
          </cell>
          <cell r="AE35">
            <v>-6.2511122834770783E-3</v>
          </cell>
          <cell r="AF35">
            <v>6.5904299999999996</v>
          </cell>
        </row>
        <row r="36">
          <cell r="C36" t="str">
            <v>Residuos vacío Salamanca</v>
          </cell>
          <cell r="D36" t="str">
            <v>(Dll.09 / Bl.)</v>
          </cell>
          <cell r="F36" t="str">
            <v>nd</v>
          </cell>
          <cell r="G36" t="str">
            <v>nd</v>
          </cell>
          <cell r="H36" t="str">
            <v>nd</v>
          </cell>
          <cell r="I36" t="str">
            <v>nd</v>
          </cell>
          <cell r="J36" t="str">
            <v>nd</v>
          </cell>
          <cell r="K36">
            <v>21.733687816275228</v>
          </cell>
          <cell r="L36">
            <v>30.783707609886836</v>
          </cell>
          <cell r="M36">
            <v>28.82891915460662</v>
          </cell>
          <cell r="N36">
            <v>48.774827334969743</v>
          </cell>
          <cell r="O36">
            <v>36.996112128771863</v>
          </cell>
          <cell r="P36">
            <v>38.857150407030112</v>
          </cell>
          <cell r="Q36">
            <v>46.468755095011886</v>
          </cell>
          <cell r="R36">
            <v>53.015698498908925</v>
          </cell>
          <cell r="S36">
            <v>58.8040884733661</v>
          </cell>
          <cell r="T36">
            <v>62.389182292787879</v>
          </cell>
          <cell r="U36">
            <v>66.18224800710864</v>
          </cell>
          <cell r="V36">
            <v>66.974351450264194</v>
          </cell>
          <cell r="W36">
            <v>67.766454893419748</v>
          </cell>
          <cell r="X36">
            <v>68.558558336575302</v>
          </cell>
          <cell r="Y36">
            <v>44.984949529283703</v>
          </cell>
          <cell r="Z36">
            <v>6.3434469563563578E-3</v>
          </cell>
          <cell r="AA36">
            <v>48.601413327496878</v>
          </cell>
          <cell r="AB36">
            <v>1.141377569630575E-2</v>
          </cell>
          <cell r="AC36">
            <v>6.5904299999999996</v>
          </cell>
          <cell r="AD36">
            <v>44.984949529283703</v>
          </cell>
          <cell r="AE36">
            <v>6.3434469563563578E-3</v>
          </cell>
          <cell r="AF36">
            <v>6.5904299999999996</v>
          </cell>
        </row>
        <row r="37">
          <cell r="C37" t="str">
            <v>Residuos vacío Salina Cruz</v>
          </cell>
          <cell r="D37" t="str">
            <v>(Dll.09 / Bl.)</v>
          </cell>
          <cell r="F37" t="str">
            <v>nd</v>
          </cell>
          <cell r="G37" t="str">
            <v>nd</v>
          </cell>
          <cell r="H37" t="str">
            <v>nd</v>
          </cell>
          <cell r="I37" t="str">
            <v>nd</v>
          </cell>
          <cell r="J37" t="str">
            <v>nd</v>
          </cell>
          <cell r="K37">
            <v>22.594481892987908</v>
          </cell>
          <cell r="L37">
            <v>32.69648324458533</v>
          </cell>
          <cell r="M37">
            <v>31.784661878135051</v>
          </cell>
          <cell r="N37">
            <v>52.871840472879185</v>
          </cell>
          <cell r="O37">
            <v>36.26474216966151</v>
          </cell>
          <cell r="P37">
            <v>39.013274903306915</v>
          </cell>
          <cell r="Q37">
            <v>45.92131597542997</v>
          </cell>
          <cell r="R37">
            <v>51.895593804438469</v>
          </cell>
          <cell r="S37">
            <v>57.177669386376465</v>
          </cell>
          <cell r="T37">
            <v>60.449172620624353</v>
          </cell>
          <cell r="U37">
            <v>63.910456307229914</v>
          </cell>
          <cell r="V37">
            <v>64.633147216083145</v>
          </cell>
          <cell r="W37">
            <v>65.355838124936383</v>
          </cell>
          <cell r="X37">
            <v>66.078529033789607</v>
          </cell>
          <cell r="Y37">
            <v>44.420119128377031</v>
          </cell>
          <cell r="Z37">
            <v>-2.8605134272736699E-3</v>
          </cell>
          <cell r="AA37">
            <v>47.758934724833694</v>
          </cell>
          <cell r="AB37">
            <v>7.4601220077965547E-3</v>
          </cell>
          <cell r="AC37">
            <v>6.5904299999999996</v>
          </cell>
          <cell r="AD37">
            <v>44.420119128377031</v>
          </cell>
          <cell r="AE37">
            <v>-2.8605134272736699E-3</v>
          </cell>
          <cell r="AF37">
            <v>6.5904299999999996</v>
          </cell>
        </row>
        <row r="38">
          <cell r="C38" t="str">
            <v>Residuos vacío Tula</v>
          </cell>
          <cell r="D38" t="str">
            <v>(Dll.09 / Bl.)</v>
          </cell>
          <cell r="F38" t="str">
            <v>nd</v>
          </cell>
          <cell r="G38" t="str">
            <v>nd</v>
          </cell>
          <cell r="H38" t="str">
            <v>nd</v>
          </cell>
          <cell r="I38" t="str">
            <v>nd</v>
          </cell>
          <cell r="J38" t="str">
            <v>nd</v>
          </cell>
          <cell r="K38">
            <v>21.733687816275228</v>
          </cell>
          <cell r="L38">
            <v>29.974975762207219</v>
          </cell>
          <cell r="M38">
            <v>27.311752041178622</v>
          </cell>
          <cell r="N38">
            <v>47.384596750271626</v>
          </cell>
          <cell r="O38">
            <v>31.716194206109471</v>
          </cell>
          <cell r="P38">
            <v>34.341463820951112</v>
          </cell>
          <cell r="Q38">
            <v>41.347222061943434</v>
          </cell>
          <cell r="R38">
            <v>47.401036776353124</v>
          </cell>
          <cell r="S38">
            <v>52.753433801696552</v>
          </cell>
          <cell r="T38">
            <v>56.068491283885258</v>
          </cell>
          <cell r="U38">
            <v>59.575855807673484</v>
          </cell>
          <cell r="V38">
            <v>60.308187346290936</v>
          </cell>
          <cell r="W38">
            <v>61.040518884908387</v>
          </cell>
          <cell r="X38">
            <v>61.772850423525831</v>
          </cell>
          <cell r="Y38">
            <v>39.848440670630048</v>
          </cell>
          <cell r="Z38">
            <v>-1.2669508322102896E-3</v>
          </cell>
          <cell r="AA38">
            <v>43.225818517330666</v>
          </cell>
          <cell r="AB38">
            <v>8.8780697326900082E-3</v>
          </cell>
          <cell r="AC38">
            <v>6.5904299999999996</v>
          </cell>
          <cell r="AD38">
            <v>39.848440670630048</v>
          </cell>
          <cell r="AE38">
            <v>-1.2669508322102896E-3</v>
          </cell>
          <cell r="AF38">
            <v>6.5904299999999996</v>
          </cell>
        </row>
        <row r="39">
          <cell r="C39" t="str">
            <v>Residuos vacío Refinería</v>
          </cell>
          <cell r="D39" t="str">
            <v>(Dll.09 / Bl.)</v>
          </cell>
          <cell r="F39" t="str">
            <v>nd</v>
          </cell>
          <cell r="G39" t="str">
            <v>nd</v>
          </cell>
          <cell r="H39" t="str">
            <v>nd</v>
          </cell>
          <cell r="I39" t="str">
            <v>nd</v>
          </cell>
          <cell r="J39" t="str">
            <v>nd</v>
          </cell>
          <cell r="K39">
            <v>21.665454143729733</v>
          </cell>
          <cell r="L39">
            <v>31.154055415906605</v>
          </cell>
          <cell r="M39">
            <v>29.931094907588125</v>
          </cell>
          <cell r="N39">
            <v>42.878625834854475</v>
          </cell>
          <cell r="O39">
            <v>33.259480138744834</v>
          </cell>
          <cell r="P39">
            <v>35.880640982959683</v>
          </cell>
          <cell r="Q39">
            <v>42.889656462914303</v>
          </cell>
          <cell r="R39">
            <v>48.946122406837375</v>
          </cell>
          <cell r="S39">
            <v>54.300863480294318</v>
          </cell>
          <cell r="T39">
            <v>57.617372770747714</v>
          </cell>
          <cell r="U39">
            <v>61.126273322442032</v>
          </cell>
          <cell r="V39">
            <v>61.858926215384962</v>
          </cell>
          <cell r="W39">
            <v>62.591579108327878</v>
          </cell>
          <cell r="X39">
            <v>63.324232001270794</v>
          </cell>
          <cell r="Y39">
            <v>41.390955586792238</v>
          </cell>
          <cell r="Z39">
            <v>1.0831209553902266E-2</v>
          </cell>
          <cell r="AA39">
            <v>44.769618841834344</v>
          </cell>
          <cell r="AB39">
            <v>1.3081308008393799E-2</v>
          </cell>
          <cell r="AC39">
            <v>6.5904299999999996</v>
          </cell>
          <cell r="AD39">
            <v>41.390955586792238</v>
          </cell>
          <cell r="AE39">
            <v>1.0831209553902266E-2</v>
          </cell>
          <cell r="AF39">
            <v>6.5904299999999996</v>
          </cell>
        </row>
        <row r="40">
          <cell r="B40" t="str">
            <v>-----   Gas Natural   -----</v>
          </cell>
          <cell r="AF40" t="str">
            <v>Mill.BTU / MPC</v>
          </cell>
        </row>
        <row r="41">
          <cell r="B41" t="str">
            <v>Externo</v>
          </cell>
        </row>
        <row r="42">
          <cell r="C42" t="str">
            <v>Natural Gas Henry Hub</v>
          </cell>
          <cell r="D42" t="str">
            <v>(Dll.09 / MillBtu)</v>
          </cell>
          <cell r="F42">
            <v>5.217367450662838</v>
          </cell>
          <cell r="G42">
            <v>4.6845894278786417</v>
          </cell>
          <cell r="H42">
            <v>3.8898785752104073</v>
          </cell>
          <cell r="I42">
            <v>6.2125919789651629</v>
          </cell>
          <cell r="J42">
            <v>6.4685150565868605</v>
          </cell>
          <cell r="K42">
            <v>9.4886379256481401</v>
          </cell>
          <cell r="L42">
            <v>6.9814255837604273</v>
          </cell>
          <cell r="M42">
            <v>7.0236805999388654</v>
          </cell>
          <cell r="N42">
            <v>8.7442908990780523</v>
          </cell>
          <cell r="O42">
            <v>5.0509442222222223</v>
          </cell>
          <cell r="P42">
            <v>5.7119565075016308</v>
          </cell>
          <cell r="Q42">
            <v>9.5227006759997952</v>
          </cell>
          <cell r="R42">
            <v>11.553679352748189</v>
          </cell>
          <cell r="S42">
            <v>11.69888594886193</v>
          </cell>
          <cell r="T42">
            <v>12.221346999660554</v>
          </cell>
          <cell r="U42">
            <v>12.773410047739459</v>
          </cell>
          <cell r="V42">
            <v>12.889505610381477</v>
          </cell>
          <cell r="W42">
            <v>13.005601173023495</v>
          </cell>
          <cell r="X42">
            <v>13.119550663845656</v>
          </cell>
          <cell r="Y42">
            <v>8.3678835109945311</v>
          </cell>
          <cell r="Z42">
            <v>2.3016959876933862E-2</v>
          </cell>
          <cell r="AA42">
            <v>9.2993108172876244</v>
          </cell>
          <cell r="AB42">
            <v>1.3615272203998829E-2</v>
          </cell>
          <cell r="AC42">
            <v>1.028</v>
          </cell>
          <cell r="AD42">
            <v>8.3678835109945311</v>
          </cell>
          <cell r="AE42">
            <v>2.3016959876933862E-2</v>
          </cell>
          <cell r="AF42">
            <v>1.028</v>
          </cell>
        </row>
        <row r="43">
          <cell r="C43" t="str">
            <v>Natural Gas  Avg. Wellhead</v>
          </cell>
          <cell r="D43" t="str">
            <v>(Dll.09 / MillBtu)</v>
          </cell>
          <cell r="F43">
            <v>4.347130028846192</v>
          </cell>
          <cell r="G43">
            <v>4.6008401985074245</v>
          </cell>
          <cell r="H43">
            <v>3.3381868056575628</v>
          </cell>
          <cell r="I43">
            <v>5.3864020858195047</v>
          </cell>
          <cell r="J43">
            <v>5.8810351563140832</v>
          </cell>
          <cell r="K43">
            <v>7.6308808088374116</v>
          </cell>
          <cell r="L43">
            <v>6.4506742254850913</v>
          </cell>
          <cell r="M43">
            <v>6.2559451821134306</v>
          </cell>
          <cell r="N43">
            <v>7.7562973760932952</v>
          </cell>
          <cell r="O43">
            <v>4.4792391857848894</v>
          </cell>
          <cell r="P43">
            <v>5.0265362056031107</v>
          </cell>
          <cell r="Q43">
            <v>8.1817104333061987</v>
          </cell>
          <cell r="R43">
            <v>9.863295786336213</v>
          </cell>
          <cell r="S43">
            <v>9.9835222013073146</v>
          </cell>
          <cell r="T43">
            <v>10.416103232614951</v>
          </cell>
          <cell r="U43">
            <v>10.873193770406745</v>
          </cell>
          <cell r="V43">
            <v>10.969317181216331</v>
          </cell>
          <cell r="W43">
            <v>11.065440592025917</v>
          </cell>
          <cell r="X43">
            <v>11.15978712404296</v>
          </cell>
          <cell r="Y43">
            <v>7.2255587748311196</v>
          </cell>
          <cell r="Z43">
            <v>1.9542433685677985E-2</v>
          </cell>
          <cell r="AA43">
            <v>7.9967507787679963</v>
          </cell>
          <cell r="AB43">
            <v>1.2200891069033437E-2</v>
          </cell>
          <cell r="AC43">
            <v>1.028</v>
          </cell>
          <cell r="AD43">
            <v>7.2255587748311196</v>
          </cell>
          <cell r="AE43">
            <v>1.9542433685677985E-2</v>
          </cell>
          <cell r="AF43">
            <v>1.028</v>
          </cell>
        </row>
        <row r="44">
          <cell r="C44" t="str">
            <v>NG Houston Ship Channel</v>
          </cell>
          <cell r="D44" t="str">
            <v>(Dll.09 / MillBtu)</v>
          </cell>
          <cell r="F44">
            <v>5.2268610265287663</v>
          </cell>
          <cell r="G44">
            <v>4.7017394182378007</v>
          </cell>
          <cell r="H44">
            <v>3.8580236833112491</v>
          </cell>
          <cell r="I44">
            <v>6.1115555353938653</v>
          </cell>
          <cell r="J44">
            <v>6.3013503990525574</v>
          </cell>
          <cell r="K44">
            <v>8.6087936540725636</v>
          </cell>
          <cell r="L44">
            <v>6.5979712253187586</v>
          </cell>
          <cell r="M44">
            <v>6.8504451953465102</v>
          </cell>
          <cell r="N44">
            <v>8.392852050383885</v>
          </cell>
          <cell r="O44">
            <v>4.5937222222222216</v>
          </cell>
          <cell r="P44">
            <v>5.2547345075016301</v>
          </cell>
          <cell r="Q44">
            <v>9.0654786759997954</v>
          </cell>
          <cell r="R44">
            <v>11.096457352748189</v>
          </cell>
          <cell r="S44">
            <v>11.24166394886193</v>
          </cell>
          <cell r="T44">
            <v>11.764124999660554</v>
          </cell>
          <cell r="U44">
            <v>12.316188047739459</v>
          </cell>
          <cell r="V44">
            <v>12.432283610381477</v>
          </cell>
          <cell r="W44">
            <v>12.548379173023495</v>
          </cell>
          <cell r="X44">
            <v>12.662328663845656</v>
          </cell>
          <cell r="Y44">
            <v>7.9106615109945313</v>
          </cell>
          <cell r="Z44">
            <v>2.2966714499143226E-2</v>
          </cell>
          <cell r="AA44">
            <v>8.8420888172876246</v>
          </cell>
          <cell r="AB44">
            <v>1.3802755160842395E-2</v>
          </cell>
          <cell r="AC44">
            <v>1.028</v>
          </cell>
          <cell r="AD44">
            <v>7.9106615109945313</v>
          </cell>
          <cell r="AE44">
            <v>2.2966714499143226E-2</v>
          </cell>
          <cell r="AF44">
            <v>1.028</v>
          </cell>
        </row>
        <row r="45">
          <cell r="C45" t="str">
            <v>Natural Gas  South Texas</v>
          </cell>
          <cell r="D45" t="str">
            <v>(Dll.09 / MillBtu)</v>
          </cell>
          <cell r="F45">
            <v>4.5163491529310331</v>
          </cell>
          <cell r="G45">
            <v>4.8124328392367817</v>
          </cell>
          <cell r="H45">
            <v>3.5793962631131442</v>
          </cell>
          <cell r="I45">
            <v>5.82649762673302</v>
          </cell>
          <cell r="J45">
            <v>6.449115147484707</v>
          </cell>
          <cell r="K45">
            <v>8.0878487666872303</v>
          </cell>
          <cell r="L45">
            <v>6.6416707142897522</v>
          </cell>
          <cell r="M45">
            <v>6.4070503195890938</v>
          </cell>
          <cell r="N45">
            <v>8.3372700000000002</v>
          </cell>
          <cell r="O45">
            <v>4.392722222222222</v>
          </cell>
          <cell r="P45">
            <v>5.0537345075016304</v>
          </cell>
          <cell r="Q45">
            <v>8.8644786759997949</v>
          </cell>
          <cell r="R45">
            <v>10.895457352748188</v>
          </cell>
          <cell r="S45">
            <v>11.04066394886193</v>
          </cell>
          <cell r="T45">
            <v>11.563124999660554</v>
          </cell>
          <cell r="U45">
            <v>12.115188047739458</v>
          </cell>
          <cell r="V45">
            <v>12.231283610381476</v>
          </cell>
          <cell r="W45">
            <v>12.347379173023494</v>
          </cell>
          <cell r="X45">
            <v>12.461328663845656</v>
          </cell>
          <cell r="Y45">
            <v>7.7096615109945308</v>
          </cell>
          <cell r="Z45">
            <v>2.183396284836836E-2</v>
          </cell>
          <cell r="AA45">
            <v>8.6410888172876223</v>
          </cell>
          <cell r="AB45">
            <v>1.3486612093283057E-2</v>
          </cell>
          <cell r="AC45">
            <v>1.028</v>
          </cell>
          <cell r="AD45">
            <v>7.7096615109945308</v>
          </cell>
          <cell r="AE45">
            <v>2.183396284836836E-2</v>
          </cell>
          <cell r="AF45">
            <v>1.028</v>
          </cell>
        </row>
        <row r="46">
          <cell r="C46" t="str">
            <v>Nat. Gas EPGT - P. Negras</v>
          </cell>
          <cell r="D46" t="str">
            <v>(Dll.09 / MillBtu)</v>
          </cell>
          <cell r="F46" t="str">
            <v>n.d.</v>
          </cell>
          <cell r="G46" t="str">
            <v>n.d.</v>
          </cell>
          <cell r="H46" t="str">
            <v>n.d.</v>
          </cell>
          <cell r="I46" t="str">
            <v>n.d.</v>
          </cell>
          <cell r="J46" t="str">
            <v>n.d.</v>
          </cell>
          <cell r="K46">
            <v>8.627877007078931</v>
          </cell>
          <cell r="L46">
            <v>6.9454447030998194</v>
          </cell>
          <cell r="M46">
            <v>6.9815873428980888</v>
          </cell>
          <cell r="N46">
            <v>8.6797270224154204</v>
          </cell>
          <cell r="O46">
            <v>3.8626112222222222</v>
          </cell>
          <cell r="P46">
            <v>4.5236235075016307</v>
          </cell>
          <cell r="Q46">
            <v>8.3343676759997951</v>
          </cell>
          <cell r="R46">
            <v>10.365346352748189</v>
          </cell>
          <cell r="S46">
            <v>10.51055294886193</v>
          </cell>
          <cell r="T46">
            <v>11.033013999660554</v>
          </cell>
          <cell r="U46">
            <v>11.585077047739459</v>
          </cell>
          <cell r="V46">
            <v>11.701172610381477</v>
          </cell>
          <cell r="W46">
            <v>11.817268173023495</v>
          </cell>
          <cell r="X46">
            <v>11.931217663845656</v>
          </cell>
          <cell r="Y46">
            <v>7.1795505109945319</v>
          </cell>
          <cell r="Z46">
            <v>1.3351738721736339E-2</v>
          </cell>
          <cell r="AA46">
            <v>8.1109778172876261</v>
          </cell>
          <cell r="AB46">
            <v>1.0662046103740996E-2</v>
          </cell>
          <cell r="AC46">
            <v>1.028</v>
          </cell>
          <cell r="AD46">
            <v>7.1795505109945319</v>
          </cell>
          <cell r="AE46">
            <v>1.3351738721736339E-2</v>
          </cell>
          <cell r="AF46">
            <v>1.028</v>
          </cell>
        </row>
        <row r="47">
          <cell r="C47" t="str">
            <v>Natural Gas  Permian B.</v>
          </cell>
          <cell r="D47" t="str">
            <v>(Dll.09 / MillBtu)</v>
          </cell>
          <cell r="F47">
            <v>5.140185019516875</v>
          </cell>
          <cell r="G47">
            <v>4.563445121031096</v>
          </cell>
          <cell r="H47">
            <v>3.6508122774697527</v>
          </cell>
          <cell r="I47">
            <v>5.8923136807407124</v>
          </cell>
          <cell r="J47">
            <v>5.9501487494445646</v>
          </cell>
          <cell r="K47">
            <v>8.1414989463610308</v>
          </cell>
          <cell r="L47">
            <v>6.2089385014049672</v>
          </cell>
          <cell r="M47">
            <v>6.4263661546623743</v>
          </cell>
          <cell r="N47">
            <v>7.4850567257404323</v>
          </cell>
          <cell r="O47">
            <v>3.8626112222222222</v>
          </cell>
          <cell r="P47">
            <v>4.5236235075016307</v>
          </cell>
          <cell r="Q47">
            <v>8.3343676759997951</v>
          </cell>
          <cell r="R47">
            <v>10.365346352748189</v>
          </cell>
          <cell r="S47">
            <v>10.51055294886193</v>
          </cell>
          <cell r="T47">
            <v>11.033013999660554</v>
          </cell>
          <cell r="U47">
            <v>11.585077047739459</v>
          </cell>
          <cell r="V47">
            <v>11.701172610381477</v>
          </cell>
          <cell r="W47">
            <v>11.817268173023495</v>
          </cell>
          <cell r="X47">
            <v>11.931217663845656</v>
          </cell>
          <cell r="Y47">
            <v>7.1795505109945319</v>
          </cell>
          <cell r="Z47">
            <v>2.7085667517060541E-2</v>
          </cell>
          <cell r="AA47">
            <v>8.1109778172876261</v>
          </cell>
          <cell r="AB47">
            <v>1.5663056377088314E-2</v>
          </cell>
          <cell r="AC47">
            <v>1.028</v>
          </cell>
          <cell r="AD47">
            <v>7.1795505109945319</v>
          </cell>
          <cell r="AE47">
            <v>2.7085667517060541E-2</v>
          </cell>
          <cell r="AF47">
            <v>1.028</v>
          </cell>
        </row>
        <row r="48">
          <cell r="C48" t="str">
            <v>NG Permian (Zona Nte Import.)</v>
          </cell>
          <cell r="D48" t="str">
            <v>(Dll.09 / MillBtu)</v>
          </cell>
          <cell r="F48" t="str">
            <v>nd</v>
          </cell>
          <cell r="G48" t="str">
            <v>nd</v>
          </cell>
          <cell r="H48" t="str">
            <v>nd</v>
          </cell>
          <cell r="I48" t="str">
            <v>nd</v>
          </cell>
          <cell r="J48" t="str">
            <v>nd</v>
          </cell>
          <cell r="K48" t="str">
            <v>nd</v>
          </cell>
          <cell r="L48" t="str">
            <v>nd</v>
          </cell>
          <cell r="M48" t="str">
            <v>nd</v>
          </cell>
          <cell r="N48">
            <v>7.505058100500273</v>
          </cell>
          <cell r="O48">
            <v>4.392722222222222</v>
          </cell>
          <cell r="P48">
            <v>5.0537345075016304</v>
          </cell>
          <cell r="Q48">
            <v>8.8644786759997949</v>
          </cell>
          <cell r="R48">
            <v>10.895457352748188</v>
          </cell>
          <cell r="S48">
            <v>11.04066394886193</v>
          </cell>
          <cell r="T48">
            <v>11.563124999660554</v>
          </cell>
          <cell r="U48">
            <v>12.115188047739458</v>
          </cell>
          <cell r="V48">
            <v>12.231283610381476</v>
          </cell>
          <cell r="W48">
            <v>12.347379173023494</v>
          </cell>
          <cell r="X48">
            <v>12.461328663845656</v>
          </cell>
          <cell r="Y48">
            <v>7.7096615109945308</v>
          </cell>
          <cell r="Z48">
            <v>3.1649409621488767E-2</v>
          </cell>
          <cell r="AA48">
            <v>8.6410888172876223</v>
          </cell>
          <cell r="AB48">
            <v>1.704540746662242E-2</v>
          </cell>
          <cell r="AC48">
            <v>1.028</v>
          </cell>
          <cell r="AD48">
            <v>7.7096615109945308</v>
          </cell>
          <cell r="AE48">
            <v>3.1649409621488767E-2</v>
          </cell>
          <cell r="AF48">
            <v>1.028</v>
          </cell>
        </row>
        <row r="49">
          <cell r="C49" t="str">
            <v>NG Permian-S.Juan (Naco)</v>
          </cell>
          <cell r="D49" t="str">
            <v>(Dll.09 / MillBtu)</v>
          </cell>
          <cell r="F49">
            <v>4.917821258142685</v>
          </cell>
          <cell r="G49">
            <v>4.3485207990954802</v>
          </cell>
          <cell r="H49">
            <v>3.3599902312158303</v>
          </cell>
          <cell r="I49">
            <v>5.542904843092967</v>
          </cell>
          <cell r="J49">
            <v>5.8390760196023139</v>
          </cell>
          <cell r="K49">
            <v>7.9195030819631667</v>
          </cell>
          <cell r="L49">
            <v>6.0908612844872732</v>
          </cell>
          <cell r="M49">
            <v>6.2821271606810036</v>
          </cell>
          <cell r="N49">
            <v>7.2823206238945319</v>
          </cell>
          <cell r="O49">
            <v>3.7671942222222219</v>
          </cell>
          <cell r="P49">
            <v>4.4282065075016304</v>
          </cell>
          <cell r="Q49">
            <v>8.2389506759997957</v>
          </cell>
          <cell r="R49">
            <v>10.269929352748189</v>
          </cell>
          <cell r="S49">
            <v>10.415135948861931</v>
          </cell>
          <cell r="T49">
            <v>10.937596999660554</v>
          </cell>
          <cell r="U49">
            <v>11.489660047739459</v>
          </cell>
          <cell r="V49">
            <v>11.605755610381477</v>
          </cell>
          <cell r="W49">
            <v>11.721851173023495</v>
          </cell>
          <cell r="X49">
            <v>11.835800663845657</v>
          </cell>
          <cell r="Y49">
            <v>7.0841335109945316</v>
          </cell>
          <cell r="Z49">
            <v>2.8759579418433656E-2</v>
          </cell>
          <cell r="AA49">
            <v>8.0155608172876303</v>
          </cell>
          <cell r="AB49">
            <v>1.6321067426387836E-2</v>
          </cell>
          <cell r="AC49">
            <v>1.028</v>
          </cell>
          <cell r="AD49">
            <v>7.0841335109945316</v>
          </cell>
          <cell r="AE49">
            <v>2.8759579418433656E-2</v>
          </cell>
          <cell r="AF49">
            <v>1.028</v>
          </cell>
        </row>
        <row r="50">
          <cell r="C50" t="str">
            <v>Natural Gas  San Juan</v>
          </cell>
          <cell r="D50" t="str">
            <v>(Dll.09 / MillBtu)</v>
          </cell>
          <cell r="F50">
            <v>4.695457496768495</v>
          </cell>
          <cell r="G50">
            <v>4.1335964771598643</v>
          </cell>
          <cell r="H50">
            <v>3.0691681849619075</v>
          </cell>
          <cell r="I50">
            <v>5.1934960054452217</v>
          </cell>
          <cell r="J50">
            <v>5.7280032897600623</v>
          </cell>
          <cell r="K50">
            <v>7.6975072175653025</v>
          </cell>
          <cell r="L50">
            <v>5.9727840675695791</v>
          </cell>
          <cell r="M50">
            <v>6.137888166699633</v>
          </cell>
          <cell r="N50">
            <v>7.0795845220486315</v>
          </cell>
          <cell r="O50">
            <v>3.671777222222222</v>
          </cell>
          <cell r="P50">
            <v>4.3327895075016301</v>
          </cell>
          <cell r="Q50">
            <v>8.1435336759997945</v>
          </cell>
          <cell r="R50">
            <v>10.174512352748188</v>
          </cell>
          <cell r="S50">
            <v>10.319718948861929</v>
          </cell>
          <cell r="T50">
            <v>10.842179999660553</v>
          </cell>
          <cell r="U50">
            <v>11.394243047739458</v>
          </cell>
          <cell r="V50">
            <v>11.510338610381476</v>
          </cell>
          <cell r="W50">
            <v>11.626434173023494</v>
          </cell>
          <cell r="X50">
            <v>11.740383663845655</v>
          </cell>
          <cell r="Y50">
            <v>6.9887165109945304</v>
          </cell>
          <cell r="Z50">
            <v>3.0500232996995003E-2</v>
          </cell>
          <cell r="AA50">
            <v>7.9201438172876264</v>
          </cell>
          <cell r="AB50">
            <v>1.7003585245608077E-2</v>
          </cell>
          <cell r="AC50">
            <v>1.028</v>
          </cell>
          <cell r="AD50">
            <v>6.9887165109945304</v>
          </cell>
          <cell r="AE50">
            <v>3.0500232996995003E-2</v>
          </cell>
          <cell r="AF50">
            <v>1.028</v>
          </cell>
        </row>
        <row r="51">
          <cell r="C51" t="str">
            <v>Natural Gas SoCal</v>
          </cell>
          <cell r="D51" t="str">
            <v>(Dll.09 / MillBtu)</v>
          </cell>
          <cell r="F51">
            <v>7.6559064121033717</v>
          </cell>
          <cell r="G51">
            <v>9.0689684648093998</v>
          </cell>
          <cell r="H51">
            <v>3.6545694301918372</v>
          </cell>
          <cell r="I51">
            <v>5.7848443007017263</v>
          </cell>
          <cell r="J51">
            <v>6.0929567333398671</v>
          </cell>
          <cell r="K51">
            <v>8.1034919001267145</v>
          </cell>
          <cell r="L51">
            <v>6.3182018217018232</v>
          </cell>
          <cell r="M51">
            <v>6.4894582308235664</v>
          </cell>
          <cell r="N51">
            <v>7.7215942788124083</v>
          </cell>
          <cell r="O51">
            <v>4.2537222222222217</v>
          </cell>
          <cell r="P51">
            <v>4.9147345075016302</v>
          </cell>
          <cell r="Q51">
            <v>8.7254786759997955</v>
          </cell>
          <cell r="R51">
            <v>10.756457352748189</v>
          </cell>
          <cell r="S51">
            <v>10.90166394886193</v>
          </cell>
          <cell r="T51">
            <v>11.424124999660554</v>
          </cell>
          <cell r="U51">
            <v>11.976188047739459</v>
          </cell>
          <cell r="V51">
            <v>12.092283610381477</v>
          </cell>
          <cell r="W51">
            <v>12.208379173023495</v>
          </cell>
          <cell r="X51">
            <v>12.322328663845656</v>
          </cell>
          <cell r="Y51">
            <v>7.5706615109945314</v>
          </cell>
          <cell r="Z51">
            <v>2.7748050481263498E-2</v>
          </cell>
          <cell r="AA51">
            <v>8.5020888172876248</v>
          </cell>
          <cell r="AB51">
            <v>1.570173348826942E-2</v>
          </cell>
          <cell r="AC51">
            <v>1.028</v>
          </cell>
          <cell r="AD51">
            <v>7.5706615109945314</v>
          </cell>
          <cell r="AE51">
            <v>2.7748050481263498E-2</v>
          </cell>
          <cell r="AF51">
            <v>1.028</v>
          </cell>
        </row>
        <row r="52">
          <cell r="C52" t="str">
            <v>Natural Gas Ehrenberg</v>
          </cell>
          <cell r="D52" t="str">
            <v>(Dll.09 / MillBtu)</v>
          </cell>
          <cell r="F52">
            <v>7.6559064121033717</v>
          </cell>
          <cell r="G52">
            <v>9.0689684648093998</v>
          </cell>
          <cell r="H52">
            <v>3.6545694301918372</v>
          </cell>
          <cell r="I52">
            <v>5.7848443007017263</v>
          </cell>
          <cell r="J52">
            <v>6.0929567333398671</v>
          </cell>
          <cell r="K52">
            <v>8.1034919001267145</v>
          </cell>
          <cell r="L52">
            <v>6.3182018217018232</v>
          </cell>
          <cell r="M52">
            <v>6.4894582308235664</v>
          </cell>
          <cell r="N52">
            <v>7.7215942788124083</v>
          </cell>
          <cell r="O52">
            <v>4.3683468111111114</v>
          </cell>
          <cell r="P52">
            <v>5.0474708330071758</v>
          </cell>
          <cell r="Q52">
            <v>8.9626293917221904</v>
          </cell>
          <cell r="R52">
            <v>11.04925688421349</v>
          </cell>
          <cell r="S52">
            <v>11.198442141060747</v>
          </cell>
          <cell r="T52">
            <v>11.735218624651253</v>
          </cell>
          <cell r="U52">
            <v>12.302408200247521</v>
          </cell>
          <cell r="V52">
            <v>12.421684781305929</v>
          </cell>
          <cell r="W52">
            <v>12.540961362364339</v>
          </cell>
          <cell r="X52">
            <v>12.658033069235028</v>
          </cell>
          <cell r="Y52">
            <v>7.7761702363957825</v>
          </cell>
          <cell r="Z52">
            <v>3.0259897531935032E-2</v>
          </cell>
          <cell r="AA52">
            <v>8.7331186508813072</v>
          </cell>
          <cell r="AB52">
            <v>1.6612179023329565E-2</v>
          </cell>
          <cell r="AC52">
            <v>1.028</v>
          </cell>
          <cell r="AD52">
            <v>7.7761702363957825</v>
          </cell>
          <cell r="AE52">
            <v>3.0259897531935032E-2</v>
          </cell>
          <cell r="AF52">
            <v>1.028</v>
          </cell>
        </row>
        <row r="53">
          <cell r="C53" t="str">
            <v>Natural Gas Utilities USA</v>
          </cell>
          <cell r="D53" t="str">
            <v>(Dll.09 / MillBtu)</v>
          </cell>
          <cell r="F53">
            <v>5.2089367442116092</v>
          </cell>
          <cell r="G53">
            <v>5.3043178665396065</v>
          </cell>
          <cell r="H53">
            <v>4.1372242521697382</v>
          </cell>
          <cell r="I53">
            <v>6.133754337517769</v>
          </cell>
          <cell r="J53">
            <v>6.5929204595212445</v>
          </cell>
          <cell r="K53">
            <v>8.7948660098678371</v>
          </cell>
          <cell r="L53">
            <v>7.2020616808079501</v>
          </cell>
          <cell r="M53">
            <v>7.1851936549335109</v>
          </cell>
          <cell r="N53">
            <v>9.0097899999999989</v>
          </cell>
          <cell r="O53">
            <v>5.3155327420993332</v>
          </cell>
          <cell r="P53">
            <v>5.8927967538706971</v>
          </cell>
          <cell r="Q53">
            <v>9.2207310684526504</v>
          </cell>
          <cell r="R53">
            <v>10.994390839793052</v>
          </cell>
          <cell r="S53">
            <v>11.12120019579897</v>
          </cell>
          <cell r="T53">
            <v>11.57746699884456</v>
          </cell>
          <cell r="U53">
            <v>12.059585314921012</v>
          </cell>
          <cell r="V53">
            <v>12.160971918062977</v>
          </cell>
          <cell r="W53">
            <v>12.262358521204938</v>
          </cell>
          <cell r="X53">
            <v>12.361870953388404</v>
          </cell>
          <cell r="Y53">
            <v>8.212225773802059</v>
          </cell>
          <cell r="Z53">
            <v>1.5864974115967767E-2</v>
          </cell>
          <cell r="AA53">
            <v>9.0256440346697353</v>
          </cell>
          <cell r="AB53">
            <v>1.0599280184398596E-2</v>
          </cell>
          <cell r="AC53">
            <v>1.0279466740000001</v>
          </cell>
          <cell r="AD53">
            <v>8.212225773802059</v>
          </cell>
          <cell r="AE53">
            <v>1.5864974115967767E-2</v>
          </cell>
          <cell r="AF53">
            <v>1.0279466740000001</v>
          </cell>
        </row>
        <row r="54">
          <cell r="B54" t="str">
            <v>Interno</v>
          </cell>
        </row>
        <row r="55">
          <cell r="C55" t="str">
            <v>Gas Natural Reynosa</v>
          </cell>
          <cell r="D55" t="str">
            <v>(Dll.09 / MillBtu)</v>
          </cell>
          <cell r="F55">
            <v>4.2138569479965851</v>
          </cell>
          <cell r="G55">
            <v>4.8941119362300025</v>
          </cell>
          <cell r="H55">
            <v>3.6015443374540093</v>
          </cell>
          <cell r="I55">
            <v>5.9071174916509586</v>
          </cell>
          <cell r="J55">
            <v>6.5821003407597098</v>
          </cell>
          <cell r="K55">
            <v>8.2316335722253129</v>
          </cell>
          <cell r="L55">
            <v>6.7488842271125362</v>
          </cell>
          <cell r="M55">
            <v>6.5325443466902779</v>
          </cell>
          <cell r="N55">
            <v>8.2970608545276274</v>
          </cell>
          <cell r="O55">
            <v>4.392722222222222</v>
          </cell>
          <cell r="P55">
            <v>5.0537345075016304</v>
          </cell>
          <cell r="Q55">
            <v>8.8644786759997949</v>
          </cell>
          <cell r="R55">
            <v>10.895457352748188</v>
          </cell>
          <cell r="S55">
            <v>11.04066394886193</v>
          </cell>
          <cell r="T55">
            <v>11.563124999660554</v>
          </cell>
          <cell r="U55">
            <v>12.115188047739458</v>
          </cell>
          <cell r="V55">
            <v>12.231283610381476</v>
          </cell>
          <cell r="W55">
            <v>12.347379173023494</v>
          </cell>
          <cell r="X55">
            <v>12.461328663845656</v>
          </cell>
          <cell r="Y55">
            <v>7.7096615109945308</v>
          </cell>
          <cell r="Z55">
            <v>2.2283156321617925E-2</v>
          </cell>
          <cell r="AA55">
            <v>8.6410888172876223</v>
          </cell>
          <cell r="AB55">
            <v>1.3649948164398351E-2</v>
          </cell>
          <cell r="AC55">
            <v>0.98895481900000004</v>
          </cell>
          <cell r="AD55">
            <v>7.7096615109945308</v>
          </cell>
          <cell r="AE55">
            <v>2.2283156321617925E-2</v>
          </cell>
          <cell r="AF55">
            <v>0.98895481900000004</v>
          </cell>
        </row>
        <row r="56">
          <cell r="C56" t="str">
            <v>Gas Nat. Cd Juárez/Samalayuca</v>
          </cell>
          <cell r="D56" t="str">
            <v>(Dll.09 / MillBtu)</v>
          </cell>
          <cell r="F56">
            <v>4.5369890736702905</v>
          </cell>
          <cell r="G56">
            <v>5.45994664269395</v>
          </cell>
          <cell r="H56">
            <v>3.8932587989536818</v>
          </cell>
          <cell r="I56">
            <v>6.049901747611492</v>
          </cell>
          <cell r="J56">
            <v>6.5087480900364874</v>
          </cell>
          <cell r="K56">
            <v>8.2641643815401302</v>
          </cell>
          <cell r="L56">
            <v>6.8646193697941733</v>
          </cell>
          <cell r="M56">
            <v>6.7884490461080462</v>
          </cell>
          <cell r="N56">
            <v>7.505058100500273</v>
          </cell>
          <cell r="O56">
            <v>4.8722398169417476</v>
          </cell>
          <cell r="P56">
            <v>5.5373503783898883</v>
          </cell>
          <cell r="Q56">
            <v>7.5409633564393257</v>
          </cell>
          <cell r="R56">
            <v>9.584534100983559</v>
          </cell>
          <cell r="S56">
            <v>9.7306409779932075</v>
          </cell>
          <cell r="T56">
            <v>10.256341287306782</v>
          </cell>
          <cell r="U56">
            <v>10.811827126283777</v>
          </cell>
          <cell r="V56">
            <v>10.927922688925795</v>
          </cell>
          <cell r="W56">
            <v>11.044018251567813</v>
          </cell>
          <cell r="X56">
            <v>11.160113814209831</v>
          </cell>
          <cell r="Y56">
            <v>6.9000760646924881</v>
          </cell>
          <cell r="Z56">
            <v>1.9289114495747661E-2</v>
          </cell>
          <cell r="AA56">
            <v>7.700152657105841</v>
          </cell>
          <cell r="AB56">
            <v>1.3313477132133267E-2</v>
          </cell>
          <cell r="AC56">
            <v>1.028</v>
          </cell>
          <cell r="AD56">
            <v>6.9000760646924881</v>
          </cell>
          <cell r="AE56">
            <v>1.9289114495747661E-2</v>
          </cell>
          <cell r="AF56">
            <v>1.028</v>
          </cell>
        </row>
        <row r="57">
          <cell r="C57" t="str">
            <v>Gas Natural Cd.Pemex</v>
          </cell>
          <cell r="D57" t="str">
            <v>(Dll.09 / MillBtu)</v>
          </cell>
          <cell r="F57">
            <v>3.8365811679475197</v>
          </cell>
          <cell r="G57">
            <v>4.5248076218254782</v>
          </cell>
          <cell r="H57">
            <v>3.2378659832507397</v>
          </cell>
          <cell r="I57">
            <v>5.5016138942386998</v>
          </cell>
          <cell r="J57">
            <v>6.1742752745368694</v>
          </cell>
          <cell r="K57">
            <v>7.8278447295208462</v>
          </cell>
          <cell r="L57">
            <v>6.3453206426987201</v>
          </cell>
          <cell r="M57">
            <v>6.1400104226535577</v>
          </cell>
          <cell r="N57">
            <v>8.1665844208568874</v>
          </cell>
          <cell r="O57">
            <v>4.2042132222222222</v>
          </cell>
          <cell r="P57">
            <v>4.8652255075016306</v>
          </cell>
          <cell r="Q57">
            <v>8.6759696759997951</v>
          </cell>
          <cell r="R57">
            <v>10.706948352748189</v>
          </cell>
          <cell r="S57">
            <v>10.85215494886193</v>
          </cell>
          <cell r="T57">
            <v>11.374615999660554</v>
          </cell>
          <cell r="U57">
            <v>11.926679047739459</v>
          </cell>
          <cell r="V57">
            <v>12.042774610381477</v>
          </cell>
          <cell r="W57">
            <v>12.158870173023494</v>
          </cell>
          <cell r="X57">
            <v>12.272819663845656</v>
          </cell>
          <cell r="Y57">
            <v>7.5211525109945327</v>
          </cell>
          <cell r="Z57">
            <v>2.2084372280252174E-2</v>
          </cell>
          <cell r="AA57">
            <v>8.4525798172876243</v>
          </cell>
          <cell r="AB57">
            <v>1.3670473838460095E-2</v>
          </cell>
          <cell r="AC57">
            <v>1.024013778</v>
          </cell>
          <cell r="AD57">
            <v>7.5211525109945327</v>
          </cell>
          <cell r="AE57">
            <v>2.2084372280252174E-2</v>
          </cell>
          <cell r="AF57">
            <v>1.024013778</v>
          </cell>
        </row>
        <row r="58">
          <cell r="C58" t="str">
            <v>Gas Natural  Zona Centro</v>
          </cell>
          <cell r="F58">
            <v>0</v>
          </cell>
          <cell r="G58">
            <v>0</v>
          </cell>
          <cell r="H58">
            <v>0</v>
          </cell>
          <cell r="I58">
            <v>0</v>
          </cell>
          <cell r="J58">
            <v>0</v>
          </cell>
          <cell r="K58">
            <v>0</v>
          </cell>
          <cell r="L58">
            <v>0</v>
          </cell>
          <cell r="M58">
            <v>0</v>
          </cell>
          <cell r="N58">
            <v>0</v>
          </cell>
          <cell r="O58">
            <v>4.8938722162110251</v>
          </cell>
          <cell r="P58">
            <v>5.5589827756943881</v>
          </cell>
          <cell r="Q58">
            <v>9.4187094198405212</v>
          </cell>
          <cell r="R58">
            <v>11.456485800392326</v>
          </cell>
          <cell r="S58">
            <v>11.602278212460632</v>
          </cell>
          <cell r="T58">
            <v>12.126926121357453</v>
          </cell>
          <cell r="U58">
            <v>12.681418154948879</v>
          </cell>
          <cell r="V58">
            <v>12.791780106054301</v>
          </cell>
          <cell r="W58">
            <v>12.902142057159722</v>
          </cell>
          <cell r="X58">
            <v>13.012504008265143</v>
          </cell>
          <cell r="Y58">
            <v>0</v>
          </cell>
          <cell r="Z58">
            <v>0</v>
          </cell>
          <cell r="AA58">
            <v>0</v>
          </cell>
          <cell r="AB58">
            <v>0</v>
          </cell>
          <cell r="AC58">
            <v>0</v>
          </cell>
          <cell r="AD58">
            <v>0</v>
          </cell>
          <cell r="AE58">
            <v>0</v>
          </cell>
          <cell r="AF58">
            <v>0</v>
          </cell>
        </row>
        <row r="59">
          <cell r="B59" t="str">
            <v>-----   Gas Natural Licuado   -----</v>
          </cell>
          <cell r="AF59" t="str">
            <v>Mill.BTU / MPC</v>
          </cell>
        </row>
        <row r="60">
          <cell r="C60" t="str">
            <v>GNL  Argelia (Promedio)</v>
          </cell>
          <cell r="D60" t="str">
            <v>(Dll.09 / Mill Btu)</v>
          </cell>
          <cell r="F60">
            <v>4.024526629319368</v>
          </cell>
          <cell r="G60">
            <v>3.7949920833574247</v>
          </cell>
          <cell r="H60">
            <v>3.9844856361185275</v>
          </cell>
          <cell r="I60">
            <v>5.7874809015540043</v>
          </cell>
          <cell r="J60">
            <v>5.931310672276223</v>
          </cell>
          <cell r="K60">
            <v>9.3146716165063932</v>
          </cell>
          <cell r="L60">
            <v>8.3811559013656396</v>
          </cell>
          <cell r="M60">
            <v>6.766045327731911</v>
          </cell>
          <cell r="N60">
            <v>8.9835731897294515</v>
          </cell>
          <cell r="O60">
            <v>2.9583702746666662</v>
          </cell>
          <cell r="P60">
            <v>3.727788574731898</v>
          </cell>
          <cell r="Q60">
            <v>6.0456235046161604</v>
          </cell>
          <cell r="R60">
            <v>8.4096826843512922</v>
          </cell>
          <cell r="S60">
            <v>8.5787031622276864</v>
          </cell>
          <cell r="T60">
            <v>9.1868478253572867</v>
          </cell>
          <cell r="U60">
            <v>9.8294492133211318</v>
          </cell>
          <cell r="V60">
            <v>9.963751772370335</v>
          </cell>
          <cell r="W60">
            <v>10.098054331419538</v>
          </cell>
          <cell r="X60">
            <v>10.232356890468745</v>
          </cell>
          <cell r="Y60">
            <v>5.3042273531618607</v>
          </cell>
          <cell r="Z60">
            <v>-1.0097741177695907E-2</v>
          </cell>
          <cell r="AA60">
            <v>6.2297780921492789</v>
          </cell>
          <cell r="AB60">
            <v>4.3479997406909998E-3</v>
          </cell>
          <cell r="AC60">
            <v>1.05</v>
          </cell>
          <cell r="AD60">
            <v>5.3042273531618607</v>
          </cell>
          <cell r="AE60">
            <v>-1.0097741177695907E-2</v>
          </cell>
          <cell r="AF60">
            <v>1.05</v>
          </cell>
        </row>
        <row r="61">
          <cell r="C61" t="str">
            <v>GNL  Trinidad y Tobago (Promedio)</v>
          </cell>
          <cell r="D61" t="str">
            <v>(Dll.09 / Mill Btu)</v>
          </cell>
          <cell r="F61">
            <v>4.5319168060816954</v>
          </cell>
          <cell r="G61">
            <v>4.7859692445902233</v>
          </cell>
          <cell r="H61">
            <v>3.763125323000831</v>
          </cell>
          <cell r="I61">
            <v>5.5273694003605653</v>
          </cell>
          <cell r="J61">
            <v>5.7311421060715197</v>
          </cell>
          <cell r="K61">
            <v>6.6824862089941792</v>
          </cell>
          <cell r="L61">
            <v>6.3254006802759539</v>
          </cell>
          <cell r="M61">
            <v>6.7564207966825043</v>
          </cell>
          <cell r="N61">
            <v>8.970794280497973</v>
          </cell>
          <cell r="O61">
            <v>3.279570274666666</v>
          </cell>
          <cell r="P61">
            <v>4.0489885747318981</v>
          </cell>
          <cell r="Q61">
            <v>6.3668235046161596</v>
          </cell>
          <cell r="R61">
            <v>8.7308826843512914</v>
          </cell>
          <cell r="S61">
            <v>8.8999031622276874</v>
          </cell>
          <cell r="T61">
            <v>9.5080478253572842</v>
          </cell>
          <cell r="U61">
            <v>10.150649213321131</v>
          </cell>
          <cell r="V61">
            <v>10.284951772370333</v>
          </cell>
          <cell r="W61">
            <v>10.419254331419538</v>
          </cell>
          <cell r="X61">
            <v>10.553556890468743</v>
          </cell>
          <cell r="Y61">
            <v>5.6254273531618599</v>
          </cell>
          <cell r="Z61">
            <v>-6.4353501084342124E-3</v>
          </cell>
          <cell r="AA61">
            <v>6.5509780921492791</v>
          </cell>
          <cell r="AB61">
            <v>5.4309855691532238E-3</v>
          </cell>
          <cell r="AC61">
            <v>1.05</v>
          </cell>
          <cell r="AD61">
            <v>5.6254273531618599</v>
          </cell>
          <cell r="AE61">
            <v>-6.4353501084342124E-3</v>
          </cell>
          <cell r="AF61">
            <v>1.05</v>
          </cell>
        </row>
        <row r="63">
          <cell r="B63" t="str">
            <v>-----   Carbón   -----</v>
          </cell>
          <cell r="AF63" t="str">
            <v>Mill.BTU / TM</v>
          </cell>
        </row>
        <row r="64">
          <cell r="B64" t="str">
            <v>Externo</v>
          </cell>
        </row>
        <row r="65">
          <cell r="C65" t="str">
            <v>Australia, FOB Newcastle</v>
          </cell>
          <cell r="D65" t="str">
            <v>(Dll.09/TM)</v>
          </cell>
          <cell r="F65">
            <v>31.783958515935552</v>
          </cell>
          <cell r="G65">
            <v>38.206814770967689</v>
          </cell>
          <cell r="H65">
            <v>31.447552883065477</v>
          </cell>
          <cell r="I65">
            <v>31.682529168542231</v>
          </cell>
          <cell r="J65">
            <v>60.488385924045453</v>
          </cell>
          <cell r="K65">
            <v>52.880783376628202</v>
          </cell>
          <cell r="L65">
            <v>50.944554701574873</v>
          </cell>
          <cell r="M65">
            <v>66.428513302995228</v>
          </cell>
          <cell r="N65">
            <v>125.70602083333334</v>
          </cell>
          <cell r="O65">
            <v>87.257935483870966</v>
          </cell>
          <cell r="P65">
            <v>93.434998716282038</v>
          </cell>
          <cell r="Q65">
            <v>90.823314454700892</v>
          </cell>
          <cell r="R65">
            <v>99.330707219025697</v>
          </cell>
          <cell r="S65">
            <v>106.40821930968831</v>
          </cell>
          <cell r="T65">
            <v>113.91144641332315</v>
          </cell>
          <cell r="U65">
            <v>121.86599544800364</v>
          </cell>
          <cell r="V65">
            <v>123.51342470497326</v>
          </cell>
          <cell r="W65">
            <v>125.18021233521934</v>
          </cell>
          <cell r="X65">
            <v>126.86658581231279</v>
          </cell>
          <cell r="Y65">
            <v>93.468921878391157</v>
          </cell>
          <cell r="Z65">
            <v>-2.3243899167317839E-2</v>
          </cell>
          <cell r="AA65">
            <v>97.24803211526114</v>
          </cell>
          <cell r="AB65">
            <v>3.0638079139833074E-4</v>
          </cell>
          <cell r="AC65">
            <v>25</v>
          </cell>
          <cell r="AD65">
            <v>93.468921878391157</v>
          </cell>
          <cell r="AE65">
            <v>-2.3243899167317839E-2</v>
          </cell>
          <cell r="AF65">
            <v>25</v>
          </cell>
        </row>
        <row r="66">
          <cell r="C66" t="str">
            <v>Colombia, FOB Bolívar</v>
          </cell>
          <cell r="D66" t="str">
            <v>(Dll.09/TM)</v>
          </cell>
          <cell r="F66" t="str">
            <v>nd</v>
          </cell>
          <cell r="G66" t="str">
            <v>nd</v>
          </cell>
          <cell r="H66">
            <v>31.562516697956916</v>
          </cell>
          <cell r="I66">
            <v>37.012654385476168</v>
          </cell>
          <cell r="J66">
            <v>65.478075458955885</v>
          </cell>
          <cell r="K66">
            <v>53.497231848512797</v>
          </cell>
          <cell r="L66">
            <v>53.560361145982149</v>
          </cell>
          <cell r="M66">
            <v>63.583778585665094</v>
          </cell>
          <cell r="N66">
            <v>120.85044266515095</v>
          </cell>
          <cell r="O66">
            <v>86.078774193548369</v>
          </cell>
          <cell r="P66">
            <v>91.000729189379953</v>
          </cell>
          <cell r="Q66">
            <v>90.18173654075558</v>
          </cell>
          <cell r="R66">
            <v>98.636741863555599</v>
          </cell>
          <cell r="S66">
            <v>105.71425395421821</v>
          </cell>
          <cell r="T66">
            <v>113.21748105785305</v>
          </cell>
          <cell r="U66">
            <v>121.17203009253355</v>
          </cell>
          <cell r="V66">
            <v>122.81945934950316</v>
          </cell>
          <cell r="W66">
            <v>124.48624697974924</v>
          </cell>
          <cell r="X66">
            <v>126.17262045684269</v>
          </cell>
          <cell r="Y66">
            <v>91.947123644682605</v>
          </cell>
          <cell r="Z66">
            <v>-2.0375103628018976E-2</v>
          </cell>
          <cell r="AA66">
            <v>95.943848224409379</v>
          </cell>
          <cell r="AB66">
            <v>1.4376057960809874E-3</v>
          </cell>
          <cell r="AC66">
            <v>25</v>
          </cell>
          <cell r="AD66">
            <v>91.947123644682605</v>
          </cell>
          <cell r="AE66">
            <v>-2.0375103628018976E-2</v>
          </cell>
          <cell r="AF66">
            <v>25</v>
          </cell>
        </row>
        <row r="67">
          <cell r="C67" t="str">
            <v>Sudáfrica, FOB Richards Bay</v>
          </cell>
          <cell r="D67" t="str">
            <v>(Dll.09/TM)</v>
          </cell>
          <cell r="F67">
            <v>32.171420105463149</v>
          </cell>
          <cell r="G67">
            <v>40.041530157261477</v>
          </cell>
          <cell r="H67">
            <v>30.22827260837407</v>
          </cell>
          <cell r="I67">
            <v>34.109288189832881</v>
          </cell>
          <cell r="J67">
            <v>60.492257605523363</v>
          </cell>
          <cell r="K67">
            <v>49.34123366802833</v>
          </cell>
          <cell r="L67">
            <v>52.56605634080578</v>
          </cell>
          <cell r="M67">
            <v>63.279727663544179</v>
          </cell>
          <cell r="N67">
            <v>119.21982916666663</v>
          </cell>
          <cell r="O67">
            <v>85.573419354838691</v>
          </cell>
          <cell r="P67">
            <v>90.615518817291246</v>
          </cell>
          <cell r="Q67">
            <v>89.551952694779814</v>
          </cell>
          <cell r="R67">
            <v>97.958356073192618</v>
          </cell>
          <cell r="S67">
            <v>105.03586816385523</v>
          </cell>
          <cell r="T67">
            <v>112.53909526749007</v>
          </cell>
          <cell r="U67">
            <v>120.49364430217058</v>
          </cell>
          <cell r="V67">
            <v>122.1410735591402</v>
          </cell>
          <cell r="W67">
            <v>123.80786118938627</v>
          </cell>
          <cell r="X67">
            <v>125.49423466647971</v>
          </cell>
          <cell r="Y67">
            <v>91.389400332120019</v>
          </cell>
          <cell r="Z67">
            <v>-1.9792346623566104E-2</v>
          </cell>
          <cell r="AA67">
            <v>95.354406087305961</v>
          </cell>
          <cell r="AB67">
            <v>1.7111532126368179E-3</v>
          </cell>
          <cell r="AC67">
            <v>24.603174603174605</v>
          </cell>
          <cell r="AD67">
            <v>91.389400332120019</v>
          </cell>
          <cell r="AE67">
            <v>-1.9792346623566104E-2</v>
          </cell>
          <cell r="AF67">
            <v>24.603174603174605</v>
          </cell>
        </row>
        <row r="68">
          <cell r="C68" t="str">
            <v>Europa, CIF ARA</v>
          </cell>
          <cell r="D68" t="str">
            <v>(Dll.09/TM)</v>
          </cell>
          <cell r="F68">
            <v>43.625753345872688</v>
          </cell>
          <cell r="G68">
            <v>46.648279171815659</v>
          </cell>
          <cell r="H68">
            <v>36.54354399142624</v>
          </cell>
          <cell r="I68">
            <v>49.507211686783421</v>
          </cell>
          <cell r="J68">
            <v>79.913349361842378</v>
          </cell>
          <cell r="K68">
            <v>65.482115958367373</v>
          </cell>
          <cell r="L68">
            <v>66.33109185634612</v>
          </cell>
          <cell r="M68">
            <v>89.766076191593143</v>
          </cell>
          <cell r="N68">
            <v>145.42008749999999</v>
          </cell>
          <cell r="O68">
            <v>107.84639040839153</v>
          </cell>
          <cell r="P68">
            <v>117.63898970067153</v>
          </cell>
          <cell r="Q68">
            <v>119.23775189885968</v>
          </cell>
          <cell r="R68">
            <v>127.56942249778045</v>
          </cell>
          <cell r="S68">
            <v>133.46734923999932</v>
          </cell>
          <cell r="T68">
            <v>139.72003849302831</v>
          </cell>
          <cell r="U68">
            <v>146.3488293552621</v>
          </cell>
          <cell r="V68">
            <v>147.72168706940346</v>
          </cell>
          <cell r="W68">
            <v>149.11067676127516</v>
          </cell>
          <cell r="X68">
            <v>150.51598799218635</v>
          </cell>
          <cell r="Y68">
            <v>119.31873332180753</v>
          </cell>
          <cell r="Z68">
            <v>-1.3299413510756364E-2</v>
          </cell>
          <cell r="AA68">
            <v>123.35278537186251</v>
          </cell>
          <cell r="AB68">
            <v>1.1487460413917017E-3</v>
          </cell>
          <cell r="AC68">
            <v>23.80952380952381</v>
          </cell>
          <cell r="AD68">
            <v>119.31873332180753</v>
          </cell>
          <cell r="AE68">
            <v>-1.3299413510756364E-2</v>
          </cell>
          <cell r="AF68">
            <v>23.80952380952381</v>
          </cell>
        </row>
        <row r="69">
          <cell r="C69" t="str">
            <v>EUA Central Appalachian (CAPP)</v>
          </cell>
          <cell r="D69" t="str">
            <v>(Dll.09/TM)</v>
          </cell>
          <cell r="F69" t="str">
            <v>nd</v>
          </cell>
          <cell r="G69" t="str">
            <v>nd</v>
          </cell>
          <cell r="H69">
            <v>35.45708195313977</v>
          </cell>
          <cell r="I69">
            <v>42.285449550909654</v>
          </cell>
          <cell r="J69">
            <v>67.509240900473642</v>
          </cell>
          <cell r="K69">
            <v>68.127307622219831</v>
          </cell>
          <cell r="L69">
            <v>56.317794339403953</v>
          </cell>
          <cell r="M69">
            <v>50.802702518192525</v>
          </cell>
          <cell r="N69">
            <v>98.603300000000004</v>
          </cell>
          <cell r="O69">
            <v>71.147999999999996</v>
          </cell>
          <cell r="P69">
            <v>70.74254009102151</v>
          </cell>
          <cell r="Q69">
            <v>79.418918245465761</v>
          </cell>
          <cell r="R69">
            <v>89.174516033851233</v>
          </cell>
          <cell r="S69">
            <v>95.57274529685526</v>
          </cell>
          <cell r="T69">
            <v>102.35583045537841</v>
          </cell>
          <cell r="U69">
            <v>109.54692073621868</v>
          </cell>
          <cell r="V69">
            <v>111.03623363962978</v>
          </cell>
          <cell r="W69">
            <v>112.54304694555452</v>
          </cell>
          <cell r="X69">
            <v>114.06756629518988</v>
          </cell>
          <cell r="Y69">
            <v>76.912720976187671</v>
          </cell>
          <cell r="Z69">
            <v>-1.085358122092972E-2</v>
          </cell>
          <cell r="AA69">
            <v>82.159398557028624</v>
          </cell>
          <cell r="AB69">
            <v>4.8680181539926259E-3</v>
          </cell>
          <cell r="AC69">
            <v>26.468253968253968</v>
          </cell>
          <cell r="AD69">
            <v>76.912720976187671</v>
          </cell>
          <cell r="AE69">
            <v>-1.085358122092972E-2</v>
          </cell>
          <cell r="AF69">
            <v>26.468253968253968</v>
          </cell>
        </row>
        <row r="70">
          <cell r="C70" t="str">
            <v>USA export FAS</v>
          </cell>
          <cell r="D70" t="str">
            <v>(Dll.09/TM)</v>
          </cell>
          <cell r="F70">
            <v>46.580952858458971</v>
          </cell>
          <cell r="G70">
            <v>48.18634512048407</v>
          </cell>
          <cell r="H70">
            <v>51.805333584004096</v>
          </cell>
          <cell r="I70">
            <v>45.133918017196933</v>
          </cell>
          <cell r="J70">
            <v>65.980161492177075</v>
          </cell>
          <cell r="K70">
            <v>79.234232257950268</v>
          </cell>
          <cell r="L70">
            <v>81.139362213273557</v>
          </cell>
          <cell r="M70">
            <v>78.25632864280287</v>
          </cell>
          <cell r="N70">
            <v>93.718624722727853</v>
          </cell>
          <cell r="O70">
            <v>101.69293012903226</v>
          </cell>
          <cell r="P70">
            <v>106.1805665673789</v>
          </cell>
          <cell r="Q70">
            <v>104.28317795134021</v>
          </cell>
          <cell r="R70">
            <v>110.46379879462216</v>
          </cell>
          <cell r="S70">
            <v>115.60561132848854</v>
          </cell>
          <cell r="T70">
            <v>121.05670581927927</v>
          </cell>
          <cell r="U70">
            <v>126.83568569297466</v>
          </cell>
          <cell r="V70">
            <v>128.03254304816309</v>
          </cell>
          <cell r="W70">
            <v>129.24346426153687</v>
          </cell>
          <cell r="X70">
            <v>130.46861459264525</v>
          </cell>
          <cell r="Y70">
            <v>106.20521174465114</v>
          </cell>
          <cell r="Z70">
            <v>1.3664280197354772E-2</v>
          </cell>
          <cell r="AA70">
            <v>108.95073533173718</v>
          </cell>
          <cell r="AB70">
            <v>1.1088889553760861E-2</v>
          </cell>
          <cell r="AC70">
            <v>28.056999999999999</v>
          </cell>
          <cell r="AD70">
            <v>106.20521174465114</v>
          </cell>
          <cell r="AE70">
            <v>1.3664280197354772E-2</v>
          </cell>
          <cell r="AF70">
            <v>28.056999999999999</v>
          </cell>
        </row>
        <row r="71">
          <cell r="C71" t="str">
            <v>USA Steam export</v>
          </cell>
          <cell r="D71" t="str">
            <v>(Dll.09/TM)</v>
          </cell>
          <cell r="F71">
            <v>39.600483418638333</v>
          </cell>
          <cell r="G71">
            <v>41.552087704653289</v>
          </cell>
          <cell r="H71">
            <v>44.208755241938221</v>
          </cell>
          <cell r="I71">
            <v>33.793989754955128</v>
          </cell>
          <cell r="J71">
            <v>51.250160552877524</v>
          </cell>
          <cell r="K71">
            <v>56.25512406510807</v>
          </cell>
          <cell r="L71">
            <v>52.907028089156938</v>
          </cell>
          <cell r="M71">
            <v>53.35911945893605</v>
          </cell>
          <cell r="N71">
            <v>74.493990623940306</v>
          </cell>
          <cell r="O71">
            <v>87.391884077419363</v>
          </cell>
          <cell r="P71">
            <v>91.520633141962904</v>
          </cell>
          <cell r="Q71">
            <v>89.774983381522077</v>
          </cell>
          <cell r="R71">
            <v>95.461324705196787</v>
          </cell>
          <cell r="S71">
            <v>100.19193378659567</v>
          </cell>
          <cell r="T71">
            <v>105.20709078266518</v>
          </cell>
          <cell r="U71">
            <v>110.52391135744564</v>
          </cell>
          <cell r="V71">
            <v>111.62505307280414</v>
          </cell>
          <cell r="W71">
            <v>112.73913392486061</v>
          </cell>
          <cell r="X71">
            <v>113.86630595694987</v>
          </cell>
          <cell r="Y71">
            <v>91.54330738351662</v>
          </cell>
          <cell r="Z71">
            <v>2.1307237812491664E-2</v>
          </cell>
          <cell r="AA71">
            <v>94.069264665840507</v>
          </cell>
          <cell r="AB71">
            <v>1.4244044778189746E-2</v>
          </cell>
          <cell r="AC71">
            <v>21.6</v>
          </cell>
          <cell r="AD71">
            <v>91.54330738351662</v>
          </cell>
          <cell r="AE71">
            <v>2.1307237812491664E-2</v>
          </cell>
          <cell r="AF71">
            <v>23.81</v>
          </cell>
        </row>
        <row r="72">
          <cell r="C72" t="str">
            <v>Coal Minemouth</v>
          </cell>
          <cell r="D72" t="str">
            <v>(Dll.09/TM)</v>
          </cell>
          <cell r="F72">
            <v>22.396228910170251</v>
          </cell>
          <cell r="G72">
            <v>22.652926107492917</v>
          </cell>
          <cell r="H72">
            <v>23.033132983194704</v>
          </cell>
          <cell r="I72">
            <v>22.391340650554902</v>
          </cell>
          <cell r="J72">
            <v>24.302062807966905</v>
          </cell>
          <cell r="K72">
            <v>27.855969284128868</v>
          </cell>
          <cell r="L72">
            <v>28.781423280501372</v>
          </cell>
          <cell r="M72">
            <v>28.294814911419113</v>
          </cell>
          <cell r="N72">
            <v>29.455994131015945</v>
          </cell>
          <cell r="O72">
            <v>47.883058309677423</v>
          </cell>
          <cell r="P72">
            <v>49.940638072393547</v>
          </cell>
          <cell r="Q72">
            <v>49.070686044860871</v>
          </cell>
          <cell r="R72">
            <v>51.90449857465746</v>
          </cell>
          <cell r="S72">
            <v>54.262017852057177</v>
          </cell>
          <cell r="T72">
            <v>56.761342800277944</v>
          </cell>
          <cell r="U72">
            <v>59.411003083730009</v>
          </cell>
          <cell r="V72">
            <v>59.959761769226589</v>
          </cell>
          <cell r="W72">
            <v>60.514968728861561</v>
          </cell>
          <cell r="X72">
            <v>61.076699734081387</v>
          </cell>
          <cell r="Y72">
            <v>49.951937877692075</v>
          </cell>
          <cell r="Z72">
            <v>5.1440741407655644E-2</v>
          </cell>
          <cell r="AA72">
            <v>51.210759497593465</v>
          </cell>
          <cell r="AB72">
            <v>2.4605609567099007E-2</v>
          </cell>
          <cell r="AC72">
            <v>22.392351970118014</v>
          </cell>
          <cell r="AD72">
            <v>49.951937877692075</v>
          </cell>
          <cell r="AE72">
            <v>5.1440741407655644E-2</v>
          </cell>
          <cell r="AF72">
            <v>22.392351970118014</v>
          </cell>
        </row>
        <row r="73">
          <cell r="C73" t="str">
            <v>Coal Utilities USA   0.97%S</v>
          </cell>
          <cell r="D73" t="str">
            <v>(Dll.09/TM)</v>
          </cell>
          <cell r="F73">
            <v>32.851183635983446</v>
          </cell>
          <cell r="G73">
            <v>32.656687673281866</v>
          </cell>
          <cell r="H73">
            <v>32.407156932278532</v>
          </cell>
          <cell r="I73">
            <v>32.2447347769685</v>
          </cell>
          <cell r="J73">
            <v>33.133722642665489</v>
          </cell>
          <cell r="K73">
            <v>36.347989641322528</v>
          </cell>
          <cell r="L73">
            <v>38.531633748497903</v>
          </cell>
          <cell r="M73">
            <v>39.259022270521299</v>
          </cell>
          <cell r="N73">
            <v>44.932850755404019</v>
          </cell>
          <cell r="O73">
            <v>60.221217896145383</v>
          </cell>
          <cell r="P73">
            <v>62.664859165060165</v>
          </cell>
          <cell r="Q73">
            <v>62.501258582857744</v>
          </cell>
          <cell r="R73">
            <v>64.875488502981511</v>
          </cell>
          <cell r="S73">
            <v>67.062234710529651</v>
          </cell>
          <cell r="T73">
            <v>70.44447825938083</v>
          </cell>
          <cell r="U73">
            <v>73.415832083551521</v>
          </cell>
          <cell r="V73">
            <v>74.031215206014593</v>
          </cell>
          <cell r="W73">
            <v>74.65382948340725</v>
          </cell>
          <cell r="X73">
            <v>75.283759886538249</v>
          </cell>
          <cell r="Y73">
            <v>62.81811312526257</v>
          </cell>
          <cell r="Z73">
            <v>3.2747465729813241E-2</v>
          </cell>
          <cell r="AA73">
            <v>64.131717223497816</v>
          </cell>
          <cell r="AB73">
            <v>1.7352002482732498E-2</v>
          </cell>
          <cell r="AC73">
            <v>21.970166738033974</v>
          </cell>
          <cell r="AD73">
            <v>62.81811312526257</v>
          </cell>
          <cell r="AE73">
            <v>3.2747465729813241E-2</v>
          </cell>
          <cell r="AF73">
            <v>21.970166738033974</v>
          </cell>
        </row>
        <row r="74">
          <cell r="C74" t="str">
            <v>Carbón Petacalco CIF</v>
          </cell>
        </row>
        <row r="75">
          <cell r="B75" t="str">
            <v>Interno</v>
          </cell>
        </row>
        <row r="76">
          <cell r="C76" t="str">
            <v>Carbón Micare (sin Man.Cenizas)</v>
          </cell>
          <cell r="D76" t="str">
            <v>(Dll.09 / MillBtu)</v>
          </cell>
          <cell r="F76">
            <v>38.514302557642189</v>
          </cell>
          <cell r="G76">
            <v>40.157733242875608</v>
          </cell>
          <cell r="H76">
            <v>39.140669617640476</v>
          </cell>
          <cell r="I76">
            <v>36.361750266379737</v>
          </cell>
          <cell r="J76">
            <v>35.930052388736428</v>
          </cell>
          <cell r="K76">
            <v>38.384288373813106</v>
          </cell>
          <cell r="L76">
            <v>38.514989301108471</v>
          </cell>
          <cell r="M76">
            <v>40.770507572122526</v>
          </cell>
          <cell r="N76">
            <v>45.822861864399812</v>
          </cell>
          <cell r="O76">
            <v>50.11211855658366</v>
          </cell>
          <cell r="P76">
            <v>50.44054561164365</v>
          </cell>
          <cell r="Q76">
            <v>50.555155978833362</v>
          </cell>
          <cell r="R76">
            <v>50.592954481518682</v>
          </cell>
          <cell r="S76">
            <v>50.630781244957575</v>
          </cell>
          <cell r="T76">
            <v>50.66863629027975</v>
          </cell>
          <cell r="U76">
            <v>50.706519638630638</v>
          </cell>
          <cell r="V76">
            <v>50.714099706526184</v>
          </cell>
          <cell r="W76">
            <v>50.72168090755865</v>
          </cell>
          <cell r="X76">
            <v>50.729263241897407</v>
          </cell>
          <cell r="Y76">
            <v>50.466065994232643</v>
          </cell>
          <cell r="Z76">
            <v>9.0295880055883959E-3</v>
          </cell>
          <cell r="AA76">
            <v>50.511034991245467</v>
          </cell>
          <cell r="AB76">
            <v>3.3964146035327936E-3</v>
          </cell>
          <cell r="AC76">
            <v>16.845238095238095</v>
          </cell>
          <cell r="AD76">
            <v>50.466065994232643</v>
          </cell>
          <cell r="AE76">
            <v>9.0295880055883959E-3</v>
          </cell>
          <cell r="AF76">
            <v>16.845238095238095</v>
          </cell>
        </row>
        <row r="77">
          <cell r="C77" t="str">
            <v>Carbón Micare (sin Man.Cenizas)</v>
          </cell>
          <cell r="D77" t="str">
            <v>(Dll.09/TM)</v>
          </cell>
          <cell r="F77" t="str">
            <v>nd</v>
          </cell>
          <cell r="G77">
            <v>47.885584690379822</v>
          </cell>
          <cell r="H77">
            <v>47.183079390737866</v>
          </cell>
          <cell r="I77">
            <v>42.45577469793691</v>
          </cell>
          <cell r="J77">
            <v>40.864504649186593</v>
          </cell>
          <cell r="K77">
            <v>43.227394075526519</v>
          </cell>
          <cell r="L77">
            <v>45.32570843858268</v>
          </cell>
          <cell r="M77">
            <v>47.329543800923837</v>
          </cell>
          <cell r="N77">
            <v>54.07266154203684</v>
          </cell>
          <cell r="O77">
            <v>59.134142120655255</v>
          </cell>
          <cell r="P77">
            <v>59.521698119275769</v>
          </cell>
          <cell r="Q77">
            <v>59.656942565870935</v>
          </cell>
          <cell r="R77">
            <v>59.701546188589809</v>
          </cell>
          <cell r="S77">
            <v>59.746183160036843</v>
          </cell>
          <cell r="T77">
            <v>59.790853505145812</v>
          </cell>
          <cell r="U77">
            <v>59.835557248869151</v>
          </cell>
          <cell r="V77">
            <v>59.844502007644678</v>
          </cell>
          <cell r="W77">
            <v>59.85344810356343</v>
          </cell>
          <cell r="X77">
            <v>59.862395536825268</v>
          </cell>
          <cell r="Y77">
            <v>59.551813108912185</v>
          </cell>
          <cell r="Z77">
            <v>9.0295880055883959E-3</v>
          </cell>
          <cell r="AA77">
            <v>59.604878178539572</v>
          </cell>
          <cell r="AB77">
            <v>3.3964146035327936E-3</v>
          </cell>
          <cell r="AC77">
            <v>16.845238095238095</v>
          </cell>
          <cell r="AD77">
            <v>59.551813108912185</v>
          </cell>
          <cell r="AE77">
            <v>9.0295880055883959E-3</v>
          </cell>
          <cell r="AF77">
            <v>16.845238095238095</v>
          </cell>
        </row>
        <row r="78">
          <cell r="C78" t="str">
            <v>Manejo de  Cenizas</v>
          </cell>
        </row>
        <row r="79">
          <cell r="B79" t="str">
            <v>-----   Diesel   -----</v>
          </cell>
          <cell r="AF79" t="str">
            <v>Mill.BTU / Bl</v>
          </cell>
        </row>
        <row r="80">
          <cell r="B80" t="str">
            <v>Externo</v>
          </cell>
        </row>
        <row r="81">
          <cell r="C81" t="str">
            <v>Fuel Oil #2 LSGulf Coast</v>
          </cell>
          <cell r="D81" t="str">
            <v>(Dll.09 / Bl. )</v>
          </cell>
          <cell r="F81">
            <v>41.808873303529744</v>
          </cell>
          <cell r="G81">
            <v>35.243254778105403</v>
          </cell>
          <cell r="H81">
            <v>33.017490029766627</v>
          </cell>
          <cell r="I81">
            <v>39.180351570235253</v>
          </cell>
          <cell r="J81">
            <v>51.90809817607343</v>
          </cell>
          <cell r="K81">
            <v>75.847974282582513</v>
          </cell>
          <cell r="L81">
            <v>84.602099683926426</v>
          </cell>
          <cell r="M81">
            <v>89.856030908593297</v>
          </cell>
          <cell r="N81">
            <v>119.85499133999998</v>
          </cell>
          <cell r="O81">
            <v>72.978473157199602</v>
          </cell>
          <cell r="P81">
            <v>78.394603904156881</v>
          </cell>
          <cell r="Q81">
            <v>103.61416463983298</v>
          </cell>
          <cell r="R81">
            <v>117.32780407745796</v>
          </cell>
          <cell r="S81">
            <v>129.45252979095935</v>
          </cell>
          <cell r="T81">
            <v>136.96209279716203</v>
          </cell>
          <cell r="U81">
            <v>144.90728681525141</v>
          </cell>
          <cell r="V81">
            <v>146.56951082454196</v>
          </cell>
          <cell r="W81">
            <v>148.23173483383252</v>
          </cell>
          <cell r="X81">
            <v>149.89395884312307</v>
          </cell>
          <cell r="Y81">
            <v>97.637665785227625</v>
          </cell>
          <cell r="Z81">
            <v>-3.1208406265195165E-3</v>
          </cell>
          <cell r="AA81">
            <v>105.96704985479779</v>
          </cell>
          <cell r="AB81">
            <v>7.4827064551623579E-3</v>
          </cell>
          <cell r="AC81">
            <v>5.8250000000000002</v>
          </cell>
          <cell r="AD81">
            <v>97.637665785227625</v>
          </cell>
          <cell r="AE81">
            <v>-3.1208406265195165E-3</v>
          </cell>
          <cell r="AF81">
            <v>5.8250000000000002</v>
          </cell>
        </row>
        <row r="82">
          <cell r="C82" t="str">
            <v>Fuel Oil #2 LS L.A.</v>
          </cell>
          <cell r="D82" t="str">
            <v>(Dll.09 / Bl. )</v>
          </cell>
          <cell r="F82">
            <v>46.192762126487139</v>
          </cell>
          <cell r="G82">
            <v>38.025806045566043</v>
          </cell>
          <cell r="H82">
            <v>34.797391947067496</v>
          </cell>
          <cell r="I82">
            <v>41.493405021402431</v>
          </cell>
          <cell r="J82">
            <v>58.34796036806614</v>
          </cell>
          <cell r="K82">
            <v>78.82276649766095</v>
          </cell>
          <cell r="L82">
            <v>89.595210069459654</v>
          </cell>
          <cell r="M82">
            <v>94.792572225551055</v>
          </cell>
          <cell r="N82">
            <v>119.61955</v>
          </cell>
          <cell r="O82">
            <v>77.244672719552241</v>
          </cell>
          <cell r="P82">
            <v>84.245130817401218</v>
          </cell>
          <cell r="Q82">
            <v>108.24206134453505</v>
          </cell>
          <cell r="R82">
            <v>122.56821652248823</v>
          </cell>
          <cell r="S82">
            <v>135.23448960424741</v>
          </cell>
          <cell r="T82">
            <v>143.07946507081169</v>
          </cell>
          <cell r="U82">
            <v>151.3795288824505</v>
          </cell>
          <cell r="V82">
            <v>153.11599564650157</v>
          </cell>
          <cell r="W82">
            <v>154.85246241055265</v>
          </cell>
          <cell r="X82">
            <v>156.58892917460375</v>
          </cell>
          <cell r="Y82">
            <v>102.4653762630123</v>
          </cell>
          <cell r="Z82">
            <v>1.0259234723575261E-3</v>
          </cell>
          <cell r="AA82">
            <v>111.04409358989901</v>
          </cell>
          <cell r="AB82">
            <v>9.0173399919499797E-3</v>
          </cell>
          <cell r="AC82">
            <v>5.8250000000000002</v>
          </cell>
          <cell r="AD82">
            <v>102.4653762630123</v>
          </cell>
          <cell r="AE82">
            <v>1.0259234723575261E-3</v>
          </cell>
          <cell r="AF82">
            <v>5.8250000000000002</v>
          </cell>
        </row>
        <row r="83">
          <cell r="C83" t="str">
            <v xml:space="preserve">Distillate Utilities </v>
          </cell>
          <cell r="D83" t="str">
            <v>(Dll.09 / Bl. )</v>
          </cell>
          <cell r="F83">
            <v>46.888422093188495</v>
          </cell>
          <cell r="G83">
            <v>43.357270764483786</v>
          </cell>
          <cell r="H83">
            <v>36.148996903333085</v>
          </cell>
          <cell r="I83">
            <v>45.208273040704945</v>
          </cell>
          <cell r="J83">
            <v>51.677545075037614</v>
          </cell>
          <cell r="K83">
            <v>73.132363901055712</v>
          </cell>
          <cell r="L83">
            <v>80.277043714780945</v>
          </cell>
          <cell r="M83">
            <v>87.416066475923671</v>
          </cell>
          <cell r="N83">
            <v>115.679374</v>
          </cell>
          <cell r="O83">
            <v>73.988829773200663</v>
          </cell>
          <cell r="P83">
            <v>78.785620553112636</v>
          </cell>
          <cell r="Q83">
            <v>101.12129929910344</v>
          </cell>
          <cell r="R83">
            <v>113.26677035339657</v>
          </cell>
          <cell r="S83">
            <v>124.00502155683337</v>
          </cell>
          <cell r="T83">
            <v>130.65585852371376</v>
          </cell>
          <cell r="U83">
            <v>137.6925116606406</v>
          </cell>
          <cell r="V83">
            <v>139.16465869224479</v>
          </cell>
          <cell r="W83">
            <v>140.63680572384894</v>
          </cell>
          <cell r="X83">
            <v>142.10895275545312</v>
          </cell>
          <cell r="Y83">
            <v>95.828219065021045</v>
          </cell>
          <cell r="Z83">
            <v>-3.0011581653880404E-3</v>
          </cell>
          <cell r="AA83">
            <v>103.20512973685183</v>
          </cell>
          <cell r="AB83">
            <v>6.882633515306269E-3</v>
          </cell>
          <cell r="AC83">
            <v>5.8250000000000002</v>
          </cell>
          <cell r="AD83">
            <v>95.828219065021045</v>
          </cell>
          <cell r="AE83">
            <v>-3.0011581653880404E-3</v>
          </cell>
          <cell r="AF83">
            <v>5.8250000000000002</v>
          </cell>
        </row>
        <row r="84">
          <cell r="C84" t="str">
            <v xml:space="preserve">Diesel Nacional </v>
          </cell>
        </row>
        <row r="85">
          <cell r="C85" t="str">
            <v>RELACIONES DE CALOR</v>
          </cell>
        </row>
        <row r="86">
          <cell r="C86" t="str">
            <v>Gas Henry Hub / WTI</v>
          </cell>
          <cell r="F86">
            <v>0.82843842313812388</v>
          </cell>
          <cell r="G86">
            <v>0.89157270103838704</v>
          </cell>
          <cell r="H86">
            <v>0.747565450558208</v>
          </cell>
          <cell r="I86">
            <v>1.0225915144321607</v>
          </cell>
          <cell r="J86">
            <v>0.82246773886648972</v>
          </cell>
          <cell r="K86">
            <v>0.91428681322328598</v>
          </cell>
          <cell r="L86">
            <v>0.59382823993599643</v>
          </cell>
          <cell r="M86">
            <v>0.56036188156658229</v>
          </cell>
          <cell r="N86">
            <v>0.51739154461788406</v>
          </cell>
          <cell r="O86">
            <v>0.60869132101058732</v>
          </cell>
          <cell r="P86">
            <v>0.61306569589768933</v>
          </cell>
          <cell r="Q86">
            <v>0.60202900345213461</v>
          </cell>
          <cell r="R86">
            <v>0.66276800592215179</v>
          </cell>
          <cell r="S86">
            <v>0.62029638228189254</v>
          </cell>
          <cell r="T86">
            <v>0.61897760541860769</v>
          </cell>
          <cell r="U86">
            <v>0.61767096641407826</v>
          </cell>
          <cell r="V86">
            <v>0.61744105096540591</v>
          </cell>
          <cell r="W86">
            <v>0.61721540678024278</v>
          </cell>
          <cell r="X86">
            <v>0.61689300571333461</v>
          </cell>
          <cell r="Y86">
            <v>0.59551211084199029</v>
          </cell>
          <cell r="Z86">
            <v>1.127297612069289E-2</v>
          </cell>
          <cell r="AA86">
            <v>0.60733640889285267</v>
          </cell>
          <cell r="AB86">
            <v>3.2263699119079448E-3</v>
          </cell>
          <cell r="AC86">
            <v>1.028</v>
          </cell>
        </row>
        <row r="87">
          <cell r="C87" t="str">
            <v>Carbón Petacalco 1% CMC / Gas Henry Hub</v>
          </cell>
          <cell r="F87">
            <v>0</v>
          </cell>
          <cell r="G87">
            <v>0.41719796222648264</v>
          </cell>
          <cell r="H87">
            <v>0.45121024183008029</v>
          </cell>
          <cell r="I87">
            <v>0.26274063410402787</v>
          </cell>
          <cell r="J87">
            <v>0.41352860570026523</v>
          </cell>
          <cell r="K87">
            <v>0.36068249614322617</v>
          </cell>
          <cell r="L87">
            <v>0.36068553625707428</v>
          </cell>
          <cell r="M87">
            <v>0.37955083500595549</v>
          </cell>
          <cell r="N87">
            <v>0.79414183031102892</v>
          </cell>
          <cell r="O87">
            <v>0.90064046850492652</v>
          </cell>
          <cell r="P87">
            <v>0.8684194171394114</v>
          </cell>
          <cell r="Q87">
            <v>0.52795127394532881</v>
          </cell>
          <cell r="R87">
            <v>8.6552514525352245E-2</v>
          </cell>
          <cell r="S87">
            <v>0.13952613634477687</v>
          </cell>
          <cell r="T87">
            <v>0.56820309410728553</v>
          </cell>
          <cell r="U87">
            <v>0.38947607806042644</v>
          </cell>
          <cell r="V87">
            <v>0.38821487699296531</v>
          </cell>
          <cell r="W87">
            <v>0.38656590236846056</v>
          </cell>
          <cell r="X87">
            <v>0.38601612127571833</v>
          </cell>
          <cell r="Y87">
            <v>0.60521373815540502</v>
          </cell>
          <cell r="Z87">
            <v>2.3351039053401967E-2</v>
          </cell>
          <cell r="AA87">
            <v>0.55921922186885953</v>
          </cell>
          <cell r="AB87">
            <v>8.0691962862073918E-3</v>
          </cell>
          <cell r="AC87">
            <v>5.2309845510202422</v>
          </cell>
        </row>
        <row r="88">
          <cell r="C88" t="str">
            <v>Carbón Petacalco 1% CMC / WTI</v>
          </cell>
          <cell r="F88">
            <v>0</v>
          </cell>
          <cell r="G88">
            <v>0.37196231404997609</v>
          </cell>
          <cell r="H88">
            <v>0.33730918773018198</v>
          </cell>
          <cell r="I88">
            <v>0.26867634293130405</v>
          </cell>
          <cell r="J88">
            <v>0.34011393728690936</v>
          </cell>
          <cell r="K88">
            <v>0.32976724998421042</v>
          </cell>
          <cell r="L88">
            <v>0.21418525716590944</v>
          </cell>
          <cell r="M88">
            <v>0.21268582005410464</v>
          </cell>
          <cell r="N88">
            <v>0.41088226823029683</v>
          </cell>
          <cell r="O88">
            <v>0.54821203652985795</v>
          </cell>
          <cell r="P88">
            <v>0.53239815429963899</v>
          </cell>
          <cell r="Q88">
            <v>0.31784197932459129</v>
          </cell>
          <cell r="R88">
            <v>5.7364237459515792E-2</v>
          </cell>
          <cell r="S88">
            <v>8.6547557608435188E-2</v>
          </cell>
          <cell r="T88">
            <v>0.35170499058197141</v>
          </cell>
          <cell r="U88">
            <v>0.24056806553074855</v>
          </cell>
          <cell r="V88">
            <v>0.23969980165094229</v>
          </cell>
          <cell r="W88">
            <v>0.23859443067772099</v>
          </cell>
          <cell r="X88">
            <v>0.23813064530758099</v>
          </cell>
          <cell r="Y88">
            <v>0.36041211071949686</v>
          </cell>
          <cell r="Z88">
            <v>3.4887250879737319E-2</v>
          </cell>
          <cell r="AA88">
            <v>0.33963419399368855</v>
          </cell>
          <cell r="AB88">
            <v>1.132160041022634E-2</v>
          </cell>
          <cell r="AC88">
            <v>5.3774521184488089</v>
          </cell>
        </row>
        <row r="91">
          <cell r="B91" t="str">
            <v>* Los valores mostrados en color azul fueron estimados mediante la metodología de pronóstico para fines de cálculo de tasas medias y precios nivelados</v>
          </cell>
        </row>
        <row r="92">
          <cell r="B92">
            <v>13</v>
          </cell>
        </row>
      </sheetData>
      <sheetData sheetId="7">
        <row r="2">
          <cell r="B2" t="str">
            <v>Escenario de Precios de Combustibles 2009 - 2038</v>
          </cell>
          <cell r="AF2" t="str">
            <v xml:space="preserve">Escenario Alto - Entregados en planta por área de control </v>
          </cell>
        </row>
        <row r="3">
          <cell r="B3" t="str">
            <v>Escenario Alto</v>
          </cell>
          <cell r="Y3" t="str">
            <v>Nivelado</v>
          </cell>
          <cell r="Z3" t="str">
            <v>TMCA</v>
          </cell>
          <cell r="AA3" t="str">
            <v>Nivelado</v>
          </cell>
          <cell r="AB3" t="str">
            <v>TMCA</v>
          </cell>
          <cell r="AC3" t="str">
            <v>Poder</v>
          </cell>
          <cell r="AD3" t="str">
            <v>Nivelado</v>
          </cell>
          <cell r="AE3" t="str">
            <v>TMCA</v>
          </cell>
          <cell r="AF3" t="str">
            <v>Poder</v>
          </cell>
        </row>
        <row r="4">
          <cell r="D4" t="str">
            <v>Transp.</v>
          </cell>
          <cell r="F4">
            <v>2000</v>
          </cell>
          <cell r="G4">
            <v>2001</v>
          </cell>
          <cell r="H4">
            <v>2002</v>
          </cell>
          <cell r="I4">
            <v>2003</v>
          </cell>
          <cell r="J4">
            <v>2004</v>
          </cell>
          <cell r="K4">
            <v>2005</v>
          </cell>
          <cell r="L4" t="str">
            <v>2006</v>
          </cell>
          <cell r="M4" t="str">
            <v>2007 *</v>
          </cell>
          <cell r="N4">
            <v>2008</v>
          </cell>
          <cell r="O4">
            <v>2009</v>
          </cell>
          <cell r="P4">
            <v>2010</v>
          </cell>
          <cell r="Q4">
            <v>2015</v>
          </cell>
          <cell r="R4">
            <v>2020</v>
          </cell>
          <cell r="S4">
            <v>2025</v>
          </cell>
          <cell r="T4">
            <v>2030</v>
          </cell>
          <cell r="U4">
            <v>2035</v>
          </cell>
          <cell r="V4">
            <v>2036</v>
          </cell>
          <cell r="W4">
            <v>2037</v>
          </cell>
          <cell r="X4">
            <v>2038</v>
          </cell>
          <cell r="Y4" t="str">
            <v>09 -19</v>
          </cell>
          <cell r="Z4" t="str">
            <v>09-19</v>
          </cell>
          <cell r="AA4" t="str">
            <v>09-38</v>
          </cell>
          <cell r="AB4" t="str">
            <v>09-38</v>
          </cell>
          <cell r="AC4">
            <v>0</v>
          </cell>
          <cell r="AD4" t="str">
            <v>08-18</v>
          </cell>
          <cell r="AE4" t="str">
            <v>08-18</v>
          </cell>
          <cell r="AF4" t="str">
            <v>Calorífico</v>
          </cell>
        </row>
        <row r="5">
          <cell r="C5" t="str">
            <v>(Dll.09 / Bl.)</v>
          </cell>
          <cell r="D5" t="str">
            <v>(Dll.09 / Bl.)</v>
          </cell>
          <cell r="AD5" t="str">
            <v>TD=12%</v>
          </cell>
          <cell r="AF5" t="str">
            <v>(MMBTU / Bl )</v>
          </cell>
        </row>
        <row r="7">
          <cell r="B7" t="str">
            <v>----- Combustóleo Importado (Promedio) -----</v>
          </cell>
          <cell r="F7">
            <v>31.586880320240681</v>
          </cell>
          <cell r="G7">
            <v>26.4819533421235</v>
          </cell>
          <cell r="H7">
            <v>29.069243743069407</v>
          </cell>
          <cell r="I7">
            <v>32.472604107811534</v>
          </cell>
          <cell r="J7">
            <v>39.742487040373476</v>
          </cell>
          <cell r="K7">
            <v>49.05384010573578</v>
          </cell>
          <cell r="L7">
            <v>60.325144341847015</v>
          </cell>
          <cell r="M7">
            <v>62.650084724125286</v>
          </cell>
          <cell r="N7">
            <v>78.510475038388861</v>
          </cell>
          <cell r="O7">
            <v>49.856465352394913</v>
          </cell>
          <cell r="P7">
            <v>54.109426967093498</v>
          </cell>
          <cell r="Q7">
            <v>65.654708401188955</v>
          </cell>
          <cell r="R7">
            <v>74.130819802147784</v>
          </cell>
          <cell r="S7">
            <v>81.624857130542537</v>
          </cell>
          <cell r="T7">
            <v>86.266359694658149</v>
          </cell>
          <cell r="U7">
            <v>91.17711660246998</v>
          </cell>
          <cell r="V7">
            <v>92.204502216637408</v>
          </cell>
          <cell r="W7">
            <v>93.231887830804837</v>
          </cell>
          <cell r="X7">
            <v>94.259273444972294</v>
          </cell>
          <cell r="Y7">
            <v>62.975209943382794</v>
          </cell>
          <cell r="Z7">
            <v>-6.3806413701108884E-3</v>
          </cell>
          <cell r="AA7">
            <v>67.856755942156227</v>
          </cell>
          <cell r="AB7">
            <v>6.1076620263971577E-3</v>
          </cell>
          <cell r="AC7">
            <v>0</v>
          </cell>
          <cell r="AD7">
            <v>62.975209943382787</v>
          </cell>
          <cell r="AE7">
            <v>-6.3602794602954926E-3</v>
          </cell>
          <cell r="AF7">
            <v>6.2869999999999999</v>
          </cell>
        </row>
        <row r="9">
          <cell r="C9" t="str">
            <v>La Paz, BCS. (LA)</v>
          </cell>
          <cell r="D9">
            <v>1.9109184340000001</v>
          </cell>
          <cell r="F9">
            <v>33.363484652736581</v>
          </cell>
          <cell r="G9">
            <v>26.292270584645042</v>
          </cell>
          <cell r="H9">
            <v>29.565218125326595</v>
          </cell>
          <cell r="I9">
            <v>33.283565416196844</v>
          </cell>
          <cell r="J9">
            <v>41.014318931376259</v>
          </cell>
          <cell r="K9">
            <v>49.825966267832079</v>
          </cell>
          <cell r="L9">
            <v>62.004875346789404</v>
          </cell>
          <cell r="M9">
            <v>65.789485159637906</v>
          </cell>
          <cell r="N9">
            <v>79.877909267333322</v>
          </cell>
          <cell r="O9">
            <v>50.960212736649467</v>
          </cell>
          <cell r="P9">
            <v>55.413400221873559</v>
          </cell>
          <cell r="Q9">
            <v>66.977298227705688</v>
          </cell>
          <cell r="R9">
            <v>75.589024965107924</v>
          </cell>
          <cell r="S9">
            <v>83.20296472818454</v>
          </cell>
          <cell r="T9">
            <v>87.918729993916386</v>
          </cell>
          <cell r="U9">
            <v>92.9080575951442</v>
          </cell>
          <cell r="V9">
            <v>93.951881082663164</v>
          </cell>
          <cell r="W9">
            <v>94.995704570182127</v>
          </cell>
          <cell r="X9">
            <v>96.039528057701119</v>
          </cell>
          <cell r="Y9">
            <v>64.282331042124099</v>
          </cell>
          <cell r="Z9">
            <v>-6.1562209759388198E-3</v>
          </cell>
          <cell r="AA9">
            <v>69.234777016412536</v>
          </cell>
          <cell r="AB9">
            <v>6.1609182835233867E-3</v>
          </cell>
          <cell r="AC9">
            <v>0</v>
          </cell>
          <cell r="AD9">
            <v>64.282331042124099</v>
          </cell>
          <cell r="AE9">
            <v>-6.1562209759388198E-3</v>
          </cell>
          <cell r="AF9">
            <v>6.2869999999999999</v>
          </cell>
        </row>
        <row r="10">
          <cell r="C10" t="str">
            <v>Manzanillo, Col. (LA)</v>
          </cell>
          <cell r="D10">
            <v>2.0979507430000002</v>
          </cell>
          <cell r="F10">
            <v>33.038177505802416</v>
          </cell>
          <cell r="G10">
            <v>27.509512812873364</v>
          </cell>
          <cell r="H10">
            <v>32.411918106974142</v>
          </cell>
          <cell r="I10">
            <v>36.488116718048389</v>
          </cell>
          <cell r="J10">
            <v>44.475090660905721</v>
          </cell>
          <cell r="K10">
            <v>52.464598709105125</v>
          </cell>
          <cell r="L10">
            <v>65.093685057376575</v>
          </cell>
          <cell r="M10">
            <v>66.080485723010227</v>
          </cell>
          <cell r="N10">
            <v>80.064941576333325</v>
          </cell>
          <cell r="O10">
            <v>51.147245045649463</v>
          </cell>
          <cell r="P10">
            <v>55.600432530873555</v>
          </cell>
          <cell r="Q10">
            <v>67.164330536705691</v>
          </cell>
          <cell r="R10">
            <v>75.776057274107927</v>
          </cell>
          <cell r="S10">
            <v>83.389997037184543</v>
          </cell>
          <cell r="T10">
            <v>88.105762302916389</v>
          </cell>
          <cell r="U10">
            <v>93.095089904144203</v>
          </cell>
          <cell r="V10">
            <v>94.138913391663166</v>
          </cell>
          <cell r="W10">
            <v>95.18273687918213</v>
          </cell>
          <cell r="X10">
            <v>96.226560366701122</v>
          </cell>
          <cell r="Y10">
            <v>64.469363351124088</v>
          </cell>
          <cell r="Z10">
            <v>-6.1413873193967294E-3</v>
          </cell>
          <cell r="AA10">
            <v>69.421809325412525</v>
          </cell>
          <cell r="AB10">
            <v>6.1477315325377813E-3</v>
          </cell>
          <cell r="AC10">
            <v>0</v>
          </cell>
          <cell r="AD10">
            <v>64.469363351124088</v>
          </cell>
          <cell r="AE10">
            <v>-6.1413873193967294E-3</v>
          </cell>
          <cell r="AF10">
            <v>6.2869999999999999</v>
          </cell>
        </row>
        <row r="11">
          <cell r="C11" t="str">
            <v>Rosarito, BCN. (LA)</v>
          </cell>
          <cell r="D11">
            <v>1.5200702109999999</v>
          </cell>
          <cell r="F11">
            <v>31.835378324733863</v>
          </cell>
          <cell r="G11">
            <v>26.068934502292603</v>
          </cell>
          <cell r="H11">
            <v>28.715331003826975</v>
          </cell>
          <cell r="I11">
            <v>33.240524946085422</v>
          </cell>
          <cell r="J11">
            <v>41.385596050250257</v>
          </cell>
          <cell r="K11">
            <v>50.101780409786357</v>
          </cell>
          <cell r="L11">
            <v>62.083096737357252</v>
          </cell>
          <cell r="M11">
            <v>65.537609145169327</v>
          </cell>
          <cell r="N11">
            <v>79.487061044333331</v>
          </cell>
          <cell r="O11">
            <v>50.569364513649461</v>
          </cell>
          <cell r="P11">
            <v>55.022551998873553</v>
          </cell>
          <cell r="Q11">
            <v>66.586450004705696</v>
          </cell>
          <cell r="R11">
            <v>75.198176742107933</v>
          </cell>
          <cell r="S11">
            <v>82.812116505184548</v>
          </cell>
          <cell r="T11">
            <v>87.527881770916395</v>
          </cell>
          <cell r="U11">
            <v>92.517209372144208</v>
          </cell>
          <cell r="V11">
            <v>93.561032859663172</v>
          </cell>
          <cell r="W11">
            <v>94.604856347182135</v>
          </cell>
          <cell r="X11">
            <v>95.648679834701127</v>
          </cell>
          <cell r="Y11">
            <v>63.891482819124093</v>
          </cell>
          <cell r="Z11">
            <v>-6.1874520071143468E-3</v>
          </cell>
          <cell r="AA11">
            <v>68.84392879341253</v>
          </cell>
          <cell r="AB11">
            <v>6.1886590911992556E-3</v>
          </cell>
          <cell r="AC11">
            <v>0</v>
          </cell>
          <cell r="AD11">
            <v>63.891482819124093</v>
          </cell>
          <cell r="AE11">
            <v>-6.1874520071143468E-3</v>
          </cell>
          <cell r="AF11">
            <v>6.2869999999999999</v>
          </cell>
        </row>
        <row r="12">
          <cell r="C12" t="str">
            <v>San Carlos, BCS.(LA)</v>
          </cell>
          <cell r="D12">
            <v>1.7308087329999999</v>
          </cell>
          <cell r="F12" t="str">
            <v>nd</v>
          </cell>
          <cell r="G12" t="str">
            <v>nd</v>
          </cell>
          <cell r="H12" t="str">
            <v>nd</v>
          </cell>
          <cell r="I12" t="str">
            <v>nd</v>
          </cell>
          <cell r="J12" t="str">
            <v>nd</v>
          </cell>
          <cell r="K12" t="str">
            <v>nd</v>
          </cell>
          <cell r="L12" t="str">
            <v>nd</v>
          </cell>
          <cell r="M12">
            <v>60.558108026451166</v>
          </cell>
          <cell r="N12">
            <v>79.69779956633333</v>
          </cell>
          <cell r="O12">
            <v>50.780103035649461</v>
          </cell>
          <cell r="P12">
            <v>55.233290520873553</v>
          </cell>
          <cell r="Q12">
            <v>66.797188526705696</v>
          </cell>
          <cell r="R12">
            <v>75.408915264107932</v>
          </cell>
          <cell r="S12">
            <v>83.022855027184548</v>
          </cell>
          <cell r="T12">
            <v>87.738620292916394</v>
          </cell>
          <cell r="U12">
            <v>92.727947894144208</v>
          </cell>
          <cell r="V12">
            <v>93.771771381663171</v>
          </cell>
          <cell r="W12">
            <v>94.815594869182135</v>
          </cell>
          <cell r="X12">
            <v>95.859418356701127</v>
          </cell>
          <cell r="Y12">
            <v>64.102221341124093</v>
          </cell>
          <cell r="Z12">
            <v>-6.1705735077730584E-3</v>
          </cell>
          <cell r="AA12">
            <v>69.054667315412573</v>
          </cell>
          <cell r="AB12">
            <v>6.1736706853767753E-3</v>
          </cell>
          <cell r="AC12">
            <v>0</v>
          </cell>
          <cell r="AD12">
            <v>64.102221341124093</v>
          </cell>
          <cell r="AE12">
            <v>-6.1705735077730584E-3</v>
          </cell>
          <cell r="AF12">
            <v>6.2869999999999999</v>
          </cell>
        </row>
        <row r="13">
          <cell r="C13" t="str">
            <v>Petacalco, Gro. (LA)</v>
          </cell>
          <cell r="D13">
            <v>2.20284828</v>
          </cell>
          <cell r="F13" t="str">
            <v>nd</v>
          </cell>
          <cell r="G13" t="str">
            <v>nd</v>
          </cell>
          <cell r="H13" t="str">
            <v>nd</v>
          </cell>
          <cell r="I13" t="str">
            <v>nd</v>
          </cell>
          <cell r="J13" t="str">
            <v>nd</v>
          </cell>
          <cell r="K13" t="str">
            <v>nd</v>
          </cell>
          <cell r="L13" t="str">
            <v>nd</v>
          </cell>
          <cell r="M13">
            <v>61.03014757345116</v>
          </cell>
          <cell r="N13">
            <v>80.169839113333325</v>
          </cell>
          <cell r="O13">
            <v>51.252142582649462</v>
          </cell>
          <cell r="P13">
            <v>55.705330067873554</v>
          </cell>
          <cell r="Q13">
            <v>67.26922807370569</v>
          </cell>
          <cell r="R13">
            <v>75.880954811107927</v>
          </cell>
          <cell r="S13">
            <v>83.494894574184542</v>
          </cell>
          <cell r="T13">
            <v>88.210659839916389</v>
          </cell>
          <cell r="U13">
            <v>93.199987441144202</v>
          </cell>
          <cell r="V13">
            <v>94.243810928663166</v>
          </cell>
          <cell r="W13">
            <v>95.287634416182129</v>
          </cell>
          <cell r="X13">
            <v>96.331457903701121</v>
          </cell>
          <cell r="Y13">
            <v>64.574260888124087</v>
          </cell>
          <cell r="Z13">
            <v>-6.1330990848389444E-3</v>
          </cell>
          <cell r="AA13">
            <v>69.526706862412567</v>
          </cell>
          <cell r="AB13">
            <v>6.1403604579384208E-3</v>
          </cell>
          <cell r="AC13">
            <v>0</v>
          </cell>
          <cell r="AD13">
            <v>64.574260888124087</v>
          </cell>
          <cell r="AE13">
            <v>-6.1330990848389444E-3</v>
          </cell>
          <cell r="AF13">
            <v>6.2869999999999999</v>
          </cell>
        </row>
        <row r="14">
          <cell r="C14" t="str">
            <v>Tuxpan, Ver. (Houston)</v>
          </cell>
          <cell r="D14">
            <v>0.21527049600000001</v>
          </cell>
          <cell r="F14">
            <v>28.11048079768986</v>
          </cell>
          <cell r="G14">
            <v>26.057095468682984</v>
          </cell>
          <cell r="H14">
            <v>25.58450773614992</v>
          </cell>
          <cell r="I14">
            <v>26.87820935091548</v>
          </cell>
          <cell r="J14">
            <v>32.094942518961659</v>
          </cell>
          <cell r="K14">
            <v>43.82301503621958</v>
          </cell>
          <cell r="L14">
            <v>52.118920225864827</v>
          </cell>
          <cell r="M14">
            <v>56.904672717031936</v>
          </cell>
          <cell r="N14">
            <v>71.765299662666649</v>
          </cell>
          <cell r="O14">
            <v>44.42972420012218</v>
          </cell>
          <cell r="P14">
            <v>47.681556462193242</v>
          </cell>
          <cell r="Q14">
            <v>59.133755037605212</v>
          </cell>
          <cell r="R14">
            <v>66.931789756347086</v>
          </cell>
          <cell r="S14">
            <v>73.826314911332574</v>
          </cell>
          <cell r="T14">
            <v>78.096503967366999</v>
          </cell>
          <cell r="U14">
            <v>82.614407408098785</v>
          </cell>
          <cell r="V14">
            <v>83.559603655508567</v>
          </cell>
          <cell r="W14">
            <v>84.504799902918364</v>
          </cell>
          <cell r="X14">
            <v>85.449996150328175</v>
          </cell>
          <cell r="Y14">
            <v>56.531600218676239</v>
          </cell>
          <cell r="Z14">
            <v>-7.4951153256034297E-3</v>
          </cell>
          <cell r="AA14">
            <v>61.058646339874549</v>
          </cell>
          <cell r="AB14">
            <v>5.8346321078073249E-3</v>
          </cell>
          <cell r="AC14">
            <v>0</v>
          </cell>
          <cell r="AD14">
            <v>56.531600218676239</v>
          </cell>
          <cell r="AE14">
            <v>-7.4951153256034297E-3</v>
          </cell>
          <cell r="AF14">
            <v>6.2869999999999999</v>
          </cell>
        </row>
        <row r="16">
          <cell r="B16" t="str">
            <v>----- Combustóleo Doméstico (Promedio) -----</v>
          </cell>
          <cell r="F16">
            <v>23.716969237201905</v>
          </cell>
          <cell r="G16">
            <v>20.527538002791928</v>
          </cell>
          <cell r="H16">
            <v>23.008354160883336</v>
          </cell>
          <cell r="I16">
            <v>26.42500317759211</v>
          </cell>
          <cell r="J16">
            <v>26.865597329346613</v>
          </cell>
          <cell r="K16">
            <v>31.46624117430423</v>
          </cell>
          <cell r="L16">
            <v>44.579790881480527</v>
          </cell>
          <cell r="M16">
            <v>43.707297600477162</v>
          </cell>
          <cell r="N16">
            <v>70.409511682314601</v>
          </cell>
          <cell r="O16">
            <v>35.01549938716964</v>
          </cell>
          <cell r="P16">
            <v>37.869228485265602</v>
          </cell>
          <cell r="Q16">
            <v>59.606890395056325</v>
          </cell>
          <cell r="R16">
            <v>65.564950439274554</v>
          </cell>
          <cell r="S16">
            <v>70.832687289823511</v>
          </cell>
          <cell r="T16">
            <v>74.095309695808595</v>
          </cell>
          <cell r="U16">
            <v>77.547197375811521</v>
          </cell>
          <cell r="V16">
            <v>78.268163966678344</v>
          </cell>
          <cell r="W16">
            <v>78.989130557545181</v>
          </cell>
          <cell r="X16">
            <v>79.710097148412018</v>
          </cell>
          <cell r="Y16">
            <v>53.866526465522099</v>
          </cell>
          <cell r="Z16">
            <v>-7.4156786471427094E-3</v>
          </cell>
          <cell r="AA16">
            <v>58.311715796200453</v>
          </cell>
          <cell r="AB16">
            <v>4.140238289229381E-3</v>
          </cell>
          <cell r="AC16">
            <v>0</v>
          </cell>
          <cell r="AD16">
            <v>53.866526465522099</v>
          </cell>
          <cell r="AE16">
            <v>-7.37588023505098E-3</v>
          </cell>
          <cell r="AF16">
            <v>6.2829999999999941</v>
          </cell>
        </row>
        <row r="17">
          <cell r="B17" t="str">
            <v>Baja California</v>
          </cell>
        </row>
        <row r="18">
          <cell r="C18" t="str">
            <v>La Paz, BCS. (SC)</v>
          </cell>
          <cell r="D18">
            <v>2.0502802660000001</v>
          </cell>
          <cell r="F18">
            <v>24.067827823833241</v>
          </cell>
          <cell r="G18">
            <v>20.762784198517618</v>
          </cell>
          <cell r="H18">
            <v>23.203720975365286</v>
          </cell>
          <cell r="I18">
            <v>26.203071829196411</v>
          </cell>
          <cell r="J18">
            <v>26.708034496111637</v>
          </cell>
          <cell r="K18">
            <v>31.351293465218983</v>
          </cell>
          <cell r="L18">
            <v>44.465087676254711</v>
          </cell>
          <cell r="M18">
            <v>43.258774978504292</v>
          </cell>
          <cell r="N18">
            <v>70.26606800589478</v>
          </cell>
          <cell r="O18">
            <v>36.470207150581921</v>
          </cell>
          <cell r="P18">
            <v>39.321773737821673</v>
          </cell>
          <cell r="Q18">
            <v>61.064275599328866</v>
          </cell>
          <cell r="R18">
            <v>67.023731027501512</v>
          </cell>
          <cell r="S18">
            <v>72.292701587583878</v>
          </cell>
          <cell r="T18">
            <v>75.556088103181935</v>
          </cell>
          <cell r="U18">
            <v>79.00878421892493</v>
          </cell>
          <cell r="V18">
            <v>79.729919943647275</v>
          </cell>
          <cell r="W18">
            <v>80.451055668369619</v>
          </cell>
          <cell r="X18">
            <v>81.172191393091978</v>
          </cell>
          <cell r="Y18">
            <v>55.323064400337685</v>
          </cell>
          <cell r="Z18">
            <v>-5.1838711783255276E-3</v>
          </cell>
          <cell r="AA18">
            <v>59.769164124989899</v>
          </cell>
          <cell r="AB18">
            <v>4.8210409971087831E-3</v>
          </cell>
          <cell r="AC18">
            <v>0</v>
          </cell>
          <cell r="AD18">
            <v>55.323064400337685</v>
          </cell>
          <cell r="AE18">
            <v>-5.1838711783255276E-3</v>
          </cell>
          <cell r="AF18">
            <v>6.2830000000000004</v>
          </cell>
        </row>
        <row r="19">
          <cell r="C19" t="str">
            <v>Constitución, BCS. (SC)</v>
          </cell>
          <cell r="D19">
            <v>2.4436197200000001</v>
          </cell>
          <cell r="F19" t="str">
            <v>nd</v>
          </cell>
          <cell r="G19" t="str">
            <v>nd</v>
          </cell>
          <cell r="H19" t="str">
            <v>nd</v>
          </cell>
          <cell r="I19" t="str">
            <v>nd</v>
          </cell>
          <cell r="J19" t="str">
            <v>nd</v>
          </cell>
          <cell r="K19" t="str">
            <v>nd</v>
          </cell>
          <cell r="L19" t="str">
            <v>nd</v>
          </cell>
          <cell r="M19">
            <v>43.274767617075888</v>
          </cell>
          <cell r="N19">
            <v>70.65940745989478</v>
          </cell>
          <cell r="O19">
            <v>36.86354660458192</v>
          </cell>
          <cell r="P19">
            <v>39.715113191821672</v>
          </cell>
          <cell r="Q19">
            <v>61.457615053328865</v>
          </cell>
          <cell r="R19">
            <v>67.417070481501511</v>
          </cell>
          <cell r="S19">
            <v>72.686041041583877</v>
          </cell>
          <cell r="T19">
            <v>75.949427557181934</v>
          </cell>
          <cell r="U19">
            <v>79.40212367292493</v>
          </cell>
          <cell r="V19">
            <v>80.123259397647274</v>
          </cell>
          <cell r="W19">
            <v>80.844395122369619</v>
          </cell>
          <cell r="X19">
            <v>81.565530847091978</v>
          </cell>
          <cell r="Y19">
            <v>55.716403854337685</v>
          </cell>
          <cell r="Z19">
            <v>-5.1542548211542805E-3</v>
          </cell>
          <cell r="AA19">
            <v>60.162503578989913</v>
          </cell>
          <cell r="AB19">
            <v>4.7959807604962545E-3</v>
          </cell>
          <cell r="AC19">
            <v>0</v>
          </cell>
          <cell r="AD19">
            <v>55.716403854337685</v>
          </cell>
          <cell r="AE19">
            <v>-5.1542548211542805E-3</v>
          </cell>
          <cell r="AF19">
            <v>6.2830000000000004</v>
          </cell>
        </row>
        <row r="20">
          <cell r="C20" t="str">
            <v>San Carlos, BCS.(SC)</v>
          </cell>
          <cell r="D20">
            <v>2.0797571389999998</v>
          </cell>
          <cell r="F20">
            <v>24.112345688259889</v>
          </cell>
          <cell r="G20">
            <v>20.805189783774409</v>
          </cell>
          <cell r="H20">
            <v>23.232676967095081</v>
          </cell>
          <cell r="I20">
            <v>26.21753073712447</v>
          </cell>
          <cell r="J20">
            <v>26.736173393542089</v>
          </cell>
          <cell r="K20">
            <v>31.388718645256102</v>
          </cell>
          <cell r="L20">
            <v>44.495315835338602</v>
          </cell>
          <cell r="M20">
            <v>43.288159817842434</v>
          </cell>
          <cell r="N20">
            <v>70.295544878894773</v>
          </cell>
          <cell r="O20">
            <v>36.499684023581921</v>
          </cell>
          <cell r="P20">
            <v>39.351250610821673</v>
          </cell>
          <cell r="Q20">
            <v>61.093752472328866</v>
          </cell>
          <cell r="R20">
            <v>67.053207900501505</v>
          </cell>
          <cell r="S20">
            <v>72.322178460583871</v>
          </cell>
          <cell r="T20">
            <v>75.585564976181928</v>
          </cell>
          <cell r="U20">
            <v>79.038261091924923</v>
          </cell>
          <cell r="V20">
            <v>79.759396816647268</v>
          </cell>
          <cell r="W20">
            <v>80.480532541369612</v>
          </cell>
          <cell r="X20">
            <v>81.201668266091971</v>
          </cell>
          <cell r="Y20">
            <v>55.352541273337685</v>
          </cell>
          <cell r="Z20">
            <v>-5.1816399320675499E-3</v>
          </cell>
          <cell r="AA20">
            <v>59.798640997989928</v>
          </cell>
          <cell r="AB20">
            <v>4.8191538922306432E-3</v>
          </cell>
          <cell r="AC20">
            <v>0</v>
          </cell>
          <cell r="AD20">
            <v>55.352541273337685</v>
          </cell>
          <cell r="AE20">
            <v>-5.1816399320675499E-3</v>
          </cell>
          <cell r="AF20">
            <v>6.2830000000000004</v>
          </cell>
        </row>
        <row r="21">
          <cell r="C21" t="str">
            <v>Santa Rosalia, BCN. (SC)</v>
          </cell>
          <cell r="D21">
            <v>4.6459458690000002</v>
          </cell>
          <cell r="F21" t="str">
            <v>nd</v>
          </cell>
          <cell r="G21" t="str">
            <v>nd</v>
          </cell>
          <cell r="H21" t="str">
            <v>nd</v>
          </cell>
          <cell r="I21" t="str">
            <v>nd</v>
          </cell>
          <cell r="J21" t="str">
            <v>nd</v>
          </cell>
          <cell r="K21" t="str">
            <v>nd</v>
          </cell>
          <cell r="L21" t="str">
            <v>nd</v>
          </cell>
          <cell r="M21">
            <v>45.477093766075889</v>
          </cell>
          <cell r="N21">
            <v>72.861733608894781</v>
          </cell>
          <cell r="O21">
            <v>39.065872753581921</v>
          </cell>
          <cell r="P21">
            <v>41.917439340821673</v>
          </cell>
          <cell r="Q21">
            <v>63.659941202328866</v>
          </cell>
          <cell r="R21">
            <v>69.619396630501512</v>
          </cell>
          <cell r="S21">
            <v>74.888367190583878</v>
          </cell>
          <cell r="T21">
            <v>78.151753706181935</v>
          </cell>
          <cell r="U21">
            <v>81.604449821924931</v>
          </cell>
          <cell r="V21">
            <v>82.325585546647275</v>
          </cell>
          <cell r="W21">
            <v>83.04672127136962</v>
          </cell>
          <cell r="X21">
            <v>83.767856996091979</v>
          </cell>
          <cell r="Y21">
            <v>57.918730003337679</v>
          </cell>
          <cell r="Z21">
            <v>-4.9944909689378925E-3</v>
          </cell>
          <cell r="AA21">
            <v>62.364829727989928</v>
          </cell>
          <cell r="AB21">
            <v>4.660351846118127E-3</v>
          </cell>
          <cell r="AC21">
            <v>0</v>
          </cell>
          <cell r="AD21">
            <v>57.918730003337679</v>
          </cell>
          <cell r="AE21">
            <v>-4.9944909689378925E-3</v>
          </cell>
          <cell r="AF21">
            <v>6.2830000000000004</v>
          </cell>
        </row>
        <row r="22">
          <cell r="C22" t="str">
            <v>Rosarito, BCN. (SC)</v>
          </cell>
          <cell r="D22">
            <v>2.7035354069999999</v>
          </cell>
          <cell r="F22">
            <v>24.923265136141595</v>
          </cell>
          <cell r="G22">
            <v>21.557989887761668</v>
          </cell>
          <cell r="H22">
            <v>23.725887634174732</v>
          </cell>
          <cell r="I22">
            <v>26.679711410313054</v>
          </cell>
          <cell r="J22">
            <v>27.272219389592159</v>
          </cell>
          <cell r="K22">
            <v>32.047590512296281</v>
          </cell>
          <cell r="L22">
            <v>45.134992535144129</v>
          </cell>
          <cell r="M22">
            <v>43.909990508887105</v>
          </cell>
          <cell r="N22">
            <v>70.919323146894783</v>
          </cell>
          <cell r="O22">
            <v>37.123462291581916</v>
          </cell>
          <cell r="P22">
            <v>39.975028878821668</v>
          </cell>
          <cell r="Q22">
            <v>61.717530740328861</v>
          </cell>
          <cell r="R22">
            <v>67.676986168501514</v>
          </cell>
          <cell r="S22">
            <v>72.94595672858388</v>
          </cell>
          <cell r="T22">
            <v>76.209343244181937</v>
          </cell>
          <cell r="U22">
            <v>79.662039359924933</v>
          </cell>
          <cell r="V22">
            <v>80.383175084647277</v>
          </cell>
          <cell r="W22">
            <v>81.104310809369622</v>
          </cell>
          <cell r="X22">
            <v>81.825446534091981</v>
          </cell>
          <cell r="Y22">
            <v>55.976319541337681</v>
          </cell>
          <cell r="Z22">
            <v>-5.1348696011809247E-3</v>
          </cell>
          <cell r="AA22">
            <v>60.422419265989916</v>
          </cell>
          <cell r="AB22">
            <v>4.7795638598948642E-3</v>
          </cell>
          <cell r="AC22">
            <v>0</v>
          </cell>
          <cell r="AD22">
            <v>55.976319541337681</v>
          </cell>
          <cell r="AE22">
            <v>-5.1348696011809247E-3</v>
          </cell>
          <cell r="AF22">
            <v>6.2830000000000004</v>
          </cell>
        </row>
        <row r="23">
          <cell r="C23" t="str">
            <v>Vizcainos, BCS. (SC)</v>
          </cell>
          <cell r="D23">
            <v>5.5587940979999999</v>
          </cell>
          <cell r="F23" t="str">
            <v>nd</v>
          </cell>
          <cell r="G23" t="str">
            <v>nd</v>
          </cell>
          <cell r="H23" t="str">
            <v>nd</v>
          </cell>
          <cell r="I23" t="str">
            <v>nd</v>
          </cell>
          <cell r="J23" t="str">
            <v>nd</v>
          </cell>
          <cell r="K23" t="str">
            <v>nd</v>
          </cell>
          <cell r="L23" t="str">
            <v>nd</v>
          </cell>
          <cell r="M23">
            <v>46.389941995075887</v>
          </cell>
          <cell r="N23">
            <v>73.774581837894772</v>
          </cell>
          <cell r="O23">
            <v>39.978720982581919</v>
          </cell>
          <cell r="P23">
            <v>42.830287569821671</v>
          </cell>
          <cell r="Q23">
            <v>64.572789431328857</v>
          </cell>
          <cell r="R23">
            <v>70.532244859501503</v>
          </cell>
          <cell r="S23">
            <v>75.801215419583883</v>
          </cell>
          <cell r="T23">
            <v>79.06460193518194</v>
          </cell>
          <cell r="U23">
            <v>82.517298050924921</v>
          </cell>
          <cell r="V23">
            <v>83.23843377564728</v>
          </cell>
          <cell r="W23">
            <v>83.959569500369611</v>
          </cell>
          <cell r="X23">
            <v>84.68070522509197</v>
          </cell>
          <cell r="Y23">
            <v>58.831578232337691</v>
          </cell>
          <cell r="Z23">
            <v>-4.9311372959789379E-3</v>
          </cell>
          <cell r="AA23">
            <v>63.277677956989912</v>
          </cell>
          <cell r="AB23">
            <v>4.6063608659423494E-3</v>
          </cell>
          <cell r="AC23">
            <v>0</v>
          </cell>
          <cell r="AD23">
            <v>58.831578232337691</v>
          </cell>
          <cell r="AE23">
            <v>-4.9311372959789379E-3</v>
          </cell>
          <cell r="AF23">
            <v>6.2830000000000004</v>
          </cell>
        </row>
        <row r="24">
          <cell r="C24" t="str">
            <v>Guerrero Negro, BCS. (S.C. )</v>
          </cell>
          <cell r="D24">
            <v>6.108876328</v>
          </cell>
          <cell r="F24" t="str">
            <v>nd</v>
          </cell>
          <cell r="G24" t="str">
            <v>nd</v>
          </cell>
          <cell r="H24" t="str">
            <v>nd</v>
          </cell>
          <cell r="I24" t="str">
            <v>nd</v>
          </cell>
          <cell r="J24" t="str">
            <v>nd</v>
          </cell>
          <cell r="K24" t="str">
            <v>nd</v>
          </cell>
          <cell r="L24" t="str">
            <v>nd</v>
          </cell>
          <cell r="M24">
            <v>46.940024225075888</v>
          </cell>
          <cell r="N24">
            <v>74.324664067894773</v>
          </cell>
          <cell r="O24">
            <v>40.52880321258192</v>
          </cell>
          <cell r="P24">
            <v>43.380369799821672</v>
          </cell>
          <cell r="Q24">
            <v>65.122871661328858</v>
          </cell>
          <cell r="R24">
            <v>71.082327089501504</v>
          </cell>
          <cell r="S24">
            <v>76.35129764958387</v>
          </cell>
          <cell r="T24">
            <v>79.614684165181927</v>
          </cell>
          <cell r="U24">
            <v>83.067380280924922</v>
          </cell>
          <cell r="V24">
            <v>83.788516005647267</v>
          </cell>
          <cell r="W24">
            <v>84.509651730369612</v>
          </cell>
          <cell r="X24">
            <v>85.230787455091971</v>
          </cell>
          <cell r="Y24">
            <v>59.381660462337692</v>
          </cell>
          <cell r="Z24">
            <v>-4.8937307591225832E-3</v>
          </cell>
          <cell r="AA24">
            <v>63.827760186989906</v>
          </cell>
          <cell r="AB24">
            <v>4.5744267106522241E-3</v>
          </cell>
          <cell r="AC24">
            <v>0</v>
          </cell>
          <cell r="AD24">
            <v>59.381660462337692</v>
          </cell>
          <cell r="AE24">
            <v>-4.8937307591225832E-3</v>
          </cell>
          <cell r="AF24">
            <v>6.2830000000000004</v>
          </cell>
        </row>
        <row r="25">
          <cell r="C25" t="str">
            <v>Guerrero Negro II, BCS. (SC)</v>
          </cell>
          <cell r="D25">
            <v>5.5268763280000002</v>
          </cell>
          <cell r="F25" t="str">
            <v>nd</v>
          </cell>
          <cell r="G25" t="str">
            <v>nd</v>
          </cell>
          <cell r="H25" t="str">
            <v>nd</v>
          </cell>
          <cell r="I25" t="str">
            <v>nd</v>
          </cell>
          <cell r="J25" t="str">
            <v>nd</v>
          </cell>
          <cell r="K25" t="str">
            <v>nd</v>
          </cell>
          <cell r="L25" t="str">
            <v>nd</v>
          </cell>
          <cell r="M25">
            <v>46.358024225075887</v>
          </cell>
          <cell r="N25">
            <v>73.742664067894779</v>
          </cell>
          <cell r="O25">
            <v>39.946803212581919</v>
          </cell>
          <cell r="P25">
            <v>42.798369799821671</v>
          </cell>
          <cell r="Q25">
            <v>64.540871661328865</v>
          </cell>
          <cell r="R25">
            <v>70.500327089501511</v>
          </cell>
          <cell r="S25">
            <v>75.769297649583876</v>
          </cell>
          <cell r="T25">
            <v>79.032684165181934</v>
          </cell>
          <cell r="U25">
            <v>82.485380280924929</v>
          </cell>
          <cell r="V25">
            <v>83.206516005647273</v>
          </cell>
          <cell r="W25">
            <v>83.927651730369618</v>
          </cell>
          <cell r="X25">
            <v>84.648787455091977</v>
          </cell>
          <cell r="Y25">
            <v>58.799660462337691</v>
          </cell>
          <cell r="Z25">
            <v>-4.9333253244345787E-3</v>
          </cell>
          <cell r="AA25">
            <v>63.245760186989919</v>
          </cell>
          <cell r="AB25">
            <v>4.6082275147893981E-3</v>
          </cell>
          <cell r="AC25">
            <v>0</v>
          </cell>
          <cell r="AD25">
            <v>58.799660462337691</v>
          </cell>
          <cell r="AE25">
            <v>-4.9333253244345787E-3</v>
          </cell>
          <cell r="AF25">
            <v>6.2830000000000004</v>
          </cell>
        </row>
        <row r="26">
          <cell r="B26" t="str">
            <v>Noroeste</v>
          </cell>
        </row>
        <row r="27">
          <cell r="C27" t="str">
            <v>Caborca, Son. (SC)</v>
          </cell>
          <cell r="D27">
            <v>4.5007545630000001</v>
          </cell>
          <cell r="F27" t="str">
            <v>nd</v>
          </cell>
          <cell r="G27" t="str">
            <v>nd</v>
          </cell>
          <cell r="H27" t="str">
            <v>nd</v>
          </cell>
          <cell r="I27" t="str">
            <v>nd</v>
          </cell>
          <cell r="J27" t="str">
            <v>nd</v>
          </cell>
          <cell r="K27" t="str">
            <v>nd</v>
          </cell>
          <cell r="L27" t="str">
            <v>nd</v>
          </cell>
          <cell r="M27">
            <v>45.331902460075888</v>
          </cell>
          <cell r="N27">
            <v>72.71654230289478</v>
          </cell>
          <cell r="O27">
            <v>38.92068144758192</v>
          </cell>
          <cell r="P27">
            <v>41.772248034821672</v>
          </cell>
          <cell r="Q27">
            <v>63.514749896328865</v>
          </cell>
          <cell r="R27">
            <v>69.474205324501511</v>
          </cell>
          <cell r="S27">
            <v>74.743175884583877</v>
          </cell>
          <cell r="T27">
            <v>78.006562400181934</v>
          </cell>
          <cell r="U27">
            <v>81.45925851592493</v>
          </cell>
          <cell r="V27">
            <v>82.180394240647274</v>
          </cell>
          <cell r="W27">
            <v>82.901529965369619</v>
          </cell>
          <cell r="X27">
            <v>83.622665690091978</v>
          </cell>
          <cell r="Y27">
            <v>57.773538697337685</v>
          </cell>
          <cell r="Z27">
            <v>-5.0047179618319948E-3</v>
          </cell>
          <cell r="AA27">
            <v>62.219638421989906</v>
          </cell>
          <cell r="AB27">
            <v>4.6690563463460677E-3</v>
          </cell>
          <cell r="AC27">
            <v>0</v>
          </cell>
          <cell r="AD27">
            <v>57.773538697337685</v>
          </cell>
          <cell r="AE27">
            <v>-5.0047179618319948E-3</v>
          </cell>
          <cell r="AF27">
            <v>6.2830000000000004</v>
          </cell>
        </row>
        <row r="28">
          <cell r="C28" t="str">
            <v>Guaymas, Son. (SC)</v>
          </cell>
          <cell r="D28">
            <v>2.3236112690000001</v>
          </cell>
          <cell r="F28">
            <v>24.203015100211406</v>
          </cell>
          <cell r="G28">
            <v>20.988745388528816</v>
          </cell>
          <cell r="H28">
            <v>23.480816392911983</v>
          </cell>
          <cell r="I28">
            <v>26.456607098446465</v>
          </cell>
          <cell r="J28">
            <v>26.969413587798925</v>
          </cell>
          <cell r="K28">
            <v>31.64629194315868</v>
          </cell>
          <cell r="L28">
            <v>44.548202391446225</v>
          </cell>
          <cell r="M28">
            <v>43.531252579639855</v>
          </cell>
          <cell r="N28">
            <v>70.539399008894776</v>
          </cell>
          <cell r="O28">
            <v>36.743538153581916</v>
          </cell>
          <cell r="P28">
            <v>39.595104740821668</v>
          </cell>
          <cell r="Q28">
            <v>61.337606602328862</v>
          </cell>
          <cell r="R28">
            <v>67.297062030501507</v>
          </cell>
          <cell r="S28">
            <v>72.566032590583873</v>
          </cell>
          <cell r="T28">
            <v>75.82941910618193</v>
          </cell>
          <cell r="U28">
            <v>79.282115221924926</v>
          </cell>
          <cell r="V28">
            <v>80.00325094664727</v>
          </cell>
          <cell r="W28">
            <v>80.724386671369615</v>
          </cell>
          <cell r="X28">
            <v>81.445522396091974</v>
          </cell>
          <cell r="Y28">
            <v>55.596395403337702</v>
          </cell>
          <cell r="Z28">
            <v>-5.1632548697880809E-3</v>
          </cell>
          <cell r="AA28">
            <v>60.042495127989909</v>
          </cell>
          <cell r="AB28">
            <v>4.8035989663477441E-3</v>
          </cell>
          <cell r="AC28">
            <v>0</v>
          </cell>
          <cell r="AD28">
            <v>55.596395403337702</v>
          </cell>
          <cell r="AE28">
            <v>-5.1632548697880809E-3</v>
          </cell>
          <cell r="AF28">
            <v>6.2830000000000004</v>
          </cell>
        </row>
        <row r="29">
          <cell r="C29" t="str">
            <v>Mazatlán, Sin. (SC)</v>
          </cell>
          <cell r="D29">
            <v>1.933063228</v>
          </cell>
          <cell r="F29">
            <v>23.905480565947084</v>
          </cell>
          <cell r="G29">
            <v>20.768236345193493</v>
          </cell>
          <cell r="H29">
            <v>23.196050513979916</v>
          </cell>
          <cell r="I29">
            <v>26.145236197484198</v>
          </cell>
          <cell r="J29">
            <v>26.60016872262824</v>
          </cell>
          <cell r="K29">
            <v>31.161494337887838</v>
          </cell>
          <cell r="L29">
            <v>44.344175039919158</v>
          </cell>
          <cell r="M29">
            <v>43.141915825766006</v>
          </cell>
          <cell r="N29">
            <v>70.148850967894774</v>
          </cell>
          <cell r="O29">
            <v>36.352990112581921</v>
          </cell>
          <cell r="P29">
            <v>39.204556699821673</v>
          </cell>
          <cell r="Q29">
            <v>60.947058561328866</v>
          </cell>
          <cell r="R29">
            <v>66.906513989501505</v>
          </cell>
          <cell r="S29">
            <v>72.175484549583871</v>
          </cell>
          <cell r="T29">
            <v>75.438871065181928</v>
          </cell>
          <cell r="U29">
            <v>78.891567180924923</v>
          </cell>
          <cell r="V29">
            <v>79.612702905647268</v>
          </cell>
          <cell r="W29">
            <v>80.333838630369613</v>
          </cell>
          <cell r="X29">
            <v>81.054974355091971</v>
          </cell>
          <cell r="Y29">
            <v>55.205847362337686</v>
          </cell>
          <cell r="Z29">
            <v>-5.1927629511143714E-3</v>
          </cell>
          <cell r="AA29">
            <v>59.651947086989907</v>
          </cell>
          <cell r="AB29">
            <v>4.82855988589459E-3</v>
          </cell>
          <cell r="AC29">
            <v>0</v>
          </cell>
          <cell r="AD29">
            <v>55.205847362337686</v>
          </cell>
          <cell r="AE29">
            <v>-5.1927629511143714E-3</v>
          </cell>
          <cell r="AF29">
            <v>6.2830000000000004</v>
          </cell>
        </row>
        <row r="30">
          <cell r="C30" t="str">
            <v>Pto. Libertad, Son. (SC)</v>
          </cell>
          <cell r="D30">
            <v>2.4514932570000001</v>
          </cell>
          <cell r="F30">
            <v>24.643701115957743</v>
          </cell>
          <cell r="G30">
            <v>21.308604660180055</v>
          </cell>
          <cell r="H30">
            <v>23.588394613841874</v>
          </cell>
          <cell r="I30">
            <v>26.53310480899605</v>
          </cell>
          <cell r="J30">
            <v>27.072745872251858</v>
          </cell>
          <cell r="K30">
            <v>31.781368538334704</v>
          </cell>
          <cell r="L30">
            <v>44.817482364160711</v>
          </cell>
          <cell r="M30">
            <v>43.658735291717974</v>
          </cell>
          <cell r="N30">
            <v>70.667280996894775</v>
          </cell>
          <cell r="O30">
            <v>36.871420141581922</v>
          </cell>
          <cell r="P30">
            <v>39.722986728821674</v>
          </cell>
          <cell r="Q30">
            <v>61.465488590328867</v>
          </cell>
          <cell r="R30">
            <v>67.424944018501506</v>
          </cell>
          <cell r="S30">
            <v>72.693914578583872</v>
          </cell>
          <cell r="T30">
            <v>75.957301094181929</v>
          </cell>
          <cell r="U30">
            <v>79.409997209924924</v>
          </cell>
          <cell r="V30">
            <v>80.131132934647269</v>
          </cell>
          <cell r="W30">
            <v>80.852268659369614</v>
          </cell>
          <cell r="X30">
            <v>81.573404384091972</v>
          </cell>
          <cell r="Y30">
            <v>55.724277391337701</v>
          </cell>
          <cell r="Z30">
            <v>-5.1536654412263072E-3</v>
          </cell>
          <cell r="AA30">
            <v>60.170377115989922</v>
          </cell>
          <cell r="AB30">
            <v>4.7954817898556712E-3</v>
          </cell>
          <cell r="AC30">
            <v>0</v>
          </cell>
          <cell r="AD30">
            <v>55.724277391337701</v>
          </cell>
          <cell r="AE30">
            <v>-5.1536654412263072E-3</v>
          </cell>
          <cell r="AF30">
            <v>6.2830000000000004</v>
          </cell>
        </row>
        <row r="31">
          <cell r="C31" t="str">
            <v>Topolobampo, Sin. (SC)</v>
          </cell>
          <cell r="D31">
            <v>2.090624875</v>
          </cell>
          <cell r="F31">
            <v>23.968581575616046</v>
          </cell>
          <cell r="G31">
            <v>20.755312738258091</v>
          </cell>
          <cell r="H31">
            <v>23.319161419215192</v>
          </cell>
          <cell r="I31">
            <v>26.27788827138227</v>
          </cell>
          <cell r="J31">
            <v>26.761654728437442</v>
          </cell>
          <cell r="K31">
            <v>31.400197797116231</v>
          </cell>
          <cell r="L31">
            <v>44.506460560657402</v>
          </cell>
          <cell r="M31">
            <v>43.298993622244893</v>
          </cell>
          <cell r="N31">
            <v>70.306412614894782</v>
          </cell>
          <cell r="O31">
            <v>36.510551759581922</v>
          </cell>
          <cell r="P31">
            <v>39.362118346821674</v>
          </cell>
          <cell r="Q31">
            <v>61.104620208328868</v>
          </cell>
          <cell r="R31">
            <v>67.064075636501514</v>
          </cell>
          <cell r="S31">
            <v>72.333046196583879</v>
          </cell>
          <cell r="T31">
            <v>75.596432712181937</v>
          </cell>
          <cell r="U31">
            <v>79.049128827924932</v>
          </cell>
          <cell r="V31">
            <v>79.770264552647276</v>
          </cell>
          <cell r="W31">
            <v>80.491400277369621</v>
          </cell>
          <cell r="X31">
            <v>81.21253600209198</v>
          </cell>
          <cell r="Y31">
            <v>55.363409009337701</v>
          </cell>
          <cell r="Z31">
            <v>-5.1808177855473536E-3</v>
          </cell>
          <cell r="AA31">
            <v>59.809508733989922</v>
          </cell>
          <cell r="AB31">
            <v>4.8184585147783565E-3</v>
          </cell>
          <cell r="AC31">
            <v>0</v>
          </cell>
          <cell r="AD31">
            <v>55.363409009337701</v>
          </cell>
          <cell r="AE31">
            <v>-5.1808177855473536E-3</v>
          </cell>
          <cell r="AF31">
            <v>6.2830000000000004</v>
          </cell>
        </row>
        <row r="32">
          <cell r="B32" t="str">
            <v>Norte</v>
          </cell>
        </row>
        <row r="33">
          <cell r="C33" t="str">
            <v>Chihuahua, Chih. (Cade)</v>
          </cell>
          <cell r="D33">
            <v>3.618831025</v>
          </cell>
          <cell r="F33">
            <v>24.723138956608963</v>
          </cell>
          <cell r="G33">
            <v>21.285988348043094</v>
          </cell>
          <cell r="H33">
            <v>24.295611153573514</v>
          </cell>
          <cell r="I33">
            <v>27.446369784172624</v>
          </cell>
          <cell r="J33">
            <v>27.820771562277994</v>
          </cell>
          <cell r="K33">
            <v>32.175433669313854</v>
          </cell>
          <cell r="L33">
            <v>45.341259009566301</v>
          </cell>
          <cell r="M33">
            <v>45.914912160597865</v>
          </cell>
          <cell r="N33">
            <v>70.725801000632231</v>
          </cell>
          <cell r="O33">
            <v>33.881946579446939</v>
          </cell>
          <cell r="P33">
            <v>36.815688579222531</v>
          </cell>
          <cell r="Q33">
            <v>58.374272275504062</v>
          </cell>
          <cell r="R33">
            <v>64.280703113409245</v>
          </cell>
          <cell r="S33">
            <v>69.502792711221346</v>
          </cell>
          <cell r="T33">
            <v>72.737143061525515</v>
          </cell>
          <cell r="U33">
            <v>76.159118619146739</v>
          </cell>
          <cell r="V33">
            <v>76.873827257359608</v>
          </cell>
          <cell r="W33">
            <v>77.588535895572477</v>
          </cell>
          <cell r="X33">
            <v>78.30324453378536</v>
          </cell>
          <cell r="Y33">
            <v>52.665257315876445</v>
          </cell>
          <cell r="Z33">
            <v>-9.5732346690259318E-3</v>
          </cell>
          <cell r="AA33">
            <v>57.076762069521919</v>
          </cell>
          <cell r="AB33">
            <v>3.3983813372200355E-3</v>
          </cell>
          <cell r="AC33">
            <v>0</v>
          </cell>
          <cell r="AD33">
            <v>52.665257315876445</v>
          </cell>
          <cell r="AE33">
            <v>-9.5732346690259318E-3</v>
          </cell>
          <cell r="AF33">
            <v>6.2830000000000004</v>
          </cell>
        </row>
        <row r="34">
          <cell r="C34" t="str">
            <v>Fco. Villa, Chih. (Cade)</v>
          </cell>
          <cell r="D34">
            <v>3.618831025</v>
          </cell>
          <cell r="F34">
            <v>24.723138956608963</v>
          </cell>
          <cell r="G34">
            <v>21.285988348043094</v>
          </cell>
          <cell r="H34">
            <v>24.295611153573514</v>
          </cell>
          <cell r="I34">
            <v>27.446369784172624</v>
          </cell>
          <cell r="J34">
            <v>27.822960143189245</v>
          </cell>
          <cell r="K34">
            <v>32.175433669313854</v>
          </cell>
          <cell r="L34">
            <v>45.341259009566301</v>
          </cell>
          <cell r="M34">
            <v>45.914912160597865</v>
          </cell>
          <cell r="N34">
            <v>70.725801000632231</v>
          </cell>
          <cell r="O34">
            <v>33.881946579446939</v>
          </cell>
          <cell r="P34">
            <v>36.815688579222531</v>
          </cell>
          <cell r="Q34">
            <v>58.374272275504062</v>
          </cell>
          <cell r="R34">
            <v>64.280703113409245</v>
          </cell>
          <cell r="S34">
            <v>69.502792711221346</v>
          </cell>
          <cell r="T34">
            <v>72.737143061525515</v>
          </cell>
          <cell r="U34">
            <v>76.159118619146739</v>
          </cell>
          <cell r="V34">
            <v>76.873827257359608</v>
          </cell>
          <cell r="W34">
            <v>77.588535895572477</v>
          </cell>
          <cell r="X34">
            <v>78.30324453378536</v>
          </cell>
          <cell r="Y34">
            <v>52.665257315876445</v>
          </cell>
          <cell r="Z34">
            <v>-9.5732346690259318E-3</v>
          </cell>
          <cell r="AA34">
            <v>57.076762069521919</v>
          </cell>
          <cell r="AB34">
            <v>3.3983813372200355E-3</v>
          </cell>
          <cell r="AC34">
            <v>0</v>
          </cell>
          <cell r="AD34">
            <v>52.665257315876445</v>
          </cell>
          <cell r="AE34">
            <v>-9.5732346690259318E-3</v>
          </cell>
          <cell r="AF34">
            <v>6.2830000000000004</v>
          </cell>
        </row>
        <row r="35">
          <cell r="C35" t="str">
            <v>Samalayuca, Chih. (Cade)</v>
          </cell>
          <cell r="D35">
            <v>5.260447986</v>
          </cell>
          <cell r="F35">
            <v>26.20856531367054</v>
          </cell>
          <cell r="G35">
            <v>22.84570616005961</v>
          </cell>
          <cell r="H35">
            <v>25.784831231544199</v>
          </cell>
          <cell r="I35">
            <v>28.69000399282158</v>
          </cell>
          <cell r="J35">
            <v>28.940230698386056</v>
          </cell>
          <cell r="K35">
            <v>34.062103039420784</v>
          </cell>
          <cell r="L35">
            <v>46.924726009657661</v>
          </cell>
          <cell r="M35">
            <v>45.911424566029957</v>
          </cell>
          <cell r="N35">
            <v>72.367417961632228</v>
          </cell>
          <cell r="O35">
            <v>35.523563540446943</v>
          </cell>
          <cell r="P35">
            <v>38.457305540222535</v>
          </cell>
          <cell r="Q35">
            <v>60.015889236504066</v>
          </cell>
          <cell r="R35">
            <v>65.922320074409242</v>
          </cell>
          <cell r="S35">
            <v>71.144409672221343</v>
          </cell>
          <cell r="T35">
            <v>74.378760022525512</v>
          </cell>
          <cell r="U35">
            <v>77.800735580146736</v>
          </cell>
          <cell r="V35">
            <v>78.515444218359605</v>
          </cell>
          <cell r="W35">
            <v>79.230152856572474</v>
          </cell>
          <cell r="X35">
            <v>79.944861494785357</v>
          </cell>
          <cell r="Y35">
            <v>54.306874276876464</v>
          </cell>
          <cell r="Z35">
            <v>-9.3455272234593822E-3</v>
          </cell>
          <cell r="AA35">
            <v>58.718379030521945</v>
          </cell>
          <cell r="AB35">
            <v>3.3248817238749062E-3</v>
          </cell>
          <cell r="AC35">
            <v>0</v>
          </cell>
          <cell r="AD35">
            <v>54.306874276876464</v>
          </cell>
          <cell r="AE35">
            <v>-9.3455272234593822E-3</v>
          </cell>
          <cell r="AF35">
            <v>6.2830000000000004</v>
          </cell>
        </row>
        <row r="36">
          <cell r="C36" t="str">
            <v>G. Palacio, Dgo. (Cade)</v>
          </cell>
          <cell r="D36">
            <v>2.1970074080000002</v>
          </cell>
          <cell r="F36">
            <v>24.989225091232449</v>
          </cell>
          <cell r="G36">
            <v>22.322300079175772</v>
          </cell>
          <cell r="H36">
            <v>23.076199554833423</v>
          </cell>
          <cell r="I36">
            <v>26.313363033856913</v>
          </cell>
          <cell r="J36">
            <v>27.172951612545848</v>
          </cell>
          <cell r="K36">
            <v>30.841021577737983</v>
          </cell>
          <cell r="L36">
            <v>43.95030568929706</v>
          </cell>
          <cell r="M36">
            <v>43.400579089552778</v>
          </cell>
          <cell r="N36">
            <v>69.30397738363223</v>
          </cell>
          <cell r="O36">
            <v>32.460122962446938</v>
          </cell>
          <cell r="P36">
            <v>35.39386496222253</v>
          </cell>
          <cell r="Q36">
            <v>56.952448658504061</v>
          </cell>
          <cell r="R36">
            <v>62.858879496409244</v>
          </cell>
          <cell r="S36">
            <v>68.080969094221345</v>
          </cell>
          <cell r="T36">
            <v>71.315319444525514</v>
          </cell>
          <cell r="U36">
            <v>74.737295002146737</v>
          </cell>
          <cell r="V36">
            <v>75.452003640359607</v>
          </cell>
          <cell r="W36">
            <v>76.166712278572476</v>
          </cell>
          <cell r="X36">
            <v>76.881420916785359</v>
          </cell>
          <cell r="Y36">
            <v>51.243433698876444</v>
          </cell>
          <cell r="Z36">
            <v>-9.779624261531783E-3</v>
          </cell>
          <cell r="AA36">
            <v>55.654938452521932</v>
          </cell>
          <cell r="AB36">
            <v>3.4647199311128585E-3</v>
          </cell>
          <cell r="AC36">
            <v>0</v>
          </cell>
          <cell r="AD36">
            <v>51.243433698876444</v>
          </cell>
          <cell r="AE36">
            <v>-9.779624261531783E-3</v>
          </cell>
          <cell r="AF36">
            <v>6.2830000000000004</v>
          </cell>
        </row>
        <row r="37">
          <cell r="B37" t="str">
            <v>Noreste</v>
          </cell>
        </row>
        <row r="38">
          <cell r="C38" t="str">
            <v>Francke, Dgo. (Cade)</v>
          </cell>
          <cell r="D38">
            <v>2.1970074080000002</v>
          </cell>
          <cell r="F38">
            <v>22.865437063539243</v>
          </cell>
          <cell r="G38">
            <v>19.859747163906299</v>
          </cell>
          <cell r="H38">
            <v>22.937555965292756</v>
          </cell>
          <cell r="I38">
            <v>26.251324231235383</v>
          </cell>
          <cell r="J38">
            <v>27.172951612545848</v>
          </cell>
          <cell r="K38">
            <v>30.841021577737983</v>
          </cell>
          <cell r="L38">
            <v>43.95030568929706</v>
          </cell>
          <cell r="M38">
            <v>43.400579089552778</v>
          </cell>
          <cell r="N38">
            <v>69.30397738363223</v>
          </cell>
          <cell r="O38">
            <v>32.460122962446938</v>
          </cell>
          <cell r="P38">
            <v>35.39386496222253</v>
          </cell>
          <cell r="Q38">
            <v>56.952448658504061</v>
          </cell>
          <cell r="R38">
            <v>62.858879496409244</v>
          </cell>
          <cell r="S38">
            <v>68.080969094221345</v>
          </cell>
          <cell r="T38">
            <v>71.315319444525514</v>
          </cell>
          <cell r="U38">
            <v>74.737295002146737</v>
          </cell>
          <cell r="V38">
            <v>75.452003640359607</v>
          </cell>
          <cell r="W38">
            <v>76.166712278572476</v>
          </cell>
          <cell r="X38">
            <v>76.881420916785359</v>
          </cell>
          <cell r="Y38">
            <v>51.243433698876444</v>
          </cell>
          <cell r="Z38">
            <v>-9.779624261531783E-3</v>
          </cell>
          <cell r="AA38">
            <v>55.654938452521932</v>
          </cell>
          <cell r="AB38">
            <v>3.4647199311128585E-3</v>
          </cell>
          <cell r="AC38">
            <v>0</v>
          </cell>
          <cell r="AD38">
            <v>51.243433698876444</v>
          </cell>
          <cell r="AE38">
            <v>-9.779624261531783E-3</v>
          </cell>
          <cell r="AF38">
            <v>6.2830000000000004</v>
          </cell>
        </row>
        <row r="39">
          <cell r="C39" t="str">
            <v>Lerdo, Dgo.  (Cade)</v>
          </cell>
          <cell r="D39">
            <v>2.1970074080000002</v>
          </cell>
          <cell r="F39">
            <v>24.989225091232449</v>
          </cell>
          <cell r="G39">
            <v>22.322300079175772</v>
          </cell>
          <cell r="H39">
            <v>23.076199554833423</v>
          </cell>
          <cell r="I39">
            <v>26.313363033856913</v>
          </cell>
          <cell r="J39">
            <v>27.172951612545848</v>
          </cell>
          <cell r="K39">
            <v>30.841021577737983</v>
          </cell>
          <cell r="L39">
            <v>43.95030568929706</v>
          </cell>
          <cell r="M39">
            <v>43.400579089552778</v>
          </cell>
          <cell r="N39">
            <v>69.30397738363223</v>
          </cell>
          <cell r="O39">
            <v>32.460122962446938</v>
          </cell>
          <cell r="P39">
            <v>35.39386496222253</v>
          </cell>
          <cell r="Q39">
            <v>56.952448658504061</v>
          </cell>
          <cell r="R39">
            <v>62.858879496409244</v>
          </cell>
          <cell r="S39">
            <v>68.080969094221345</v>
          </cell>
          <cell r="T39">
            <v>71.315319444525514</v>
          </cell>
          <cell r="U39">
            <v>74.737295002146737</v>
          </cell>
          <cell r="V39">
            <v>75.452003640359607</v>
          </cell>
          <cell r="W39">
            <v>76.166712278572476</v>
          </cell>
          <cell r="X39">
            <v>76.881420916785359</v>
          </cell>
          <cell r="Y39">
            <v>51.243433698876444</v>
          </cell>
          <cell r="Z39">
            <v>-9.779624261531783E-3</v>
          </cell>
          <cell r="AA39">
            <v>55.654938452521932</v>
          </cell>
          <cell r="AB39">
            <v>3.4647199311128585E-3</v>
          </cell>
          <cell r="AC39">
            <v>0</v>
          </cell>
          <cell r="AD39">
            <v>51.243433698876444</v>
          </cell>
          <cell r="AE39">
            <v>-9.779624261531783E-3</v>
          </cell>
          <cell r="AF39">
            <v>6.2830000000000004</v>
          </cell>
        </row>
        <row r="40">
          <cell r="C40" t="str">
            <v>La Laguna, Dgo. (Cade)</v>
          </cell>
          <cell r="D40">
            <v>2.1970074080000002</v>
          </cell>
          <cell r="F40">
            <v>23.547499757048403</v>
          </cell>
          <cell r="G40">
            <v>19.859747163906299</v>
          </cell>
          <cell r="H40">
            <v>22.937555965292756</v>
          </cell>
          <cell r="I40">
            <v>24.631758416457039</v>
          </cell>
          <cell r="J40">
            <v>27.172951612545848</v>
          </cell>
          <cell r="K40">
            <v>30.841021577737983</v>
          </cell>
          <cell r="L40">
            <v>43.95030568929706</v>
          </cell>
          <cell r="M40">
            <v>43.400579089552778</v>
          </cell>
          <cell r="N40">
            <v>69.30397738363223</v>
          </cell>
          <cell r="O40">
            <v>32.460122962446938</v>
          </cell>
          <cell r="P40">
            <v>35.39386496222253</v>
          </cell>
          <cell r="Q40">
            <v>56.952448658504061</v>
          </cell>
          <cell r="R40">
            <v>62.858879496409244</v>
          </cell>
          <cell r="S40">
            <v>68.080969094221345</v>
          </cell>
          <cell r="T40">
            <v>71.315319444525514</v>
          </cell>
          <cell r="U40">
            <v>74.737295002146737</v>
          </cell>
          <cell r="V40">
            <v>75.452003640359607</v>
          </cell>
          <cell r="W40">
            <v>76.166712278572476</v>
          </cell>
          <cell r="X40">
            <v>76.881420916785359</v>
          </cell>
          <cell r="Y40">
            <v>51.243433698876444</v>
          </cell>
          <cell r="Z40">
            <v>-9.779624261531783E-3</v>
          </cell>
          <cell r="AA40">
            <v>55.654938452521932</v>
          </cell>
          <cell r="AB40">
            <v>3.4647199311128585E-3</v>
          </cell>
          <cell r="AC40">
            <v>0</v>
          </cell>
          <cell r="AD40">
            <v>51.243433698876444</v>
          </cell>
          <cell r="AE40">
            <v>-9.779624261531783E-3</v>
          </cell>
          <cell r="AF40">
            <v>6.2830000000000004</v>
          </cell>
        </row>
        <row r="41">
          <cell r="C41" t="str">
            <v>Río Bravo, Tamps.(Cade)</v>
          </cell>
          <cell r="D41">
            <v>1.380797957</v>
          </cell>
          <cell r="F41">
            <v>23.675131249097273</v>
          </cell>
          <cell r="G41">
            <v>20.075207923282477</v>
          </cell>
          <cell r="H41">
            <v>22.277896286150447</v>
          </cell>
          <cell r="I41">
            <v>25.721220316152216</v>
          </cell>
          <cell r="J41">
            <v>26.231236511873455</v>
          </cell>
          <cell r="K41">
            <v>30.891970142158275</v>
          </cell>
          <cell r="L41">
            <v>43.22055518212035</v>
          </cell>
          <cell r="M41">
            <v>42.066240248697731</v>
          </cell>
          <cell r="N41">
            <v>68.487767932632224</v>
          </cell>
          <cell r="O41">
            <v>31.643913511446939</v>
          </cell>
          <cell r="P41">
            <v>34.577655511222531</v>
          </cell>
          <cell r="Q41">
            <v>56.136239207504062</v>
          </cell>
          <cell r="R41">
            <v>62.042670045409245</v>
          </cell>
          <cell r="S41">
            <v>67.264759643221339</v>
          </cell>
          <cell r="T41">
            <v>70.499109993525508</v>
          </cell>
          <cell r="U41">
            <v>73.921085551146732</v>
          </cell>
          <cell r="V41">
            <v>74.635794189359601</v>
          </cell>
          <cell r="W41">
            <v>75.35050282757247</v>
          </cell>
          <cell r="X41">
            <v>76.065211465785353</v>
          </cell>
          <cell r="Y41">
            <v>50.427224247876438</v>
          </cell>
          <cell r="Z41">
            <v>-9.9021789498483503E-3</v>
          </cell>
          <cell r="AA41">
            <v>54.838729001521919</v>
          </cell>
          <cell r="AB41">
            <v>3.5039866242216888E-3</v>
          </cell>
          <cell r="AC41">
            <v>0</v>
          </cell>
          <cell r="AD41">
            <v>50.427224247876438</v>
          </cell>
          <cell r="AE41">
            <v>-9.9021789498483503E-3</v>
          </cell>
          <cell r="AF41">
            <v>6.2830000000000004</v>
          </cell>
        </row>
        <row r="42">
          <cell r="C42" t="str">
            <v>Saltillo, Coah. (Cade)</v>
          </cell>
          <cell r="D42">
            <v>0.60487229300000001</v>
          </cell>
          <cell r="F42">
            <v>21.480278006631259</v>
          </cell>
          <cell r="G42">
            <v>18.393418770994195</v>
          </cell>
          <cell r="H42">
            <v>21.559752979986445</v>
          </cell>
          <cell r="I42">
            <v>24.591191964665661</v>
          </cell>
          <cell r="J42">
            <v>24.865629962921552</v>
          </cell>
          <cell r="K42">
            <v>29.287976130662805</v>
          </cell>
          <cell r="L42">
            <v>42.39015236464283</v>
          </cell>
          <cell r="M42">
            <v>41.25900440910177</v>
          </cell>
          <cell r="N42">
            <v>67.711842268632225</v>
          </cell>
          <cell r="O42">
            <v>30.86798784744694</v>
          </cell>
          <cell r="P42">
            <v>33.801729847222532</v>
          </cell>
          <cell r="Q42">
            <v>55.360313543504063</v>
          </cell>
          <cell r="R42">
            <v>61.266744381409247</v>
          </cell>
          <cell r="S42">
            <v>66.48883397922134</v>
          </cell>
          <cell r="T42">
            <v>69.723184329525509</v>
          </cell>
          <cell r="U42">
            <v>73.145159887146733</v>
          </cell>
          <cell r="V42">
            <v>73.859868525359602</v>
          </cell>
          <cell r="W42">
            <v>74.574577163572471</v>
          </cell>
          <cell r="X42">
            <v>75.289285801785354</v>
          </cell>
          <cell r="Y42">
            <v>49.651298583876446</v>
          </cell>
          <cell r="Z42">
            <v>-1.0021570225092424E-2</v>
          </cell>
          <cell r="AA42">
            <v>54.062803337521935</v>
          </cell>
          <cell r="AB42">
            <v>3.5421503229480233E-3</v>
          </cell>
          <cell r="AC42">
            <v>0</v>
          </cell>
          <cell r="AD42">
            <v>49.651298583876446</v>
          </cell>
          <cell r="AE42">
            <v>-1.0021570225092424E-2</v>
          </cell>
          <cell r="AF42">
            <v>6.2830000000000004</v>
          </cell>
        </row>
        <row r="43">
          <cell r="C43" t="str">
            <v>Monterrey, N.L. (Cade)</v>
          </cell>
          <cell r="D43">
            <v>9.6618639000000006E-2</v>
          </cell>
          <cell r="F43">
            <v>21.480278006631259</v>
          </cell>
          <cell r="G43">
            <v>17.870723284004345</v>
          </cell>
          <cell r="H43">
            <v>21.048704849143995</v>
          </cell>
          <cell r="I43">
            <v>24.134102980793806</v>
          </cell>
          <cell r="J43">
            <v>24.41191349305419</v>
          </cell>
          <cell r="K43">
            <v>28.769113291312848</v>
          </cell>
          <cell r="L43">
            <v>41.87631810770803</v>
          </cell>
          <cell r="M43">
            <v>40.759505347826995</v>
          </cell>
          <cell r="N43">
            <v>67.203588614632224</v>
          </cell>
          <cell r="O43">
            <v>30.35973419344694</v>
          </cell>
          <cell r="P43">
            <v>33.293476193222531</v>
          </cell>
          <cell r="Q43">
            <v>54.852059889504062</v>
          </cell>
          <cell r="R43">
            <v>60.758490727409246</v>
          </cell>
          <cell r="S43">
            <v>65.980580325221339</v>
          </cell>
          <cell r="T43">
            <v>69.214930675525508</v>
          </cell>
          <cell r="U43">
            <v>72.636906233146732</v>
          </cell>
          <cell r="V43">
            <v>73.351614871359601</v>
          </cell>
          <cell r="W43">
            <v>74.06632350957247</v>
          </cell>
          <cell r="X43">
            <v>74.781032147785353</v>
          </cell>
          <cell r="Y43">
            <v>49.143044929876453</v>
          </cell>
          <cell r="Z43">
            <v>-1.0101349560155182E-2</v>
          </cell>
          <cell r="AA43">
            <v>53.554549683521941</v>
          </cell>
          <cell r="AB43">
            <v>3.5676029266262788E-3</v>
          </cell>
          <cell r="AC43">
            <v>0</v>
          </cell>
          <cell r="AD43">
            <v>49.143044929876453</v>
          </cell>
          <cell r="AE43">
            <v>-1.0101349560155182E-2</v>
          </cell>
          <cell r="AF43">
            <v>6.2830000000000004</v>
          </cell>
        </row>
        <row r="44">
          <cell r="C44" t="str">
            <v>Huinalá, N.L. (Cade)</v>
          </cell>
          <cell r="D44">
            <v>9.6618639000000006E-2</v>
          </cell>
          <cell r="F44">
            <v>21.480278006631259</v>
          </cell>
          <cell r="G44">
            <v>17.870723284004345</v>
          </cell>
          <cell r="H44">
            <v>21.048704849143995</v>
          </cell>
          <cell r="I44">
            <v>24.134102980793806</v>
          </cell>
          <cell r="J44">
            <v>24.41191349305419</v>
          </cell>
          <cell r="K44">
            <v>28.769113291312848</v>
          </cell>
          <cell r="L44">
            <v>41.87631810770803</v>
          </cell>
          <cell r="M44">
            <v>40.759505347826995</v>
          </cell>
          <cell r="N44">
            <v>67.203588614632224</v>
          </cell>
          <cell r="O44">
            <v>30.35973419344694</v>
          </cell>
          <cell r="P44">
            <v>33.293476193222531</v>
          </cell>
          <cell r="Q44">
            <v>54.852059889504062</v>
          </cell>
          <cell r="R44">
            <v>60.758490727409246</v>
          </cell>
          <cell r="S44">
            <v>65.980580325221339</v>
          </cell>
          <cell r="T44">
            <v>69.214930675525508</v>
          </cell>
          <cell r="U44">
            <v>72.636906233146732</v>
          </cell>
          <cell r="V44">
            <v>73.351614871359601</v>
          </cell>
          <cell r="W44">
            <v>74.06632350957247</v>
          </cell>
          <cell r="X44">
            <v>74.781032147785353</v>
          </cell>
          <cell r="Y44">
            <v>49.143044929876453</v>
          </cell>
          <cell r="Z44">
            <v>-1.0101349560155182E-2</v>
          </cell>
          <cell r="AA44">
            <v>53.554549683521941</v>
          </cell>
          <cell r="AB44">
            <v>3.5676029266262788E-3</v>
          </cell>
          <cell r="AC44">
            <v>0</v>
          </cell>
          <cell r="AD44">
            <v>49.143044929876453</v>
          </cell>
          <cell r="AE44">
            <v>-1.0101349560155182E-2</v>
          </cell>
          <cell r="AF44">
            <v>6.2830000000000004</v>
          </cell>
        </row>
        <row r="45">
          <cell r="C45" t="str">
            <v>Altamira, Tamps. (Made)</v>
          </cell>
          <cell r="D45">
            <v>9.1970289999999996E-2</v>
          </cell>
          <cell r="F45">
            <v>20.53682601740601</v>
          </cell>
          <cell r="G45">
            <v>17.473524302099051</v>
          </cell>
          <cell r="H45">
            <v>21.003640888504911</v>
          </cell>
          <cell r="I45">
            <v>23.90175169292672</v>
          </cell>
          <cell r="J45">
            <v>24.223044171319572</v>
          </cell>
          <cell r="K45">
            <v>28.804022492860085</v>
          </cell>
          <cell r="L45">
            <v>42.195482176284429</v>
          </cell>
          <cell r="M45">
            <v>41.463912879048785</v>
          </cell>
          <cell r="N45">
            <v>68.012936566976606</v>
          </cell>
          <cell r="O45">
            <v>30.766852896072248</v>
          </cell>
          <cell r="P45">
            <v>33.70059489584785</v>
          </cell>
          <cell r="Q45">
            <v>55.259178592129366</v>
          </cell>
          <cell r="R45">
            <v>61.16560943003455</v>
          </cell>
          <cell r="S45">
            <v>66.387699027846651</v>
          </cell>
          <cell r="T45">
            <v>69.62204937815082</v>
          </cell>
          <cell r="U45">
            <v>73.044024935772029</v>
          </cell>
          <cell r="V45">
            <v>73.758733573984898</v>
          </cell>
          <cell r="W45">
            <v>74.473442212197767</v>
          </cell>
          <cell r="X45">
            <v>75.188150850410651</v>
          </cell>
          <cell r="Y45">
            <v>49.550163632501764</v>
          </cell>
          <cell r="Z45">
            <v>-1.0571021516793122E-2</v>
          </cell>
          <cell r="AA45">
            <v>53.961668386147252</v>
          </cell>
          <cell r="AB45">
            <v>3.3487853397473621E-3</v>
          </cell>
          <cell r="AC45">
            <v>0</v>
          </cell>
          <cell r="AD45">
            <v>49.550163632501764</v>
          </cell>
          <cell r="AE45">
            <v>-1.0571021516793122E-2</v>
          </cell>
          <cell r="AF45">
            <v>6.2830000000000004</v>
          </cell>
        </row>
        <row r="46">
          <cell r="B46" t="str">
            <v>Central</v>
          </cell>
        </row>
        <row r="47">
          <cell r="C47" t="str">
            <v>Tula, Hgo.(Tula)</v>
          </cell>
          <cell r="D47" t="str">
            <v>------</v>
          </cell>
          <cell r="F47">
            <v>21.676310802940485</v>
          </cell>
          <cell r="G47">
            <v>19.356347304645205</v>
          </cell>
          <cell r="H47">
            <v>21.3968198821917</v>
          </cell>
          <cell r="I47">
            <v>25.093136976060272</v>
          </cell>
          <cell r="J47">
            <v>25.194909303294391</v>
          </cell>
          <cell r="K47">
            <v>30.212292898130251</v>
          </cell>
          <cell r="L47">
            <v>41.668618560053815</v>
          </cell>
          <cell r="M47">
            <v>37.966435281046714</v>
          </cell>
          <cell r="N47">
            <v>66.156714220959856</v>
          </cell>
          <cell r="O47">
            <v>30.629470248288563</v>
          </cell>
          <cell r="P47">
            <v>33.378317569858496</v>
          </cell>
          <cell r="Q47">
            <v>55.350717137897774</v>
          </cell>
          <cell r="R47">
            <v>61.376453303904746</v>
          </cell>
          <cell r="S47">
            <v>66.704025066824983</v>
          </cell>
          <cell r="T47">
            <v>70.003706789040393</v>
          </cell>
          <cell r="U47">
            <v>73.494803602435596</v>
          </cell>
          <cell r="V47">
            <v>74.223973185294795</v>
          </cell>
          <cell r="W47">
            <v>74.953142768153995</v>
          </cell>
          <cell r="X47">
            <v>75.682312351013181</v>
          </cell>
          <cell r="Y47">
            <v>49.569260639702158</v>
          </cell>
          <cell r="Z47">
            <v>-7.7848646736176086E-3</v>
          </cell>
          <cell r="AA47">
            <v>54.058604078112801</v>
          </cell>
          <cell r="AB47">
            <v>4.4940043269252605E-3</v>
          </cell>
          <cell r="AC47">
            <v>0</v>
          </cell>
          <cell r="AD47">
            <v>49.569260639702158</v>
          </cell>
          <cell r="AE47">
            <v>-7.7848646736176086E-3</v>
          </cell>
          <cell r="AF47">
            <v>6.2830000000000004</v>
          </cell>
        </row>
        <row r="48">
          <cell r="B48" t="str">
            <v>Occidente</v>
          </cell>
        </row>
        <row r="49">
          <cell r="C49" t="str">
            <v>El Sauz, Qro. (Tula)</v>
          </cell>
          <cell r="D49">
            <v>1.377200926</v>
          </cell>
          <cell r="F49">
            <v>23.174020454546834</v>
          </cell>
          <cell r="G49">
            <v>19.984551371342519</v>
          </cell>
          <cell r="H49">
            <v>22.523542812017102</v>
          </cell>
          <cell r="I49">
            <v>25.865776212504517</v>
          </cell>
          <cell r="J49">
            <v>26.050542828856255</v>
          </cell>
          <cell r="K49">
            <v>30.499549914879339</v>
          </cell>
          <cell r="L49">
            <v>43.366680047633338</v>
          </cell>
          <cell r="M49">
            <v>39.626714063302487</v>
          </cell>
          <cell r="N49">
            <v>67.533915146959856</v>
          </cell>
          <cell r="O49">
            <v>32.006671174288563</v>
          </cell>
          <cell r="P49">
            <v>34.755518495858496</v>
          </cell>
          <cell r="Q49">
            <v>56.727918063897775</v>
          </cell>
          <cell r="R49">
            <v>62.753654229904747</v>
          </cell>
          <cell r="S49">
            <v>68.081225992824983</v>
          </cell>
          <cell r="T49">
            <v>71.380907715040394</v>
          </cell>
          <cell r="U49">
            <v>74.872004528435596</v>
          </cell>
          <cell r="V49">
            <v>75.601174111294796</v>
          </cell>
          <cell r="W49">
            <v>76.330343694153996</v>
          </cell>
          <cell r="X49">
            <v>77.059513277013181</v>
          </cell>
          <cell r="Y49">
            <v>50.946461565702165</v>
          </cell>
          <cell r="Z49">
            <v>-7.6198704612036039E-3</v>
          </cell>
          <cell r="AA49">
            <v>55.435805004112787</v>
          </cell>
          <cell r="AB49">
            <v>4.4079567432517841E-3</v>
          </cell>
          <cell r="AC49">
            <v>0</v>
          </cell>
          <cell r="AD49">
            <v>50.946461565702165</v>
          </cell>
          <cell r="AE49">
            <v>-7.6198704612036039E-3</v>
          </cell>
          <cell r="AF49">
            <v>6.2830000000000004</v>
          </cell>
        </row>
        <row r="50">
          <cell r="C50" t="str">
            <v>Manzanillo, Col. (SC)</v>
          </cell>
          <cell r="D50">
            <v>1.5161236010000001</v>
          </cell>
          <cell r="F50">
            <v>23.464590339813459</v>
          </cell>
          <cell r="G50">
            <v>20.22706030477347</v>
          </cell>
          <cell r="H50">
            <v>22.848962136291664</v>
          </cell>
          <cell r="I50">
            <v>25.828821491430752</v>
          </cell>
          <cell r="J50">
            <v>26.246087596628421</v>
          </cell>
          <cell r="K50">
            <v>30.79337523508568</v>
          </cell>
          <cell r="L50">
            <v>43.872572502427289</v>
          </cell>
          <cell r="M50">
            <v>42.72628607170995</v>
          </cell>
          <cell r="N50">
            <v>69.731911340894783</v>
          </cell>
          <cell r="O50">
            <v>35.936050485581916</v>
          </cell>
          <cell r="P50">
            <v>38.787617072821668</v>
          </cell>
          <cell r="Q50">
            <v>60.530118934328861</v>
          </cell>
          <cell r="R50">
            <v>66.489574362501514</v>
          </cell>
          <cell r="S50">
            <v>71.75854492258388</v>
          </cell>
          <cell r="T50">
            <v>75.021931438181937</v>
          </cell>
          <cell r="U50">
            <v>78.474627553924932</v>
          </cell>
          <cell r="V50">
            <v>79.195763278647277</v>
          </cell>
          <cell r="W50">
            <v>79.916899003369622</v>
          </cell>
          <cell r="X50">
            <v>80.638034728091981</v>
          </cell>
          <cell r="Y50">
            <v>54.788907735337695</v>
          </cell>
          <cell r="Z50">
            <v>-5.2246396880558654E-3</v>
          </cell>
          <cell r="AA50">
            <v>59.235007459989909</v>
          </cell>
          <cell r="AB50">
            <v>4.8554959561377675E-3</v>
          </cell>
          <cell r="AC50">
            <v>0</v>
          </cell>
          <cell r="AD50">
            <v>54.788907735337695</v>
          </cell>
          <cell r="AE50">
            <v>-5.2246396880558654E-3</v>
          </cell>
          <cell r="AF50">
            <v>6.2830000000000004</v>
          </cell>
        </row>
        <row r="51">
          <cell r="C51" t="str">
            <v>Petacalco, Gro. (SC)</v>
          </cell>
          <cell r="D51">
            <v>1.4460043730000001</v>
          </cell>
          <cell r="F51">
            <v>23.349619891775838</v>
          </cell>
          <cell r="G51">
            <v>20.172538838014738</v>
          </cell>
          <cell r="H51">
            <v>22.937364203758118</v>
          </cell>
          <cell r="I51">
            <v>25.854881151068525</v>
          </cell>
          <cell r="J51">
            <v>26.200596379115854</v>
          </cell>
          <cell r="K51">
            <v>30.71978286425637</v>
          </cell>
          <cell r="L51">
            <v>43.845410415034991</v>
          </cell>
          <cell r="M51">
            <v>42.656385772072234</v>
          </cell>
          <cell r="N51">
            <v>69.661792112894773</v>
          </cell>
          <cell r="O51">
            <v>35.86593125758192</v>
          </cell>
          <cell r="P51">
            <v>38.717497844821672</v>
          </cell>
          <cell r="Q51">
            <v>60.459999706328865</v>
          </cell>
          <cell r="R51">
            <v>66.419455134501504</v>
          </cell>
          <cell r="S51">
            <v>71.68842569458387</v>
          </cell>
          <cell r="T51">
            <v>74.951812210181927</v>
          </cell>
          <cell r="U51">
            <v>78.404508325924922</v>
          </cell>
          <cell r="V51">
            <v>79.125644050647267</v>
          </cell>
          <cell r="W51">
            <v>79.846779775369612</v>
          </cell>
          <cell r="X51">
            <v>80.567915500091971</v>
          </cell>
          <cell r="Y51">
            <v>54.718788507337685</v>
          </cell>
          <cell r="Z51">
            <v>-5.2300390830558596E-3</v>
          </cell>
          <cell r="AA51">
            <v>59.16488823198992</v>
          </cell>
          <cell r="AB51">
            <v>4.8600555560640579E-3</v>
          </cell>
          <cell r="AC51">
            <v>0</v>
          </cell>
          <cell r="AD51">
            <v>54.718788507337685</v>
          </cell>
          <cell r="AE51">
            <v>-5.2300390830558596E-3</v>
          </cell>
          <cell r="AF51">
            <v>6.2830000000000004</v>
          </cell>
        </row>
        <row r="52">
          <cell r="C52" t="str">
            <v>Salamanca, Gto. (Sala)</v>
          </cell>
          <cell r="D52">
            <v>5.3421720000000001E-3</v>
          </cell>
          <cell r="F52">
            <v>22.039406046998952</v>
          </cell>
          <cell r="G52">
            <v>18.788905170493091</v>
          </cell>
          <cell r="H52">
            <v>21.325033220552154</v>
          </cell>
          <cell r="I52">
            <v>24.757853543736569</v>
          </cell>
          <cell r="J52">
            <v>24.932391904646266</v>
          </cell>
          <cell r="K52">
            <v>29.240859258167387</v>
          </cell>
          <cell r="L52">
            <v>41.530895234270893</v>
          </cell>
          <cell r="M52">
            <v>38.925698442363142</v>
          </cell>
          <cell r="N52">
            <v>65.524459445992832</v>
          </cell>
          <cell r="O52">
            <v>35.034744022507212</v>
          </cell>
          <cell r="P52">
            <v>37.146731896924329</v>
          </cell>
          <cell r="Q52">
            <v>60.544497245462551</v>
          </cell>
          <cell r="R52">
            <v>66.981173986042307</v>
          </cell>
          <cell r="S52">
            <v>72.672073206557315</v>
          </cell>
          <cell r="T52">
            <v>76.196785209800296</v>
          </cell>
          <cell r="U52">
            <v>79.925966348639264</v>
          </cell>
          <cell r="V52">
            <v>80.704945851946874</v>
          </cell>
          <cell r="W52">
            <v>81.483925355254485</v>
          </cell>
          <cell r="X52">
            <v>82.262904858562109</v>
          </cell>
          <cell r="Y52">
            <v>54.513519892199334</v>
          </cell>
          <cell r="Z52">
            <v>1.0235470722432805E-3</v>
          </cell>
          <cell r="AA52">
            <v>59.270974355912102</v>
          </cell>
          <cell r="AB52">
            <v>7.6120513319459793E-3</v>
          </cell>
          <cell r="AC52">
            <v>0</v>
          </cell>
          <cell r="AD52">
            <v>54.513519892199334</v>
          </cell>
          <cell r="AE52">
            <v>1.0235470722432805E-3</v>
          </cell>
          <cell r="AF52">
            <v>6.2830000000000004</v>
          </cell>
        </row>
        <row r="53">
          <cell r="C53" t="str">
            <v>V.de Reyes, S.L.P.(Tula)</v>
          </cell>
          <cell r="D53">
            <v>2.415236309</v>
          </cell>
          <cell r="F53">
            <v>23.531775557227988</v>
          </cell>
          <cell r="G53">
            <v>20.271889066330651</v>
          </cell>
          <cell r="H53">
            <v>22.733329930907122</v>
          </cell>
          <cell r="I53">
            <v>25.992577030057777</v>
          </cell>
          <cell r="J53">
            <v>26.080537083412597</v>
          </cell>
          <cell r="K53">
            <v>32.075423524340692</v>
          </cell>
          <cell r="L53">
            <v>46.117827540913332</v>
          </cell>
          <cell r="M53">
            <v>42.519874889658716</v>
          </cell>
          <cell r="N53">
            <v>68.57195052995985</v>
          </cell>
          <cell r="O53">
            <v>33.044706557288563</v>
          </cell>
          <cell r="P53">
            <v>35.793553878858496</v>
          </cell>
          <cell r="Q53">
            <v>57.765953446897775</v>
          </cell>
          <cell r="R53">
            <v>63.791689612904747</v>
          </cell>
          <cell r="S53">
            <v>69.119261375824976</v>
          </cell>
          <cell r="T53">
            <v>72.418943098040387</v>
          </cell>
          <cell r="U53">
            <v>75.910039911435589</v>
          </cell>
          <cell r="V53">
            <v>76.639209494294789</v>
          </cell>
          <cell r="W53">
            <v>77.368379077153989</v>
          </cell>
          <cell r="X53">
            <v>78.097548660013175</v>
          </cell>
          <cell r="Y53">
            <v>51.984496948702152</v>
          </cell>
          <cell r="Z53">
            <v>-7.5000619117674416E-3</v>
          </cell>
          <cell r="AA53">
            <v>56.473840387112773</v>
          </cell>
          <cell r="AB53">
            <v>4.3452500882854572E-3</v>
          </cell>
          <cell r="AC53">
            <v>0</v>
          </cell>
          <cell r="AD53">
            <v>51.984496948702152</v>
          </cell>
          <cell r="AE53">
            <v>-7.5000619117674416E-3</v>
          </cell>
          <cell r="AF53">
            <v>6.2830000000000004</v>
          </cell>
        </row>
        <row r="54">
          <cell r="B54" t="str">
            <v>Oriente</v>
          </cell>
        </row>
        <row r="55">
          <cell r="C55" t="str">
            <v>Tuxpan, Ver. (Mina)</v>
          </cell>
          <cell r="D55">
            <v>1.036156742</v>
          </cell>
          <cell r="F55">
            <v>22.142123871799885</v>
          </cell>
          <cell r="G55">
            <v>18.997298332326476</v>
          </cell>
          <cell r="H55">
            <v>21.295118421149187</v>
          </cell>
          <cell r="I55">
            <v>24.681692086859734</v>
          </cell>
          <cell r="J55">
            <v>24.969519616533667</v>
          </cell>
          <cell r="K55">
            <v>29.378294583177674</v>
          </cell>
          <cell r="L55">
            <v>42.794841941688922</v>
          </cell>
          <cell r="M55">
            <v>42.286107114755644</v>
          </cell>
          <cell r="N55">
            <v>68.663840878961651</v>
          </cell>
          <cell r="O55">
            <v>31.512610751011277</v>
          </cell>
          <cell r="P55">
            <v>34.405265044518941</v>
          </cell>
          <cell r="Q55">
            <v>56.055807823413303</v>
          </cell>
          <cell r="R55">
            <v>61.988750956452229</v>
          </cell>
          <cell r="S55">
            <v>67.234281035399462</v>
          </cell>
          <cell r="T55">
            <v>70.483149468350561</v>
          </cell>
          <cell r="U55">
            <v>73.920485305032656</v>
          </cell>
          <cell r="V55">
            <v>74.63840748650027</v>
          </cell>
          <cell r="W55">
            <v>75.356329667967884</v>
          </cell>
          <cell r="X55">
            <v>76.074251849435484</v>
          </cell>
          <cell r="Y55">
            <v>50.330694744103916</v>
          </cell>
          <cell r="Z55">
            <v>-1.0216650759894086E-2</v>
          </cell>
          <cell r="AA55">
            <v>54.759496983252767</v>
          </cell>
          <cell r="AB55">
            <v>3.4220798019302112E-3</v>
          </cell>
          <cell r="AC55">
            <v>0</v>
          </cell>
          <cell r="AD55">
            <v>50.330694744103916</v>
          </cell>
          <cell r="AE55">
            <v>-1.0216650759894086E-2</v>
          </cell>
          <cell r="AF55">
            <v>6.2830000000000004</v>
          </cell>
        </row>
        <row r="56">
          <cell r="C56" t="str">
            <v>Dos Bocas, Ver. (Mina)</v>
          </cell>
          <cell r="D56">
            <v>1.323502781</v>
          </cell>
          <cell r="F56">
            <v>22.320807960668301</v>
          </cell>
          <cell r="G56">
            <v>19.176411447196834</v>
          </cell>
          <cell r="H56">
            <v>21.405189542029326</v>
          </cell>
          <cell r="I56">
            <v>24.786939486429052</v>
          </cell>
          <cell r="J56">
            <v>25.04611994842767</v>
          </cell>
          <cell r="K56">
            <v>29.443710023914839</v>
          </cell>
          <cell r="L56">
            <v>42.85835160925911</v>
          </cell>
          <cell r="M56">
            <v>42.34784495902165</v>
          </cell>
          <cell r="N56">
            <v>68.95118691796165</v>
          </cell>
          <cell r="O56">
            <v>31.799956790011276</v>
          </cell>
          <cell r="P56">
            <v>34.692611083518941</v>
          </cell>
          <cell r="Q56">
            <v>56.343153862413303</v>
          </cell>
          <cell r="R56">
            <v>62.276096995452228</v>
          </cell>
          <cell r="S56">
            <v>67.521627074399461</v>
          </cell>
          <cell r="T56">
            <v>70.77049550735056</v>
          </cell>
          <cell r="U56">
            <v>74.207831344032655</v>
          </cell>
          <cell r="V56">
            <v>74.925753525500269</v>
          </cell>
          <cell r="W56">
            <v>75.643675706967883</v>
          </cell>
          <cell r="X56">
            <v>76.361597888435483</v>
          </cell>
          <cell r="Y56">
            <v>50.618040783103915</v>
          </cell>
          <cell r="Z56">
            <v>-1.0171817335873801E-2</v>
          </cell>
          <cell r="AA56">
            <v>55.04684302225278</v>
          </cell>
          <cell r="AB56">
            <v>3.408499303899859E-3</v>
          </cell>
          <cell r="AC56">
            <v>0</v>
          </cell>
          <cell r="AD56">
            <v>50.618040783103915</v>
          </cell>
          <cell r="AE56">
            <v>-1.0171817335873801E-2</v>
          </cell>
          <cell r="AF56">
            <v>6.2830000000000004</v>
          </cell>
        </row>
        <row r="57">
          <cell r="C57" t="str">
            <v>Poza Rica, Ver. (Tula)</v>
          </cell>
          <cell r="D57">
            <v>5.2864600629999998</v>
          </cell>
          <cell r="F57">
            <v>22.142123871799885</v>
          </cell>
          <cell r="G57">
            <v>18.997298332326476</v>
          </cell>
          <cell r="H57">
            <v>21.295118421149187</v>
          </cell>
          <cell r="I57">
            <v>27.637529997128397</v>
          </cell>
          <cell r="J57">
            <v>27.785910594905818</v>
          </cell>
          <cell r="K57">
            <v>35.257507319430189</v>
          </cell>
          <cell r="L57">
            <v>47.242617849316396</v>
          </cell>
          <cell r="M57">
            <v>43.593237771038346</v>
          </cell>
          <cell r="N57">
            <v>71.443174283959848</v>
          </cell>
          <cell r="O57">
            <v>35.915930311288562</v>
          </cell>
          <cell r="P57">
            <v>38.664777632858495</v>
          </cell>
          <cell r="Q57">
            <v>60.637177200897774</v>
          </cell>
          <cell r="R57">
            <v>66.662913366904746</v>
          </cell>
          <cell r="S57">
            <v>71.990485129824975</v>
          </cell>
          <cell r="T57">
            <v>75.290166852040386</v>
          </cell>
          <cell r="U57">
            <v>78.781263665435603</v>
          </cell>
          <cell r="V57">
            <v>79.510433248294788</v>
          </cell>
          <cell r="W57">
            <v>80.239602831154002</v>
          </cell>
          <cell r="X57">
            <v>80.968772414013188</v>
          </cell>
          <cell r="Y57">
            <v>54.855720702702158</v>
          </cell>
          <cell r="Z57">
            <v>-7.1874843673942479E-3</v>
          </cell>
          <cell r="AA57">
            <v>59.345064141112786</v>
          </cell>
          <cell r="AB57">
            <v>4.1807546105487869E-3</v>
          </cell>
          <cell r="AC57">
            <v>0</v>
          </cell>
          <cell r="AD57">
            <v>54.855720702702158</v>
          </cell>
          <cell r="AE57">
            <v>-7.1874843673942479E-3</v>
          </cell>
          <cell r="AF57">
            <v>6.2830000000000004</v>
          </cell>
        </row>
        <row r="58">
          <cell r="B58" t="str">
            <v>Peninsular</v>
          </cell>
        </row>
        <row r="59">
          <cell r="C59" t="str">
            <v>Valladolid, Yuc. (Mina)</v>
          </cell>
          <cell r="D59">
            <v>8.2267971150000001</v>
          </cell>
          <cell r="F59">
            <v>27.042560535314678</v>
          </cell>
          <cell r="G59">
            <v>24.092430366609317</v>
          </cell>
          <cell r="H59">
            <v>26.214185307590601</v>
          </cell>
          <cell r="I59">
            <v>31.646850664108477</v>
          </cell>
          <cell r="J59">
            <v>31.787887118347602</v>
          </cell>
          <cell r="K59">
            <v>36.470680697524443</v>
          </cell>
          <cell r="L59">
            <v>50.406638445277686</v>
          </cell>
          <cell r="M59">
            <v>49.501680561275776</v>
          </cell>
          <cell r="N59">
            <v>75.854481251961644</v>
          </cell>
          <cell r="O59">
            <v>38.703251124011274</v>
          </cell>
          <cell r="P59">
            <v>41.595905417518935</v>
          </cell>
          <cell r="Q59">
            <v>63.246448196413297</v>
          </cell>
          <cell r="R59">
            <v>69.17939132945223</v>
          </cell>
          <cell r="S59">
            <v>74.424921408399456</v>
          </cell>
          <cell r="T59">
            <v>77.673789841350555</v>
          </cell>
          <cell r="U59">
            <v>81.11112567803265</v>
          </cell>
          <cell r="V59">
            <v>81.829047859500264</v>
          </cell>
          <cell r="W59">
            <v>82.546970040967878</v>
          </cell>
          <cell r="X59">
            <v>83.264892222435478</v>
          </cell>
          <cell r="Y59">
            <v>57.521335117103902</v>
          </cell>
          <cell r="Z59">
            <v>-9.2018154857992362E-3</v>
          </cell>
          <cell r="AA59">
            <v>61.950137356252746</v>
          </cell>
          <cell r="AB59">
            <v>3.1118388801227859E-3</v>
          </cell>
          <cell r="AC59">
            <v>0</v>
          </cell>
          <cell r="AD59">
            <v>57.521335117103902</v>
          </cell>
          <cell r="AE59">
            <v>-9.2018154857992362E-3</v>
          </cell>
          <cell r="AF59">
            <v>6.2830000000000004</v>
          </cell>
        </row>
        <row r="60">
          <cell r="C60" t="str">
            <v>Nachi Cocom, Yuc. (Mina)</v>
          </cell>
          <cell r="D60">
            <v>8.0915721620000003</v>
          </cell>
          <cell r="F60">
            <v>26.415634646370627</v>
          </cell>
          <cell r="G60">
            <v>23.417373835592858</v>
          </cell>
          <cell r="H60">
            <v>25.947061489844895</v>
          </cell>
          <cell r="I60">
            <v>31.155247794554665</v>
          </cell>
          <cell r="J60">
            <v>31.257937883407454</v>
          </cell>
          <cell r="K60">
            <v>35.938551246912525</v>
          </cell>
          <cell r="L60">
            <v>49.87091557033515</v>
          </cell>
          <cell r="M60">
            <v>49.346334194724228</v>
          </cell>
          <cell r="N60">
            <v>75.719256298961653</v>
          </cell>
          <cell r="O60">
            <v>38.568026171011276</v>
          </cell>
          <cell r="P60">
            <v>41.460680464518937</v>
          </cell>
          <cell r="Q60">
            <v>63.111223243413299</v>
          </cell>
          <cell r="R60">
            <v>69.044166376452225</v>
          </cell>
          <cell r="S60">
            <v>74.289696455399465</v>
          </cell>
          <cell r="T60">
            <v>77.538564888350564</v>
          </cell>
          <cell r="U60">
            <v>80.975900725032659</v>
          </cell>
          <cell r="V60">
            <v>81.693822906500273</v>
          </cell>
          <cell r="W60">
            <v>82.411745087967887</v>
          </cell>
          <cell r="X60">
            <v>83.129667269435487</v>
          </cell>
          <cell r="Y60">
            <v>57.386110164103918</v>
          </cell>
          <cell r="Z60">
            <v>-9.2190350162247858E-3</v>
          </cell>
          <cell r="AA60">
            <v>61.814912403252762</v>
          </cell>
          <cell r="AB60">
            <v>3.117152929799305E-3</v>
          </cell>
          <cell r="AC60">
            <v>0</v>
          </cell>
          <cell r="AD60">
            <v>57.386110164103918</v>
          </cell>
          <cell r="AE60">
            <v>-9.2190350162247858E-3</v>
          </cell>
          <cell r="AF60">
            <v>6.2830000000000004</v>
          </cell>
        </row>
        <row r="61">
          <cell r="C61" t="str">
            <v>Lerma, Camp. (Mina)</v>
          </cell>
          <cell r="D61">
            <v>3.9938185229999998</v>
          </cell>
          <cell r="F61">
            <v>24.703943180204814</v>
          </cell>
          <cell r="G61">
            <v>21.569499975188513</v>
          </cell>
          <cell r="H61">
            <v>23.703259773087876</v>
          </cell>
          <cell r="I61">
            <v>27.055474889606067</v>
          </cell>
          <cell r="J61">
            <v>27.337720489721928</v>
          </cell>
          <cell r="K61">
            <v>31.874931488427521</v>
          </cell>
          <cell r="L61">
            <v>45.82801379346764</v>
          </cell>
          <cell r="M61">
            <v>45.234534403296117</v>
          </cell>
          <cell r="N61">
            <v>71.621502659961649</v>
          </cell>
          <cell r="O61">
            <v>34.470272532011279</v>
          </cell>
          <cell r="P61">
            <v>37.36292682551894</v>
          </cell>
          <cell r="Q61">
            <v>59.013469604413302</v>
          </cell>
          <cell r="R61">
            <v>64.946412737452221</v>
          </cell>
          <cell r="S61">
            <v>70.191942816399461</v>
          </cell>
          <cell r="T61">
            <v>73.44081124935056</v>
          </cell>
          <cell r="U61">
            <v>76.878147086032655</v>
          </cell>
          <cell r="V61">
            <v>77.596069267500269</v>
          </cell>
          <cell r="W61">
            <v>78.313991448967883</v>
          </cell>
          <cell r="X61">
            <v>79.031913630435483</v>
          </cell>
          <cell r="Y61">
            <v>53.288356525103922</v>
          </cell>
          <cell r="Z61">
            <v>-9.7732780532390207E-3</v>
          </cell>
          <cell r="AA61">
            <v>57.717158764252765</v>
          </cell>
          <cell r="AB61">
            <v>3.287271115161694E-3</v>
          </cell>
          <cell r="AC61">
            <v>0</v>
          </cell>
          <cell r="AD61">
            <v>53.288356525103922</v>
          </cell>
          <cell r="AE61">
            <v>-9.7732780532390207E-3</v>
          </cell>
          <cell r="AF61">
            <v>6.2830000000000004</v>
          </cell>
        </row>
        <row r="62">
          <cell r="C62" t="str">
            <v>Mérida, Yuc. (Mina)</v>
          </cell>
          <cell r="D62">
            <v>7.6224482409999998</v>
          </cell>
          <cell r="F62">
            <v>26.416859908694295</v>
          </cell>
          <cell r="G62">
            <v>23.417373835592858</v>
          </cell>
          <cell r="H62">
            <v>25.553375059240487</v>
          </cell>
          <cell r="I62">
            <v>31.155247794554665</v>
          </cell>
          <cell r="J62">
            <v>31.269037115171692</v>
          </cell>
          <cell r="K62">
            <v>35.938551246912525</v>
          </cell>
          <cell r="L62">
            <v>49.87091557033515</v>
          </cell>
          <cell r="M62">
            <v>48.634864902870248</v>
          </cell>
          <cell r="N62">
            <v>75.250132377961648</v>
          </cell>
          <cell r="O62">
            <v>38.098902250011278</v>
          </cell>
          <cell r="P62">
            <v>40.991556543518939</v>
          </cell>
          <cell r="Q62">
            <v>62.642099322413301</v>
          </cell>
          <cell r="R62">
            <v>68.57504245545222</v>
          </cell>
          <cell r="S62">
            <v>73.82057253439946</v>
          </cell>
          <cell r="T62">
            <v>77.069440967350559</v>
          </cell>
          <cell r="U62">
            <v>80.506776804032654</v>
          </cell>
          <cell r="V62">
            <v>81.224698985500268</v>
          </cell>
          <cell r="W62">
            <v>81.942621166967882</v>
          </cell>
          <cell r="X62">
            <v>82.660543348435482</v>
          </cell>
          <cell r="Y62">
            <v>56.916986243103914</v>
          </cell>
          <cell r="Z62">
            <v>-9.279276517147661E-3</v>
          </cell>
          <cell r="AA62">
            <v>61.34578848225275</v>
          </cell>
          <cell r="AB62">
            <v>3.1357301332524123E-3</v>
          </cell>
          <cell r="AC62">
            <v>0</v>
          </cell>
          <cell r="AD62">
            <v>56.916986243103914</v>
          </cell>
          <cell r="AE62">
            <v>-9.279276517147661E-3</v>
          </cell>
          <cell r="AF62">
            <v>6.2830000000000004</v>
          </cell>
        </row>
        <row r="65">
          <cell r="C65" t="str">
            <v>Tipo de cambio</v>
          </cell>
          <cell r="F65">
            <v>9.4566666670000004</v>
          </cell>
          <cell r="G65">
            <v>9.339041667</v>
          </cell>
          <cell r="H65">
            <v>9.6657166669999999</v>
          </cell>
          <cell r="I65">
            <v>10.795341669999999</v>
          </cell>
          <cell r="J65">
            <v>11.28585833</v>
          </cell>
          <cell r="K65">
            <v>10.89389167</v>
          </cell>
          <cell r="L65">
            <v>10.90071667</v>
          </cell>
          <cell r="M65">
            <v>10.928750000000001</v>
          </cell>
          <cell r="N65">
            <v>11.20057222</v>
          </cell>
          <cell r="O65">
            <v>11.26234008</v>
          </cell>
          <cell r="P65">
            <v>11.30351866</v>
          </cell>
          <cell r="Q65">
            <v>11.72796613</v>
          </cell>
          <cell r="R65">
            <v>12.20465096</v>
          </cell>
          <cell r="S65">
            <v>12.700710709999999</v>
          </cell>
          <cell r="T65">
            <v>13.216932890000001</v>
          </cell>
          <cell r="U65">
            <v>13.75413698</v>
          </cell>
          <cell r="V65">
            <v>13.864170079999999</v>
          </cell>
          <cell r="W65">
            <v>13.975083440000001</v>
          </cell>
          <cell r="X65">
            <v>0</v>
          </cell>
          <cell r="Y65">
            <v>11.554499376581896</v>
          </cell>
          <cell r="Z65">
            <v>7.1054948575834942E-3</v>
          </cell>
          <cell r="AA65">
            <v>11.822390531460711</v>
          </cell>
          <cell r="AB65">
            <v>-1</v>
          </cell>
          <cell r="AC65">
            <v>0</v>
          </cell>
          <cell r="AD65">
            <v>11.554499376581896</v>
          </cell>
          <cell r="AE65">
            <v>7.1054948575834942E-3</v>
          </cell>
        </row>
        <row r="66">
          <cell r="C66" t="str">
            <v>Deflactor del GDP (2008=1)</v>
          </cell>
          <cell r="F66">
            <v>0.82334379000000002</v>
          </cell>
          <cell r="G66">
            <v>0.84312320900000004</v>
          </cell>
          <cell r="H66">
            <v>0.85783066600000002</v>
          </cell>
          <cell r="I66">
            <v>0.87603950500000005</v>
          </cell>
          <cell r="J66">
            <v>0.90121406000000004</v>
          </cell>
          <cell r="K66">
            <v>0.92816915300000002</v>
          </cell>
          <cell r="L66">
            <v>0.955422718</v>
          </cell>
          <cell r="M66">
            <v>0.98032144399999999</v>
          </cell>
          <cell r="N66">
            <v>1</v>
          </cell>
          <cell r="O66">
            <v>1.0232684519999999</v>
          </cell>
          <cell r="P66">
            <v>1.047467312</v>
          </cell>
          <cell r="Q66">
            <v>1.1757649109999999</v>
          </cell>
          <cell r="R66">
            <v>1.3108436400000001</v>
          </cell>
          <cell r="S66">
            <v>1.4615220440000001</v>
          </cell>
          <cell r="T66">
            <v>1.6295205779999999</v>
          </cell>
          <cell r="U66">
            <v>1.8168301490000001</v>
          </cell>
          <cell r="V66">
            <v>1.8568004119999999</v>
          </cell>
          <cell r="W66">
            <v>1.8976500220000001</v>
          </cell>
          <cell r="X66">
            <v>0</v>
          </cell>
          <cell r="Z66">
            <v>2.271065715681897E-2</v>
          </cell>
          <cell r="AB66">
            <v>2.2260516937529617E-2</v>
          </cell>
          <cell r="AC66">
            <v>0</v>
          </cell>
          <cell r="AE66">
            <v>2.271065715681897E-2</v>
          </cell>
        </row>
        <row r="68">
          <cell r="B68" t="str">
            <v>* Los valores mostrados en color azul fueron estimados mediante la metodología de pronóstico para fines de cálculo de tasas medias y precios nivelados</v>
          </cell>
        </row>
        <row r="70">
          <cell r="B70">
            <v>14</v>
          </cell>
        </row>
      </sheetData>
      <sheetData sheetId="8">
        <row r="2">
          <cell r="B2" t="str">
            <v>Escenario de Precios de Combustibles 2009 - 2038</v>
          </cell>
        </row>
      </sheetData>
      <sheetData sheetId="9">
        <row r="2">
          <cell r="B2" t="str">
            <v>Escenario de Precios de Combustibles 2009 - 2038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MILLDDLLS"/>
      <sheetName val="COMP MILLPESOS_"/>
      <sheetName val="COMP DIR COND (DLLS) "/>
      <sheetName val="COMP DIR COND PESOS"/>
      <sheetName val="COMP CONSOL "/>
    </sheetNames>
    <sheetDataSet>
      <sheetData sheetId="0">
        <row r="7">
          <cell r="E7" t="str">
            <v>Hasta 2022</v>
          </cell>
        </row>
      </sheetData>
      <sheetData sheetId="1"/>
      <sheetData sheetId="2">
        <row r="7">
          <cell r="K7" t="str">
            <v>% Respecto PEF 2023</v>
          </cell>
        </row>
      </sheetData>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UMENES  SEP 2003  "/>
      <sheetName val="VOLUMENES  JUN 2003  "/>
      <sheetName val="VOLUMENES  DIC 2002  "/>
      <sheetName val="VOLUMENES  SEPT 2002 "/>
      <sheetName val="VOLUMENES JUNIO 2002"/>
      <sheetName val="VOLUMENES A MZO 2002"/>
      <sheetName val="VOLUMENES A DIC"/>
      <sheetName val="VOLUMENES A SEPT"/>
      <sheetName val="VOLUMENES JUNIO"/>
      <sheetName val="VOLUMENES MARZO"/>
      <sheetName val="RGBCFE"/>
      <sheetName val="DGBSEN"/>
      <sheetName val="RGBCFE 02"/>
      <sheetName val="DGBSEN 02"/>
      <sheetName val="DGBSEN 03"/>
      <sheetName val="RGBCFE 03"/>
      <sheetName val="RU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2"/>
      <sheetName val="3.3"/>
      <sheetName val="3.4"/>
      <sheetName val="5.1"/>
      <sheetName val="5.2"/>
      <sheetName val="6.0 dólares"/>
      <sheetName val="6.0 pesos"/>
      <sheetName val="6.1"/>
      <sheetName val="6.2 "/>
      <sheetName val="6.3"/>
      <sheetName val="14.0"/>
      <sheetName val="15.0"/>
      <sheetName val="Cuadro_02_pesos"/>
      <sheetName val="Comp usd"/>
      <sheetName val="Comp pesos"/>
      <sheetName val="Hoja1"/>
      <sheetName val="Hoja2"/>
      <sheetName val="6.4"/>
      <sheetName val="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 val="Tipos de Cambio"/>
      <sheetName val="2ª FEB"/>
    </sheetNames>
    <sheetDataSet>
      <sheetData sheetId="0" refreshError="1">
        <row r="1">
          <cell r="A1" t="str">
            <v>Nombre de la Obra</v>
          </cell>
          <cell r="C1" t="str">
            <v>Costo Presupuestal</v>
          </cell>
          <cell r="D1" t="str">
            <v>Costo Total</v>
          </cell>
          <cell r="E1" t="str">
            <v>Tensión (Kv)</v>
          </cell>
          <cell r="F1" t="str">
            <v>Duración (Meses)</v>
          </cell>
          <cell r="G1" t="str">
            <v>Tipo de Construcción</v>
          </cell>
          <cell r="H1" t="str">
            <v>Capacidad (MVA/MVAR)</v>
          </cell>
          <cell r="I1" t="str">
            <v>Relación de Transformación</v>
          </cell>
          <cell r="J1" t="str">
            <v>Número de Circuitos</v>
          </cell>
          <cell r="K1" t="str">
            <v>Longitud (Km)</v>
          </cell>
          <cell r="L1" t="str">
            <v>Clase de Obra</v>
          </cell>
          <cell r="M1" t="str">
            <v>Tipo de Obra</v>
          </cell>
        </row>
        <row r="11">
          <cell r="C11">
            <v>26.251369</v>
          </cell>
          <cell r="D11">
            <v>343.03203600000001</v>
          </cell>
        </row>
      </sheetData>
      <sheetData sheetId="1" refreshError="1">
        <row r="11">
          <cell r="I11">
            <v>18.602378559215332</v>
          </cell>
          <cell r="K11">
            <v>4844.2793735302594</v>
          </cell>
          <cell r="M11">
            <v>0.60618644902465535</v>
          </cell>
        </row>
        <row r="13">
          <cell r="S13">
            <v>0.45565</v>
          </cell>
        </row>
        <row r="14">
          <cell r="F14">
            <v>1.22</v>
          </cell>
          <cell r="S14">
            <v>8.133E-2</v>
          </cell>
        </row>
        <row r="15">
          <cell r="S15">
            <v>0</v>
          </cell>
        </row>
        <row r="16">
          <cell r="S16">
            <v>0.45582</v>
          </cell>
        </row>
        <row r="17">
          <cell r="S17">
            <v>1.0932300000000001</v>
          </cell>
        </row>
        <row r="18">
          <cell r="S18">
            <v>1.5</v>
          </cell>
        </row>
        <row r="22">
          <cell r="A22">
            <v>2003</v>
          </cell>
          <cell r="H22">
            <v>8.7504563333333341</v>
          </cell>
        </row>
        <row r="54">
          <cell r="A54">
            <v>2035</v>
          </cell>
        </row>
      </sheetData>
      <sheetData sheetId="2"/>
      <sheetData sheetId="3"/>
      <sheetData sheetId="4"/>
      <sheetData sheetId="5"/>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ásicos"/>
      <sheetName val="Combustóleo"/>
      <sheetName val="Gas natural"/>
      <sheetName val="GNLCarbón y Diesel"/>
      <sheetName val="B"/>
      <sheetName val="E"/>
      <sheetName val="H"/>
      <sheetName val="K"/>
      <sheetName val="C"/>
      <sheetName val="F"/>
      <sheetName val="I"/>
      <sheetName val="L"/>
      <sheetName val="Índice"/>
      <sheetName val="Pod Calorif"/>
      <sheetName val="Pod. Calorif Continuación"/>
      <sheetName val="TC y Defla."/>
      <sheetName val="Fletes(1)"/>
      <sheetName val="Fletes(2)"/>
      <sheetName val="FleteCarbón impor. Nw Peta "/>
      <sheetName val="FleteCarbón import. Bolivar Alt"/>
      <sheetName val="GNL"/>
      <sheetName val="GNlLContinuación"/>
      <sheetName val="Diferenciales"/>
      <sheetName val="Equivalencias"/>
      <sheetName val="Fuen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F2" t="str">
            <v>Escenario de Precios de Combustibles  2008 - 2037</v>
          </cell>
        </row>
      </sheetData>
      <sheetData sheetId="14">
        <row r="2">
          <cell r="B2" t="str">
            <v>Escenario de Precios de Combustibles  2008 - 2037</v>
          </cell>
        </row>
      </sheetData>
      <sheetData sheetId="15">
        <row r="2">
          <cell r="F2" t="str">
            <v>Escenario de Precios de Combustibles  2008 - 2037</v>
          </cell>
        </row>
      </sheetData>
      <sheetData sheetId="16">
        <row r="2">
          <cell r="B2" t="str">
            <v>Escenario de Precios de Combustibles  2008-2037</v>
          </cell>
        </row>
      </sheetData>
      <sheetData sheetId="17">
        <row r="2">
          <cell r="B2" t="str">
            <v>Escenario de Precios de Combustibles  2008- 2037</v>
          </cell>
        </row>
      </sheetData>
      <sheetData sheetId="18">
        <row r="2">
          <cell r="D2" t="str">
            <v>Escenario de Precios de Combustibles  2008 -2037</v>
          </cell>
        </row>
      </sheetData>
      <sheetData sheetId="19">
        <row r="2">
          <cell r="D2" t="str">
            <v>Escenario de Precios de Combustibles  2008 - 2037</v>
          </cell>
          <cell r="M2" t="str">
            <v xml:space="preserve">Anexo 5  -  Fletes de Carbón Importado </v>
          </cell>
        </row>
        <row r="5">
          <cell r="D5" t="str">
            <v xml:space="preserve">FLETE MARÍTIMO IMPLÍCITO DEL CARBÓN IMPORTADO </v>
          </cell>
        </row>
        <row r="6">
          <cell r="D6" t="str">
            <v>Bolivar, Colombia  a  Altamira, México</v>
          </cell>
        </row>
        <row r="7">
          <cell r="D7" t="str">
            <v>( Escenarios )</v>
          </cell>
        </row>
        <row r="8">
          <cell r="E8" t="str">
            <v>Año</v>
          </cell>
          <cell r="F8" t="str">
            <v>Bajo</v>
          </cell>
          <cell r="G8" t="str">
            <v>Referencia</v>
          </cell>
          <cell r="H8" t="str">
            <v>Alto</v>
          </cell>
        </row>
        <row r="9">
          <cell r="F9" t="str">
            <v>Dólares del 2008 por tonelada métrica</v>
          </cell>
        </row>
        <row r="11">
          <cell r="E11">
            <v>2002</v>
          </cell>
        </row>
        <row r="12">
          <cell r="E12">
            <v>2003</v>
          </cell>
        </row>
        <row r="13">
          <cell r="E13">
            <v>2004</v>
          </cell>
        </row>
        <row r="14">
          <cell r="E14">
            <v>2005</v>
          </cell>
        </row>
        <row r="15">
          <cell r="E15">
            <v>2006</v>
          </cell>
        </row>
        <row r="16">
          <cell r="E16">
            <v>2007</v>
          </cell>
          <cell r="F16">
            <v>18.459931464279112</v>
          </cell>
          <cell r="G16">
            <v>18.459931464279112</v>
          </cell>
          <cell r="H16">
            <v>18.459931464279112</v>
          </cell>
        </row>
        <row r="17">
          <cell r="E17">
            <v>2008</v>
          </cell>
          <cell r="F17">
            <v>22.388592316856091</v>
          </cell>
          <cell r="G17">
            <v>22.388592316856091</v>
          </cell>
          <cell r="H17">
            <v>22.388592316856091</v>
          </cell>
        </row>
        <row r="18">
          <cell r="E18">
            <v>2009</v>
          </cell>
          <cell r="F18">
            <v>20.796886969726941</v>
          </cell>
          <cell r="G18">
            <v>20.796886969726941</v>
          </cell>
          <cell r="H18">
            <v>23.595141593415697</v>
          </cell>
        </row>
        <row r="19">
          <cell r="E19">
            <v>2010</v>
          </cell>
          <cell r="F19">
            <v>9.1604439867158618</v>
          </cell>
          <cell r="G19">
            <v>14.660443986715862</v>
          </cell>
          <cell r="H19">
            <v>24.801690869975303</v>
          </cell>
        </row>
        <row r="20">
          <cell r="E20">
            <v>2011</v>
          </cell>
          <cell r="F20">
            <v>8.7848916197909652</v>
          </cell>
          <cell r="G20">
            <v>15.707618557195566</v>
          </cell>
          <cell r="H20">
            <v>25.751191525414928</v>
          </cell>
        </row>
        <row r="21">
          <cell r="E21">
            <v>2012</v>
          </cell>
          <cell r="F21">
            <v>8.4247358406851127</v>
          </cell>
          <cell r="G21">
            <v>15.184031271955718</v>
          </cell>
          <cell r="H21">
            <v>26.737042585325227</v>
          </cell>
        </row>
        <row r="22">
          <cell r="E22">
            <v>2013</v>
          </cell>
          <cell r="F22">
            <v>8.0793454327229544</v>
          </cell>
          <cell r="G22">
            <v>14.660443986715869</v>
          </cell>
          <cell r="H22">
            <v>27.76063567792427</v>
          </cell>
        </row>
        <row r="23">
          <cell r="E23">
            <v>2014</v>
          </cell>
          <cell r="F23">
            <v>7.7481150573325186</v>
          </cell>
          <cell r="G23">
            <v>14.136856701476013</v>
          </cell>
          <cell r="H23">
            <v>28.82341570811646</v>
          </cell>
        </row>
        <row r="24">
          <cell r="E24">
            <v>2015</v>
          </cell>
          <cell r="F24">
            <v>7.4304641931159621</v>
          </cell>
          <cell r="G24">
            <v>13.613269416236164</v>
          </cell>
          <cell r="H24">
            <v>29.926882897121569</v>
          </cell>
        </row>
        <row r="25">
          <cell r="E25">
            <v>2016</v>
          </cell>
          <cell r="F25">
            <v>7.1258361184154229</v>
          </cell>
          <cell r="G25">
            <v>13.822704330332122</v>
          </cell>
          <cell r="H25">
            <v>31.072594900188324</v>
          </cell>
        </row>
        <row r="26">
          <cell r="E26">
            <v>2017</v>
          </cell>
          <cell r="F26">
            <v>6.8336969355908082</v>
          </cell>
          <cell r="G26">
            <v>14.032139244428052</v>
          </cell>
          <cell r="H26">
            <v>32.262169005381907</v>
          </cell>
        </row>
        <row r="27">
          <cell r="E27">
            <v>2018</v>
          </cell>
          <cell r="F27">
            <v>6.5535346352994415</v>
          </cell>
          <cell r="G27">
            <v>14.241574158523981</v>
          </cell>
          <cell r="H27">
            <v>33.497284416549213</v>
          </cell>
        </row>
        <row r="28">
          <cell r="E28">
            <v>2019</v>
          </cell>
          <cell r="F28">
            <v>6.2848581991375996</v>
          </cell>
          <cell r="G28">
            <v>14.451009072619918</v>
          </cell>
          <cell r="H28">
            <v>34.779684623684474</v>
          </cell>
        </row>
        <row r="29">
          <cell r="E29">
            <v>2020</v>
          </cell>
          <cell r="F29">
            <v>6.027196739071222</v>
          </cell>
          <cell r="G29">
            <v>14.660443986715862</v>
          </cell>
          <cell r="H29">
            <v>36.111179864041205</v>
          </cell>
        </row>
        <row r="30">
          <cell r="E30">
            <v>2021</v>
          </cell>
          <cell r="F30">
            <v>6.027196739071222</v>
          </cell>
          <cell r="G30">
            <v>14.878809996034271</v>
          </cell>
          <cell r="H30">
            <v>37.500964741231698</v>
          </cell>
        </row>
        <row r="31">
          <cell r="E31">
            <v>2022</v>
          </cell>
          <cell r="F31">
            <v>6.027196739071222</v>
          </cell>
          <cell r="G31">
            <v>15.100247695550479</v>
          </cell>
          <cell r="H31">
            <v>38.937443420854649</v>
          </cell>
        </row>
        <row r="32">
          <cell r="E32">
            <v>2023</v>
          </cell>
          <cell r="F32">
            <v>6.027196739071222</v>
          </cell>
          <cell r="G32">
            <v>15.324798728458923</v>
          </cell>
          <cell r="H32">
            <v>40.42209252695622</v>
          </cell>
        </row>
        <row r="33">
          <cell r="E33">
            <v>2024</v>
          </cell>
          <cell r="F33">
            <v>6.027196739071222</v>
          </cell>
          <cell r="G33">
            <v>15.552505288168028</v>
          </cell>
          <cell r="H33">
            <v>41.956433662954851</v>
          </cell>
        </row>
        <row r="34">
          <cell r="E34">
            <v>2025</v>
          </cell>
          <cell r="F34">
            <v>6.027196739071222</v>
          </cell>
          <cell r="G34">
            <v>15.783410125433484</v>
          </cell>
          <cell r="H34">
            <v>43.542034747790694</v>
          </cell>
        </row>
        <row r="35">
          <cell r="E35">
            <v>2026</v>
          </cell>
          <cell r="F35">
            <v>6.027196739071222</v>
          </cell>
          <cell r="G35">
            <v>16.017556555582743</v>
          </cell>
          <cell r="H35">
            <v>45.180511391068919</v>
          </cell>
        </row>
        <row r="36">
          <cell r="E36">
            <v>2027</v>
          </cell>
          <cell r="F36">
            <v>6.027196739071222</v>
          </cell>
          <cell r="G36">
            <v>16.254988465831822</v>
          </cell>
          <cell r="H36">
            <v>46.873528308320132</v>
          </cell>
        </row>
        <row r="37">
          <cell r="E37">
            <v>2028</v>
          </cell>
          <cell r="F37">
            <v>6.027196739071222</v>
          </cell>
          <cell r="G37">
            <v>16.495750322695457</v>
          </cell>
          <cell r="H37">
            <v>48.622800777533115</v>
          </cell>
        </row>
        <row r="38">
          <cell r="E38">
            <v>2029</v>
          </cell>
          <cell r="F38">
            <v>6.027196739071222</v>
          </cell>
          <cell r="G38">
            <v>16.73988717949203</v>
          </cell>
          <cell r="H38">
            <v>50.4300961381484</v>
          </cell>
        </row>
        <row r="39">
          <cell r="E39">
            <v>2030</v>
          </cell>
          <cell r="F39">
            <v>6.027196739071222</v>
          </cell>
          <cell r="G39">
            <v>16.987444683944275</v>
          </cell>
          <cell r="H39">
            <v>52.297235333734548</v>
          </cell>
        </row>
        <row r="40">
          <cell r="E40">
            <v>2031</v>
          </cell>
          <cell r="F40">
            <v>6.027196739071222</v>
          </cell>
          <cell r="G40">
            <v>17.238469085877043</v>
          </cell>
          <cell r="H40">
            <v>54.226094499604542</v>
          </cell>
        </row>
        <row r="41">
          <cell r="E41">
            <v>2032</v>
          </cell>
          <cell r="F41">
            <v>6.027196739071222</v>
          </cell>
          <cell r="G41">
            <v>17.493007245013402</v>
          </cell>
          <cell r="H41">
            <v>56.218606596664515</v>
          </cell>
        </row>
        <row r="42">
          <cell r="E42">
            <v>2033</v>
          </cell>
          <cell r="F42">
            <v>6.027196739071222</v>
          </cell>
          <cell r="G42">
            <v>17.751106638870098</v>
          </cell>
          <cell r="H42">
            <v>58.276763092825377</v>
          </cell>
        </row>
        <row r="43">
          <cell r="E43">
            <v>2034</v>
          </cell>
          <cell r="F43">
            <v>6.027196739071222</v>
          </cell>
          <cell r="G43">
            <v>18.012815370754026</v>
          </cell>
          <cell r="H43">
            <v>60.402615693344117</v>
          </cell>
        </row>
        <row r="44">
          <cell r="E44">
            <v>2035</v>
          </cell>
          <cell r="F44">
            <v>6.027196739071222</v>
          </cell>
          <cell r="G44">
            <v>18.278182177860572</v>
          </cell>
          <cell r="H44">
            <v>62.59827812150138</v>
          </cell>
        </row>
        <row r="45">
          <cell r="E45">
            <v>2036</v>
          </cell>
          <cell r="F45">
            <v>6.027196739071222</v>
          </cell>
          <cell r="G45">
            <v>18.547256439475305</v>
          </cell>
          <cell r="H45">
            <v>64.865927951062588</v>
          </cell>
        </row>
        <row r="46">
          <cell r="E46">
            <v>2037</v>
          </cell>
          <cell r="F46">
            <v>6.027196739071222</v>
          </cell>
          <cell r="G46">
            <v>18.820088185280341</v>
          </cell>
          <cell r="H46">
            <v>67.207808492009704</v>
          </cell>
        </row>
        <row r="50">
          <cell r="D50" t="str">
            <v xml:space="preserve">Fuente : SENER, Escenarios macroeconómicos y de precios de combustibles de largo plazo 2008-2037, 19 de febrero 2008 </v>
          </cell>
        </row>
        <row r="52">
          <cell r="D52">
            <v>43</v>
          </cell>
        </row>
      </sheetData>
      <sheetData sheetId="20">
        <row r="2">
          <cell r="C2" t="str">
            <v>Escenario de Precios de Combustibles  2008 - 2037</v>
          </cell>
        </row>
      </sheetData>
      <sheetData sheetId="21">
        <row r="2">
          <cell r="C2" t="str">
            <v>Escenario de Precios de Combustibles  2008 - 2037</v>
          </cell>
        </row>
      </sheetData>
      <sheetData sheetId="22">
        <row r="2">
          <cell r="D2" t="str">
            <v>Escenario de Precios de Combustibles  2008 - 2037</v>
          </cell>
        </row>
      </sheetData>
      <sheetData sheetId="23">
        <row r="2">
          <cell r="D2" t="str">
            <v>Escenario de Precios de Combustibles  2008 - 2037</v>
          </cell>
        </row>
      </sheetData>
      <sheetData sheetId="24">
        <row r="2">
          <cell r="B2" t="str">
            <v>Escenario de Precios de Combustibles  2008 - 2037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4"/>
  <sheetViews>
    <sheetView showGridLines="0" tabSelected="1" topLeftCell="C1" zoomScaleNormal="100" zoomScaleSheetLayoutView="100" workbookViewId="0">
      <selection activeCell="T21" sqref="T21"/>
    </sheetView>
  </sheetViews>
  <sheetFormatPr baseColWidth="10" defaultRowHeight="15" x14ac:dyDescent="0.25"/>
  <cols>
    <col min="1" max="1" width="2.7109375" hidden="1" customWidth="1"/>
    <col min="2" max="2" width="5" hidden="1" customWidth="1"/>
    <col min="3" max="3" width="8.140625" style="15" customWidth="1"/>
    <col min="4" max="4" width="53.85546875" customWidth="1"/>
    <col min="5" max="5" width="23.85546875" bestFit="1" customWidth="1"/>
    <col min="6" max="6" width="11.42578125" customWidth="1"/>
    <col min="7" max="7" width="11.5703125" customWidth="1"/>
    <col min="8" max="8" width="12.7109375" customWidth="1"/>
    <col min="9" max="9" width="11.42578125" customWidth="1"/>
    <col min="10" max="10" width="10.42578125" customWidth="1"/>
    <col min="11" max="11" width="8" customWidth="1"/>
    <col min="12" max="12" width="11.5703125" customWidth="1"/>
    <col min="13" max="13" width="9.42578125" customWidth="1"/>
    <col min="14" max="14" width="10" customWidth="1"/>
    <col min="15" max="15" width="10.5703125" customWidth="1"/>
    <col min="16" max="16" width="12.7109375" customWidth="1"/>
    <col min="17" max="17" width="14.42578125" style="2" customWidth="1"/>
    <col min="18" max="18" width="8.28515625" customWidth="1"/>
  </cols>
  <sheetData>
    <row r="1" spans="1:17" s="1" customFormat="1" ht="58.5" customHeight="1" x14ac:dyDescent="0.2">
      <c r="A1" s="100" t="s">
        <v>746</v>
      </c>
      <c r="B1" s="100"/>
      <c r="C1" s="100"/>
      <c r="D1" s="100"/>
      <c r="E1" s="101" t="s">
        <v>748</v>
      </c>
      <c r="F1" s="102"/>
    </row>
    <row r="2" spans="1:17" s="1" customFormat="1" ht="36" customHeight="1" thickBot="1" x14ac:dyDescent="0.45">
      <c r="A2" s="103" t="s">
        <v>747</v>
      </c>
      <c r="B2" s="103"/>
      <c r="C2" s="103"/>
      <c r="D2" s="103"/>
      <c r="E2" s="103"/>
      <c r="F2" s="103"/>
      <c r="G2" s="103"/>
      <c r="H2" s="103"/>
      <c r="I2" s="103"/>
      <c r="J2" s="103"/>
      <c r="K2" s="103"/>
      <c r="M2" s="104"/>
      <c r="N2" s="104"/>
    </row>
    <row r="3" spans="1:17" ht="4.5" customHeight="1" x14ac:dyDescent="0.4">
      <c r="A3" s="105"/>
      <c r="B3" s="105"/>
      <c r="C3" s="105"/>
      <c r="D3" s="105"/>
      <c r="E3" s="105"/>
      <c r="F3" s="105"/>
      <c r="G3" s="105"/>
      <c r="H3" s="105"/>
      <c r="I3" s="105"/>
      <c r="J3" s="105"/>
      <c r="K3" s="105"/>
      <c r="L3" s="105"/>
      <c r="M3" s="107"/>
      <c r="N3" s="107"/>
      <c r="O3" s="108"/>
      <c r="Q3"/>
    </row>
    <row r="4" spans="1:17" ht="20.25" x14ac:dyDescent="0.35">
      <c r="A4" s="1"/>
      <c r="B4" s="1"/>
      <c r="C4" s="113" t="s">
        <v>749</v>
      </c>
      <c r="D4" s="115"/>
      <c r="E4" s="115"/>
      <c r="F4" s="115"/>
      <c r="G4" s="115"/>
      <c r="H4" s="115"/>
      <c r="I4" s="115"/>
      <c r="J4" s="115"/>
      <c r="K4" s="115"/>
      <c r="L4" s="115"/>
      <c r="M4" s="118"/>
      <c r="N4" s="118"/>
      <c r="O4" s="119"/>
    </row>
    <row r="5" spans="1:17" ht="18.75" x14ac:dyDescent="0.35">
      <c r="A5" s="3"/>
      <c r="B5" s="3"/>
      <c r="C5" s="113" t="s">
        <v>0</v>
      </c>
      <c r="D5" s="114"/>
      <c r="E5" s="114"/>
      <c r="F5" s="114"/>
      <c r="G5" s="114"/>
      <c r="H5" s="114"/>
      <c r="I5" s="114"/>
      <c r="J5" s="114"/>
      <c r="K5" s="114"/>
      <c r="L5" s="114"/>
      <c r="M5" s="120"/>
      <c r="N5" s="120"/>
      <c r="O5" s="121"/>
    </row>
    <row r="6" spans="1:17" ht="18.75" x14ac:dyDescent="0.35">
      <c r="A6" s="3"/>
      <c r="B6" s="3"/>
      <c r="C6" s="113" t="s">
        <v>1</v>
      </c>
      <c r="D6" s="115"/>
      <c r="E6" s="115"/>
      <c r="F6" s="115"/>
      <c r="G6" s="115"/>
      <c r="H6" s="115"/>
      <c r="I6" s="115"/>
      <c r="J6" s="115"/>
      <c r="K6" s="115"/>
      <c r="L6" s="115"/>
      <c r="M6" s="121"/>
      <c r="N6" s="121"/>
      <c r="O6" s="121"/>
    </row>
    <row r="7" spans="1:17" s="3" customFormat="1" ht="18.75" x14ac:dyDescent="0.35">
      <c r="C7" s="116" t="s">
        <v>744</v>
      </c>
      <c r="D7" s="117"/>
      <c r="E7" s="117"/>
      <c r="F7" s="117"/>
      <c r="G7" s="117"/>
      <c r="H7" s="117"/>
      <c r="I7" s="117"/>
      <c r="J7" s="117"/>
      <c r="K7" s="117"/>
      <c r="L7" s="117"/>
      <c r="M7" s="120"/>
      <c r="N7" s="120"/>
      <c r="O7" s="121"/>
      <c r="Q7" s="4"/>
    </row>
    <row r="8" spans="1:17" ht="18.75" x14ac:dyDescent="0.35">
      <c r="A8" s="3"/>
      <c r="B8" s="3"/>
      <c r="C8" s="113" t="s">
        <v>737</v>
      </c>
      <c r="D8" s="115"/>
      <c r="E8" s="115"/>
      <c r="F8" s="115"/>
      <c r="G8" s="115"/>
      <c r="H8" s="115"/>
      <c r="I8" s="115"/>
      <c r="J8" s="115"/>
      <c r="K8" s="115"/>
      <c r="L8" s="115"/>
      <c r="M8" s="121"/>
      <c r="N8" s="121"/>
      <c r="O8" s="121"/>
    </row>
    <row r="9" spans="1:17" ht="15" customHeight="1" x14ac:dyDescent="0.25">
      <c r="A9" s="1"/>
      <c r="B9" s="1"/>
      <c r="C9" s="122" t="s">
        <v>2</v>
      </c>
      <c r="D9" s="123" t="s">
        <v>3</v>
      </c>
      <c r="E9" s="124" t="s">
        <v>4</v>
      </c>
      <c r="F9" s="125" t="s">
        <v>750</v>
      </c>
      <c r="G9" s="126" t="s">
        <v>5</v>
      </c>
      <c r="H9" s="126"/>
      <c r="I9" s="126"/>
      <c r="J9" s="126"/>
      <c r="K9" s="126"/>
      <c r="L9" s="127" t="s">
        <v>6</v>
      </c>
      <c r="M9" s="127"/>
      <c r="N9" s="127"/>
      <c r="O9" s="127"/>
    </row>
    <row r="10" spans="1:17" ht="22.5" customHeight="1" x14ac:dyDescent="0.25">
      <c r="A10" s="5"/>
      <c r="B10" s="5"/>
      <c r="C10" s="122"/>
      <c r="D10" s="123"/>
      <c r="E10" s="124"/>
      <c r="F10" s="125"/>
      <c r="G10" s="125" t="s">
        <v>751</v>
      </c>
      <c r="H10" s="128">
        <v>2023</v>
      </c>
      <c r="I10" s="128"/>
      <c r="J10" s="128"/>
      <c r="K10" s="128"/>
      <c r="L10" s="125" t="s">
        <v>7</v>
      </c>
      <c r="M10" s="127">
        <v>2023</v>
      </c>
      <c r="N10" s="127"/>
      <c r="O10" s="127"/>
    </row>
    <row r="11" spans="1:17" ht="27" x14ac:dyDescent="0.25">
      <c r="A11" s="6"/>
      <c r="B11" s="6"/>
      <c r="C11" s="122"/>
      <c r="D11" s="123"/>
      <c r="E11" s="124"/>
      <c r="F11" s="125"/>
      <c r="G11" s="125"/>
      <c r="H11" s="129" t="s">
        <v>752</v>
      </c>
      <c r="I11" s="130" t="s">
        <v>753</v>
      </c>
      <c r="J11" s="129" t="s">
        <v>8</v>
      </c>
      <c r="K11" s="129" t="s">
        <v>9</v>
      </c>
      <c r="L11" s="125"/>
      <c r="M11" s="131" t="s">
        <v>10</v>
      </c>
      <c r="N11" s="129" t="s">
        <v>11</v>
      </c>
      <c r="O11" s="129" t="s">
        <v>8</v>
      </c>
    </row>
    <row r="12" spans="1:17" ht="15.75" thickBot="1" x14ac:dyDescent="0.3">
      <c r="A12" s="5"/>
      <c r="B12" s="5"/>
      <c r="C12" s="132"/>
      <c r="D12" s="133"/>
      <c r="E12" s="134" t="s">
        <v>12</v>
      </c>
      <c r="F12" s="133" t="s">
        <v>13</v>
      </c>
      <c r="G12" s="133" t="s">
        <v>14</v>
      </c>
      <c r="H12" s="133" t="s">
        <v>15</v>
      </c>
      <c r="I12" s="134" t="s">
        <v>16</v>
      </c>
      <c r="J12" s="133" t="s">
        <v>17</v>
      </c>
      <c r="K12" s="135" t="s">
        <v>18</v>
      </c>
      <c r="L12" s="133" t="s">
        <v>19</v>
      </c>
      <c r="M12" s="133" t="s">
        <v>20</v>
      </c>
      <c r="N12" s="133" t="s">
        <v>21</v>
      </c>
      <c r="O12" s="133" t="s">
        <v>22</v>
      </c>
    </row>
    <row r="13" spans="1:17" s="5" customFormat="1" ht="6" customHeight="1" thickBot="1" x14ac:dyDescent="0.35">
      <c r="C13" s="109"/>
      <c r="D13" s="110"/>
      <c r="E13" s="109"/>
      <c r="F13" s="110"/>
      <c r="G13" s="110"/>
      <c r="H13" s="110"/>
      <c r="I13" s="109"/>
      <c r="J13" s="110"/>
      <c r="K13" s="111"/>
      <c r="L13" s="110"/>
      <c r="M13" s="110"/>
      <c r="N13" s="110"/>
      <c r="O13" s="110"/>
      <c r="P13" s="112"/>
    </row>
    <row r="14" spans="1:17" x14ac:dyDescent="0.25">
      <c r="A14" s="1"/>
      <c r="B14" s="8"/>
      <c r="C14" s="151"/>
      <c r="D14" s="152" t="s">
        <v>23</v>
      </c>
      <c r="E14" s="152"/>
      <c r="F14" s="153">
        <f>+F16+F73</f>
        <v>214805.0032505971</v>
      </c>
      <c r="G14" s="153">
        <f>+G16+G73</f>
        <v>86338.040300593799</v>
      </c>
      <c r="H14" s="153">
        <f>+H16+H73</f>
        <v>17157.36</v>
      </c>
      <c r="I14" s="153">
        <f>+I16+I73</f>
        <v>111.5842308250524</v>
      </c>
      <c r="J14" s="153">
        <f>+J16+J73</f>
        <v>86449.624531418871</v>
      </c>
      <c r="K14" s="153">
        <f t="shared" ref="K14:K16" si="0">ROUND((J14/F14)*100,1)</f>
        <v>40.200000000000003</v>
      </c>
      <c r="L14" s="153"/>
      <c r="M14" s="153"/>
      <c r="N14" s="153"/>
      <c r="O14" s="153"/>
      <c r="P14" s="17"/>
      <c r="Q14" s="9"/>
    </row>
    <row r="15" spans="1:17" x14ac:dyDescent="0.25">
      <c r="A15" s="1"/>
      <c r="B15" s="8"/>
      <c r="C15" s="154"/>
      <c r="D15" s="155" t="s">
        <v>24</v>
      </c>
      <c r="E15" s="155"/>
      <c r="F15" s="156">
        <f>+F17+F20+F23+F25+F28+F33+F41+F48+F51+F56+F58+F74+F76+F63</f>
        <v>213989.30432044406</v>
      </c>
      <c r="G15" s="156">
        <f>+G17+G20+G23+G25+G28+G33+G41+G48+G51+G56+G58+G74+G76+G63</f>
        <v>86338.040300593813</v>
      </c>
      <c r="H15" s="156">
        <f>+H17+H20+H23+H25+H28+H33+H41+H48+H51+H56+H58+H74+H76+H63</f>
        <v>17156.620816543997</v>
      </c>
      <c r="I15" s="156">
        <f>+I17+I20+I23+I25+I28+I33+I41+I48+I51+I56+I58+I74+I76+I63</f>
        <v>111.5842308250524</v>
      </c>
      <c r="J15" s="156">
        <f>+J17+J20+J23+J25+J28+J33+J41+J48+J51+J56+J58+J63+J74+J76</f>
        <v>86449.624531418871</v>
      </c>
      <c r="K15" s="156">
        <f t="shared" si="0"/>
        <v>40.4</v>
      </c>
      <c r="L15" s="156"/>
      <c r="M15" s="156"/>
      <c r="N15" s="156"/>
      <c r="O15" s="156"/>
      <c r="P15" s="17"/>
      <c r="Q15" s="9"/>
    </row>
    <row r="16" spans="1:17" x14ac:dyDescent="0.25">
      <c r="A16" s="1"/>
      <c r="B16" s="8"/>
      <c r="C16" s="154"/>
      <c r="D16" s="155" t="s">
        <v>25</v>
      </c>
      <c r="E16" s="155"/>
      <c r="F16" s="156">
        <f>+F17+F20+F23+F25+F28+F33+F41+F48+F51+F56+F58+F63+F68</f>
        <v>166592.36407044416</v>
      </c>
      <c r="G16" s="156">
        <f>+G17+G20+G23+G25+G28+G33+G41+G48+G51+G56+G58+G63+G68</f>
        <v>77264.664512721807</v>
      </c>
      <c r="H16" s="156">
        <f>+H17+H20+H23+H25+H28+H33+H41+H48+H51+H56+H58+H63+H68</f>
        <v>16645.2</v>
      </c>
      <c r="I16" s="156">
        <f>+I17+I20+I23+I25+I28+I33+I41+I48+I51+I56+I58+I63+I68</f>
        <v>111.5842308250524</v>
      </c>
      <c r="J16" s="156">
        <f>+J17+J20+J23+J25+J28+J33+J41+J48+J51+J56+J58+J63+J68</f>
        <v>77376.248743546865</v>
      </c>
      <c r="K16" s="156">
        <f t="shared" si="0"/>
        <v>46.4</v>
      </c>
      <c r="L16" s="156"/>
      <c r="M16" s="156"/>
      <c r="N16" s="156"/>
      <c r="O16" s="156"/>
      <c r="P16" s="17"/>
      <c r="Q16" s="9"/>
    </row>
    <row r="17" spans="1:19" ht="12.75" customHeight="1" x14ac:dyDescent="0.25">
      <c r="A17" s="10">
        <v>1</v>
      </c>
      <c r="C17" s="157"/>
      <c r="D17" s="155" t="s">
        <v>26</v>
      </c>
      <c r="E17" s="158"/>
      <c r="F17" s="156">
        <f>SUBTOTAL(9,F18:F19)</f>
        <v>13919.471437323467</v>
      </c>
      <c r="G17" s="156">
        <f>SUBTOTAL(9,G18:G19)</f>
        <v>11548.068709920233</v>
      </c>
      <c r="H17" s="156">
        <f>SUBTOTAL(9,H18:H19)</f>
        <v>17.957627072000001</v>
      </c>
      <c r="I17" s="156">
        <f>SUBTOTAL(9,I18:I19)</f>
        <v>0</v>
      </c>
      <c r="J17" s="156">
        <f>SUBTOTAL(9,J18:J19)</f>
        <v>11548.068709920233</v>
      </c>
      <c r="K17" s="156">
        <f t="shared" ref="K17:K72" si="1">ROUND((J17/F17)*100,1)</f>
        <v>83</v>
      </c>
      <c r="L17" s="159"/>
      <c r="M17" s="160"/>
      <c r="N17" s="159"/>
      <c r="O17" s="159"/>
      <c r="P17" s="19"/>
    </row>
    <row r="18" spans="1:19" x14ac:dyDescent="0.25">
      <c r="A18" s="10">
        <v>2</v>
      </c>
      <c r="B18" s="8">
        <v>2006</v>
      </c>
      <c r="C18" s="157">
        <v>171</v>
      </c>
      <c r="D18" s="161" t="s">
        <v>754</v>
      </c>
      <c r="E18" s="158" t="s">
        <v>27</v>
      </c>
      <c r="F18" s="159">
        <v>9748.1309159417342</v>
      </c>
      <c r="G18" s="159">
        <v>8018.3501878373409</v>
      </c>
      <c r="H18" s="159">
        <v>0</v>
      </c>
      <c r="I18" s="159">
        <v>0</v>
      </c>
      <c r="J18" s="159">
        <f>G18+I18</f>
        <v>8018.3501878373409</v>
      </c>
      <c r="K18" s="159">
        <f t="shared" si="1"/>
        <v>82.3</v>
      </c>
      <c r="L18" s="159">
        <v>99.87299999999999</v>
      </c>
      <c r="M18" s="160">
        <v>0</v>
      </c>
      <c r="N18" s="159">
        <v>0</v>
      </c>
      <c r="O18" s="159">
        <f>L18+N18</f>
        <v>99.87299999999999</v>
      </c>
      <c r="P18" s="20"/>
      <c r="Q18" s="11"/>
      <c r="R18" s="12"/>
      <c r="S18" s="12"/>
    </row>
    <row r="19" spans="1:19" x14ac:dyDescent="0.25">
      <c r="A19" s="10">
        <v>3</v>
      </c>
      <c r="B19" s="8">
        <v>2006</v>
      </c>
      <c r="C19" s="157">
        <v>188</v>
      </c>
      <c r="D19" s="161" t="s">
        <v>28</v>
      </c>
      <c r="E19" s="158" t="s">
        <v>27</v>
      </c>
      <c r="F19" s="159">
        <v>4171.3405213817341</v>
      </c>
      <c r="G19" s="159">
        <v>3529.7185220828915</v>
      </c>
      <c r="H19" s="159">
        <v>17.957627072000001</v>
      </c>
      <c r="I19" s="159">
        <v>0</v>
      </c>
      <c r="J19" s="159">
        <f>G19+I19</f>
        <v>3529.7185220828915</v>
      </c>
      <c r="K19" s="159">
        <f t="shared" si="1"/>
        <v>84.6</v>
      </c>
      <c r="L19" s="159">
        <v>99.899999999999991</v>
      </c>
      <c r="M19" s="160">
        <v>1</v>
      </c>
      <c r="N19" s="159">
        <v>0</v>
      </c>
      <c r="O19" s="159">
        <f>L19+N19</f>
        <v>99.899999999999991</v>
      </c>
      <c r="P19" s="20"/>
      <c r="Q19" s="11"/>
      <c r="R19" s="12"/>
      <c r="S19" s="12"/>
    </row>
    <row r="20" spans="1:19" x14ac:dyDescent="0.25">
      <c r="A20" s="10">
        <v>4</v>
      </c>
      <c r="C20" s="157"/>
      <c r="D20" s="162" t="s">
        <v>29</v>
      </c>
      <c r="E20" s="158"/>
      <c r="F20" s="156">
        <f>SUBTOTAL(9,F21:F22)</f>
        <v>6385.9864639999996</v>
      </c>
      <c r="G20" s="156">
        <f>SUBTOTAL(9,G21:G22)</f>
        <v>4606.1792480000004</v>
      </c>
      <c r="H20" s="156">
        <f>SUBTOTAL(9,H21:H22)</f>
        <v>378.32451694399998</v>
      </c>
      <c r="I20" s="156">
        <f>SUBTOTAL(9,I21:I22)</f>
        <v>0</v>
      </c>
      <c r="J20" s="156">
        <f>SUBTOTAL(9,J21:J22)</f>
        <v>4606.1792480000004</v>
      </c>
      <c r="K20" s="156">
        <f t="shared" si="1"/>
        <v>72.099999999999994</v>
      </c>
      <c r="L20" s="159"/>
      <c r="M20" s="160"/>
      <c r="N20" s="159"/>
      <c r="O20" s="159"/>
      <c r="P20" s="20"/>
      <c r="Q20" s="11"/>
      <c r="R20" s="12"/>
    </row>
    <row r="21" spans="1:19" x14ac:dyDescent="0.25">
      <c r="A21" s="10">
        <v>5</v>
      </c>
      <c r="B21" s="8">
        <v>2007</v>
      </c>
      <c r="C21" s="157">
        <v>209</v>
      </c>
      <c r="D21" s="161" t="s">
        <v>30</v>
      </c>
      <c r="E21" s="158" t="s">
        <v>27</v>
      </c>
      <c r="F21" s="159">
        <v>2270.422352</v>
      </c>
      <c r="G21" s="159">
        <v>1067</v>
      </c>
      <c r="H21" s="159">
        <v>249.86246295999999</v>
      </c>
      <c r="I21" s="159">
        <v>0</v>
      </c>
      <c r="J21" s="159">
        <f>+G21+I21</f>
        <v>1067</v>
      </c>
      <c r="K21" s="159">
        <f t="shared" si="1"/>
        <v>47</v>
      </c>
      <c r="L21" s="159">
        <v>67.8</v>
      </c>
      <c r="M21" s="160">
        <v>11.01</v>
      </c>
      <c r="N21" s="159">
        <v>0</v>
      </c>
      <c r="O21" s="159">
        <f>+L21+N21</f>
        <v>67.8</v>
      </c>
      <c r="P21" s="20"/>
      <c r="Q21" s="11"/>
      <c r="R21" s="12"/>
      <c r="S21" s="12"/>
    </row>
    <row r="22" spans="1:19" x14ac:dyDescent="0.25">
      <c r="A22" s="10">
        <v>6</v>
      </c>
      <c r="B22" s="8">
        <v>2007</v>
      </c>
      <c r="C22" s="157">
        <v>214</v>
      </c>
      <c r="D22" s="161" t="s">
        <v>31</v>
      </c>
      <c r="E22" s="158" t="s">
        <v>27</v>
      </c>
      <c r="F22" s="159">
        <v>4115.564112</v>
      </c>
      <c r="G22" s="159">
        <v>3539.1792479999999</v>
      </c>
      <c r="H22" s="159">
        <v>128.46205398399999</v>
      </c>
      <c r="I22" s="159">
        <v>0</v>
      </c>
      <c r="J22" s="159">
        <f>+G22+I22</f>
        <v>3539.1792479999999</v>
      </c>
      <c r="K22" s="159">
        <f t="shared" si="1"/>
        <v>86</v>
      </c>
      <c r="L22" s="159">
        <v>99.93</v>
      </c>
      <c r="M22" s="160">
        <v>3.12</v>
      </c>
      <c r="N22" s="159">
        <v>0.05</v>
      </c>
      <c r="O22" s="159">
        <f>+L22+N22</f>
        <v>99.98</v>
      </c>
      <c r="P22" s="20"/>
      <c r="Q22" s="11"/>
      <c r="R22" s="12"/>
      <c r="S22" s="12"/>
    </row>
    <row r="23" spans="1:19" x14ac:dyDescent="0.25">
      <c r="A23" s="10">
        <v>7</v>
      </c>
      <c r="C23" s="157"/>
      <c r="D23" s="162" t="s">
        <v>32</v>
      </c>
      <c r="E23" s="158"/>
      <c r="F23" s="156">
        <f>SUBTOTAL(9,F24:F24)</f>
        <v>1594.1894031565046</v>
      </c>
      <c r="G23" s="156">
        <f>SUBTOTAL(9,G24:G24)</f>
        <v>733.30642</v>
      </c>
      <c r="H23" s="163">
        <f>SUBTOTAL(9,H24:H24)</f>
        <v>0</v>
      </c>
      <c r="I23" s="156">
        <f>SUBTOTAL(9,I24:I24)</f>
        <v>0</v>
      </c>
      <c r="J23" s="156">
        <f>SUBTOTAL(9,J24:J24)</f>
        <v>733.30642</v>
      </c>
      <c r="K23" s="156">
        <f t="shared" si="1"/>
        <v>46</v>
      </c>
      <c r="L23" s="159"/>
      <c r="M23" s="160"/>
      <c r="N23" s="159"/>
      <c r="O23" s="159"/>
      <c r="P23" s="20"/>
      <c r="Q23" s="11"/>
      <c r="R23" s="12"/>
    </row>
    <row r="24" spans="1:19" x14ac:dyDescent="0.25">
      <c r="A24" s="10">
        <v>8</v>
      </c>
      <c r="B24" s="8">
        <v>2008</v>
      </c>
      <c r="C24" s="157">
        <v>245</v>
      </c>
      <c r="D24" s="161" t="s">
        <v>755</v>
      </c>
      <c r="E24" s="158" t="s">
        <v>27</v>
      </c>
      <c r="F24" s="159">
        <v>1594.1894031565046</v>
      </c>
      <c r="G24" s="159">
        <v>733.30642</v>
      </c>
      <c r="H24" s="159">
        <v>0</v>
      </c>
      <c r="I24" s="159">
        <v>0</v>
      </c>
      <c r="J24" s="159">
        <f>+G24+I24</f>
        <v>733.30642</v>
      </c>
      <c r="K24" s="159">
        <f t="shared" si="1"/>
        <v>46</v>
      </c>
      <c r="L24" s="159">
        <v>96.5</v>
      </c>
      <c r="M24" s="160">
        <v>0</v>
      </c>
      <c r="N24" s="159">
        <v>0</v>
      </c>
      <c r="O24" s="159">
        <f>+L24+N24</f>
        <v>96.5</v>
      </c>
      <c r="P24" s="20"/>
      <c r="Q24" s="11"/>
      <c r="R24" s="12"/>
      <c r="S24" s="12"/>
    </row>
    <row r="25" spans="1:19" x14ac:dyDescent="0.25">
      <c r="A25" s="10">
        <v>9</v>
      </c>
      <c r="C25" s="157"/>
      <c r="D25" s="162" t="s">
        <v>33</v>
      </c>
      <c r="E25" s="158"/>
      <c r="F25" s="156">
        <f>SUBTOTAL(9,F26:F27)</f>
        <v>8331.9069541165045</v>
      </c>
      <c r="G25" s="156">
        <f>SUBTOTAL(9,G26:G27)</f>
        <v>3438.3008</v>
      </c>
      <c r="H25" s="156">
        <f>SUBTOTAL(9,H26:H27)</f>
        <v>33.191945775999997</v>
      </c>
      <c r="I25" s="156">
        <f>SUBTOTAL(9,I26:I27)</f>
        <v>0</v>
      </c>
      <c r="J25" s="156">
        <f>SUBTOTAL(9,J26:J27)</f>
        <v>3438.3008</v>
      </c>
      <c r="K25" s="156">
        <f t="shared" si="1"/>
        <v>41.3</v>
      </c>
      <c r="L25" s="159"/>
      <c r="M25" s="160"/>
      <c r="N25" s="159"/>
      <c r="O25" s="159"/>
      <c r="P25" s="20"/>
      <c r="Q25" s="11"/>
      <c r="R25" s="12"/>
    </row>
    <row r="26" spans="1:19" x14ac:dyDescent="0.25">
      <c r="A26" s="10">
        <v>10</v>
      </c>
      <c r="B26" s="8">
        <v>2009</v>
      </c>
      <c r="C26" s="157">
        <v>249</v>
      </c>
      <c r="D26" s="161" t="s">
        <v>34</v>
      </c>
      <c r="E26" s="158" t="s">
        <v>27</v>
      </c>
      <c r="F26" s="159">
        <v>979.74772211650441</v>
      </c>
      <c r="G26" s="159">
        <v>764.82559999999989</v>
      </c>
      <c r="H26" s="159">
        <v>33.191928703999999</v>
      </c>
      <c r="I26" s="159">
        <v>0</v>
      </c>
      <c r="J26" s="159">
        <f>G26+I26</f>
        <v>764.82559999999989</v>
      </c>
      <c r="K26" s="159">
        <f t="shared" si="1"/>
        <v>78.099999999999994</v>
      </c>
      <c r="L26" s="159">
        <v>100</v>
      </c>
      <c r="M26" s="160">
        <v>1</v>
      </c>
      <c r="N26" s="159">
        <v>0</v>
      </c>
      <c r="O26" s="159">
        <f>L26+N26</f>
        <v>100</v>
      </c>
      <c r="P26" s="20"/>
      <c r="Q26" s="11"/>
      <c r="R26" s="12"/>
      <c r="S26" s="12"/>
    </row>
    <row r="27" spans="1:19" x14ac:dyDescent="0.25">
      <c r="A27" s="10">
        <v>11</v>
      </c>
      <c r="B27" s="8">
        <v>2009</v>
      </c>
      <c r="C27" s="157">
        <v>258</v>
      </c>
      <c r="D27" s="161" t="s">
        <v>756</v>
      </c>
      <c r="E27" s="158" t="s">
        <v>35</v>
      </c>
      <c r="F27" s="159">
        <v>7352.159232</v>
      </c>
      <c r="G27" s="159">
        <v>2673.4751999999999</v>
      </c>
      <c r="H27" s="159">
        <v>1.7071999999999998E-5</v>
      </c>
      <c r="I27" s="159">
        <v>0</v>
      </c>
      <c r="J27" s="159">
        <f>G27+I27</f>
        <v>2673.4751999999999</v>
      </c>
      <c r="K27" s="159">
        <f t="shared" si="1"/>
        <v>36.4</v>
      </c>
      <c r="L27" s="159">
        <v>41.209600000000002</v>
      </c>
      <c r="M27" s="160">
        <v>18.8</v>
      </c>
      <c r="N27" s="159">
        <v>0</v>
      </c>
      <c r="O27" s="159">
        <f>L27+N27</f>
        <v>41.209600000000002</v>
      </c>
      <c r="P27" s="20"/>
      <c r="Q27" s="11"/>
      <c r="R27" s="12"/>
      <c r="S27" s="12"/>
    </row>
    <row r="28" spans="1:19" x14ac:dyDescent="0.25">
      <c r="A28" s="10">
        <v>12</v>
      </c>
      <c r="C28" s="157"/>
      <c r="D28" s="162" t="s">
        <v>36</v>
      </c>
      <c r="E28" s="158"/>
      <c r="F28" s="156">
        <f>SUBTOTAL(9,F29:F32)</f>
        <v>19526.0777036365</v>
      </c>
      <c r="G28" s="156">
        <f>SUBTOTAL(9,G29:G32)</f>
        <v>14380.316587538189</v>
      </c>
      <c r="H28" s="163">
        <f>SUBTOTAL(9,H29:H32)</f>
        <v>61.149582207999991</v>
      </c>
      <c r="I28" s="156">
        <f>SUBTOTAL(9,I29:I32)</f>
        <v>1.8242821965241116</v>
      </c>
      <c r="J28" s="156">
        <f>SUBTOTAL(9,J29:J32)</f>
        <v>14382.140869734714</v>
      </c>
      <c r="K28" s="156">
        <f t="shared" si="1"/>
        <v>73.7</v>
      </c>
      <c r="L28" s="159"/>
      <c r="M28" s="160"/>
      <c r="N28" s="159"/>
      <c r="O28" s="159"/>
      <c r="P28" s="20"/>
      <c r="Q28" s="11"/>
      <c r="R28" s="12"/>
    </row>
    <row r="29" spans="1:19" x14ac:dyDescent="0.25">
      <c r="A29" s="10">
        <v>13</v>
      </c>
      <c r="B29" s="8">
        <v>2011</v>
      </c>
      <c r="C29" s="157">
        <v>264</v>
      </c>
      <c r="D29" s="161" t="s">
        <v>37</v>
      </c>
      <c r="E29" s="158" t="s">
        <v>27</v>
      </c>
      <c r="F29" s="159">
        <v>12459.232393716497</v>
      </c>
      <c r="G29" s="159">
        <v>10321.852442378029</v>
      </c>
      <c r="H29" s="159">
        <v>17.071999999999999</v>
      </c>
      <c r="I29" s="159">
        <v>0</v>
      </c>
      <c r="J29" s="159">
        <f>G29+I29</f>
        <v>10321.852442378029</v>
      </c>
      <c r="K29" s="159">
        <f t="shared" si="1"/>
        <v>82.8</v>
      </c>
      <c r="L29" s="159">
        <v>99.88</v>
      </c>
      <c r="M29" s="160">
        <v>0.3</v>
      </c>
      <c r="N29" s="159">
        <v>0</v>
      </c>
      <c r="O29" s="159">
        <f>L29+N29</f>
        <v>99.88</v>
      </c>
      <c r="P29" s="20"/>
      <c r="Q29" s="11"/>
      <c r="R29" s="12"/>
      <c r="S29" s="12"/>
    </row>
    <row r="30" spans="1:19" x14ac:dyDescent="0.25">
      <c r="A30" s="10">
        <v>14</v>
      </c>
      <c r="B30" s="8">
        <v>2011</v>
      </c>
      <c r="C30" s="157">
        <v>266</v>
      </c>
      <c r="D30" s="161" t="s">
        <v>38</v>
      </c>
      <c r="E30" s="158" t="s">
        <v>27</v>
      </c>
      <c r="F30" s="159">
        <v>3034.9918720000001</v>
      </c>
      <c r="G30" s="159">
        <v>1441.7193610051263</v>
      </c>
      <c r="H30" s="159">
        <v>37.366374143999998</v>
      </c>
      <c r="I30" s="159">
        <v>0</v>
      </c>
      <c r="J30" s="159">
        <f>G30+I30</f>
        <v>1441.7193610051263</v>
      </c>
      <c r="K30" s="159">
        <f t="shared" si="1"/>
        <v>47.5</v>
      </c>
      <c r="L30" s="159">
        <v>92.59</v>
      </c>
      <c r="M30" s="160">
        <v>7.4</v>
      </c>
      <c r="N30" s="159">
        <v>0</v>
      </c>
      <c r="O30" s="159">
        <f>L30+N30</f>
        <v>92.59</v>
      </c>
      <c r="P30" s="20"/>
      <c r="Q30" s="11"/>
      <c r="R30" s="12"/>
      <c r="S30" s="12"/>
    </row>
    <row r="31" spans="1:19" x14ac:dyDescent="0.25">
      <c r="A31" s="10">
        <v>15</v>
      </c>
      <c r="B31" s="8">
        <v>2011</v>
      </c>
      <c r="C31" s="157">
        <v>274</v>
      </c>
      <c r="D31" s="161" t="s">
        <v>757</v>
      </c>
      <c r="E31" s="158" t="s">
        <v>27</v>
      </c>
      <c r="F31" s="159">
        <v>3679.5856926399997</v>
      </c>
      <c r="G31" s="159">
        <v>2281.6956255390301</v>
      </c>
      <c r="H31" s="159">
        <v>0</v>
      </c>
      <c r="I31" s="159">
        <v>0</v>
      </c>
      <c r="J31" s="159">
        <f>G31+I31</f>
        <v>2281.6956255390301</v>
      </c>
      <c r="K31" s="159">
        <f t="shared" si="1"/>
        <v>62</v>
      </c>
      <c r="L31" s="159">
        <v>62.3</v>
      </c>
      <c r="M31" s="160">
        <v>0</v>
      </c>
      <c r="N31" s="159">
        <v>0</v>
      </c>
      <c r="O31" s="159">
        <f>L31+N31</f>
        <v>62.3</v>
      </c>
      <c r="P31" s="20"/>
      <c r="Q31" s="11"/>
      <c r="R31" s="12"/>
      <c r="S31" s="12"/>
    </row>
    <row r="32" spans="1:19" x14ac:dyDescent="0.25">
      <c r="A32" s="10">
        <v>16</v>
      </c>
      <c r="B32" s="8">
        <v>2011</v>
      </c>
      <c r="C32" s="157">
        <v>268</v>
      </c>
      <c r="D32" s="161" t="s">
        <v>39</v>
      </c>
      <c r="E32" s="158" t="s">
        <v>35</v>
      </c>
      <c r="F32" s="159">
        <v>352.26774527999993</v>
      </c>
      <c r="G32" s="159">
        <v>335.04915861600472</v>
      </c>
      <c r="H32" s="159">
        <v>6.711208064</v>
      </c>
      <c r="I32" s="159">
        <v>1.8242821965241116</v>
      </c>
      <c r="J32" s="159">
        <f>G32+I32</f>
        <v>336.87344081252883</v>
      </c>
      <c r="K32" s="159">
        <f t="shared" si="1"/>
        <v>95.6</v>
      </c>
      <c r="L32" s="159">
        <v>95.293999999999997</v>
      </c>
      <c r="M32" s="160">
        <v>1.6</v>
      </c>
      <c r="N32" s="159">
        <v>0.49699999999999989</v>
      </c>
      <c r="O32" s="159">
        <f>L32+N32</f>
        <v>95.790999999999997</v>
      </c>
      <c r="P32" s="20"/>
      <c r="Q32" s="11"/>
      <c r="R32" s="12"/>
      <c r="S32" s="12"/>
    </row>
    <row r="33" spans="1:19" x14ac:dyDescent="0.25">
      <c r="A33" s="10">
        <v>17</v>
      </c>
      <c r="C33" s="164"/>
      <c r="D33" s="162" t="s">
        <v>40</v>
      </c>
      <c r="E33" s="165"/>
      <c r="F33" s="156">
        <f>SUBTOTAL(9,F34:F40)</f>
        <v>17345.458732458243</v>
      </c>
      <c r="G33" s="156">
        <f>SUBTOTAL(9,G34:G40)</f>
        <v>8359.5011860022387</v>
      </c>
      <c r="H33" s="163">
        <f>SUBTOTAL(9,H34:H40)</f>
        <v>3289.4875050400001</v>
      </c>
      <c r="I33" s="156">
        <f>SUBTOTAL(9,I34:I40)</f>
        <v>0</v>
      </c>
      <c r="J33" s="156">
        <f>SUBTOTAL(9,J34:J40)</f>
        <v>8359.5011860022387</v>
      </c>
      <c r="K33" s="156">
        <f t="shared" si="1"/>
        <v>48.2</v>
      </c>
      <c r="L33" s="159"/>
      <c r="M33" s="160"/>
      <c r="N33" s="156"/>
      <c r="O33" s="159"/>
      <c r="P33" s="20"/>
      <c r="Q33" s="11"/>
      <c r="R33" s="12"/>
    </row>
    <row r="34" spans="1:19" x14ac:dyDescent="0.25">
      <c r="A34" s="10">
        <v>18</v>
      </c>
      <c r="B34" s="8">
        <v>2012</v>
      </c>
      <c r="C34" s="164">
        <v>278</v>
      </c>
      <c r="D34" s="161" t="s">
        <v>758</v>
      </c>
      <c r="E34" s="165" t="s">
        <v>27</v>
      </c>
      <c r="F34" s="159">
        <v>3653.4079999999999</v>
      </c>
      <c r="G34" s="159">
        <v>3653.1519199999998</v>
      </c>
      <c r="H34" s="159">
        <v>0</v>
      </c>
      <c r="I34" s="159">
        <v>0</v>
      </c>
      <c r="J34" s="159">
        <f>+G34+I34</f>
        <v>3653.1519199999998</v>
      </c>
      <c r="K34" s="159">
        <f t="shared" si="1"/>
        <v>100</v>
      </c>
      <c r="L34" s="159">
        <v>100</v>
      </c>
      <c r="M34" s="160">
        <v>0</v>
      </c>
      <c r="N34" s="159">
        <v>0</v>
      </c>
      <c r="O34" s="159">
        <f>+L34+N34</f>
        <v>100</v>
      </c>
      <c r="P34" s="20"/>
      <c r="Q34" s="11"/>
      <c r="R34" s="12"/>
      <c r="S34" s="12"/>
    </row>
    <row r="35" spans="1:19" x14ac:dyDescent="0.25">
      <c r="A35" s="10">
        <v>19</v>
      </c>
      <c r="B35" s="8">
        <v>2012</v>
      </c>
      <c r="C35" s="157">
        <v>280</v>
      </c>
      <c r="D35" s="161" t="s">
        <v>41</v>
      </c>
      <c r="E35" s="165" t="s">
        <v>27</v>
      </c>
      <c r="F35" s="159">
        <v>1734.9590720000001</v>
      </c>
      <c r="G35" s="159">
        <v>401.20923486687997</v>
      </c>
      <c r="H35" s="159">
        <v>86.055427919999985</v>
      </c>
      <c r="I35" s="159">
        <v>0</v>
      </c>
      <c r="J35" s="159">
        <f>+G35+I35</f>
        <v>401.20923486687997</v>
      </c>
      <c r="K35" s="159">
        <f t="shared" si="1"/>
        <v>23.1</v>
      </c>
      <c r="L35" s="159">
        <v>23.09469129787071</v>
      </c>
      <c r="M35" s="160">
        <v>4.96</v>
      </c>
      <c r="N35" s="159">
        <v>0</v>
      </c>
      <c r="O35" s="159">
        <f>+L35+N35</f>
        <v>23.09469129787071</v>
      </c>
      <c r="P35" s="20"/>
      <c r="Q35" s="11"/>
      <c r="R35" s="12"/>
      <c r="S35" s="12"/>
    </row>
    <row r="36" spans="1:19" x14ac:dyDescent="0.25">
      <c r="A36" s="10">
        <v>20</v>
      </c>
      <c r="B36" s="8">
        <v>2012</v>
      </c>
      <c r="C36" s="157">
        <v>281</v>
      </c>
      <c r="D36" s="161" t="s">
        <v>42</v>
      </c>
      <c r="E36" s="158" t="s">
        <v>27</v>
      </c>
      <c r="F36" s="159">
        <v>1605.5967262617471</v>
      </c>
      <c r="G36" s="159">
        <v>1472.921153486705</v>
      </c>
      <c r="H36" s="159">
        <v>17.071999999999999</v>
      </c>
      <c r="I36" s="159">
        <v>0</v>
      </c>
      <c r="J36" s="159">
        <f>+G36+I36</f>
        <v>1472.921153486705</v>
      </c>
      <c r="K36" s="159">
        <f t="shared" si="1"/>
        <v>91.7</v>
      </c>
      <c r="L36" s="159">
        <v>99.899999999999991</v>
      </c>
      <c r="M36" s="160">
        <v>1</v>
      </c>
      <c r="N36" s="159">
        <v>0</v>
      </c>
      <c r="O36" s="159">
        <f>+L36+N36</f>
        <v>99.899999999999991</v>
      </c>
      <c r="P36" s="20"/>
      <c r="Q36" s="11"/>
      <c r="R36" s="12"/>
      <c r="S36" s="12"/>
    </row>
    <row r="37" spans="1:19" x14ac:dyDescent="0.25">
      <c r="A37" s="10">
        <v>21</v>
      </c>
      <c r="B37" s="8">
        <v>2012</v>
      </c>
      <c r="C37" s="157">
        <v>282</v>
      </c>
      <c r="D37" s="161" t="s">
        <v>759</v>
      </c>
      <c r="E37" s="158" t="s">
        <v>27</v>
      </c>
      <c r="F37" s="159">
        <v>1024.32</v>
      </c>
      <c r="G37" s="159">
        <v>201.67363927039997</v>
      </c>
      <c r="H37" s="159">
        <v>0</v>
      </c>
      <c r="I37" s="159">
        <v>0</v>
      </c>
      <c r="J37" s="159">
        <f>G37+I37</f>
        <v>201.67363927039997</v>
      </c>
      <c r="K37" s="159">
        <f t="shared" si="1"/>
        <v>19.7</v>
      </c>
      <c r="L37" s="159">
        <v>24.711446129394801</v>
      </c>
      <c r="M37" s="160">
        <v>0</v>
      </c>
      <c r="N37" s="159">
        <v>0</v>
      </c>
      <c r="O37" s="159">
        <f>L37+N37</f>
        <v>24.711446129394801</v>
      </c>
      <c r="P37" s="20"/>
      <c r="Q37" s="11"/>
      <c r="R37" s="12"/>
      <c r="S37" s="12"/>
    </row>
    <row r="38" spans="1:19" x14ac:dyDescent="0.25">
      <c r="A38" s="10">
        <v>22</v>
      </c>
      <c r="B38" s="8">
        <v>2012</v>
      </c>
      <c r="C38" s="157">
        <v>284</v>
      </c>
      <c r="D38" s="161" t="s">
        <v>760</v>
      </c>
      <c r="E38" s="158" t="s">
        <v>27</v>
      </c>
      <c r="F38" s="159">
        <v>2217.9073435199998</v>
      </c>
      <c r="G38" s="159">
        <v>734.096</v>
      </c>
      <c r="H38" s="159">
        <v>0</v>
      </c>
      <c r="I38" s="159">
        <v>0</v>
      </c>
      <c r="J38" s="159">
        <f>G38+I38</f>
        <v>734.096</v>
      </c>
      <c r="K38" s="159">
        <f t="shared" si="1"/>
        <v>33.1</v>
      </c>
      <c r="L38" s="159">
        <v>36.299999999999997</v>
      </c>
      <c r="M38" s="160">
        <v>0</v>
      </c>
      <c r="N38" s="159">
        <v>0</v>
      </c>
      <c r="O38" s="159">
        <f>L38+N38</f>
        <v>36.299999999999997</v>
      </c>
      <c r="P38" s="20"/>
      <c r="Q38" s="11"/>
      <c r="R38" s="12"/>
      <c r="S38" s="12"/>
    </row>
    <row r="39" spans="1:19" x14ac:dyDescent="0.25">
      <c r="A39" s="10">
        <v>23</v>
      </c>
      <c r="B39" s="8">
        <v>2012</v>
      </c>
      <c r="C39" s="157">
        <v>289</v>
      </c>
      <c r="D39" s="161" t="s">
        <v>43</v>
      </c>
      <c r="E39" s="158" t="s">
        <v>35</v>
      </c>
      <c r="F39" s="159">
        <v>7068.3972226764954</v>
      </c>
      <c r="G39" s="159">
        <v>1896.4492383782547</v>
      </c>
      <c r="H39" s="159">
        <v>3169.2880771199998</v>
      </c>
      <c r="I39" s="159">
        <v>0</v>
      </c>
      <c r="J39" s="159">
        <f>G39+I39</f>
        <v>1896.4492383782547</v>
      </c>
      <c r="K39" s="159">
        <f t="shared" si="1"/>
        <v>26.8</v>
      </c>
      <c r="L39" s="159">
        <v>25.63</v>
      </c>
      <c r="M39" s="160">
        <v>34.729999999999997</v>
      </c>
      <c r="N39" s="159">
        <v>0</v>
      </c>
      <c r="O39" s="159">
        <f>L39+N39</f>
        <v>25.63</v>
      </c>
      <c r="P39" s="20"/>
      <c r="Q39" s="11"/>
      <c r="R39" s="12"/>
      <c r="S39" s="12"/>
    </row>
    <row r="40" spans="1:19" ht="27" x14ac:dyDescent="0.25">
      <c r="A40" s="10">
        <v>24</v>
      </c>
      <c r="B40" s="8">
        <v>2012</v>
      </c>
      <c r="C40" s="157">
        <v>290</v>
      </c>
      <c r="D40" s="161" t="s">
        <v>44</v>
      </c>
      <c r="E40" s="158" t="s">
        <v>45</v>
      </c>
      <c r="F40" s="159">
        <v>40.870367999999999</v>
      </c>
      <c r="G40" s="159">
        <v>0</v>
      </c>
      <c r="H40" s="159">
        <v>17.071999999999999</v>
      </c>
      <c r="I40" s="159">
        <v>0</v>
      </c>
      <c r="J40" s="159">
        <f>G40+I40</f>
        <v>0</v>
      </c>
      <c r="K40" s="159">
        <f t="shared" si="1"/>
        <v>0</v>
      </c>
      <c r="L40" s="159">
        <v>0</v>
      </c>
      <c r="M40" s="160">
        <v>30</v>
      </c>
      <c r="N40" s="159">
        <v>0</v>
      </c>
      <c r="O40" s="159">
        <f>L40+N40</f>
        <v>0</v>
      </c>
      <c r="P40" s="20"/>
      <c r="Q40" s="11"/>
      <c r="R40" s="12"/>
      <c r="S40" s="12"/>
    </row>
    <row r="41" spans="1:19" x14ac:dyDescent="0.25">
      <c r="A41" s="10">
        <v>25</v>
      </c>
      <c r="C41" s="157"/>
      <c r="D41" s="162" t="s">
        <v>46</v>
      </c>
      <c r="E41" s="158"/>
      <c r="F41" s="156">
        <f>SUBTOTAL(9,F42:F47)</f>
        <v>38134.119465396492</v>
      </c>
      <c r="G41" s="156">
        <f>SUBTOTAL(9,G42:G47)</f>
        <v>24541.368228735435</v>
      </c>
      <c r="H41" s="163">
        <f>SUBTOTAL(9,H42:H47)</f>
        <v>644.09340617600003</v>
      </c>
      <c r="I41" s="156">
        <f>SUBTOTAL(9,I42:I47)</f>
        <v>0</v>
      </c>
      <c r="J41" s="156">
        <f>SUBTOTAL(9,J42:J47)</f>
        <v>24541.368228735435</v>
      </c>
      <c r="K41" s="156">
        <f t="shared" si="1"/>
        <v>64.400000000000006</v>
      </c>
      <c r="L41" s="159"/>
      <c r="M41" s="160"/>
      <c r="N41" s="159"/>
      <c r="O41" s="159"/>
      <c r="P41" s="20"/>
      <c r="Q41" s="11"/>
      <c r="R41" s="12"/>
    </row>
    <row r="42" spans="1:19" x14ac:dyDescent="0.25">
      <c r="A42" s="10">
        <v>26</v>
      </c>
      <c r="B42" s="8">
        <v>2013</v>
      </c>
      <c r="C42" s="157">
        <v>296</v>
      </c>
      <c r="D42" s="161" t="s">
        <v>47</v>
      </c>
      <c r="E42" s="158" t="s">
        <v>27</v>
      </c>
      <c r="F42" s="159">
        <v>12339.197727999999</v>
      </c>
      <c r="G42" s="159">
        <v>8284.3535826902098</v>
      </c>
      <c r="H42" s="159">
        <v>76.823999999999998</v>
      </c>
      <c r="I42" s="159">
        <v>0</v>
      </c>
      <c r="J42" s="159">
        <f>G42+I42</f>
        <v>8284.3535826902098</v>
      </c>
      <c r="K42" s="159">
        <f t="shared" si="1"/>
        <v>67.099999999999994</v>
      </c>
      <c r="L42" s="159">
        <v>99.899999999999991</v>
      </c>
      <c r="M42" s="160">
        <v>0.5</v>
      </c>
      <c r="N42" s="159">
        <v>0</v>
      </c>
      <c r="O42" s="159">
        <f>L42+N42</f>
        <v>99.899999999999991</v>
      </c>
      <c r="P42" s="20"/>
      <c r="Q42" s="11"/>
      <c r="R42" s="12"/>
      <c r="S42" s="12"/>
    </row>
    <row r="43" spans="1:19" x14ac:dyDescent="0.25">
      <c r="A43" s="10">
        <v>27</v>
      </c>
      <c r="B43" s="8">
        <v>2013</v>
      </c>
      <c r="C43" s="157">
        <v>297</v>
      </c>
      <c r="D43" s="161" t="s">
        <v>48</v>
      </c>
      <c r="E43" s="158" t="s">
        <v>27</v>
      </c>
      <c r="F43" s="159">
        <v>2456.13660424</v>
      </c>
      <c r="G43" s="159">
        <v>1616.5051089172277</v>
      </c>
      <c r="H43" s="159">
        <v>7.0507359999999997</v>
      </c>
      <c r="I43" s="159">
        <v>0</v>
      </c>
      <c r="J43" s="159">
        <f>G43+I43</f>
        <v>1616.5051089172277</v>
      </c>
      <c r="K43" s="159">
        <f t="shared" si="1"/>
        <v>65.8</v>
      </c>
      <c r="L43" s="159">
        <v>99.929999999999978</v>
      </c>
      <c r="M43" s="160">
        <v>1</v>
      </c>
      <c r="N43" s="159">
        <v>0</v>
      </c>
      <c r="O43" s="159">
        <f>L43+N43</f>
        <v>99.929999999999978</v>
      </c>
      <c r="P43" s="20"/>
      <c r="Q43" s="11"/>
      <c r="R43" s="12"/>
      <c r="S43" s="12"/>
    </row>
    <row r="44" spans="1:19" x14ac:dyDescent="0.25">
      <c r="A44" s="10">
        <v>28</v>
      </c>
      <c r="B44" s="8">
        <v>2013</v>
      </c>
      <c r="C44" s="157">
        <v>298</v>
      </c>
      <c r="D44" s="161" t="s">
        <v>49</v>
      </c>
      <c r="E44" s="158" t="s">
        <v>27</v>
      </c>
      <c r="F44" s="159">
        <v>11929.136994719998</v>
      </c>
      <c r="G44" s="159">
        <v>7256.5385090610525</v>
      </c>
      <c r="H44" s="159">
        <v>8.5359999999999996</v>
      </c>
      <c r="I44" s="159">
        <v>0</v>
      </c>
      <c r="J44" s="159">
        <f>G44+I44</f>
        <v>7256.5385090610525</v>
      </c>
      <c r="K44" s="159">
        <f t="shared" si="1"/>
        <v>60.8</v>
      </c>
      <c r="L44" s="159">
        <v>99.9495</v>
      </c>
      <c r="M44" s="160">
        <v>0.1</v>
      </c>
      <c r="N44" s="159">
        <v>0</v>
      </c>
      <c r="O44" s="159">
        <f>L44+N44</f>
        <v>99.9495</v>
      </c>
      <c r="P44" s="20"/>
      <c r="Q44" s="11"/>
      <c r="R44" s="12"/>
      <c r="S44" s="12"/>
    </row>
    <row r="45" spans="1:19" x14ac:dyDescent="0.25">
      <c r="A45" s="10">
        <v>29</v>
      </c>
      <c r="B45" s="8">
        <v>2013</v>
      </c>
      <c r="C45" s="157">
        <v>304</v>
      </c>
      <c r="D45" s="161" t="s">
        <v>50</v>
      </c>
      <c r="E45" s="158" t="s">
        <v>35</v>
      </c>
      <c r="F45" s="159">
        <v>3406.3948024582478</v>
      </c>
      <c r="G45" s="159">
        <v>962.63216095894188</v>
      </c>
      <c r="H45" s="159">
        <v>498.50239999999997</v>
      </c>
      <c r="I45" s="159">
        <v>0</v>
      </c>
      <c r="J45" s="159">
        <f>G45+I45</f>
        <v>962.63216095894188</v>
      </c>
      <c r="K45" s="159">
        <f t="shared" si="1"/>
        <v>28.3</v>
      </c>
      <c r="L45" s="159">
        <v>44.019999999999996</v>
      </c>
      <c r="M45" s="160">
        <v>46</v>
      </c>
      <c r="N45" s="159">
        <v>0</v>
      </c>
      <c r="O45" s="159">
        <f>L45+N45</f>
        <v>44.019999999999996</v>
      </c>
      <c r="P45" s="20"/>
      <c r="Q45" s="11"/>
      <c r="R45" s="12"/>
      <c r="S45" s="12"/>
    </row>
    <row r="46" spans="1:19" x14ac:dyDescent="0.25">
      <c r="A46" s="10">
        <v>30</v>
      </c>
      <c r="B46" s="8">
        <v>2013</v>
      </c>
      <c r="C46" s="157">
        <v>310</v>
      </c>
      <c r="D46" s="161" t="s">
        <v>51</v>
      </c>
      <c r="E46" s="158" t="s">
        <v>27</v>
      </c>
      <c r="F46" s="159">
        <v>1997.8337279999998</v>
      </c>
      <c r="G46" s="159">
        <v>538.70579244592</v>
      </c>
      <c r="H46" s="159">
        <v>53.180270175999993</v>
      </c>
      <c r="I46" s="159">
        <v>0</v>
      </c>
      <c r="J46" s="159">
        <f>+G46+I46</f>
        <v>538.70579244592</v>
      </c>
      <c r="K46" s="159">
        <f t="shared" si="1"/>
        <v>27</v>
      </c>
      <c r="L46" s="159">
        <v>26.975791240479758</v>
      </c>
      <c r="M46" s="160">
        <v>2.66</v>
      </c>
      <c r="N46" s="159">
        <v>0</v>
      </c>
      <c r="O46" s="159">
        <f>+L46+N46</f>
        <v>26.975791240479758</v>
      </c>
      <c r="P46" s="20"/>
      <c r="Q46" s="11"/>
      <c r="R46" s="12"/>
      <c r="S46" s="12"/>
    </row>
    <row r="47" spans="1:19" x14ac:dyDescent="0.25">
      <c r="A47" s="10">
        <v>31</v>
      </c>
      <c r="B47" s="8">
        <v>2013</v>
      </c>
      <c r="C47" s="164">
        <v>311</v>
      </c>
      <c r="D47" s="161" t="s">
        <v>761</v>
      </c>
      <c r="E47" s="165" t="s">
        <v>27</v>
      </c>
      <c r="F47" s="159">
        <v>6005.4196079782469</v>
      </c>
      <c r="G47" s="159">
        <v>5882.6330746620797</v>
      </c>
      <c r="H47" s="159">
        <v>0</v>
      </c>
      <c r="I47" s="159">
        <v>0</v>
      </c>
      <c r="J47" s="159">
        <f>+G47+I47</f>
        <v>5882.6330746620797</v>
      </c>
      <c r="K47" s="159">
        <f t="shared" si="1"/>
        <v>98</v>
      </c>
      <c r="L47" s="159">
        <v>100</v>
      </c>
      <c r="M47" s="160">
        <v>0</v>
      </c>
      <c r="N47" s="159">
        <v>0</v>
      </c>
      <c r="O47" s="159">
        <f>+L47+N47</f>
        <v>100</v>
      </c>
      <c r="P47" s="20"/>
      <c r="Q47" s="11"/>
      <c r="R47" s="12"/>
      <c r="S47" s="12"/>
    </row>
    <row r="48" spans="1:19" x14ac:dyDescent="0.25">
      <c r="A48" s="10">
        <v>32</v>
      </c>
      <c r="C48" s="157"/>
      <c r="D48" s="162" t="s">
        <v>52</v>
      </c>
      <c r="E48" s="158"/>
      <c r="F48" s="156">
        <f>SUBTOTAL(9,F49:F50)</f>
        <v>13353.752543999999</v>
      </c>
      <c r="G48" s="156">
        <f>SUBTOTAL(9,G49:G50)</f>
        <v>7306.2943348225581</v>
      </c>
      <c r="H48" s="163">
        <f>SUBTOTAL(9,H49:H50)</f>
        <v>120.940711232</v>
      </c>
      <c r="I48" s="156">
        <f>SUBTOTAL(9,I49:I50)</f>
        <v>0</v>
      </c>
      <c r="J48" s="156">
        <f>SUBTOTAL(9,J49:J50)</f>
        <v>7306.2943348225581</v>
      </c>
      <c r="K48" s="156">
        <f t="shared" si="1"/>
        <v>54.7</v>
      </c>
      <c r="L48" s="159"/>
      <c r="M48" s="160"/>
      <c r="N48" s="159"/>
      <c r="O48" s="159"/>
      <c r="P48" s="20"/>
      <c r="Q48" s="11"/>
      <c r="R48" s="12"/>
    </row>
    <row r="49" spans="1:19" x14ac:dyDescent="0.25">
      <c r="A49" s="10">
        <v>33</v>
      </c>
      <c r="B49" s="8">
        <v>2014</v>
      </c>
      <c r="C49" s="157">
        <v>313</v>
      </c>
      <c r="D49" s="161" t="s">
        <v>53</v>
      </c>
      <c r="E49" s="158" t="s">
        <v>27</v>
      </c>
      <c r="F49" s="159">
        <v>12351.045695999999</v>
      </c>
      <c r="G49" s="159">
        <v>6822.0690085609585</v>
      </c>
      <c r="H49" s="159">
        <v>20.4864</v>
      </c>
      <c r="I49" s="159">
        <v>0</v>
      </c>
      <c r="J49" s="159">
        <f>G49+I49</f>
        <v>6822.0690085609585</v>
      </c>
      <c r="K49" s="159">
        <f t="shared" si="1"/>
        <v>55.2</v>
      </c>
      <c r="L49" s="159">
        <v>99.929999999999993</v>
      </c>
      <c r="M49" s="160">
        <v>0.5</v>
      </c>
      <c r="N49" s="159">
        <v>0</v>
      </c>
      <c r="O49" s="159">
        <f>L49+N49</f>
        <v>99.929999999999993</v>
      </c>
      <c r="P49" s="20"/>
      <c r="Q49" s="11"/>
      <c r="R49" s="12"/>
      <c r="S49" s="12"/>
    </row>
    <row r="50" spans="1:19" x14ac:dyDescent="0.25">
      <c r="A50" s="10">
        <v>34</v>
      </c>
      <c r="B50" s="8">
        <v>2014</v>
      </c>
      <c r="C50" s="157">
        <v>321</v>
      </c>
      <c r="D50" s="166" t="s">
        <v>54</v>
      </c>
      <c r="E50" s="158" t="s">
        <v>27</v>
      </c>
      <c r="F50" s="159">
        <v>1002.706848</v>
      </c>
      <c r="G50" s="159">
        <v>484.22532626159995</v>
      </c>
      <c r="H50" s="159">
        <v>100.45431123199999</v>
      </c>
      <c r="I50" s="159">
        <v>0</v>
      </c>
      <c r="J50" s="159">
        <f>+G50+I50</f>
        <v>484.22532626159995</v>
      </c>
      <c r="K50" s="159">
        <f t="shared" si="1"/>
        <v>48.3</v>
      </c>
      <c r="L50" s="159">
        <v>49.207630484016569</v>
      </c>
      <c r="M50" s="160">
        <v>10.02</v>
      </c>
      <c r="N50" s="159">
        <v>0</v>
      </c>
      <c r="O50" s="159">
        <f>+L50+N50</f>
        <v>49.207630484016569</v>
      </c>
      <c r="P50" s="20"/>
      <c r="Q50" s="11"/>
      <c r="R50" s="12"/>
      <c r="S50" s="12"/>
    </row>
    <row r="51" spans="1:19" x14ac:dyDescent="0.25">
      <c r="A51" s="10">
        <v>35</v>
      </c>
      <c r="C51" s="157"/>
      <c r="D51" s="162" t="s">
        <v>55</v>
      </c>
      <c r="E51" s="158"/>
      <c r="F51" s="156">
        <f>SUBTOTAL(9,F52:F55)</f>
        <v>16445.377737018243</v>
      </c>
      <c r="G51" s="156">
        <f>SUBTOTAL(9,G52:G55)</f>
        <v>1930.0040041281036</v>
      </c>
      <c r="H51" s="163">
        <f>SUBTOTAL(9,H52:H55)</f>
        <v>1021.635923088</v>
      </c>
      <c r="I51" s="156">
        <f>SUBTOTAL(9,I52:I55)</f>
        <v>101.20494936855829</v>
      </c>
      <c r="J51" s="156">
        <f>SUBTOTAL(9,J52:J55)</f>
        <v>2031.2089534966619</v>
      </c>
      <c r="K51" s="156">
        <f t="shared" si="1"/>
        <v>12.4</v>
      </c>
      <c r="L51" s="159"/>
      <c r="M51" s="160"/>
      <c r="N51" s="159"/>
      <c r="O51" s="159"/>
      <c r="P51" s="20"/>
      <c r="Q51" s="11"/>
      <c r="R51" s="12"/>
    </row>
    <row r="52" spans="1:19" ht="27" x14ac:dyDescent="0.25">
      <c r="A52" s="10">
        <v>36</v>
      </c>
      <c r="B52" s="8">
        <v>2015</v>
      </c>
      <c r="C52" s="157">
        <v>329</v>
      </c>
      <c r="D52" s="161" t="s">
        <v>56</v>
      </c>
      <c r="E52" s="158" t="s">
        <v>45</v>
      </c>
      <c r="F52" s="159">
        <v>1111.6201988217467</v>
      </c>
      <c r="G52" s="159">
        <v>0</v>
      </c>
      <c r="H52" s="159">
        <v>171.49721987200002</v>
      </c>
      <c r="I52" s="159">
        <v>0</v>
      </c>
      <c r="J52" s="159">
        <f>G52+I52</f>
        <v>0</v>
      </c>
      <c r="K52" s="159">
        <f t="shared" si="1"/>
        <v>0</v>
      </c>
      <c r="L52" s="159">
        <v>0</v>
      </c>
      <c r="M52" s="160">
        <v>52.46</v>
      </c>
      <c r="N52" s="159">
        <v>0</v>
      </c>
      <c r="O52" s="159">
        <f>L52+N52</f>
        <v>0</v>
      </c>
      <c r="P52" s="20"/>
      <c r="Q52" s="11"/>
      <c r="R52" s="12"/>
      <c r="S52" s="12"/>
    </row>
    <row r="53" spans="1:19" ht="27" x14ac:dyDescent="0.25">
      <c r="A53" s="10">
        <v>37</v>
      </c>
      <c r="B53" s="8">
        <v>2015</v>
      </c>
      <c r="C53" s="157">
        <v>330</v>
      </c>
      <c r="D53" s="161" t="s">
        <v>57</v>
      </c>
      <c r="E53" s="158" t="s">
        <v>45</v>
      </c>
      <c r="F53" s="159">
        <v>10008.352002196496</v>
      </c>
      <c r="G53" s="159">
        <v>0</v>
      </c>
      <c r="H53" s="159">
        <v>553.61356459199999</v>
      </c>
      <c r="I53" s="159">
        <v>0</v>
      </c>
      <c r="J53" s="159">
        <f>G53+I53</f>
        <v>0</v>
      </c>
      <c r="K53" s="159">
        <f t="shared" si="1"/>
        <v>0</v>
      </c>
      <c r="L53" s="159">
        <v>0</v>
      </c>
      <c r="M53" s="160">
        <v>25.87</v>
      </c>
      <c r="N53" s="159">
        <v>0</v>
      </c>
      <c r="O53" s="159">
        <f>L53+N53</f>
        <v>0</v>
      </c>
      <c r="P53" s="20"/>
      <c r="Q53" s="11"/>
      <c r="R53" s="12"/>
      <c r="S53" s="12"/>
    </row>
    <row r="54" spans="1:19" ht="27" x14ac:dyDescent="0.25">
      <c r="A54" s="10">
        <v>38</v>
      </c>
      <c r="B54" s="8">
        <v>2015</v>
      </c>
      <c r="C54" s="157">
        <v>337</v>
      </c>
      <c r="D54" s="172" t="s">
        <v>58</v>
      </c>
      <c r="E54" s="158" t="s">
        <v>27</v>
      </c>
      <c r="F54" s="159">
        <v>2481.3810560000002</v>
      </c>
      <c r="G54" s="159">
        <v>1288.1249926021837</v>
      </c>
      <c r="H54" s="159">
        <v>17.896645887999998</v>
      </c>
      <c r="I54" s="159">
        <v>0</v>
      </c>
      <c r="J54" s="159">
        <f>G54+I54</f>
        <v>1288.1249926021837</v>
      </c>
      <c r="K54" s="159">
        <f t="shared" si="1"/>
        <v>51.9</v>
      </c>
      <c r="L54" s="159">
        <v>99.899999999999991</v>
      </c>
      <c r="M54" s="160">
        <v>1</v>
      </c>
      <c r="N54" s="159">
        <v>0</v>
      </c>
      <c r="O54" s="159">
        <f>L54+N54</f>
        <v>99.899999999999991</v>
      </c>
      <c r="P54" s="20"/>
      <c r="Q54" s="11"/>
      <c r="R54" s="12"/>
      <c r="S54" s="12"/>
    </row>
    <row r="55" spans="1:19" x14ac:dyDescent="0.25">
      <c r="A55" s="10">
        <v>39</v>
      </c>
      <c r="B55" s="8">
        <v>2015</v>
      </c>
      <c r="C55" s="157">
        <v>338</v>
      </c>
      <c r="D55" s="161" t="s">
        <v>59</v>
      </c>
      <c r="E55" s="158" t="s">
        <v>27</v>
      </c>
      <c r="F55" s="159">
        <v>2844.02448</v>
      </c>
      <c r="G55" s="159">
        <v>641.87901152591985</v>
      </c>
      <c r="H55" s="159">
        <v>278.628492736</v>
      </c>
      <c r="I55" s="159">
        <v>101.20494936855829</v>
      </c>
      <c r="J55" s="159">
        <f>+G55+I55</f>
        <v>743.0839608944782</v>
      </c>
      <c r="K55" s="159">
        <f t="shared" si="1"/>
        <v>26.1</v>
      </c>
      <c r="L55" s="159">
        <v>22.569391228514316</v>
      </c>
      <c r="M55" s="160">
        <v>9.8000000000000007</v>
      </c>
      <c r="N55" s="159">
        <v>3.3603003132300877</v>
      </c>
      <c r="O55" s="159">
        <f>+L55+N55</f>
        <v>25.929691541744404</v>
      </c>
      <c r="P55" s="20"/>
      <c r="Q55" s="11"/>
      <c r="R55" s="12"/>
      <c r="S55" s="12"/>
    </row>
    <row r="56" spans="1:19" x14ac:dyDescent="0.25">
      <c r="A56" s="10">
        <v>40</v>
      </c>
      <c r="C56" s="157"/>
      <c r="D56" s="162" t="s">
        <v>60</v>
      </c>
      <c r="E56" s="158"/>
      <c r="F56" s="156">
        <f>SUBTOTAL(9,F57:F57)</f>
        <v>1417.0101439999999</v>
      </c>
      <c r="G56" s="156">
        <f>SUBTOTAL(9,G57:G57)</f>
        <v>392.7388502680198</v>
      </c>
      <c r="H56" s="156">
        <f>SUBTOTAL(9,H57:H57)</f>
        <v>63.350128863999998</v>
      </c>
      <c r="I56" s="156">
        <f>SUBTOTAL(9,I57:I57)</f>
        <v>0</v>
      </c>
      <c r="J56" s="156">
        <f>SUBTOTAL(9,J57:J57)</f>
        <v>392.7388502680198</v>
      </c>
      <c r="K56" s="156">
        <f t="shared" si="1"/>
        <v>27.7</v>
      </c>
      <c r="L56" s="159"/>
      <c r="M56" s="160"/>
      <c r="N56" s="159"/>
      <c r="O56" s="159"/>
      <c r="P56" s="20"/>
      <c r="Q56" s="11"/>
      <c r="R56" s="12"/>
    </row>
    <row r="57" spans="1:19" x14ac:dyDescent="0.25">
      <c r="A57" s="10">
        <v>41</v>
      </c>
      <c r="B57" s="8">
        <v>2016</v>
      </c>
      <c r="C57" s="157">
        <v>349</v>
      </c>
      <c r="D57" s="161" t="s">
        <v>61</v>
      </c>
      <c r="E57" s="158" t="s">
        <v>27</v>
      </c>
      <c r="F57" s="159">
        <v>1417.0101439999999</v>
      </c>
      <c r="G57" s="159">
        <v>392.7388502680198</v>
      </c>
      <c r="H57" s="159">
        <v>63.350128863999998</v>
      </c>
      <c r="I57" s="159">
        <v>0</v>
      </c>
      <c r="J57" s="159">
        <f>+G57+I57</f>
        <v>392.7388502680198</v>
      </c>
      <c r="K57" s="159">
        <f t="shared" si="1"/>
        <v>27.7</v>
      </c>
      <c r="L57" s="159">
        <v>27.672536957597423</v>
      </c>
      <c r="M57" s="160">
        <v>4.47</v>
      </c>
      <c r="N57" s="159">
        <v>0</v>
      </c>
      <c r="O57" s="159">
        <f>+L57+N57</f>
        <v>27.672536957597423</v>
      </c>
      <c r="P57" s="20"/>
      <c r="Q57" s="11"/>
      <c r="R57" s="12"/>
      <c r="S57" s="12"/>
    </row>
    <row r="58" spans="1:19" x14ac:dyDescent="0.25">
      <c r="A58" s="10">
        <v>42</v>
      </c>
      <c r="C58" s="157"/>
      <c r="D58" s="162" t="s">
        <v>62</v>
      </c>
      <c r="E58" s="158"/>
      <c r="F58" s="156">
        <f>SUBTOTAL(9,F59:F62)</f>
        <v>7526.8276275852186</v>
      </c>
      <c r="G58" s="156">
        <f>SUBTOTAL(9,G59:G62)</f>
        <v>28.586143307039997</v>
      </c>
      <c r="H58" s="156">
        <f>SUBTOTAL(9,H59:H62)</f>
        <v>4281.8759338079999</v>
      </c>
      <c r="I58" s="156">
        <f>SUBTOTAL(9,I59:I62)</f>
        <v>8.5549992599700033</v>
      </c>
      <c r="J58" s="156">
        <f>SUBTOTAL(9,J59:J62)</f>
        <v>37.14114256701</v>
      </c>
      <c r="K58" s="156">
        <f t="shared" si="1"/>
        <v>0.5</v>
      </c>
      <c r="L58" s="159"/>
      <c r="M58" s="160"/>
      <c r="N58" s="159"/>
      <c r="O58" s="159"/>
      <c r="P58" s="20"/>
      <c r="Q58" s="11"/>
      <c r="R58" s="12"/>
    </row>
    <row r="59" spans="1:19" ht="27" x14ac:dyDescent="0.25">
      <c r="A59" s="10">
        <v>43</v>
      </c>
      <c r="B59" s="8">
        <v>2021</v>
      </c>
      <c r="C59" s="157">
        <v>352</v>
      </c>
      <c r="D59" s="172" t="s">
        <v>63</v>
      </c>
      <c r="E59" s="158" t="s">
        <v>35</v>
      </c>
      <c r="F59" s="159">
        <v>1558.3454082034939</v>
      </c>
      <c r="G59" s="159">
        <v>28.586143307039997</v>
      </c>
      <c r="H59" s="159">
        <v>685.66942822399994</v>
      </c>
      <c r="I59" s="159">
        <v>8.5549992599700033</v>
      </c>
      <c r="J59" s="159">
        <f>G59+I59</f>
        <v>37.14114256701</v>
      </c>
      <c r="K59" s="159">
        <f t="shared" si="1"/>
        <v>2.4</v>
      </c>
      <c r="L59" s="159">
        <v>2.0974274348667334</v>
      </c>
      <c r="M59" s="160">
        <v>44</v>
      </c>
      <c r="N59" s="159">
        <v>0.46999999999999975</v>
      </c>
      <c r="O59" s="159">
        <f>L59+N59</f>
        <v>2.5674274348667332</v>
      </c>
      <c r="P59" s="20"/>
      <c r="Q59" s="11"/>
      <c r="R59" s="12"/>
      <c r="S59" s="12"/>
    </row>
    <row r="60" spans="1:19" ht="27" x14ac:dyDescent="0.25">
      <c r="A60" s="10">
        <v>44</v>
      </c>
      <c r="B60" s="8">
        <v>2021</v>
      </c>
      <c r="C60" s="157">
        <v>353</v>
      </c>
      <c r="D60" s="172" t="s">
        <v>64</v>
      </c>
      <c r="E60" s="158" t="s">
        <v>45</v>
      </c>
      <c r="F60" s="159">
        <v>1085.8063270765044</v>
      </c>
      <c r="G60" s="159">
        <v>0</v>
      </c>
      <c r="H60" s="159">
        <v>222.03629799999999</v>
      </c>
      <c r="I60" s="159">
        <v>0</v>
      </c>
      <c r="J60" s="159">
        <f>G60+I60</f>
        <v>0</v>
      </c>
      <c r="K60" s="159">
        <f t="shared" si="1"/>
        <v>0</v>
      </c>
      <c r="L60" s="159">
        <v>0</v>
      </c>
      <c r="M60" s="160">
        <v>20.45</v>
      </c>
      <c r="N60" s="159">
        <v>0</v>
      </c>
      <c r="O60" s="159">
        <f>L60+N60</f>
        <v>0</v>
      </c>
      <c r="P60" s="20"/>
      <c r="Q60" s="11"/>
      <c r="R60" s="12"/>
      <c r="S60" s="12"/>
    </row>
    <row r="61" spans="1:19" ht="27" x14ac:dyDescent="0.25">
      <c r="A61" s="10">
        <v>45</v>
      </c>
      <c r="B61" s="8">
        <v>2021</v>
      </c>
      <c r="C61" s="157">
        <v>354</v>
      </c>
      <c r="D61" s="172" t="s">
        <v>65</v>
      </c>
      <c r="E61" s="158" t="s">
        <v>45</v>
      </c>
      <c r="F61" s="159">
        <v>2394.5091770834865</v>
      </c>
      <c r="G61" s="159">
        <v>0</v>
      </c>
      <c r="H61" s="159">
        <v>2051.374490528</v>
      </c>
      <c r="I61" s="159">
        <v>0</v>
      </c>
      <c r="J61" s="159">
        <f>G61+I61</f>
        <v>0</v>
      </c>
      <c r="K61" s="159">
        <f t="shared" si="1"/>
        <v>0</v>
      </c>
      <c r="L61" s="159">
        <v>0</v>
      </c>
      <c r="M61" s="160">
        <v>85.67</v>
      </c>
      <c r="N61" s="159">
        <v>0</v>
      </c>
      <c r="O61" s="159">
        <f>L61+N61</f>
        <v>0</v>
      </c>
      <c r="P61" s="20"/>
      <c r="Q61" s="11"/>
      <c r="R61" s="12"/>
      <c r="S61" s="12"/>
    </row>
    <row r="62" spans="1:19" ht="27" x14ac:dyDescent="0.25">
      <c r="A62" s="10">
        <v>46</v>
      </c>
      <c r="B62" s="8">
        <v>2021</v>
      </c>
      <c r="C62" s="157">
        <v>355</v>
      </c>
      <c r="D62" s="172" t="s">
        <v>66</v>
      </c>
      <c r="E62" s="158" t="s">
        <v>45</v>
      </c>
      <c r="F62" s="159">
        <v>2488.1667152217346</v>
      </c>
      <c r="G62" s="159">
        <v>0</v>
      </c>
      <c r="H62" s="159">
        <v>1322.7957170560001</v>
      </c>
      <c r="I62" s="159">
        <v>0</v>
      </c>
      <c r="J62" s="159">
        <f>G62+I62</f>
        <v>0</v>
      </c>
      <c r="K62" s="159">
        <f t="shared" si="1"/>
        <v>0</v>
      </c>
      <c r="L62" s="159">
        <v>0</v>
      </c>
      <c r="M62" s="160">
        <v>53.16</v>
      </c>
      <c r="N62" s="159">
        <v>0</v>
      </c>
      <c r="O62" s="159">
        <f>L62+N62</f>
        <v>0</v>
      </c>
      <c r="P62" s="20"/>
      <c r="Q62" s="11"/>
      <c r="R62" s="12"/>
      <c r="S62" s="12"/>
    </row>
    <row r="63" spans="1:19" x14ac:dyDescent="0.25">
      <c r="A63" s="10">
        <v>47</v>
      </c>
      <c r="C63" s="157"/>
      <c r="D63" s="162" t="s">
        <v>67</v>
      </c>
      <c r="E63" s="158"/>
      <c r="F63" s="156">
        <f>SUBTOTAL(9,F64:F67)</f>
        <v>21796.486927599981</v>
      </c>
      <c r="G63" s="156">
        <f>SUBTOTAL(9,G64:G67)</f>
        <v>0</v>
      </c>
      <c r="H63" s="156">
        <f>SUBTOTAL(9,H64:H67)</f>
        <v>6732.4535363359992</v>
      </c>
      <c r="I63" s="156">
        <f>SUBTOTAL(9,I64:I67)</f>
        <v>0</v>
      </c>
      <c r="J63" s="156">
        <f>SUBTOTAL(9,J64:J67)</f>
        <v>0</v>
      </c>
      <c r="K63" s="156">
        <f t="shared" si="1"/>
        <v>0</v>
      </c>
      <c r="L63" s="159"/>
      <c r="M63" s="160"/>
      <c r="N63" s="159"/>
      <c r="O63" s="159"/>
      <c r="P63" s="20"/>
      <c r="Q63" s="11"/>
      <c r="R63" s="12"/>
    </row>
    <row r="64" spans="1:19" ht="27" x14ac:dyDescent="0.25">
      <c r="A64" s="10">
        <v>48</v>
      </c>
      <c r="B64" s="8">
        <v>2022</v>
      </c>
      <c r="C64" s="157">
        <v>356</v>
      </c>
      <c r="D64" s="172" t="s">
        <v>68</v>
      </c>
      <c r="E64" s="158" t="s">
        <v>45</v>
      </c>
      <c r="F64" s="159">
        <v>1704.2704448</v>
      </c>
      <c r="G64" s="159">
        <v>0</v>
      </c>
      <c r="H64" s="159">
        <v>1123.6039232000001</v>
      </c>
      <c r="I64" s="159">
        <v>0</v>
      </c>
      <c r="J64" s="159">
        <f>G64+I64</f>
        <v>0</v>
      </c>
      <c r="K64" s="159">
        <f t="shared" si="1"/>
        <v>0</v>
      </c>
      <c r="L64" s="159">
        <v>0</v>
      </c>
      <c r="M64" s="160">
        <v>65.930000000000007</v>
      </c>
      <c r="N64" s="159">
        <v>0</v>
      </c>
      <c r="O64" s="159">
        <f>L64+N64</f>
        <v>0</v>
      </c>
      <c r="P64" s="20"/>
      <c r="Q64" s="11"/>
      <c r="R64" s="12"/>
      <c r="S64" s="12"/>
    </row>
    <row r="65" spans="1:19" ht="27" x14ac:dyDescent="0.25">
      <c r="A65" s="10">
        <v>49</v>
      </c>
      <c r="B65" s="8">
        <v>2022</v>
      </c>
      <c r="C65" s="157">
        <v>357</v>
      </c>
      <c r="D65" s="172" t="s">
        <v>69</v>
      </c>
      <c r="E65" s="158" t="s">
        <v>45</v>
      </c>
      <c r="F65" s="159">
        <v>1616.6774271999998</v>
      </c>
      <c r="G65" s="159">
        <v>0</v>
      </c>
      <c r="H65" s="159">
        <v>1068.8642623999999</v>
      </c>
      <c r="I65" s="159">
        <v>0</v>
      </c>
      <c r="J65" s="159">
        <f>G65+I65</f>
        <v>0</v>
      </c>
      <c r="K65" s="159">
        <f t="shared" si="1"/>
        <v>0</v>
      </c>
      <c r="L65" s="159">
        <v>0</v>
      </c>
      <c r="M65" s="160">
        <v>66.11</v>
      </c>
      <c r="N65" s="159">
        <v>0</v>
      </c>
      <c r="O65" s="159">
        <f>L65+N65</f>
        <v>0</v>
      </c>
      <c r="P65" s="20"/>
      <c r="Q65" s="11"/>
      <c r="R65" s="12"/>
      <c r="S65" s="12"/>
    </row>
    <row r="66" spans="1:19" ht="27" x14ac:dyDescent="0.25">
      <c r="A66" s="10">
        <v>50</v>
      </c>
      <c r="B66" s="8">
        <v>2022</v>
      </c>
      <c r="C66" s="157">
        <v>358</v>
      </c>
      <c r="D66" s="172" t="s">
        <v>70</v>
      </c>
      <c r="E66" s="158" t="s">
        <v>45</v>
      </c>
      <c r="F66" s="159">
        <v>5795.8672787634869</v>
      </c>
      <c r="G66" s="159">
        <v>0</v>
      </c>
      <c r="H66" s="159">
        <v>2162.1297051199999</v>
      </c>
      <c r="I66" s="159">
        <v>0</v>
      </c>
      <c r="J66" s="159">
        <f>G66+I66</f>
        <v>0</v>
      </c>
      <c r="K66" s="159">
        <f t="shared" si="1"/>
        <v>0</v>
      </c>
      <c r="L66" s="159">
        <v>0</v>
      </c>
      <c r="M66" s="160">
        <v>23.14</v>
      </c>
      <c r="N66" s="159">
        <v>0</v>
      </c>
      <c r="O66" s="159">
        <f>L66+N66</f>
        <v>0</v>
      </c>
      <c r="P66" s="20"/>
      <c r="Q66" s="11"/>
      <c r="R66" s="12"/>
      <c r="S66" s="12"/>
    </row>
    <row r="67" spans="1:19" ht="27" x14ac:dyDescent="0.25">
      <c r="A67" s="10">
        <v>51</v>
      </c>
      <c r="B67" s="8">
        <v>2022</v>
      </c>
      <c r="C67" s="157">
        <v>359</v>
      </c>
      <c r="D67" s="172" t="s">
        <v>71</v>
      </c>
      <c r="E67" s="158" t="s">
        <v>45</v>
      </c>
      <c r="F67" s="159">
        <v>12679.671776836496</v>
      </c>
      <c r="G67" s="159">
        <v>0</v>
      </c>
      <c r="H67" s="159">
        <v>2377.8556456159999</v>
      </c>
      <c r="I67" s="159">
        <v>0</v>
      </c>
      <c r="J67" s="159">
        <f>G67+I67</f>
        <v>0</v>
      </c>
      <c r="K67" s="159">
        <f t="shared" si="1"/>
        <v>0</v>
      </c>
      <c r="L67" s="159">
        <v>0</v>
      </c>
      <c r="M67" s="160">
        <v>22.43</v>
      </c>
      <c r="N67" s="159">
        <v>0</v>
      </c>
      <c r="O67" s="159">
        <f>L67+N67</f>
        <v>0</v>
      </c>
      <c r="P67" s="20"/>
      <c r="Q67" s="11"/>
      <c r="R67" s="12"/>
      <c r="S67" s="12"/>
    </row>
    <row r="68" spans="1:19" x14ac:dyDescent="0.25">
      <c r="A68" s="10">
        <v>52</v>
      </c>
      <c r="C68" s="157"/>
      <c r="D68" s="162" t="s">
        <v>72</v>
      </c>
      <c r="E68" s="158"/>
      <c r="F68" s="156">
        <f>SUBTOTAL(9,F69:F72)</f>
        <v>815.6989301530075</v>
      </c>
      <c r="G68" s="156">
        <f>SUBTOTAL(9,G69:G72)</f>
        <v>0</v>
      </c>
      <c r="H68" s="156">
        <f>SUBTOTAL(9,H69:H72)</f>
        <v>0.73918345600000002</v>
      </c>
      <c r="I68" s="156">
        <f>SUBTOTAL(9,I69:I72)</f>
        <v>0</v>
      </c>
      <c r="J68" s="156">
        <f>SUBTOTAL(9,J69:J72)</f>
        <v>0</v>
      </c>
      <c r="K68" s="156">
        <f t="shared" si="1"/>
        <v>0</v>
      </c>
      <c r="L68" s="159"/>
      <c r="M68" s="160"/>
      <c r="N68" s="159"/>
      <c r="O68" s="159"/>
      <c r="P68" s="20"/>
      <c r="Q68" s="11"/>
      <c r="R68" s="12"/>
    </row>
    <row r="69" spans="1:19" x14ac:dyDescent="0.25">
      <c r="A69" s="10">
        <v>53</v>
      </c>
      <c r="C69" s="157">
        <v>360</v>
      </c>
      <c r="D69" s="167" t="s">
        <v>762</v>
      </c>
      <c r="E69" s="158" t="s">
        <v>73</v>
      </c>
      <c r="F69" s="159">
        <v>176.56825227650444</v>
      </c>
      <c r="G69" s="159">
        <v>0</v>
      </c>
      <c r="H69" s="159">
        <v>0</v>
      </c>
      <c r="I69" s="159">
        <v>0</v>
      </c>
      <c r="J69" s="159">
        <f>G69+I69</f>
        <v>0</v>
      </c>
      <c r="K69" s="159">
        <f t="shared" si="1"/>
        <v>0</v>
      </c>
      <c r="L69" s="159">
        <v>0</v>
      </c>
      <c r="M69" s="160">
        <v>0</v>
      </c>
      <c r="N69" s="159">
        <v>0</v>
      </c>
      <c r="O69" s="159">
        <f>L69+N69</f>
        <v>0</v>
      </c>
      <c r="P69" s="20"/>
      <c r="Q69" s="11"/>
      <c r="R69" s="12"/>
    </row>
    <row r="70" spans="1:19" x14ac:dyDescent="0.25">
      <c r="A70" s="10">
        <v>54</v>
      </c>
      <c r="C70" s="157">
        <v>361</v>
      </c>
      <c r="D70" s="167" t="s">
        <v>763</v>
      </c>
      <c r="E70" s="158" t="s">
        <v>73</v>
      </c>
      <c r="F70" s="159">
        <v>262.38098514174692</v>
      </c>
      <c r="G70" s="159">
        <v>0</v>
      </c>
      <c r="H70" s="159">
        <v>0</v>
      </c>
      <c r="I70" s="159">
        <v>0</v>
      </c>
      <c r="J70" s="159">
        <f>G70+I70</f>
        <v>0</v>
      </c>
      <c r="K70" s="159">
        <f t="shared" si="1"/>
        <v>0</v>
      </c>
      <c r="L70" s="159">
        <v>0</v>
      </c>
      <c r="M70" s="160">
        <v>0</v>
      </c>
      <c r="N70" s="159">
        <v>0</v>
      </c>
      <c r="O70" s="159">
        <f>L70+N70</f>
        <v>0</v>
      </c>
      <c r="P70" s="20"/>
      <c r="Q70" s="11"/>
      <c r="R70" s="12"/>
    </row>
    <row r="71" spans="1:19" x14ac:dyDescent="0.25">
      <c r="A71" s="10">
        <v>55</v>
      </c>
      <c r="C71" s="157">
        <v>362</v>
      </c>
      <c r="D71" s="167" t="s">
        <v>764</v>
      </c>
      <c r="E71" s="158" t="s">
        <v>73</v>
      </c>
      <c r="F71" s="159">
        <v>167.33349531650478</v>
      </c>
      <c r="G71" s="159">
        <v>0</v>
      </c>
      <c r="H71" s="159">
        <v>0</v>
      </c>
      <c r="I71" s="159">
        <v>0</v>
      </c>
      <c r="J71" s="159">
        <f>G71+I71</f>
        <v>0</v>
      </c>
      <c r="K71" s="159">
        <f t="shared" si="1"/>
        <v>0</v>
      </c>
      <c r="L71" s="159">
        <v>0</v>
      </c>
      <c r="M71" s="160">
        <v>0</v>
      </c>
      <c r="N71" s="159">
        <v>0</v>
      </c>
      <c r="O71" s="159">
        <f>L71+N71</f>
        <v>0</v>
      </c>
      <c r="P71" s="20"/>
      <c r="Q71" s="11"/>
      <c r="R71" s="12"/>
    </row>
    <row r="72" spans="1:19" x14ac:dyDescent="0.25">
      <c r="A72" s="10">
        <v>56</v>
      </c>
      <c r="C72" s="157">
        <v>363</v>
      </c>
      <c r="D72" s="167" t="s">
        <v>74</v>
      </c>
      <c r="E72" s="158" t="s">
        <v>73</v>
      </c>
      <c r="F72" s="159">
        <v>209.41619741825136</v>
      </c>
      <c r="G72" s="159">
        <v>0</v>
      </c>
      <c r="H72" s="159">
        <v>0.73918345600000002</v>
      </c>
      <c r="I72" s="159">
        <v>0</v>
      </c>
      <c r="J72" s="159">
        <f>G72+I72</f>
        <v>0</v>
      </c>
      <c r="K72" s="159">
        <f t="shared" si="1"/>
        <v>0</v>
      </c>
      <c r="L72" s="159">
        <v>0</v>
      </c>
      <c r="M72" s="160">
        <v>0</v>
      </c>
      <c r="N72" s="159">
        <v>0</v>
      </c>
      <c r="O72" s="159">
        <f>L72+N72</f>
        <v>0</v>
      </c>
      <c r="P72" s="20"/>
      <c r="Q72" s="11"/>
      <c r="R72" s="12"/>
    </row>
    <row r="73" spans="1:19" x14ac:dyDescent="0.25">
      <c r="A73" s="10">
        <v>58</v>
      </c>
      <c r="B73" s="8"/>
      <c r="C73" s="154"/>
      <c r="D73" s="155" t="s">
        <v>75</v>
      </c>
      <c r="E73" s="158"/>
      <c r="F73" s="156">
        <f>+F76+F74</f>
        <v>48212.639180152953</v>
      </c>
      <c r="G73" s="156">
        <f>+G76+G74</f>
        <v>9073.3757878719989</v>
      </c>
      <c r="H73" s="156">
        <f>+H76+H74</f>
        <v>512.16</v>
      </c>
      <c r="I73" s="156">
        <f>+I76+I74</f>
        <v>0</v>
      </c>
      <c r="J73" s="156">
        <f>+J76+J74</f>
        <v>9073.3757878719989</v>
      </c>
      <c r="K73" s="156">
        <f>ROUND((J73/F73)*100,1)</f>
        <v>18.8</v>
      </c>
      <c r="L73" s="156"/>
      <c r="M73" s="160"/>
      <c r="N73" s="159"/>
      <c r="O73" s="159"/>
      <c r="P73" s="20"/>
      <c r="Q73" s="11"/>
      <c r="R73" s="12"/>
    </row>
    <row r="74" spans="1:19" s="1" customFormat="1" x14ac:dyDescent="0.25">
      <c r="A74" s="10">
        <v>60</v>
      </c>
      <c r="B74" s="8"/>
      <c r="C74" s="154"/>
      <c r="D74" s="155" t="s">
        <v>76</v>
      </c>
      <c r="E74" s="158"/>
      <c r="F74" s="156">
        <f>SUM(F75)</f>
        <v>9609.0576577599986</v>
      </c>
      <c r="G74" s="156">
        <f>SUM(G75)</f>
        <v>2673.4751999999999</v>
      </c>
      <c r="H74" s="156">
        <f>SUM(H75)</f>
        <v>0</v>
      </c>
      <c r="I74" s="156">
        <f>SUM(I75)</f>
        <v>0</v>
      </c>
      <c r="J74" s="156">
        <f>SUM(J75)</f>
        <v>2673.4751999999999</v>
      </c>
      <c r="K74" s="156">
        <f>ROUND((J74/F74)*100,1)</f>
        <v>27.8</v>
      </c>
      <c r="L74" s="156"/>
      <c r="M74" s="160"/>
      <c r="N74" s="156"/>
      <c r="O74" s="159"/>
      <c r="P74" s="20"/>
      <c r="Q74" s="11"/>
      <c r="R74" s="12"/>
    </row>
    <row r="75" spans="1:19" x14ac:dyDescent="0.25">
      <c r="A75" s="10">
        <v>61</v>
      </c>
      <c r="B75" s="8">
        <v>2011</v>
      </c>
      <c r="C75" s="157">
        <v>40</v>
      </c>
      <c r="D75" s="161" t="s">
        <v>765</v>
      </c>
      <c r="E75" s="158" t="s">
        <v>27</v>
      </c>
      <c r="F75" s="159">
        <v>9609.0576577599986</v>
      </c>
      <c r="G75" s="159">
        <v>2673.4751999999999</v>
      </c>
      <c r="H75" s="159">
        <v>0</v>
      </c>
      <c r="I75" s="159">
        <v>0</v>
      </c>
      <c r="J75" s="159">
        <f>G75+I75</f>
        <v>2673.4751999999999</v>
      </c>
      <c r="K75" s="159">
        <f>ROUND((J75/F75)*100,1)</f>
        <v>27.8</v>
      </c>
      <c r="L75" s="159">
        <v>34.5</v>
      </c>
      <c r="M75" s="160">
        <v>0</v>
      </c>
      <c r="N75" s="159">
        <v>0</v>
      </c>
      <c r="O75" s="159">
        <f>L75+N75</f>
        <v>34.5</v>
      </c>
      <c r="P75" s="20"/>
      <c r="Q75" s="11"/>
      <c r="R75" s="12"/>
      <c r="S75" s="12"/>
    </row>
    <row r="76" spans="1:19" s="1" customFormat="1" x14ac:dyDescent="0.25">
      <c r="A76" s="10">
        <v>62</v>
      </c>
      <c r="B76" s="8"/>
      <c r="C76" s="154"/>
      <c r="D76" s="155" t="s">
        <v>77</v>
      </c>
      <c r="E76" s="158"/>
      <c r="F76" s="156">
        <f>SUM(F77:F78)</f>
        <v>38603.581522392953</v>
      </c>
      <c r="G76" s="156">
        <f>SUM(G77:G78)</f>
        <v>6399.900587872</v>
      </c>
      <c r="H76" s="156">
        <f>SUM(H77:H78)</f>
        <v>512.16</v>
      </c>
      <c r="I76" s="156">
        <f>SUM(I77:I78)</f>
        <v>0</v>
      </c>
      <c r="J76" s="156">
        <f>SUM(J77:J78)</f>
        <v>6399.900587872</v>
      </c>
      <c r="K76" s="156">
        <f>ROUND((J76/F76)*100,1)</f>
        <v>16.600000000000001</v>
      </c>
      <c r="L76" s="156"/>
      <c r="M76" s="160"/>
      <c r="N76" s="156"/>
      <c r="O76" s="159"/>
      <c r="P76" s="20"/>
      <c r="Q76" s="11"/>
      <c r="R76" s="12"/>
    </row>
    <row r="77" spans="1:19" x14ac:dyDescent="0.25">
      <c r="A77" s="10">
        <v>63</v>
      </c>
      <c r="B77" s="8">
        <v>2013</v>
      </c>
      <c r="C77" s="157">
        <v>45</v>
      </c>
      <c r="D77" s="161" t="s">
        <v>766</v>
      </c>
      <c r="E77" s="158" t="s">
        <v>35</v>
      </c>
      <c r="F77" s="159">
        <v>10770.272459956495</v>
      </c>
      <c r="G77" s="159">
        <v>6399.900587872</v>
      </c>
      <c r="H77" s="159">
        <v>0</v>
      </c>
      <c r="I77" s="159">
        <v>0</v>
      </c>
      <c r="J77" s="159">
        <f>G77+I77</f>
        <v>6399.900587872</v>
      </c>
      <c r="K77" s="159">
        <f>ROUND((J77/F77)*100,1)</f>
        <v>59.4</v>
      </c>
      <c r="L77" s="159">
        <v>100</v>
      </c>
      <c r="M77" s="160">
        <v>0</v>
      </c>
      <c r="N77" s="159">
        <v>0</v>
      </c>
      <c r="O77" s="159">
        <f>L77+N77</f>
        <v>100</v>
      </c>
      <c r="P77" s="20"/>
      <c r="Q77" s="11"/>
      <c r="R77" s="12"/>
      <c r="S77" s="12"/>
    </row>
    <row r="78" spans="1:19" ht="27.75" thickBot="1" x14ac:dyDescent="0.3">
      <c r="A78" s="10">
        <v>64</v>
      </c>
      <c r="B78" s="8">
        <v>2013</v>
      </c>
      <c r="C78" s="168">
        <v>303</v>
      </c>
      <c r="D78" s="173" t="s">
        <v>78</v>
      </c>
      <c r="E78" s="169" t="s">
        <v>45</v>
      </c>
      <c r="F78" s="170">
        <v>27833.309062436459</v>
      </c>
      <c r="G78" s="170">
        <v>0</v>
      </c>
      <c r="H78" s="170">
        <v>512.16</v>
      </c>
      <c r="I78" s="170">
        <v>0</v>
      </c>
      <c r="J78" s="170">
        <f>G78+I78</f>
        <v>0</v>
      </c>
      <c r="K78" s="170">
        <f>ROUND((J78/F78)*100,1)</f>
        <v>0</v>
      </c>
      <c r="L78" s="170">
        <v>0</v>
      </c>
      <c r="M78" s="171">
        <v>5</v>
      </c>
      <c r="N78" s="170">
        <v>0</v>
      </c>
      <c r="O78" s="170">
        <f>L78+N78</f>
        <v>0</v>
      </c>
      <c r="P78" s="20"/>
      <c r="Q78" s="11"/>
      <c r="R78" s="12"/>
      <c r="S78" s="12"/>
    </row>
    <row r="79" spans="1:19" ht="12.75" customHeight="1" x14ac:dyDescent="0.25">
      <c r="A79" s="10"/>
      <c r="B79" s="8"/>
      <c r="C79" s="136" t="s">
        <v>741</v>
      </c>
      <c r="D79" s="140"/>
      <c r="E79" s="137"/>
      <c r="F79" s="138"/>
      <c r="G79" s="138"/>
      <c r="H79" s="138"/>
      <c r="I79" s="138"/>
      <c r="J79" s="138"/>
      <c r="K79" s="138"/>
      <c r="L79" s="138"/>
      <c r="M79" s="139"/>
      <c r="N79" s="138"/>
      <c r="O79" s="138"/>
      <c r="P79" s="20"/>
      <c r="Q79" s="11"/>
      <c r="R79" s="12"/>
      <c r="S79" s="12"/>
    </row>
    <row r="80" spans="1:19" ht="14.25" customHeight="1" x14ac:dyDescent="0.25">
      <c r="A80" s="10">
        <v>66</v>
      </c>
      <c r="B80" s="8"/>
      <c r="C80" s="141" t="s">
        <v>742</v>
      </c>
      <c r="D80" s="141"/>
      <c r="E80" s="141"/>
      <c r="F80" s="141"/>
      <c r="G80" s="141"/>
      <c r="H80" s="141"/>
      <c r="I80" s="141"/>
      <c r="J80" s="141"/>
      <c r="K80" s="141"/>
      <c r="L80" s="141"/>
      <c r="M80" s="141"/>
      <c r="N80" s="141"/>
      <c r="O80" s="141"/>
      <c r="Q80" s="13"/>
    </row>
    <row r="81" spans="1:17" ht="12" customHeight="1" x14ac:dyDescent="0.25">
      <c r="A81" s="10">
        <v>67</v>
      </c>
      <c r="B81" s="1"/>
      <c r="C81" s="142" t="s">
        <v>743</v>
      </c>
      <c r="D81" s="142"/>
      <c r="E81" s="142"/>
      <c r="F81" s="142"/>
      <c r="G81" s="142"/>
      <c r="H81" s="142"/>
      <c r="I81" s="142"/>
      <c r="J81" s="142"/>
      <c r="K81" s="142"/>
      <c r="L81" s="142"/>
      <c r="M81" s="142"/>
      <c r="N81" s="142"/>
      <c r="O81" s="142"/>
      <c r="Q81" s="13"/>
    </row>
    <row r="82" spans="1:17" ht="28.5" customHeight="1" x14ac:dyDescent="0.25">
      <c r="C82" s="143" t="s">
        <v>740</v>
      </c>
      <c r="D82" s="143"/>
      <c r="E82" s="143"/>
      <c r="F82" s="143"/>
      <c r="G82" s="143"/>
      <c r="H82" s="143"/>
      <c r="I82" s="143"/>
      <c r="J82" s="143"/>
      <c r="K82" s="143"/>
      <c r="L82" s="143"/>
      <c r="M82" s="143"/>
      <c r="N82" s="143"/>
      <c r="O82" s="143"/>
    </row>
    <row r="83" spans="1:17" x14ac:dyDescent="0.25">
      <c r="C83" s="141" t="s">
        <v>79</v>
      </c>
      <c r="D83" s="141"/>
      <c r="E83" s="141"/>
      <c r="F83" s="141"/>
      <c r="G83" s="141"/>
      <c r="H83" s="141"/>
      <c r="I83" s="141"/>
      <c r="J83" s="141"/>
      <c r="K83" s="141"/>
      <c r="L83" s="141"/>
      <c r="M83" s="141"/>
      <c r="N83" s="141"/>
      <c r="O83" s="141"/>
      <c r="Q83"/>
    </row>
    <row r="84" spans="1:17" x14ac:dyDescent="0.25">
      <c r="C84" s="144"/>
      <c r="D84" s="145"/>
      <c r="E84" s="146"/>
      <c r="F84" s="147"/>
      <c r="G84" s="147"/>
      <c r="H84" s="147"/>
      <c r="I84" s="147"/>
      <c r="J84" s="147"/>
      <c r="K84" s="148"/>
      <c r="L84" s="148"/>
      <c r="M84" s="148"/>
      <c r="N84" s="148"/>
      <c r="O84" s="148"/>
      <c r="Q84"/>
    </row>
    <row r="85" spans="1:17" x14ac:dyDescent="0.25">
      <c r="C85" s="144"/>
      <c r="D85" s="148"/>
      <c r="E85" s="149"/>
      <c r="F85" s="147"/>
      <c r="G85" s="147"/>
      <c r="H85" s="147"/>
      <c r="I85" s="147"/>
      <c r="J85" s="147"/>
      <c r="K85" s="148"/>
      <c r="L85" s="148"/>
      <c r="M85" s="148"/>
      <c r="N85" s="148"/>
      <c r="O85" s="148"/>
      <c r="Q85"/>
    </row>
    <row r="86" spans="1:17" x14ac:dyDescent="0.25">
      <c r="C86" s="144"/>
      <c r="D86" s="148"/>
      <c r="E86" s="149"/>
      <c r="F86" s="147"/>
      <c r="G86" s="147"/>
      <c r="H86" s="147"/>
      <c r="I86" s="147"/>
      <c r="J86" s="147"/>
      <c r="K86" s="148"/>
      <c r="L86" s="148"/>
      <c r="M86" s="148"/>
      <c r="N86" s="148"/>
      <c r="O86" s="148"/>
      <c r="Q86"/>
    </row>
    <row r="87" spans="1:17" x14ac:dyDescent="0.25">
      <c r="C87" s="144"/>
      <c r="D87" s="148"/>
      <c r="E87" s="149"/>
      <c r="F87" s="147"/>
      <c r="G87" s="147"/>
      <c r="H87" s="147"/>
      <c r="I87" s="147"/>
      <c r="J87" s="147"/>
      <c r="K87" s="148"/>
      <c r="L87" s="148"/>
      <c r="M87" s="148"/>
      <c r="N87" s="148"/>
      <c r="O87" s="148"/>
      <c r="Q87"/>
    </row>
    <row r="88" spans="1:17" x14ac:dyDescent="0.25">
      <c r="C88" s="144"/>
      <c r="D88" s="148"/>
      <c r="E88" s="146"/>
      <c r="F88" s="147"/>
      <c r="G88" s="147"/>
      <c r="H88" s="147"/>
      <c r="I88" s="147"/>
      <c r="J88" s="147"/>
      <c r="K88" s="148"/>
      <c r="L88" s="148"/>
      <c r="M88" s="148"/>
      <c r="N88" s="148"/>
      <c r="O88" s="148"/>
      <c r="Q88"/>
    </row>
    <row r="89" spans="1:17" x14ac:dyDescent="0.25">
      <c r="C89" s="144"/>
      <c r="D89" s="148"/>
      <c r="E89" s="146"/>
      <c r="F89" s="147"/>
      <c r="G89" s="147"/>
      <c r="H89" s="147"/>
      <c r="I89" s="147"/>
      <c r="J89" s="147"/>
      <c r="K89" s="148"/>
      <c r="L89" s="148"/>
      <c r="M89" s="148"/>
      <c r="N89" s="148"/>
      <c r="O89" s="148"/>
      <c r="Q89"/>
    </row>
    <row r="90" spans="1:17" x14ac:dyDescent="0.25">
      <c r="C90" s="144"/>
      <c r="D90" s="148"/>
      <c r="E90" s="150"/>
      <c r="F90" s="147"/>
      <c r="G90" s="147"/>
      <c r="H90" s="147"/>
      <c r="I90" s="147"/>
      <c r="J90" s="147"/>
      <c r="K90" s="148"/>
      <c r="L90" s="148"/>
      <c r="M90" s="148"/>
      <c r="N90" s="148"/>
      <c r="O90" s="148"/>
      <c r="Q90"/>
    </row>
    <row r="91" spans="1:17" x14ac:dyDescent="0.25">
      <c r="C91" s="144"/>
      <c r="D91" s="148"/>
      <c r="E91" s="146"/>
      <c r="F91" s="147"/>
      <c r="G91" s="147"/>
      <c r="H91" s="147"/>
      <c r="I91" s="147"/>
      <c r="J91" s="147"/>
      <c r="K91" s="148"/>
      <c r="L91" s="148"/>
      <c r="M91" s="148"/>
      <c r="N91" s="148"/>
      <c r="O91" s="148"/>
      <c r="Q91"/>
    </row>
    <row r="92" spans="1:17" x14ac:dyDescent="0.25">
      <c r="C92" s="144"/>
      <c r="D92" s="148"/>
      <c r="E92" s="149"/>
      <c r="F92" s="147"/>
      <c r="G92" s="147"/>
      <c r="H92" s="147"/>
      <c r="I92" s="147"/>
      <c r="J92" s="147"/>
      <c r="K92" s="148"/>
      <c r="L92" s="148"/>
      <c r="M92" s="148"/>
      <c r="N92" s="148"/>
      <c r="O92" s="148"/>
      <c r="Q92"/>
    </row>
    <row r="93" spans="1:17" x14ac:dyDescent="0.25">
      <c r="C93" s="144"/>
      <c r="D93" s="148"/>
      <c r="E93" s="149"/>
      <c r="F93" s="147"/>
      <c r="G93" s="147"/>
      <c r="H93" s="147"/>
      <c r="I93" s="147"/>
      <c r="J93" s="147"/>
      <c r="K93" s="148"/>
      <c r="L93" s="148"/>
      <c r="M93" s="148"/>
      <c r="N93" s="148"/>
      <c r="O93" s="148"/>
      <c r="Q93"/>
    </row>
    <row r="94" spans="1:17" x14ac:dyDescent="0.25">
      <c r="E94" s="16"/>
      <c r="F94" s="14"/>
      <c r="G94" s="14"/>
      <c r="H94" s="14"/>
      <c r="I94" s="14"/>
      <c r="J94" s="14"/>
      <c r="Q94"/>
    </row>
  </sheetData>
  <mergeCells count="19">
    <mergeCell ref="A1:D1"/>
    <mergeCell ref="A2:K2"/>
    <mergeCell ref="A3:F3"/>
    <mergeCell ref="G3:K3"/>
    <mergeCell ref="L3:N3"/>
    <mergeCell ref="C80:O80"/>
    <mergeCell ref="C81:O81"/>
    <mergeCell ref="C82:O82"/>
    <mergeCell ref="C83:O83"/>
    <mergeCell ref="C9:C11"/>
    <mergeCell ref="D9:D11"/>
    <mergeCell ref="E9:E11"/>
    <mergeCell ref="F9:F11"/>
    <mergeCell ref="G9:K9"/>
    <mergeCell ref="L9:O9"/>
    <mergeCell ref="G10:G11"/>
    <mergeCell ref="H10:K10"/>
    <mergeCell ref="L10:L11"/>
    <mergeCell ref="M10:O10"/>
  </mergeCells>
  <conditionalFormatting sqref="A68 A71:A72">
    <cfRule type="duplicateValues" dxfId="14" priority="13" stopIfTrue="1"/>
  </conditionalFormatting>
  <conditionalFormatting sqref="A69:A70">
    <cfRule type="duplicateValues" dxfId="13" priority="11" stopIfTrue="1"/>
  </conditionalFormatting>
  <conditionalFormatting sqref="C68 C71:C72">
    <cfRule type="duplicateValues" dxfId="12" priority="12"/>
  </conditionalFormatting>
  <conditionalFormatting sqref="C69:C70">
    <cfRule type="duplicateValues" dxfId="11" priority="10"/>
  </conditionalFormatting>
  <conditionalFormatting sqref="C80">
    <cfRule type="duplicateValues" dxfId="10" priority="5"/>
    <cfRule type="duplicateValues" dxfId="9" priority="6"/>
  </conditionalFormatting>
  <conditionalFormatting sqref="C84:C1048576 C4:C12 C73:C79 C14:C67">
    <cfRule type="duplicateValues" dxfId="8" priority="16"/>
  </conditionalFormatting>
  <conditionalFormatting sqref="G19:G25 G27:G57">
    <cfRule type="cellIs" dxfId="7" priority="15" operator="equal">
      <formula>$G$17</formula>
    </cfRule>
  </conditionalFormatting>
  <conditionalFormatting sqref="K81:K83 K17:K79 O54:O83">
    <cfRule type="cellIs" dxfId="6" priority="9" stopIfTrue="1" operator="greaterThan">
      <formula>100</formula>
    </cfRule>
  </conditionalFormatting>
  <conditionalFormatting sqref="K17:K72 K74:K79">
    <cfRule type="cellIs" dxfId="5" priority="8" operator="greaterThan">
      <formula>100</formula>
    </cfRule>
  </conditionalFormatting>
  <conditionalFormatting sqref="O17:O51">
    <cfRule type="cellIs" dxfId="4" priority="14" stopIfTrue="1" operator="greaterThan">
      <formula>100</formula>
    </cfRule>
  </conditionalFormatting>
  <conditionalFormatting sqref="C80:C83">
    <cfRule type="duplicateValues" dxfId="3" priority="26"/>
  </conditionalFormatting>
  <conditionalFormatting sqref="C81:C83">
    <cfRule type="duplicateValues" dxfId="2" priority="28"/>
  </conditionalFormatting>
  <conditionalFormatting sqref="C13">
    <cfRule type="duplicateValues" dxfId="1" priority="1"/>
  </conditionalFormatting>
  <conditionalFormatting sqref="A73:A81 A17:A67">
    <cfRule type="duplicateValues" dxfId="0" priority="38" stopIfTrue="1"/>
  </conditionalFormatting>
  <pageMargins left="0.70866141732283472" right="0.70866141732283472" top="0.74803149606299213" bottom="0.74803149606299213" header="0.31496062992125984" footer="0.31496062992125984"/>
  <pageSetup scale="63" fitToHeight="0" orientation="landscape" r:id="rId1"/>
  <rowBreaks count="1" manualBreakCount="1">
    <brk id="62" min="2" max="15" man="1"/>
  </rowBreaks>
  <ignoredErrors>
    <ignoredError sqref="E14:K14 E12:K12 L14:O14 L12:O12" numberStoredAsText="1"/>
    <ignoredError sqref="J7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89"/>
  <sheetViews>
    <sheetView showGridLines="0" zoomScaleNormal="100" zoomScaleSheetLayoutView="80" workbookViewId="0">
      <selection activeCell="Z24" sqref="Z24"/>
    </sheetView>
  </sheetViews>
  <sheetFormatPr baseColWidth="10" defaultRowHeight="15" x14ac:dyDescent="0.25"/>
  <cols>
    <col min="1" max="1" width="6.5703125" customWidth="1"/>
    <col min="2" max="2" width="5.7109375" customWidth="1"/>
    <col min="3" max="3" width="65.85546875" bestFit="1" customWidth="1"/>
    <col min="4" max="4" width="11.28515625" customWidth="1"/>
    <col min="5" max="5" width="17.7109375" bestFit="1" customWidth="1"/>
    <col min="6" max="6" width="13.28515625" bestFit="1" customWidth="1"/>
    <col min="7" max="7" width="16" bestFit="1" customWidth="1"/>
    <col min="8" max="8" width="10.140625" customWidth="1"/>
    <col min="9" max="9" width="3.28515625" customWidth="1"/>
    <col min="10" max="10" width="9.28515625" customWidth="1"/>
    <col min="11" max="11" width="17.7109375" bestFit="1" customWidth="1"/>
    <col min="12" max="12" width="13.28515625" bestFit="1" customWidth="1"/>
    <col min="13" max="13" width="13.85546875" customWidth="1"/>
    <col min="14" max="14" width="12.5703125" bestFit="1" customWidth="1"/>
    <col min="15" max="15" width="11.5703125" bestFit="1" customWidth="1"/>
    <col min="16" max="17" width="11.5703125" hidden="1" customWidth="1"/>
    <col min="18" max="18" width="12.5703125" hidden="1" customWidth="1"/>
    <col min="19" max="19" width="16" hidden="1" customWidth="1"/>
    <col min="20" max="20" width="14" hidden="1" customWidth="1"/>
    <col min="21" max="21" width="15.42578125" hidden="1" customWidth="1"/>
    <col min="22" max="23" width="11.42578125" hidden="1" customWidth="1"/>
    <col min="258" max="258" width="6.5703125" customWidth="1"/>
    <col min="259" max="259" width="5.7109375" customWidth="1"/>
    <col min="260" max="260" width="65.85546875" bestFit="1" customWidth="1"/>
    <col min="261" max="261" width="20" bestFit="1" customWidth="1"/>
    <col min="262" max="262" width="17.7109375" bestFit="1" customWidth="1"/>
    <col min="263" max="263" width="13.28515625" bestFit="1" customWidth="1"/>
    <col min="264" max="264" width="16" bestFit="1" customWidth="1"/>
    <col min="265" max="265" width="17.85546875" bestFit="1" customWidth="1"/>
    <col min="266" max="266" width="12.5703125" bestFit="1" customWidth="1"/>
    <col min="267" max="267" width="17.7109375" bestFit="1" customWidth="1"/>
    <col min="268" max="268" width="13.28515625" bestFit="1" customWidth="1"/>
    <col min="269" max="269" width="17.140625" bestFit="1" customWidth="1"/>
    <col min="270" max="270" width="12.5703125" bestFit="1" customWidth="1"/>
    <col min="271" max="271" width="11.5703125" bestFit="1" customWidth="1"/>
    <col min="272" max="279" width="0" hidden="1" customWidth="1"/>
    <col min="514" max="514" width="6.5703125" customWidth="1"/>
    <col min="515" max="515" width="5.7109375" customWidth="1"/>
    <col min="516" max="516" width="65.85546875" bestFit="1" customWidth="1"/>
    <col min="517" max="517" width="20" bestFit="1" customWidth="1"/>
    <col min="518" max="518" width="17.7109375" bestFit="1" customWidth="1"/>
    <col min="519" max="519" width="13.28515625" bestFit="1" customWidth="1"/>
    <col min="520" max="520" width="16" bestFit="1" customWidth="1"/>
    <col min="521" max="521" width="17.85546875" bestFit="1" customWidth="1"/>
    <col min="522" max="522" width="12.5703125" bestFit="1" customWidth="1"/>
    <col min="523" max="523" width="17.7109375" bestFit="1" customWidth="1"/>
    <col min="524" max="524" width="13.28515625" bestFit="1" customWidth="1"/>
    <col min="525" max="525" width="17.140625" bestFit="1" customWidth="1"/>
    <col min="526" max="526" width="12.5703125" bestFit="1" customWidth="1"/>
    <col min="527" max="527" width="11.5703125" bestFit="1" customWidth="1"/>
    <col min="528" max="535" width="0" hidden="1" customWidth="1"/>
    <col min="770" max="770" width="6.5703125" customWidth="1"/>
    <col min="771" max="771" width="5.7109375" customWidth="1"/>
    <col min="772" max="772" width="65.85546875" bestFit="1" customWidth="1"/>
    <col min="773" max="773" width="20" bestFit="1" customWidth="1"/>
    <col min="774" max="774" width="17.7109375" bestFit="1" customWidth="1"/>
    <col min="775" max="775" width="13.28515625" bestFit="1" customWidth="1"/>
    <col min="776" max="776" width="16" bestFit="1" customWidth="1"/>
    <col min="777" max="777" width="17.85546875" bestFit="1" customWidth="1"/>
    <col min="778" max="778" width="12.5703125" bestFit="1" customWidth="1"/>
    <col min="779" max="779" width="17.7109375" bestFit="1" customWidth="1"/>
    <col min="780" max="780" width="13.28515625" bestFit="1" customWidth="1"/>
    <col min="781" max="781" width="17.140625" bestFit="1" customWidth="1"/>
    <col min="782" max="782" width="12.5703125" bestFit="1" customWidth="1"/>
    <col min="783" max="783" width="11.5703125" bestFit="1" customWidth="1"/>
    <col min="784" max="791" width="0" hidden="1" customWidth="1"/>
    <col min="1026" max="1026" width="6.5703125" customWidth="1"/>
    <col min="1027" max="1027" width="5.7109375" customWidth="1"/>
    <col min="1028" max="1028" width="65.85546875" bestFit="1" customWidth="1"/>
    <col min="1029" max="1029" width="20" bestFit="1" customWidth="1"/>
    <col min="1030" max="1030" width="17.7109375" bestFit="1" customWidth="1"/>
    <col min="1031" max="1031" width="13.28515625" bestFit="1" customWidth="1"/>
    <col min="1032" max="1032" width="16" bestFit="1" customWidth="1"/>
    <col min="1033" max="1033" width="17.85546875" bestFit="1" customWidth="1"/>
    <col min="1034" max="1034" width="12.5703125" bestFit="1" customWidth="1"/>
    <col min="1035" max="1035" width="17.7109375" bestFit="1" customWidth="1"/>
    <col min="1036" max="1036" width="13.28515625" bestFit="1" customWidth="1"/>
    <col min="1037" max="1037" width="17.140625" bestFit="1" customWidth="1"/>
    <col min="1038" max="1038" width="12.5703125" bestFit="1" customWidth="1"/>
    <col min="1039" max="1039" width="11.5703125" bestFit="1" customWidth="1"/>
    <col min="1040" max="1047" width="0" hidden="1" customWidth="1"/>
    <col min="1282" max="1282" width="6.5703125" customWidth="1"/>
    <col min="1283" max="1283" width="5.7109375" customWidth="1"/>
    <col min="1284" max="1284" width="65.85546875" bestFit="1" customWidth="1"/>
    <col min="1285" max="1285" width="20" bestFit="1" customWidth="1"/>
    <col min="1286" max="1286" width="17.7109375" bestFit="1" customWidth="1"/>
    <col min="1287" max="1287" width="13.28515625" bestFit="1" customWidth="1"/>
    <col min="1288" max="1288" width="16" bestFit="1" customWidth="1"/>
    <col min="1289" max="1289" width="17.85546875" bestFit="1" customWidth="1"/>
    <col min="1290" max="1290" width="12.5703125" bestFit="1" customWidth="1"/>
    <col min="1291" max="1291" width="17.7109375" bestFit="1" customWidth="1"/>
    <col min="1292" max="1292" width="13.28515625" bestFit="1" customWidth="1"/>
    <col min="1293" max="1293" width="17.140625" bestFit="1" customWidth="1"/>
    <col min="1294" max="1294" width="12.5703125" bestFit="1" customWidth="1"/>
    <col min="1295" max="1295" width="11.5703125" bestFit="1" customWidth="1"/>
    <col min="1296" max="1303" width="0" hidden="1" customWidth="1"/>
    <col min="1538" max="1538" width="6.5703125" customWidth="1"/>
    <col min="1539" max="1539" width="5.7109375" customWidth="1"/>
    <col min="1540" max="1540" width="65.85546875" bestFit="1" customWidth="1"/>
    <col min="1541" max="1541" width="20" bestFit="1" customWidth="1"/>
    <col min="1542" max="1542" width="17.7109375" bestFit="1" customWidth="1"/>
    <col min="1543" max="1543" width="13.28515625" bestFit="1" customWidth="1"/>
    <col min="1544" max="1544" width="16" bestFit="1" customWidth="1"/>
    <col min="1545" max="1545" width="17.85546875" bestFit="1" customWidth="1"/>
    <col min="1546" max="1546" width="12.5703125" bestFit="1" customWidth="1"/>
    <col min="1547" max="1547" width="17.7109375" bestFit="1" customWidth="1"/>
    <col min="1548" max="1548" width="13.28515625" bestFit="1" customWidth="1"/>
    <col min="1549" max="1549" width="17.140625" bestFit="1" customWidth="1"/>
    <col min="1550" max="1550" width="12.5703125" bestFit="1" customWidth="1"/>
    <col min="1551" max="1551" width="11.5703125" bestFit="1" customWidth="1"/>
    <col min="1552" max="1559" width="0" hidden="1" customWidth="1"/>
    <col min="1794" max="1794" width="6.5703125" customWidth="1"/>
    <col min="1795" max="1795" width="5.7109375" customWidth="1"/>
    <col min="1796" max="1796" width="65.85546875" bestFit="1" customWidth="1"/>
    <col min="1797" max="1797" width="20" bestFit="1" customWidth="1"/>
    <col min="1798" max="1798" width="17.7109375" bestFit="1" customWidth="1"/>
    <col min="1799" max="1799" width="13.28515625" bestFit="1" customWidth="1"/>
    <col min="1800" max="1800" width="16" bestFit="1" customWidth="1"/>
    <col min="1801" max="1801" width="17.85546875" bestFit="1" customWidth="1"/>
    <col min="1802" max="1802" width="12.5703125" bestFit="1" customWidth="1"/>
    <col min="1803" max="1803" width="17.7109375" bestFit="1" customWidth="1"/>
    <col min="1804" max="1804" width="13.28515625" bestFit="1" customWidth="1"/>
    <col min="1805" max="1805" width="17.140625" bestFit="1" customWidth="1"/>
    <col min="1806" max="1806" width="12.5703125" bestFit="1" customWidth="1"/>
    <col min="1807" max="1807" width="11.5703125" bestFit="1" customWidth="1"/>
    <col min="1808" max="1815" width="0" hidden="1" customWidth="1"/>
    <col min="2050" max="2050" width="6.5703125" customWidth="1"/>
    <col min="2051" max="2051" width="5.7109375" customWidth="1"/>
    <col min="2052" max="2052" width="65.85546875" bestFit="1" customWidth="1"/>
    <col min="2053" max="2053" width="20" bestFit="1" customWidth="1"/>
    <col min="2054" max="2054" width="17.7109375" bestFit="1" customWidth="1"/>
    <col min="2055" max="2055" width="13.28515625" bestFit="1" customWidth="1"/>
    <col min="2056" max="2056" width="16" bestFit="1" customWidth="1"/>
    <col min="2057" max="2057" width="17.85546875" bestFit="1" customWidth="1"/>
    <col min="2058" max="2058" width="12.5703125" bestFit="1" customWidth="1"/>
    <col min="2059" max="2059" width="17.7109375" bestFit="1" customWidth="1"/>
    <col min="2060" max="2060" width="13.28515625" bestFit="1" customWidth="1"/>
    <col min="2061" max="2061" width="17.140625" bestFit="1" customWidth="1"/>
    <col min="2062" max="2062" width="12.5703125" bestFit="1" customWidth="1"/>
    <col min="2063" max="2063" width="11.5703125" bestFit="1" customWidth="1"/>
    <col min="2064" max="2071" width="0" hidden="1" customWidth="1"/>
    <col min="2306" max="2306" width="6.5703125" customWidth="1"/>
    <col min="2307" max="2307" width="5.7109375" customWidth="1"/>
    <col min="2308" max="2308" width="65.85546875" bestFit="1" customWidth="1"/>
    <col min="2309" max="2309" width="20" bestFit="1" customWidth="1"/>
    <col min="2310" max="2310" width="17.7109375" bestFit="1" customWidth="1"/>
    <col min="2311" max="2311" width="13.28515625" bestFit="1" customWidth="1"/>
    <col min="2312" max="2312" width="16" bestFit="1" customWidth="1"/>
    <col min="2313" max="2313" width="17.85546875" bestFit="1" customWidth="1"/>
    <col min="2314" max="2314" width="12.5703125" bestFit="1" customWidth="1"/>
    <col min="2315" max="2315" width="17.7109375" bestFit="1" customWidth="1"/>
    <col min="2316" max="2316" width="13.28515625" bestFit="1" customWidth="1"/>
    <col min="2317" max="2317" width="17.140625" bestFit="1" customWidth="1"/>
    <col min="2318" max="2318" width="12.5703125" bestFit="1" customWidth="1"/>
    <col min="2319" max="2319" width="11.5703125" bestFit="1" customWidth="1"/>
    <col min="2320" max="2327" width="0" hidden="1" customWidth="1"/>
    <col min="2562" max="2562" width="6.5703125" customWidth="1"/>
    <col min="2563" max="2563" width="5.7109375" customWidth="1"/>
    <col min="2564" max="2564" width="65.85546875" bestFit="1" customWidth="1"/>
    <col min="2565" max="2565" width="20" bestFit="1" customWidth="1"/>
    <col min="2566" max="2566" width="17.7109375" bestFit="1" customWidth="1"/>
    <col min="2567" max="2567" width="13.28515625" bestFit="1" customWidth="1"/>
    <col min="2568" max="2568" width="16" bestFit="1" customWidth="1"/>
    <col min="2569" max="2569" width="17.85546875" bestFit="1" customWidth="1"/>
    <col min="2570" max="2570" width="12.5703125" bestFit="1" customWidth="1"/>
    <col min="2571" max="2571" width="17.7109375" bestFit="1" customWidth="1"/>
    <col min="2572" max="2572" width="13.28515625" bestFit="1" customWidth="1"/>
    <col min="2573" max="2573" width="17.140625" bestFit="1" customWidth="1"/>
    <col min="2574" max="2574" width="12.5703125" bestFit="1" customWidth="1"/>
    <col min="2575" max="2575" width="11.5703125" bestFit="1" customWidth="1"/>
    <col min="2576" max="2583" width="0" hidden="1" customWidth="1"/>
    <col min="2818" max="2818" width="6.5703125" customWidth="1"/>
    <col min="2819" max="2819" width="5.7109375" customWidth="1"/>
    <col min="2820" max="2820" width="65.85546875" bestFit="1" customWidth="1"/>
    <col min="2821" max="2821" width="20" bestFit="1" customWidth="1"/>
    <col min="2822" max="2822" width="17.7109375" bestFit="1" customWidth="1"/>
    <col min="2823" max="2823" width="13.28515625" bestFit="1" customWidth="1"/>
    <col min="2824" max="2824" width="16" bestFit="1" customWidth="1"/>
    <col min="2825" max="2825" width="17.85546875" bestFit="1" customWidth="1"/>
    <col min="2826" max="2826" width="12.5703125" bestFit="1" customWidth="1"/>
    <col min="2827" max="2827" width="17.7109375" bestFit="1" customWidth="1"/>
    <col min="2828" max="2828" width="13.28515625" bestFit="1" customWidth="1"/>
    <col min="2829" max="2829" width="17.140625" bestFit="1" customWidth="1"/>
    <col min="2830" max="2830" width="12.5703125" bestFit="1" customWidth="1"/>
    <col min="2831" max="2831" width="11.5703125" bestFit="1" customWidth="1"/>
    <col min="2832" max="2839" width="0" hidden="1" customWidth="1"/>
    <col min="3074" max="3074" width="6.5703125" customWidth="1"/>
    <col min="3075" max="3075" width="5.7109375" customWidth="1"/>
    <col min="3076" max="3076" width="65.85546875" bestFit="1" customWidth="1"/>
    <col min="3077" max="3077" width="20" bestFit="1" customWidth="1"/>
    <col min="3078" max="3078" width="17.7109375" bestFit="1" customWidth="1"/>
    <col min="3079" max="3079" width="13.28515625" bestFit="1" customWidth="1"/>
    <col min="3080" max="3080" width="16" bestFit="1" customWidth="1"/>
    <col min="3081" max="3081" width="17.85546875" bestFit="1" customWidth="1"/>
    <col min="3082" max="3082" width="12.5703125" bestFit="1" customWidth="1"/>
    <col min="3083" max="3083" width="17.7109375" bestFit="1" customWidth="1"/>
    <col min="3084" max="3084" width="13.28515625" bestFit="1" customWidth="1"/>
    <col min="3085" max="3085" width="17.140625" bestFit="1" customWidth="1"/>
    <col min="3086" max="3086" width="12.5703125" bestFit="1" customWidth="1"/>
    <col min="3087" max="3087" width="11.5703125" bestFit="1" customWidth="1"/>
    <col min="3088" max="3095" width="0" hidden="1" customWidth="1"/>
    <col min="3330" max="3330" width="6.5703125" customWidth="1"/>
    <col min="3331" max="3331" width="5.7109375" customWidth="1"/>
    <col min="3332" max="3332" width="65.85546875" bestFit="1" customWidth="1"/>
    <col min="3333" max="3333" width="20" bestFit="1" customWidth="1"/>
    <col min="3334" max="3334" width="17.7109375" bestFit="1" customWidth="1"/>
    <col min="3335" max="3335" width="13.28515625" bestFit="1" customWidth="1"/>
    <col min="3336" max="3336" width="16" bestFit="1" customWidth="1"/>
    <col min="3337" max="3337" width="17.85546875" bestFit="1" customWidth="1"/>
    <col min="3338" max="3338" width="12.5703125" bestFit="1" customWidth="1"/>
    <col min="3339" max="3339" width="17.7109375" bestFit="1" customWidth="1"/>
    <col min="3340" max="3340" width="13.28515625" bestFit="1" customWidth="1"/>
    <col min="3341" max="3341" width="17.140625" bestFit="1" customWidth="1"/>
    <col min="3342" max="3342" width="12.5703125" bestFit="1" customWidth="1"/>
    <col min="3343" max="3343" width="11.5703125" bestFit="1" customWidth="1"/>
    <col min="3344" max="3351" width="0" hidden="1" customWidth="1"/>
    <col min="3586" max="3586" width="6.5703125" customWidth="1"/>
    <col min="3587" max="3587" width="5.7109375" customWidth="1"/>
    <col min="3588" max="3588" width="65.85546875" bestFit="1" customWidth="1"/>
    <col min="3589" max="3589" width="20" bestFit="1" customWidth="1"/>
    <col min="3590" max="3590" width="17.7109375" bestFit="1" customWidth="1"/>
    <col min="3591" max="3591" width="13.28515625" bestFit="1" customWidth="1"/>
    <col min="3592" max="3592" width="16" bestFit="1" customWidth="1"/>
    <col min="3593" max="3593" width="17.85546875" bestFit="1" customWidth="1"/>
    <col min="3594" max="3594" width="12.5703125" bestFit="1" customWidth="1"/>
    <col min="3595" max="3595" width="17.7109375" bestFit="1" customWidth="1"/>
    <col min="3596" max="3596" width="13.28515625" bestFit="1" customWidth="1"/>
    <col min="3597" max="3597" width="17.140625" bestFit="1" customWidth="1"/>
    <col min="3598" max="3598" width="12.5703125" bestFit="1" customWidth="1"/>
    <col min="3599" max="3599" width="11.5703125" bestFit="1" customWidth="1"/>
    <col min="3600" max="3607" width="0" hidden="1" customWidth="1"/>
    <col min="3842" max="3842" width="6.5703125" customWidth="1"/>
    <col min="3843" max="3843" width="5.7109375" customWidth="1"/>
    <col min="3844" max="3844" width="65.85546875" bestFit="1" customWidth="1"/>
    <col min="3845" max="3845" width="20" bestFit="1" customWidth="1"/>
    <col min="3846" max="3846" width="17.7109375" bestFit="1" customWidth="1"/>
    <col min="3847" max="3847" width="13.28515625" bestFit="1" customWidth="1"/>
    <col min="3848" max="3848" width="16" bestFit="1" customWidth="1"/>
    <col min="3849" max="3849" width="17.85546875" bestFit="1" customWidth="1"/>
    <col min="3850" max="3850" width="12.5703125" bestFit="1" customWidth="1"/>
    <col min="3851" max="3851" width="17.7109375" bestFit="1" customWidth="1"/>
    <col min="3852" max="3852" width="13.28515625" bestFit="1" customWidth="1"/>
    <col min="3853" max="3853" width="17.140625" bestFit="1" customWidth="1"/>
    <col min="3854" max="3854" width="12.5703125" bestFit="1" customWidth="1"/>
    <col min="3855" max="3855" width="11.5703125" bestFit="1" customWidth="1"/>
    <col min="3856" max="3863" width="0" hidden="1" customWidth="1"/>
    <col min="4098" max="4098" width="6.5703125" customWidth="1"/>
    <col min="4099" max="4099" width="5.7109375" customWidth="1"/>
    <col min="4100" max="4100" width="65.85546875" bestFit="1" customWidth="1"/>
    <col min="4101" max="4101" width="20" bestFit="1" customWidth="1"/>
    <col min="4102" max="4102" width="17.7109375" bestFit="1" customWidth="1"/>
    <col min="4103" max="4103" width="13.28515625" bestFit="1" customWidth="1"/>
    <col min="4104" max="4104" width="16" bestFit="1" customWidth="1"/>
    <col min="4105" max="4105" width="17.85546875" bestFit="1" customWidth="1"/>
    <col min="4106" max="4106" width="12.5703125" bestFit="1" customWidth="1"/>
    <col min="4107" max="4107" width="17.7109375" bestFit="1" customWidth="1"/>
    <col min="4108" max="4108" width="13.28515625" bestFit="1" customWidth="1"/>
    <col min="4109" max="4109" width="17.140625" bestFit="1" customWidth="1"/>
    <col min="4110" max="4110" width="12.5703125" bestFit="1" customWidth="1"/>
    <col min="4111" max="4111" width="11.5703125" bestFit="1" customWidth="1"/>
    <col min="4112" max="4119" width="0" hidden="1" customWidth="1"/>
    <col min="4354" max="4354" width="6.5703125" customWidth="1"/>
    <col min="4355" max="4355" width="5.7109375" customWidth="1"/>
    <col min="4356" max="4356" width="65.85546875" bestFit="1" customWidth="1"/>
    <col min="4357" max="4357" width="20" bestFit="1" customWidth="1"/>
    <col min="4358" max="4358" width="17.7109375" bestFit="1" customWidth="1"/>
    <col min="4359" max="4359" width="13.28515625" bestFit="1" customWidth="1"/>
    <col min="4360" max="4360" width="16" bestFit="1" customWidth="1"/>
    <col min="4361" max="4361" width="17.85546875" bestFit="1" customWidth="1"/>
    <col min="4362" max="4362" width="12.5703125" bestFit="1" customWidth="1"/>
    <col min="4363" max="4363" width="17.7109375" bestFit="1" customWidth="1"/>
    <col min="4364" max="4364" width="13.28515625" bestFit="1" customWidth="1"/>
    <col min="4365" max="4365" width="17.140625" bestFit="1" customWidth="1"/>
    <col min="4366" max="4366" width="12.5703125" bestFit="1" customWidth="1"/>
    <col min="4367" max="4367" width="11.5703125" bestFit="1" customWidth="1"/>
    <col min="4368" max="4375" width="0" hidden="1" customWidth="1"/>
    <col min="4610" max="4610" width="6.5703125" customWidth="1"/>
    <col min="4611" max="4611" width="5.7109375" customWidth="1"/>
    <col min="4612" max="4612" width="65.85546875" bestFit="1" customWidth="1"/>
    <col min="4613" max="4613" width="20" bestFit="1" customWidth="1"/>
    <col min="4614" max="4614" width="17.7109375" bestFit="1" customWidth="1"/>
    <col min="4615" max="4615" width="13.28515625" bestFit="1" customWidth="1"/>
    <col min="4616" max="4616" width="16" bestFit="1" customWidth="1"/>
    <col min="4617" max="4617" width="17.85546875" bestFit="1" customWidth="1"/>
    <col min="4618" max="4618" width="12.5703125" bestFit="1" customWidth="1"/>
    <col min="4619" max="4619" width="17.7109375" bestFit="1" customWidth="1"/>
    <col min="4620" max="4620" width="13.28515625" bestFit="1" customWidth="1"/>
    <col min="4621" max="4621" width="17.140625" bestFit="1" customWidth="1"/>
    <col min="4622" max="4622" width="12.5703125" bestFit="1" customWidth="1"/>
    <col min="4623" max="4623" width="11.5703125" bestFit="1" customWidth="1"/>
    <col min="4624" max="4631" width="0" hidden="1" customWidth="1"/>
    <col min="4866" max="4866" width="6.5703125" customWidth="1"/>
    <col min="4867" max="4867" width="5.7109375" customWidth="1"/>
    <col min="4868" max="4868" width="65.85546875" bestFit="1" customWidth="1"/>
    <col min="4869" max="4869" width="20" bestFit="1" customWidth="1"/>
    <col min="4870" max="4870" width="17.7109375" bestFit="1" customWidth="1"/>
    <col min="4871" max="4871" width="13.28515625" bestFit="1" customWidth="1"/>
    <col min="4872" max="4872" width="16" bestFit="1" customWidth="1"/>
    <col min="4873" max="4873" width="17.85546875" bestFit="1" customWidth="1"/>
    <col min="4874" max="4874" width="12.5703125" bestFit="1" customWidth="1"/>
    <col min="4875" max="4875" width="17.7109375" bestFit="1" customWidth="1"/>
    <col min="4876" max="4876" width="13.28515625" bestFit="1" customWidth="1"/>
    <col min="4877" max="4877" width="17.140625" bestFit="1" customWidth="1"/>
    <col min="4878" max="4878" width="12.5703125" bestFit="1" customWidth="1"/>
    <col min="4879" max="4879" width="11.5703125" bestFit="1" customWidth="1"/>
    <col min="4880" max="4887" width="0" hidden="1" customWidth="1"/>
    <col min="5122" max="5122" width="6.5703125" customWidth="1"/>
    <col min="5123" max="5123" width="5.7109375" customWidth="1"/>
    <col min="5124" max="5124" width="65.85546875" bestFit="1" customWidth="1"/>
    <col min="5125" max="5125" width="20" bestFit="1" customWidth="1"/>
    <col min="5126" max="5126" width="17.7109375" bestFit="1" customWidth="1"/>
    <col min="5127" max="5127" width="13.28515625" bestFit="1" customWidth="1"/>
    <col min="5128" max="5128" width="16" bestFit="1" customWidth="1"/>
    <col min="5129" max="5129" width="17.85546875" bestFit="1" customWidth="1"/>
    <col min="5130" max="5130" width="12.5703125" bestFit="1" customWidth="1"/>
    <col min="5131" max="5131" width="17.7109375" bestFit="1" customWidth="1"/>
    <col min="5132" max="5132" width="13.28515625" bestFit="1" customWidth="1"/>
    <col min="5133" max="5133" width="17.140625" bestFit="1" customWidth="1"/>
    <col min="5134" max="5134" width="12.5703125" bestFit="1" customWidth="1"/>
    <col min="5135" max="5135" width="11.5703125" bestFit="1" customWidth="1"/>
    <col min="5136" max="5143" width="0" hidden="1" customWidth="1"/>
    <col min="5378" max="5378" width="6.5703125" customWidth="1"/>
    <col min="5379" max="5379" width="5.7109375" customWidth="1"/>
    <col min="5380" max="5380" width="65.85546875" bestFit="1" customWidth="1"/>
    <col min="5381" max="5381" width="20" bestFit="1" customWidth="1"/>
    <col min="5382" max="5382" width="17.7109375" bestFit="1" customWidth="1"/>
    <col min="5383" max="5383" width="13.28515625" bestFit="1" customWidth="1"/>
    <col min="5384" max="5384" width="16" bestFit="1" customWidth="1"/>
    <col min="5385" max="5385" width="17.85546875" bestFit="1" customWidth="1"/>
    <col min="5386" max="5386" width="12.5703125" bestFit="1" customWidth="1"/>
    <col min="5387" max="5387" width="17.7109375" bestFit="1" customWidth="1"/>
    <col min="5388" max="5388" width="13.28515625" bestFit="1" customWidth="1"/>
    <col min="5389" max="5389" width="17.140625" bestFit="1" customWidth="1"/>
    <col min="5390" max="5390" width="12.5703125" bestFit="1" customWidth="1"/>
    <col min="5391" max="5391" width="11.5703125" bestFit="1" customWidth="1"/>
    <col min="5392" max="5399" width="0" hidden="1" customWidth="1"/>
    <col min="5634" max="5634" width="6.5703125" customWidth="1"/>
    <col min="5635" max="5635" width="5.7109375" customWidth="1"/>
    <col min="5636" max="5636" width="65.85546875" bestFit="1" customWidth="1"/>
    <col min="5637" max="5637" width="20" bestFit="1" customWidth="1"/>
    <col min="5638" max="5638" width="17.7109375" bestFit="1" customWidth="1"/>
    <col min="5639" max="5639" width="13.28515625" bestFit="1" customWidth="1"/>
    <col min="5640" max="5640" width="16" bestFit="1" customWidth="1"/>
    <col min="5641" max="5641" width="17.85546875" bestFit="1" customWidth="1"/>
    <col min="5642" max="5642" width="12.5703125" bestFit="1" customWidth="1"/>
    <col min="5643" max="5643" width="17.7109375" bestFit="1" customWidth="1"/>
    <col min="5644" max="5644" width="13.28515625" bestFit="1" customWidth="1"/>
    <col min="5645" max="5645" width="17.140625" bestFit="1" customWidth="1"/>
    <col min="5646" max="5646" width="12.5703125" bestFit="1" customWidth="1"/>
    <col min="5647" max="5647" width="11.5703125" bestFit="1" customWidth="1"/>
    <col min="5648" max="5655" width="0" hidden="1" customWidth="1"/>
    <col min="5890" max="5890" width="6.5703125" customWidth="1"/>
    <col min="5891" max="5891" width="5.7109375" customWidth="1"/>
    <col min="5892" max="5892" width="65.85546875" bestFit="1" customWidth="1"/>
    <col min="5893" max="5893" width="20" bestFit="1" customWidth="1"/>
    <col min="5894" max="5894" width="17.7109375" bestFit="1" customWidth="1"/>
    <col min="5895" max="5895" width="13.28515625" bestFit="1" customWidth="1"/>
    <col min="5896" max="5896" width="16" bestFit="1" customWidth="1"/>
    <col min="5897" max="5897" width="17.85546875" bestFit="1" customWidth="1"/>
    <col min="5898" max="5898" width="12.5703125" bestFit="1" customWidth="1"/>
    <col min="5899" max="5899" width="17.7109375" bestFit="1" customWidth="1"/>
    <col min="5900" max="5900" width="13.28515625" bestFit="1" customWidth="1"/>
    <col min="5901" max="5901" width="17.140625" bestFit="1" customWidth="1"/>
    <col min="5902" max="5902" width="12.5703125" bestFit="1" customWidth="1"/>
    <col min="5903" max="5903" width="11.5703125" bestFit="1" customWidth="1"/>
    <col min="5904" max="5911" width="0" hidden="1" customWidth="1"/>
    <col min="6146" max="6146" width="6.5703125" customWidth="1"/>
    <col min="6147" max="6147" width="5.7109375" customWidth="1"/>
    <col min="6148" max="6148" width="65.85546875" bestFit="1" customWidth="1"/>
    <col min="6149" max="6149" width="20" bestFit="1" customWidth="1"/>
    <col min="6150" max="6150" width="17.7109375" bestFit="1" customWidth="1"/>
    <col min="6151" max="6151" width="13.28515625" bestFit="1" customWidth="1"/>
    <col min="6152" max="6152" width="16" bestFit="1" customWidth="1"/>
    <col min="6153" max="6153" width="17.85546875" bestFit="1" customWidth="1"/>
    <col min="6154" max="6154" width="12.5703125" bestFit="1" customWidth="1"/>
    <col min="6155" max="6155" width="17.7109375" bestFit="1" customWidth="1"/>
    <col min="6156" max="6156" width="13.28515625" bestFit="1" customWidth="1"/>
    <col min="6157" max="6157" width="17.140625" bestFit="1" customWidth="1"/>
    <col min="6158" max="6158" width="12.5703125" bestFit="1" customWidth="1"/>
    <col min="6159" max="6159" width="11.5703125" bestFit="1" customWidth="1"/>
    <col min="6160" max="6167" width="0" hidden="1" customWidth="1"/>
    <col min="6402" max="6402" width="6.5703125" customWidth="1"/>
    <col min="6403" max="6403" width="5.7109375" customWidth="1"/>
    <col min="6404" max="6404" width="65.85546875" bestFit="1" customWidth="1"/>
    <col min="6405" max="6405" width="20" bestFit="1" customWidth="1"/>
    <col min="6406" max="6406" width="17.7109375" bestFit="1" customWidth="1"/>
    <col min="6407" max="6407" width="13.28515625" bestFit="1" customWidth="1"/>
    <col min="6408" max="6408" width="16" bestFit="1" customWidth="1"/>
    <col min="6409" max="6409" width="17.85546875" bestFit="1" customWidth="1"/>
    <col min="6410" max="6410" width="12.5703125" bestFit="1" customWidth="1"/>
    <col min="6411" max="6411" width="17.7109375" bestFit="1" customWidth="1"/>
    <col min="6412" max="6412" width="13.28515625" bestFit="1" customWidth="1"/>
    <col min="6413" max="6413" width="17.140625" bestFit="1" customWidth="1"/>
    <col min="6414" max="6414" width="12.5703125" bestFit="1" customWidth="1"/>
    <col min="6415" max="6415" width="11.5703125" bestFit="1" customWidth="1"/>
    <col min="6416" max="6423" width="0" hidden="1" customWidth="1"/>
    <col min="6658" max="6658" width="6.5703125" customWidth="1"/>
    <col min="6659" max="6659" width="5.7109375" customWidth="1"/>
    <col min="6660" max="6660" width="65.85546875" bestFit="1" customWidth="1"/>
    <col min="6661" max="6661" width="20" bestFit="1" customWidth="1"/>
    <col min="6662" max="6662" width="17.7109375" bestFit="1" customWidth="1"/>
    <col min="6663" max="6663" width="13.28515625" bestFit="1" customWidth="1"/>
    <col min="6664" max="6664" width="16" bestFit="1" customWidth="1"/>
    <col min="6665" max="6665" width="17.85546875" bestFit="1" customWidth="1"/>
    <col min="6666" max="6666" width="12.5703125" bestFit="1" customWidth="1"/>
    <col min="6667" max="6667" width="17.7109375" bestFit="1" customWidth="1"/>
    <col min="6668" max="6668" width="13.28515625" bestFit="1" customWidth="1"/>
    <col min="6669" max="6669" width="17.140625" bestFit="1" customWidth="1"/>
    <col min="6670" max="6670" width="12.5703125" bestFit="1" customWidth="1"/>
    <col min="6671" max="6671" width="11.5703125" bestFit="1" customWidth="1"/>
    <col min="6672" max="6679" width="0" hidden="1" customWidth="1"/>
    <col min="6914" max="6914" width="6.5703125" customWidth="1"/>
    <col min="6915" max="6915" width="5.7109375" customWidth="1"/>
    <col min="6916" max="6916" width="65.85546875" bestFit="1" customWidth="1"/>
    <col min="6917" max="6917" width="20" bestFit="1" customWidth="1"/>
    <col min="6918" max="6918" width="17.7109375" bestFit="1" customWidth="1"/>
    <col min="6919" max="6919" width="13.28515625" bestFit="1" customWidth="1"/>
    <col min="6920" max="6920" width="16" bestFit="1" customWidth="1"/>
    <col min="6921" max="6921" width="17.85546875" bestFit="1" customWidth="1"/>
    <col min="6922" max="6922" width="12.5703125" bestFit="1" customWidth="1"/>
    <col min="6923" max="6923" width="17.7109375" bestFit="1" customWidth="1"/>
    <col min="6924" max="6924" width="13.28515625" bestFit="1" customWidth="1"/>
    <col min="6925" max="6925" width="17.140625" bestFit="1" customWidth="1"/>
    <col min="6926" max="6926" width="12.5703125" bestFit="1" customWidth="1"/>
    <col min="6927" max="6927" width="11.5703125" bestFit="1" customWidth="1"/>
    <col min="6928" max="6935" width="0" hidden="1" customWidth="1"/>
    <col min="7170" max="7170" width="6.5703125" customWidth="1"/>
    <col min="7171" max="7171" width="5.7109375" customWidth="1"/>
    <col min="7172" max="7172" width="65.85546875" bestFit="1" customWidth="1"/>
    <col min="7173" max="7173" width="20" bestFit="1" customWidth="1"/>
    <col min="7174" max="7174" width="17.7109375" bestFit="1" customWidth="1"/>
    <col min="7175" max="7175" width="13.28515625" bestFit="1" customWidth="1"/>
    <col min="7176" max="7176" width="16" bestFit="1" customWidth="1"/>
    <col min="7177" max="7177" width="17.85546875" bestFit="1" customWidth="1"/>
    <col min="7178" max="7178" width="12.5703125" bestFit="1" customWidth="1"/>
    <col min="7179" max="7179" width="17.7109375" bestFit="1" customWidth="1"/>
    <col min="7180" max="7180" width="13.28515625" bestFit="1" customWidth="1"/>
    <col min="7181" max="7181" width="17.140625" bestFit="1" customWidth="1"/>
    <col min="7182" max="7182" width="12.5703125" bestFit="1" customWidth="1"/>
    <col min="7183" max="7183" width="11.5703125" bestFit="1" customWidth="1"/>
    <col min="7184" max="7191" width="0" hidden="1" customWidth="1"/>
    <col min="7426" max="7426" width="6.5703125" customWidth="1"/>
    <col min="7427" max="7427" width="5.7109375" customWidth="1"/>
    <col min="7428" max="7428" width="65.85546875" bestFit="1" customWidth="1"/>
    <col min="7429" max="7429" width="20" bestFit="1" customWidth="1"/>
    <col min="7430" max="7430" width="17.7109375" bestFit="1" customWidth="1"/>
    <col min="7431" max="7431" width="13.28515625" bestFit="1" customWidth="1"/>
    <col min="7432" max="7432" width="16" bestFit="1" customWidth="1"/>
    <col min="7433" max="7433" width="17.85546875" bestFit="1" customWidth="1"/>
    <col min="7434" max="7434" width="12.5703125" bestFit="1" customWidth="1"/>
    <col min="7435" max="7435" width="17.7109375" bestFit="1" customWidth="1"/>
    <col min="7436" max="7436" width="13.28515625" bestFit="1" customWidth="1"/>
    <col min="7437" max="7437" width="17.140625" bestFit="1" customWidth="1"/>
    <col min="7438" max="7438" width="12.5703125" bestFit="1" customWidth="1"/>
    <col min="7439" max="7439" width="11.5703125" bestFit="1" customWidth="1"/>
    <col min="7440" max="7447" width="0" hidden="1" customWidth="1"/>
    <col min="7682" max="7682" width="6.5703125" customWidth="1"/>
    <col min="7683" max="7683" width="5.7109375" customWidth="1"/>
    <col min="7684" max="7684" width="65.85546875" bestFit="1" customWidth="1"/>
    <col min="7685" max="7685" width="20" bestFit="1" customWidth="1"/>
    <col min="7686" max="7686" width="17.7109375" bestFit="1" customWidth="1"/>
    <col min="7687" max="7687" width="13.28515625" bestFit="1" customWidth="1"/>
    <col min="7688" max="7688" width="16" bestFit="1" customWidth="1"/>
    <col min="7689" max="7689" width="17.85546875" bestFit="1" customWidth="1"/>
    <col min="7690" max="7690" width="12.5703125" bestFit="1" customWidth="1"/>
    <col min="7691" max="7691" width="17.7109375" bestFit="1" customWidth="1"/>
    <col min="7692" max="7692" width="13.28515625" bestFit="1" customWidth="1"/>
    <col min="7693" max="7693" width="17.140625" bestFit="1" customWidth="1"/>
    <col min="7694" max="7694" width="12.5703125" bestFit="1" customWidth="1"/>
    <col min="7695" max="7695" width="11.5703125" bestFit="1" customWidth="1"/>
    <col min="7696" max="7703" width="0" hidden="1" customWidth="1"/>
    <col min="7938" max="7938" width="6.5703125" customWidth="1"/>
    <col min="7939" max="7939" width="5.7109375" customWidth="1"/>
    <col min="7940" max="7940" width="65.85546875" bestFit="1" customWidth="1"/>
    <col min="7941" max="7941" width="20" bestFit="1" customWidth="1"/>
    <col min="7942" max="7942" width="17.7109375" bestFit="1" customWidth="1"/>
    <col min="7943" max="7943" width="13.28515625" bestFit="1" customWidth="1"/>
    <col min="7944" max="7944" width="16" bestFit="1" customWidth="1"/>
    <col min="7945" max="7945" width="17.85546875" bestFit="1" customWidth="1"/>
    <col min="7946" max="7946" width="12.5703125" bestFit="1" customWidth="1"/>
    <col min="7947" max="7947" width="17.7109375" bestFit="1" customWidth="1"/>
    <col min="7948" max="7948" width="13.28515625" bestFit="1" customWidth="1"/>
    <col min="7949" max="7949" width="17.140625" bestFit="1" customWidth="1"/>
    <col min="7950" max="7950" width="12.5703125" bestFit="1" customWidth="1"/>
    <col min="7951" max="7951" width="11.5703125" bestFit="1" customWidth="1"/>
    <col min="7952" max="7959" width="0" hidden="1" customWidth="1"/>
    <col min="8194" max="8194" width="6.5703125" customWidth="1"/>
    <col min="8195" max="8195" width="5.7109375" customWidth="1"/>
    <col min="8196" max="8196" width="65.85546875" bestFit="1" customWidth="1"/>
    <col min="8197" max="8197" width="20" bestFit="1" customWidth="1"/>
    <col min="8198" max="8198" width="17.7109375" bestFit="1" customWidth="1"/>
    <col min="8199" max="8199" width="13.28515625" bestFit="1" customWidth="1"/>
    <col min="8200" max="8200" width="16" bestFit="1" customWidth="1"/>
    <col min="8201" max="8201" width="17.85546875" bestFit="1" customWidth="1"/>
    <col min="8202" max="8202" width="12.5703125" bestFit="1" customWidth="1"/>
    <col min="8203" max="8203" width="17.7109375" bestFit="1" customWidth="1"/>
    <col min="8204" max="8204" width="13.28515625" bestFit="1" customWidth="1"/>
    <col min="8205" max="8205" width="17.140625" bestFit="1" customWidth="1"/>
    <col min="8206" max="8206" width="12.5703125" bestFit="1" customWidth="1"/>
    <col min="8207" max="8207" width="11.5703125" bestFit="1" customWidth="1"/>
    <col min="8208" max="8215" width="0" hidden="1" customWidth="1"/>
    <col min="8450" max="8450" width="6.5703125" customWidth="1"/>
    <col min="8451" max="8451" width="5.7109375" customWidth="1"/>
    <col min="8452" max="8452" width="65.85546875" bestFit="1" customWidth="1"/>
    <col min="8453" max="8453" width="20" bestFit="1" customWidth="1"/>
    <col min="8454" max="8454" width="17.7109375" bestFit="1" customWidth="1"/>
    <col min="8455" max="8455" width="13.28515625" bestFit="1" customWidth="1"/>
    <col min="8456" max="8456" width="16" bestFit="1" customWidth="1"/>
    <col min="8457" max="8457" width="17.85546875" bestFit="1" customWidth="1"/>
    <col min="8458" max="8458" width="12.5703125" bestFit="1" customWidth="1"/>
    <col min="8459" max="8459" width="17.7109375" bestFit="1" customWidth="1"/>
    <col min="8460" max="8460" width="13.28515625" bestFit="1" customWidth="1"/>
    <col min="8461" max="8461" width="17.140625" bestFit="1" customWidth="1"/>
    <col min="8462" max="8462" width="12.5703125" bestFit="1" customWidth="1"/>
    <col min="8463" max="8463" width="11.5703125" bestFit="1" customWidth="1"/>
    <col min="8464" max="8471" width="0" hidden="1" customWidth="1"/>
    <col min="8706" max="8706" width="6.5703125" customWidth="1"/>
    <col min="8707" max="8707" width="5.7109375" customWidth="1"/>
    <col min="8708" max="8708" width="65.85546875" bestFit="1" customWidth="1"/>
    <col min="8709" max="8709" width="20" bestFit="1" customWidth="1"/>
    <col min="8710" max="8710" width="17.7109375" bestFit="1" customWidth="1"/>
    <col min="8711" max="8711" width="13.28515625" bestFit="1" customWidth="1"/>
    <col min="8712" max="8712" width="16" bestFit="1" customWidth="1"/>
    <col min="8713" max="8713" width="17.85546875" bestFit="1" customWidth="1"/>
    <col min="8714" max="8714" width="12.5703125" bestFit="1" customWidth="1"/>
    <col min="8715" max="8715" width="17.7109375" bestFit="1" customWidth="1"/>
    <col min="8716" max="8716" width="13.28515625" bestFit="1" customWidth="1"/>
    <col min="8717" max="8717" width="17.140625" bestFit="1" customWidth="1"/>
    <col min="8718" max="8718" width="12.5703125" bestFit="1" customWidth="1"/>
    <col min="8719" max="8719" width="11.5703125" bestFit="1" customWidth="1"/>
    <col min="8720" max="8727" width="0" hidden="1" customWidth="1"/>
    <col min="8962" max="8962" width="6.5703125" customWidth="1"/>
    <col min="8963" max="8963" width="5.7109375" customWidth="1"/>
    <col min="8964" max="8964" width="65.85546875" bestFit="1" customWidth="1"/>
    <col min="8965" max="8965" width="20" bestFit="1" customWidth="1"/>
    <col min="8966" max="8966" width="17.7109375" bestFit="1" customWidth="1"/>
    <col min="8967" max="8967" width="13.28515625" bestFit="1" customWidth="1"/>
    <col min="8968" max="8968" width="16" bestFit="1" customWidth="1"/>
    <col min="8969" max="8969" width="17.85546875" bestFit="1" customWidth="1"/>
    <col min="8970" max="8970" width="12.5703125" bestFit="1" customWidth="1"/>
    <col min="8971" max="8971" width="17.7109375" bestFit="1" customWidth="1"/>
    <col min="8972" max="8972" width="13.28515625" bestFit="1" customWidth="1"/>
    <col min="8973" max="8973" width="17.140625" bestFit="1" customWidth="1"/>
    <col min="8974" max="8974" width="12.5703125" bestFit="1" customWidth="1"/>
    <col min="8975" max="8975" width="11.5703125" bestFit="1" customWidth="1"/>
    <col min="8976" max="8983" width="0" hidden="1" customWidth="1"/>
    <col min="9218" max="9218" width="6.5703125" customWidth="1"/>
    <col min="9219" max="9219" width="5.7109375" customWidth="1"/>
    <col min="9220" max="9220" width="65.85546875" bestFit="1" customWidth="1"/>
    <col min="9221" max="9221" width="20" bestFit="1" customWidth="1"/>
    <col min="9222" max="9222" width="17.7109375" bestFit="1" customWidth="1"/>
    <col min="9223" max="9223" width="13.28515625" bestFit="1" customWidth="1"/>
    <col min="9224" max="9224" width="16" bestFit="1" customWidth="1"/>
    <col min="9225" max="9225" width="17.85546875" bestFit="1" customWidth="1"/>
    <col min="9226" max="9226" width="12.5703125" bestFit="1" customWidth="1"/>
    <col min="9227" max="9227" width="17.7109375" bestFit="1" customWidth="1"/>
    <col min="9228" max="9228" width="13.28515625" bestFit="1" customWidth="1"/>
    <col min="9229" max="9229" width="17.140625" bestFit="1" customWidth="1"/>
    <col min="9230" max="9230" width="12.5703125" bestFit="1" customWidth="1"/>
    <col min="9231" max="9231" width="11.5703125" bestFit="1" customWidth="1"/>
    <col min="9232" max="9239" width="0" hidden="1" customWidth="1"/>
    <col min="9474" max="9474" width="6.5703125" customWidth="1"/>
    <col min="9475" max="9475" width="5.7109375" customWidth="1"/>
    <col min="9476" max="9476" width="65.85546875" bestFit="1" customWidth="1"/>
    <col min="9477" max="9477" width="20" bestFit="1" customWidth="1"/>
    <col min="9478" max="9478" width="17.7109375" bestFit="1" customWidth="1"/>
    <col min="9479" max="9479" width="13.28515625" bestFit="1" customWidth="1"/>
    <col min="9480" max="9480" width="16" bestFit="1" customWidth="1"/>
    <col min="9481" max="9481" width="17.85546875" bestFit="1" customWidth="1"/>
    <col min="9482" max="9482" width="12.5703125" bestFit="1" customWidth="1"/>
    <col min="9483" max="9483" width="17.7109375" bestFit="1" customWidth="1"/>
    <col min="9484" max="9484" width="13.28515625" bestFit="1" customWidth="1"/>
    <col min="9485" max="9485" width="17.140625" bestFit="1" customWidth="1"/>
    <col min="9486" max="9486" width="12.5703125" bestFit="1" customWidth="1"/>
    <col min="9487" max="9487" width="11.5703125" bestFit="1" customWidth="1"/>
    <col min="9488" max="9495" width="0" hidden="1" customWidth="1"/>
    <col min="9730" max="9730" width="6.5703125" customWidth="1"/>
    <col min="9731" max="9731" width="5.7109375" customWidth="1"/>
    <col min="9732" max="9732" width="65.85546875" bestFit="1" customWidth="1"/>
    <col min="9733" max="9733" width="20" bestFit="1" customWidth="1"/>
    <col min="9734" max="9734" width="17.7109375" bestFit="1" customWidth="1"/>
    <col min="9735" max="9735" width="13.28515625" bestFit="1" customWidth="1"/>
    <col min="9736" max="9736" width="16" bestFit="1" customWidth="1"/>
    <col min="9737" max="9737" width="17.85546875" bestFit="1" customWidth="1"/>
    <col min="9738" max="9738" width="12.5703125" bestFit="1" customWidth="1"/>
    <col min="9739" max="9739" width="17.7109375" bestFit="1" customWidth="1"/>
    <col min="9740" max="9740" width="13.28515625" bestFit="1" customWidth="1"/>
    <col min="9741" max="9741" width="17.140625" bestFit="1" customWidth="1"/>
    <col min="9742" max="9742" width="12.5703125" bestFit="1" customWidth="1"/>
    <col min="9743" max="9743" width="11.5703125" bestFit="1" customWidth="1"/>
    <col min="9744" max="9751" width="0" hidden="1" customWidth="1"/>
    <col min="9986" max="9986" width="6.5703125" customWidth="1"/>
    <col min="9987" max="9987" width="5.7109375" customWidth="1"/>
    <col min="9988" max="9988" width="65.85546875" bestFit="1" customWidth="1"/>
    <col min="9989" max="9989" width="20" bestFit="1" customWidth="1"/>
    <col min="9990" max="9990" width="17.7109375" bestFit="1" customWidth="1"/>
    <col min="9991" max="9991" width="13.28515625" bestFit="1" customWidth="1"/>
    <col min="9992" max="9992" width="16" bestFit="1" customWidth="1"/>
    <col min="9993" max="9993" width="17.85546875" bestFit="1" customWidth="1"/>
    <col min="9994" max="9994" width="12.5703125" bestFit="1" customWidth="1"/>
    <col min="9995" max="9995" width="17.7109375" bestFit="1" customWidth="1"/>
    <col min="9996" max="9996" width="13.28515625" bestFit="1" customWidth="1"/>
    <col min="9997" max="9997" width="17.140625" bestFit="1" customWidth="1"/>
    <col min="9998" max="9998" width="12.5703125" bestFit="1" customWidth="1"/>
    <col min="9999" max="9999" width="11.5703125" bestFit="1" customWidth="1"/>
    <col min="10000" max="10007" width="0" hidden="1" customWidth="1"/>
    <col min="10242" max="10242" width="6.5703125" customWidth="1"/>
    <col min="10243" max="10243" width="5.7109375" customWidth="1"/>
    <col min="10244" max="10244" width="65.85546875" bestFit="1" customWidth="1"/>
    <col min="10245" max="10245" width="20" bestFit="1" customWidth="1"/>
    <col min="10246" max="10246" width="17.7109375" bestFit="1" customWidth="1"/>
    <col min="10247" max="10247" width="13.28515625" bestFit="1" customWidth="1"/>
    <col min="10248" max="10248" width="16" bestFit="1" customWidth="1"/>
    <col min="10249" max="10249" width="17.85546875" bestFit="1" customWidth="1"/>
    <col min="10250" max="10250" width="12.5703125" bestFit="1" customWidth="1"/>
    <col min="10251" max="10251" width="17.7109375" bestFit="1" customWidth="1"/>
    <col min="10252" max="10252" width="13.28515625" bestFit="1" customWidth="1"/>
    <col min="10253" max="10253" width="17.140625" bestFit="1" customWidth="1"/>
    <col min="10254" max="10254" width="12.5703125" bestFit="1" customWidth="1"/>
    <col min="10255" max="10255" width="11.5703125" bestFit="1" customWidth="1"/>
    <col min="10256" max="10263" width="0" hidden="1" customWidth="1"/>
    <col min="10498" max="10498" width="6.5703125" customWidth="1"/>
    <col min="10499" max="10499" width="5.7109375" customWidth="1"/>
    <col min="10500" max="10500" width="65.85546875" bestFit="1" customWidth="1"/>
    <col min="10501" max="10501" width="20" bestFit="1" customWidth="1"/>
    <col min="10502" max="10502" width="17.7109375" bestFit="1" customWidth="1"/>
    <col min="10503" max="10503" width="13.28515625" bestFit="1" customWidth="1"/>
    <col min="10504" max="10504" width="16" bestFit="1" customWidth="1"/>
    <col min="10505" max="10505" width="17.85546875" bestFit="1" customWidth="1"/>
    <col min="10506" max="10506" width="12.5703125" bestFit="1" customWidth="1"/>
    <col min="10507" max="10507" width="17.7109375" bestFit="1" customWidth="1"/>
    <col min="10508" max="10508" width="13.28515625" bestFit="1" customWidth="1"/>
    <col min="10509" max="10509" width="17.140625" bestFit="1" customWidth="1"/>
    <col min="10510" max="10510" width="12.5703125" bestFit="1" customWidth="1"/>
    <col min="10511" max="10511" width="11.5703125" bestFit="1" customWidth="1"/>
    <col min="10512" max="10519" width="0" hidden="1" customWidth="1"/>
    <col min="10754" max="10754" width="6.5703125" customWidth="1"/>
    <col min="10755" max="10755" width="5.7109375" customWidth="1"/>
    <col min="10756" max="10756" width="65.85546875" bestFit="1" customWidth="1"/>
    <col min="10757" max="10757" width="20" bestFit="1" customWidth="1"/>
    <col min="10758" max="10758" width="17.7109375" bestFit="1" customWidth="1"/>
    <col min="10759" max="10759" width="13.28515625" bestFit="1" customWidth="1"/>
    <col min="10760" max="10760" width="16" bestFit="1" customWidth="1"/>
    <col min="10761" max="10761" width="17.85546875" bestFit="1" customWidth="1"/>
    <col min="10762" max="10762" width="12.5703125" bestFit="1" customWidth="1"/>
    <col min="10763" max="10763" width="17.7109375" bestFit="1" customWidth="1"/>
    <col min="10764" max="10764" width="13.28515625" bestFit="1" customWidth="1"/>
    <col min="10765" max="10765" width="17.140625" bestFit="1" customWidth="1"/>
    <col min="10766" max="10766" width="12.5703125" bestFit="1" customWidth="1"/>
    <col min="10767" max="10767" width="11.5703125" bestFit="1" customWidth="1"/>
    <col min="10768" max="10775" width="0" hidden="1" customWidth="1"/>
    <col min="11010" max="11010" width="6.5703125" customWidth="1"/>
    <col min="11011" max="11011" width="5.7109375" customWidth="1"/>
    <col min="11012" max="11012" width="65.85546875" bestFit="1" customWidth="1"/>
    <col min="11013" max="11013" width="20" bestFit="1" customWidth="1"/>
    <col min="11014" max="11014" width="17.7109375" bestFit="1" customWidth="1"/>
    <col min="11015" max="11015" width="13.28515625" bestFit="1" customWidth="1"/>
    <col min="11016" max="11016" width="16" bestFit="1" customWidth="1"/>
    <col min="11017" max="11017" width="17.85546875" bestFit="1" customWidth="1"/>
    <col min="11018" max="11018" width="12.5703125" bestFit="1" customWidth="1"/>
    <col min="11019" max="11019" width="17.7109375" bestFit="1" customWidth="1"/>
    <col min="11020" max="11020" width="13.28515625" bestFit="1" customWidth="1"/>
    <col min="11021" max="11021" width="17.140625" bestFit="1" customWidth="1"/>
    <col min="11022" max="11022" width="12.5703125" bestFit="1" customWidth="1"/>
    <col min="11023" max="11023" width="11.5703125" bestFit="1" customWidth="1"/>
    <col min="11024" max="11031" width="0" hidden="1" customWidth="1"/>
    <col min="11266" max="11266" width="6.5703125" customWidth="1"/>
    <col min="11267" max="11267" width="5.7109375" customWidth="1"/>
    <col min="11268" max="11268" width="65.85546875" bestFit="1" customWidth="1"/>
    <col min="11269" max="11269" width="20" bestFit="1" customWidth="1"/>
    <col min="11270" max="11270" width="17.7109375" bestFit="1" customWidth="1"/>
    <col min="11271" max="11271" width="13.28515625" bestFit="1" customWidth="1"/>
    <col min="11272" max="11272" width="16" bestFit="1" customWidth="1"/>
    <col min="11273" max="11273" width="17.85546875" bestFit="1" customWidth="1"/>
    <col min="11274" max="11274" width="12.5703125" bestFit="1" customWidth="1"/>
    <col min="11275" max="11275" width="17.7109375" bestFit="1" customWidth="1"/>
    <col min="11276" max="11276" width="13.28515625" bestFit="1" customWidth="1"/>
    <col min="11277" max="11277" width="17.140625" bestFit="1" customWidth="1"/>
    <col min="11278" max="11278" width="12.5703125" bestFit="1" customWidth="1"/>
    <col min="11279" max="11279" width="11.5703125" bestFit="1" customWidth="1"/>
    <col min="11280" max="11287" width="0" hidden="1" customWidth="1"/>
    <col min="11522" max="11522" width="6.5703125" customWidth="1"/>
    <col min="11523" max="11523" width="5.7109375" customWidth="1"/>
    <col min="11524" max="11524" width="65.85546875" bestFit="1" customWidth="1"/>
    <col min="11525" max="11525" width="20" bestFit="1" customWidth="1"/>
    <col min="11526" max="11526" width="17.7109375" bestFit="1" customWidth="1"/>
    <col min="11527" max="11527" width="13.28515625" bestFit="1" customWidth="1"/>
    <col min="11528" max="11528" width="16" bestFit="1" customWidth="1"/>
    <col min="11529" max="11529" width="17.85546875" bestFit="1" customWidth="1"/>
    <col min="11530" max="11530" width="12.5703125" bestFit="1" customWidth="1"/>
    <col min="11531" max="11531" width="17.7109375" bestFit="1" customWidth="1"/>
    <col min="11532" max="11532" width="13.28515625" bestFit="1" customWidth="1"/>
    <col min="11533" max="11533" width="17.140625" bestFit="1" customWidth="1"/>
    <col min="11534" max="11534" width="12.5703125" bestFit="1" customWidth="1"/>
    <col min="11535" max="11535" width="11.5703125" bestFit="1" customWidth="1"/>
    <col min="11536" max="11543" width="0" hidden="1" customWidth="1"/>
    <col min="11778" max="11778" width="6.5703125" customWidth="1"/>
    <col min="11779" max="11779" width="5.7109375" customWidth="1"/>
    <col min="11780" max="11780" width="65.85546875" bestFit="1" customWidth="1"/>
    <col min="11781" max="11781" width="20" bestFit="1" customWidth="1"/>
    <col min="11782" max="11782" width="17.7109375" bestFit="1" customWidth="1"/>
    <col min="11783" max="11783" width="13.28515625" bestFit="1" customWidth="1"/>
    <col min="11784" max="11784" width="16" bestFit="1" customWidth="1"/>
    <col min="11785" max="11785" width="17.85546875" bestFit="1" customWidth="1"/>
    <col min="11786" max="11786" width="12.5703125" bestFit="1" customWidth="1"/>
    <col min="11787" max="11787" width="17.7109375" bestFit="1" customWidth="1"/>
    <col min="11788" max="11788" width="13.28515625" bestFit="1" customWidth="1"/>
    <col min="11789" max="11789" width="17.140625" bestFit="1" customWidth="1"/>
    <col min="11790" max="11790" width="12.5703125" bestFit="1" customWidth="1"/>
    <col min="11791" max="11791" width="11.5703125" bestFit="1" customWidth="1"/>
    <col min="11792" max="11799" width="0" hidden="1" customWidth="1"/>
    <col min="12034" max="12034" width="6.5703125" customWidth="1"/>
    <col min="12035" max="12035" width="5.7109375" customWidth="1"/>
    <col min="12036" max="12036" width="65.85546875" bestFit="1" customWidth="1"/>
    <col min="12037" max="12037" width="20" bestFit="1" customWidth="1"/>
    <col min="12038" max="12038" width="17.7109375" bestFit="1" customWidth="1"/>
    <col min="12039" max="12039" width="13.28515625" bestFit="1" customWidth="1"/>
    <col min="12040" max="12040" width="16" bestFit="1" customWidth="1"/>
    <col min="12041" max="12041" width="17.85546875" bestFit="1" customWidth="1"/>
    <col min="12042" max="12042" width="12.5703125" bestFit="1" customWidth="1"/>
    <col min="12043" max="12043" width="17.7109375" bestFit="1" customWidth="1"/>
    <col min="12044" max="12044" width="13.28515625" bestFit="1" customWidth="1"/>
    <col min="12045" max="12045" width="17.140625" bestFit="1" customWidth="1"/>
    <col min="12046" max="12046" width="12.5703125" bestFit="1" customWidth="1"/>
    <col min="12047" max="12047" width="11.5703125" bestFit="1" customWidth="1"/>
    <col min="12048" max="12055" width="0" hidden="1" customWidth="1"/>
    <col min="12290" max="12290" width="6.5703125" customWidth="1"/>
    <col min="12291" max="12291" width="5.7109375" customWidth="1"/>
    <col min="12292" max="12292" width="65.85546875" bestFit="1" customWidth="1"/>
    <col min="12293" max="12293" width="20" bestFit="1" customWidth="1"/>
    <col min="12294" max="12294" width="17.7109375" bestFit="1" customWidth="1"/>
    <col min="12295" max="12295" width="13.28515625" bestFit="1" customWidth="1"/>
    <col min="12296" max="12296" width="16" bestFit="1" customWidth="1"/>
    <col min="12297" max="12297" width="17.85546875" bestFit="1" customWidth="1"/>
    <col min="12298" max="12298" width="12.5703125" bestFit="1" customWidth="1"/>
    <col min="12299" max="12299" width="17.7109375" bestFit="1" customWidth="1"/>
    <col min="12300" max="12300" width="13.28515625" bestFit="1" customWidth="1"/>
    <col min="12301" max="12301" width="17.140625" bestFit="1" customWidth="1"/>
    <col min="12302" max="12302" width="12.5703125" bestFit="1" customWidth="1"/>
    <col min="12303" max="12303" width="11.5703125" bestFit="1" customWidth="1"/>
    <col min="12304" max="12311" width="0" hidden="1" customWidth="1"/>
    <col min="12546" max="12546" width="6.5703125" customWidth="1"/>
    <col min="12547" max="12547" width="5.7109375" customWidth="1"/>
    <col min="12548" max="12548" width="65.85546875" bestFit="1" customWidth="1"/>
    <col min="12549" max="12549" width="20" bestFit="1" customWidth="1"/>
    <col min="12550" max="12550" width="17.7109375" bestFit="1" customWidth="1"/>
    <col min="12551" max="12551" width="13.28515625" bestFit="1" customWidth="1"/>
    <col min="12552" max="12552" width="16" bestFit="1" customWidth="1"/>
    <col min="12553" max="12553" width="17.85546875" bestFit="1" customWidth="1"/>
    <col min="12554" max="12554" width="12.5703125" bestFit="1" customWidth="1"/>
    <col min="12555" max="12555" width="17.7109375" bestFit="1" customWidth="1"/>
    <col min="12556" max="12556" width="13.28515625" bestFit="1" customWidth="1"/>
    <col min="12557" max="12557" width="17.140625" bestFit="1" customWidth="1"/>
    <col min="12558" max="12558" width="12.5703125" bestFit="1" customWidth="1"/>
    <col min="12559" max="12559" width="11.5703125" bestFit="1" customWidth="1"/>
    <col min="12560" max="12567" width="0" hidden="1" customWidth="1"/>
    <col min="12802" max="12802" width="6.5703125" customWidth="1"/>
    <col min="12803" max="12803" width="5.7109375" customWidth="1"/>
    <col min="12804" max="12804" width="65.85546875" bestFit="1" customWidth="1"/>
    <col min="12805" max="12805" width="20" bestFit="1" customWidth="1"/>
    <col min="12806" max="12806" width="17.7109375" bestFit="1" customWidth="1"/>
    <col min="12807" max="12807" width="13.28515625" bestFit="1" customWidth="1"/>
    <col min="12808" max="12808" width="16" bestFit="1" customWidth="1"/>
    <col min="12809" max="12809" width="17.85546875" bestFit="1" customWidth="1"/>
    <col min="12810" max="12810" width="12.5703125" bestFit="1" customWidth="1"/>
    <col min="12811" max="12811" width="17.7109375" bestFit="1" customWidth="1"/>
    <col min="12812" max="12812" width="13.28515625" bestFit="1" customWidth="1"/>
    <col min="12813" max="12813" width="17.140625" bestFit="1" customWidth="1"/>
    <col min="12814" max="12814" width="12.5703125" bestFit="1" customWidth="1"/>
    <col min="12815" max="12815" width="11.5703125" bestFit="1" customWidth="1"/>
    <col min="12816" max="12823" width="0" hidden="1" customWidth="1"/>
    <col min="13058" max="13058" width="6.5703125" customWidth="1"/>
    <col min="13059" max="13059" width="5.7109375" customWidth="1"/>
    <col min="13060" max="13060" width="65.85546875" bestFit="1" customWidth="1"/>
    <col min="13061" max="13061" width="20" bestFit="1" customWidth="1"/>
    <col min="13062" max="13062" width="17.7109375" bestFit="1" customWidth="1"/>
    <col min="13063" max="13063" width="13.28515625" bestFit="1" customWidth="1"/>
    <col min="13064" max="13064" width="16" bestFit="1" customWidth="1"/>
    <col min="13065" max="13065" width="17.85546875" bestFit="1" customWidth="1"/>
    <col min="13066" max="13066" width="12.5703125" bestFit="1" customWidth="1"/>
    <col min="13067" max="13067" width="17.7109375" bestFit="1" customWidth="1"/>
    <col min="13068" max="13068" width="13.28515625" bestFit="1" customWidth="1"/>
    <col min="13069" max="13069" width="17.140625" bestFit="1" customWidth="1"/>
    <col min="13070" max="13070" width="12.5703125" bestFit="1" customWidth="1"/>
    <col min="13071" max="13071" width="11.5703125" bestFit="1" customWidth="1"/>
    <col min="13072" max="13079" width="0" hidden="1" customWidth="1"/>
    <col min="13314" max="13314" width="6.5703125" customWidth="1"/>
    <col min="13315" max="13315" width="5.7109375" customWidth="1"/>
    <col min="13316" max="13316" width="65.85546875" bestFit="1" customWidth="1"/>
    <col min="13317" max="13317" width="20" bestFit="1" customWidth="1"/>
    <col min="13318" max="13318" width="17.7109375" bestFit="1" customWidth="1"/>
    <col min="13319" max="13319" width="13.28515625" bestFit="1" customWidth="1"/>
    <col min="13320" max="13320" width="16" bestFit="1" customWidth="1"/>
    <col min="13321" max="13321" width="17.85546875" bestFit="1" customWidth="1"/>
    <col min="13322" max="13322" width="12.5703125" bestFit="1" customWidth="1"/>
    <col min="13323" max="13323" width="17.7109375" bestFit="1" customWidth="1"/>
    <col min="13324" max="13324" width="13.28515625" bestFit="1" customWidth="1"/>
    <col min="13325" max="13325" width="17.140625" bestFit="1" customWidth="1"/>
    <col min="13326" max="13326" width="12.5703125" bestFit="1" customWidth="1"/>
    <col min="13327" max="13327" width="11.5703125" bestFit="1" customWidth="1"/>
    <col min="13328" max="13335" width="0" hidden="1" customWidth="1"/>
    <col min="13570" max="13570" width="6.5703125" customWidth="1"/>
    <col min="13571" max="13571" width="5.7109375" customWidth="1"/>
    <col min="13572" max="13572" width="65.85546875" bestFit="1" customWidth="1"/>
    <col min="13573" max="13573" width="20" bestFit="1" customWidth="1"/>
    <col min="13574" max="13574" width="17.7109375" bestFit="1" customWidth="1"/>
    <col min="13575" max="13575" width="13.28515625" bestFit="1" customWidth="1"/>
    <col min="13576" max="13576" width="16" bestFit="1" customWidth="1"/>
    <col min="13577" max="13577" width="17.85546875" bestFit="1" customWidth="1"/>
    <col min="13578" max="13578" width="12.5703125" bestFit="1" customWidth="1"/>
    <col min="13579" max="13579" width="17.7109375" bestFit="1" customWidth="1"/>
    <col min="13580" max="13580" width="13.28515625" bestFit="1" customWidth="1"/>
    <col min="13581" max="13581" width="17.140625" bestFit="1" customWidth="1"/>
    <col min="13582" max="13582" width="12.5703125" bestFit="1" customWidth="1"/>
    <col min="13583" max="13583" width="11.5703125" bestFit="1" customWidth="1"/>
    <col min="13584" max="13591" width="0" hidden="1" customWidth="1"/>
    <col min="13826" max="13826" width="6.5703125" customWidth="1"/>
    <col min="13827" max="13827" width="5.7109375" customWidth="1"/>
    <col min="13828" max="13828" width="65.85546875" bestFit="1" customWidth="1"/>
    <col min="13829" max="13829" width="20" bestFit="1" customWidth="1"/>
    <col min="13830" max="13830" width="17.7109375" bestFit="1" customWidth="1"/>
    <col min="13831" max="13831" width="13.28515625" bestFit="1" customWidth="1"/>
    <col min="13832" max="13832" width="16" bestFit="1" customWidth="1"/>
    <col min="13833" max="13833" width="17.85546875" bestFit="1" customWidth="1"/>
    <col min="13834" max="13834" width="12.5703125" bestFit="1" customWidth="1"/>
    <col min="13835" max="13835" width="17.7109375" bestFit="1" customWidth="1"/>
    <col min="13836" max="13836" width="13.28515625" bestFit="1" customWidth="1"/>
    <col min="13837" max="13837" width="17.140625" bestFit="1" customWidth="1"/>
    <col min="13838" max="13838" width="12.5703125" bestFit="1" customWidth="1"/>
    <col min="13839" max="13839" width="11.5703125" bestFit="1" customWidth="1"/>
    <col min="13840" max="13847" width="0" hidden="1" customWidth="1"/>
    <col min="14082" max="14082" width="6.5703125" customWidth="1"/>
    <col min="14083" max="14083" width="5.7109375" customWidth="1"/>
    <col min="14084" max="14084" width="65.85546875" bestFit="1" customWidth="1"/>
    <col min="14085" max="14085" width="20" bestFit="1" customWidth="1"/>
    <col min="14086" max="14086" width="17.7109375" bestFit="1" customWidth="1"/>
    <col min="14087" max="14087" width="13.28515625" bestFit="1" customWidth="1"/>
    <col min="14088" max="14088" width="16" bestFit="1" customWidth="1"/>
    <col min="14089" max="14089" width="17.85546875" bestFit="1" customWidth="1"/>
    <col min="14090" max="14090" width="12.5703125" bestFit="1" customWidth="1"/>
    <col min="14091" max="14091" width="17.7109375" bestFit="1" customWidth="1"/>
    <col min="14092" max="14092" width="13.28515625" bestFit="1" customWidth="1"/>
    <col min="14093" max="14093" width="17.140625" bestFit="1" customWidth="1"/>
    <col min="14094" max="14094" width="12.5703125" bestFit="1" customWidth="1"/>
    <col min="14095" max="14095" width="11.5703125" bestFit="1" customWidth="1"/>
    <col min="14096" max="14103" width="0" hidden="1" customWidth="1"/>
    <col min="14338" max="14338" width="6.5703125" customWidth="1"/>
    <col min="14339" max="14339" width="5.7109375" customWidth="1"/>
    <col min="14340" max="14340" width="65.85546875" bestFit="1" customWidth="1"/>
    <col min="14341" max="14341" width="20" bestFit="1" customWidth="1"/>
    <col min="14342" max="14342" width="17.7109375" bestFit="1" customWidth="1"/>
    <col min="14343" max="14343" width="13.28515625" bestFit="1" customWidth="1"/>
    <col min="14344" max="14344" width="16" bestFit="1" customWidth="1"/>
    <col min="14345" max="14345" width="17.85546875" bestFit="1" customWidth="1"/>
    <col min="14346" max="14346" width="12.5703125" bestFit="1" customWidth="1"/>
    <col min="14347" max="14347" width="17.7109375" bestFit="1" customWidth="1"/>
    <col min="14348" max="14348" width="13.28515625" bestFit="1" customWidth="1"/>
    <col min="14349" max="14349" width="17.140625" bestFit="1" customWidth="1"/>
    <col min="14350" max="14350" width="12.5703125" bestFit="1" customWidth="1"/>
    <col min="14351" max="14351" width="11.5703125" bestFit="1" customWidth="1"/>
    <col min="14352" max="14359" width="0" hidden="1" customWidth="1"/>
    <col min="14594" max="14594" width="6.5703125" customWidth="1"/>
    <col min="14595" max="14595" width="5.7109375" customWidth="1"/>
    <col min="14596" max="14596" width="65.85546875" bestFit="1" customWidth="1"/>
    <col min="14597" max="14597" width="20" bestFit="1" customWidth="1"/>
    <col min="14598" max="14598" width="17.7109375" bestFit="1" customWidth="1"/>
    <col min="14599" max="14599" width="13.28515625" bestFit="1" customWidth="1"/>
    <col min="14600" max="14600" width="16" bestFit="1" customWidth="1"/>
    <col min="14601" max="14601" width="17.85546875" bestFit="1" customWidth="1"/>
    <col min="14602" max="14602" width="12.5703125" bestFit="1" customWidth="1"/>
    <col min="14603" max="14603" width="17.7109375" bestFit="1" customWidth="1"/>
    <col min="14604" max="14604" width="13.28515625" bestFit="1" customWidth="1"/>
    <col min="14605" max="14605" width="17.140625" bestFit="1" customWidth="1"/>
    <col min="14606" max="14606" width="12.5703125" bestFit="1" customWidth="1"/>
    <col min="14607" max="14607" width="11.5703125" bestFit="1" customWidth="1"/>
    <col min="14608" max="14615" width="0" hidden="1" customWidth="1"/>
    <col min="14850" max="14850" width="6.5703125" customWidth="1"/>
    <col min="14851" max="14851" width="5.7109375" customWidth="1"/>
    <col min="14852" max="14852" width="65.85546875" bestFit="1" customWidth="1"/>
    <col min="14853" max="14853" width="20" bestFit="1" customWidth="1"/>
    <col min="14854" max="14854" width="17.7109375" bestFit="1" customWidth="1"/>
    <col min="14855" max="14855" width="13.28515625" bestFit="1" customWidth="1"/>
    <col min="14856" max="14856" width="16" bestFit="1" customWidth="1"/>
    <col min="14857" max="14857" width="17.85546875" bestFit="1" customWidth="1"/>
    <col min="14858" max="14858" width="12.5703125" bestFit="1" customWidth="1"/>
    <col min="14859" max="14859" width="17.7109375" bestFit="1" customWidth="1"/>
    <col min="14860" max="14860" width="13.28515625" bestFit="1" customWidth="1"/>
    <col min="14861" max="14861" width="17.140625" bestFit="1" customWidth="1"/>
    <col min="14862" max="14862" width="12.5703125" bestFit="1" customWidth="1"/>
    <col min="14863" max="14863" width="11.5703125" bestFit="1" customWidth="1"/>
    <col min="14864" max="14871" width="0" hidden="1" customWidth="1"/>
    <col min="15106" max="15106" width="6.5703125" customWidth="1"/>
    <col min="15107" max="15107" width="5.7109375" customWidth="1"/>
    <col min="15108" max="15108" width="65.85546875" bestFit="1" customWidth="1"/>
    <col min="15109" max="15109" width="20" bestFit="1" customWidth="1"/>
    <col min="15110" max="15110" width="17.7109375" bestFit="1" customWidth="1"/>
    <col min="15111" max="15111" width="13.28515625" bestFit="1" customWidth="1"/>
    <col min="15112" max="15112" width="16" bestFit="1" customWidth="1"/>
    <col min="15113" max="15113" width="17.85546875" bestFit="1" customWidth="1"/>
    <col min="15114" max="15114" width="12.5703125" bestFit="1" customWidth="1"/>
    <col min="15115" max="15115" width="17.7109375" bestFit="1" customWidth="1"/>
    <col min="15116" max="15116" width="13.28515625" bestFit="1" customWidth="1"/>
    <col min="15117" max="15117" width="17.140625" bestFit="1" customWidth="1"/>
    <col min="15118" max="15118" width="12.5703125" bestFit="1" customWidth="1"/>
    <col min="15119" max="15119" width="11.5703125" bestFit="1" customWidth="1"/>
    <col min="15120" max="15127" width="0" hidden="1" customWidth="1"/>
    <col min="15362" max="15362" width="6.5703125" customWidth="1"/>
    <col min="15363" max="15363" width="5.7109375" customWidth="1"/>
    <col min="15364" max="15364" width="65.85546875" bestFit="1" customWidth="1"/>
    <col min="15365" max="15365" width="20" bestFit="1" customWidth="1"/>
    <col min="15366" max="15366" width="17.7109375" bestFit="1" customWidth="1"/>
    <col min="15367" max="15367" width="13.28515625" bestFit="1" customWidth="1"/>
    <col min="15368" max="15368" width="16" bestFit="1" customWidth="1"/>
    <col min="15369" max="15369" width="17.85546875" bestFit="1" customWidth="1"/>
    <col min="15370" max="15370" width="12.5703125" bestFit="1" customWidth="1"/>
    <col min="15371" max="15371" width="17.7109375" bestFit="1" customWidth="1"/>
    <col min="15372" max="15372" width="13.28515625" bestFit="1" customWidth="1"/>
    <col min="15373" max="15373" width="17.140625" bestFit="1" customWidth="1"/>
    <col min="15374" max="15374" width="12.5703125" bestFit="1" customWidth="1"/>
    <col min="15375" max="15375" width="11.5703125" bestFit="1" customWidth="1"/>
    <col min="15376" max="15383" width="0" hidden="1" customWidth="1"/>
    <col min="15618" max="15618" width="6.5703125" customWidth="1"/>
    <col min="15619" max="15619" width="5.7109375" customWidth="1"/>
    <col min="15620" max="15620" width="65.85546875" bestFit="1" customWidth="1"/>
    <col min="15621" max="15621" width="20" bestFit="1" customWidth="1"/>
    <col min="15622" max="15622" width="17.7109375" bestFit="1" customWidth="1"/>
    <col min="15623" max="15623" width="13.28515625" bestFit="1" customWidth="1"/>
    <col min="15624" max="15624" width="16" bestFit="1" customWidth="1"/>
    <col min="15625" max="15625" width="17.85546875" bestFit="1" customWidth="1"/>
    <col min="15626" max="15626" width="12.5703125" bestFit="1" customWidth="1"/>
    <col min="15627" max="15627" width="17.7109375" bestFit="1" customWidth="1"/>
    <col min="15628" max="15628" width="13.28515625" bestFit="1" customWidth="1"/>
    <col min="15629" max="15629" width="17.140625" bestFit="1" customWidth="1"/>
    <col min="15630" max="15630" width="12.5703125" bestFit="1" customWidth="1"/>
    <col min="15631" max="15631" width="11.5703125" bestFit="1" customWidth="1"/>
    <col min="15632" max="15639" width="0" hidden="1" customWidth="1"/>
    <col min="15874" max="15874" width="6.5703125" customWidth="1"/>
    <col min="15875" max="15875" width="5.7109375" customWidth="1"/>
    <col min="15876" max="15876" width="65.85546875" bestFit="1" customWidth="1"/>
    <col min="15877" max="15877" width="20" bestFit="1" customWidth="1"/>
    <col min="15878" max="15878" width="17.7109375" bestFit="1" customWidth="1"/>
    <col min="15879" max="15879" width="13.28515625" bestFit="1" customWidth="1"/>
    <col min="15880" max="15880" width="16" bestFit="1" customWidth="1"/>
    <col min="15881" max="15881" width="17.85546875" bestFit="1" customWidth="1"/>
    <col min="15882" max="15882" width="12.5703125" bestFit="1" customWidth="1"/>
    <col min="15883" max="15883" width="17.7109375" bestFit="1" customWidth="1"/>
    <col min="15884" max="15884" width="13.28515625" bestFit="1" customWidth="1"/>
    <col min="15885" max="15885" width="17.140625" bestFit="1" customWidth="1"/>
    <col min="15886" max="15886" width="12.5703125" bestFit="1" customWidth="1"/>
    <col min="15887" max="15887" width="11.5703125" bestFit="1" customWidth="1"/>
    <col min="15888" max="15895" width="0" hidden="1" customWidth="1"/>
    <col min="16130" max="16130" width="6.5703125" customWidth="1"/>
    <col min="16131" max="16131" width="5.7109375" customWidth="1"/>
    <col min="16132" max="16132" width="65.85546875" bestFit="1" customWidth="1"/>
    <col min="16133" max="16133" width="20" bestFit="1" customWidth="1"/>
    <col min="16134" max="16134" width="17.7109375" bestFit="1" customWidth="1"/>
    <col min="16135" max="16135" width="13.28515625" bestFit="1" customWidth="1"/>
    <col min="16136" max="16136" width="16" bestFit="1" customWidth="1"/>
    <col min="16137" max="16137" width="17.85546875" bestFit="1" customWidth="1"/>
    <col min="16138" max="16138" width="12.5703125" bestFit="1" customWidth="1"/>
    <col min="16139" max="16139" width="17.7109375" bestFit="1" customWidth="1"/>
    <col min="16140" max="16140" width="13.28515625" bestFit="1" customWidth="1"/>
    <col min="16141" max="16141" width="17.140625" bestFit="1" customWidth="1"/>
    <col min="16142" max="16142" width="12.5703125" bestFit="1" customWidth="1"/>
    <col min="16143" max="16143" width="11.5703125" bestFit="1" customWidth="1"/>
    <col min="16144" max="16151" width="0" hidden="1" customWidth="1"/>
  </cols>
  <sheetData>
    <row r="1" spans="1:22" s="1" customFormat="1" ht="60" customHeight="1" x14ac:dyDescent="0.2">
      <c r="A1" s="100" t="s">
        <v>746</v>
      </c>
      <c r="B1" s="100"/>
      <c r="C1" s="100"/>
      <c r="D1" s="100"/>
      <c r="E1" s="174" t="s">
        <v>748</v>
      </c>
      <c r="F1" s="174"/>
      <c r="G1" s="174"/>
      <c r="H1" s="174"/>
      <c r="I1" s="174"/>
      <c r="J1" s="174"/>
      <c r="K1" s="174"/>
      <c r="L1" s="174"/>
      <c r="M1" s="174"/>
      <c r="N1" s="174"/>
      <c r="O1" s="174"/>
    </row>
    <row r="2" spans="1:22" s="1" customFormat="1" ht="36" customHeight="1" thickBot="1" x14ac:dyDescent="0.45">
      <c r="A2" s="175" t="s">
        <v>747</v>
      </c>
      <c r="B2" s="175"/>
      <c r="C2" s="175"/>
      <c r="D2" s="175"/>
      <c r="E2" s="175"/>
      <c r="F2" s="175"/>
      <c r="G2" s="175"/>
      <c r="H2" s="175"/>
      <c r="I2" s="175"/>
      <c r="J2" s="175"/>
      <c r="K2" s="175"/>
      <c r="L2" s="175"/>
      <c r="M2" s="175"/>
      <c r="N2" s="175"/>
      <c r="O2" s="175"/>
    </row>
    <row r="3" spans="1:22" ht="3.75" customHeight="1" x14ac:dyDescent="0.4">
      <c r="A3" s="105"/>
      <c r="B3" s="105"/>
      <c r="C3" s="105"/>
      <c r="D3" s="105"/>
      <c r="E3" s="105"/>
      <c r="F3" s="105"/>
      <c r="G3" s="105"/>
      <c r="H3" s="105"/>
      <c r="I3" s="105"/>
      <c r="J3" s="105"/>
      <c r="K3" s="105"/>
      <c r="L3" s="105"/>
      <c r="M3" s="105"/>
      <c r="N3" s="105"/>
      <c r="O3" s="105"/>
    </row>
    <row r="4" spans="1:22" s="22" customFormat="1" ht="18.95" customHeight="1" x14ac:dyDescent="0.2">
      <c r="A4" s="186" t="s">
        <v>938</v>
      </c>
      <c r="B4" s="186"/>
      <c r="C4" s="186"/>
      <c r="D4" s="186"/>
      <c r="E4" s="186"/>
      <c r="F4" s="186"/>
      <c r="G4" s="186"/>
      <c r="H4" s="186"/>
      <c r="I4" s="186"/>
      <c r="J4" s="186"/>
      <c r="K4" s="186"/>
      <c r="L4" s="186"/>
      <c r="M4" s="186"/>
      <c r="N4" s="187"/>
      <c r="O4" s="187"/>
      <c r="P4" s="21"/>
    </row>
    <row r="5" spans="1:22" s="22" customFormat="1" ht="18.95" customHeight="1" x14ac:dyDescent="0.2">
      <c r="A5" s="186" t="s">
        <v>80</v>
      </c>
      <c r="B5" s="186"/>
      <c r="C5" s="186"/>
      <c r="D5" s="186"/>
      <c r="E5" s="186"/>
      <c r="F5" s="186"/>
      <c r="G5" s="186"/>
      <c r="H5" s="186"/>
      <c r="I5" s="186"/>
      <c r="J5" s="186"/>
      <c r="K5" s="186"/>
      <c r="L5" s="186"/>
      <c r="M5" s="186"/>
      <c r="N5" s="187"/>
      <c r="O5" s="187"/>
      <c r="P5" s="21"/>
      <c r="S5" s="23"/>
    </row>
    <row r="6" spans="1:22" s="22" customFormat="1" ht="18.95" customHeight="1" x14ac:dyDescent="0.2">
      <c r="A6" s="186" t="s">
        <v>1</v>
      </c>
      <c r="B6" s="186"/>
      <c r="C6" s="186"/>
      <c r="D6" s="186"/>
      <c r="E6" s="186"/>
      <c r="F6" s="186"/>
      <c r="G6" s="186"/>
      <c r="H6" s="186"/>
      <c r="I6" s="186"/>
      <c r="J6" s="186"/>
      <c r="K6" s="186"/>
      <c r="L6" s="186"/>
      <c r="M6" s="186"/>
      <c r="N6" s="187"/>
      <c r="O6" s="187"/>
      <c r="P6" s="24"/>
      <c r="S6" s="23"/>
    </row>
    <row r="7" spans="1:22" s="22" customFormat="1" ht="18.95" customHeight="1" x14ac:dyDescent="0.2">
      <c r="A7" s="188" t="s">
        <v>744</v>
      </c>
      <c r="B7" s="186"/>
      <c r="C7" s="186"/>
      <c r="D7" s="186"/>
      <c r="E7" s="186"/>
      <c r="F7" s="186"/>
      <c r="G7" s="186"/>
      <c r="H7" s="186"/>
      <c r="I7" s="186"/>
      <c r="J7" s="186"/>
      <c r="K7" s="186"/>
      <c r="L7" s="186"/>
      <c r="M7" s="186"/>
      <c r="N7" s="187"/>
      <c r="O7" s="187"/>
      <c r="P7" s="24"/>
      <c r="Q7" s="25"/>
    </row>
    <row r="8" spans="1:22" s="22" customFormat="1" ht="18.95" customHeight="1" x14ac:dyDescent="0.2">
      <c r="A8" s="186" t="s">
        <v>937</v>
      </c>
      <c r="B8" s="186"/>
      <c r="C8" s="186"/>
      <c r="D8" s="186"/>
      <c r="E8" s="186"/>
      <c r="F8" s="186"/>
      <c r="G8" s="186"/>
      <c r="H8" s="186"/>
      <c r="I8" s="186"/>
      <c r="J8" s="186"/>
      <c r="K8" s="186"/>
      <c r="L8" s="186"/>
      <c r="M8" s="186"/>
      <c r="N8" s="187"/>
      <c r="O8" s="187"/>
      <c r="P8" s="24"/>
    </row>
    <row r="9" spans="1:22" s="27" customFormat="1" ht="15" customHeight="1" x14ac:dyDescent="0.25">
      <c r="A9" s="189" t="s">
        <v>767</v>
      </c>
      <c r="B9" s="189"/>
      <c r="C9" s="189"/>
      <c r="D9" s="190" t="s">
        <v>81</v>
      </c>
      <c r="E9" s="190"/>
      <c r="F9" s="190"/>
      <c r="G9" s="190"/>
      <c r="H9" s="190"/>
      <c r="I9" s="191"/>
      <c r="J9" s="190" t="s">
        <v>82</v>
      </c>
      <c r="K9" s="190"/>
      <c r="L9" s="190"/>
      <c r="M9" s="190"/>
      <c r="N9" s="190"/>
      <c r="O9" s="192"/>
      <c r="P9" s="26" t="s">
        <v>83</v>
      </c>
      <c r="Q9" s="26"/>
      <c r="R9" s="26"/>
      <c r="S9" s="26" t="s">
        <v>82</v>
      </c>
      <c r="T9" s="26"/>
      <c r="U9" s="26"/>
    </row>
    <row r="10" spans="1:22" s="27" customFormat="1" ht="15" customHeight="1" x14ac:dyDescent="0.25">
      <c r="A10" s="189"/>
      <c r="B10" s="189"/>
      <c r="C10" s="189"/>
      <c r="D10" s="192"/>
      <c r="E10" s="193" t="s">
        <v>84</v>
      </c>
      <c r="F10" s="193"/>
      <c r="G10" s="193"/>
      <c r="H10" s="192"/>
      <c r="I10" s="192"/>
      <c r="J10" s="192"/>
      <c r="K10" s="193" t="s">
        <v>85</v>
      </c>
      <c r="L10" s="193"/>
      <c r="M10" s="193"/>
      <c r="N10" s="192"/>
      <c r="O10" s="192"/>
      <c r="P10" s="87" t="s">
        <v>86</v>
      </c>
      <c r="Q10" s="87"/>
      <c r="R10" s="87"/>
      <c r="S10" s="92" t="s">
        <v>86</v>
      </c>
      <c r="T10" s="87"/>
      <c r="U10" s="87"/>
    </row>
    <row r="11" spans="1:22" s="27" customFormat="1" ht="15" customHeight="1" x14ac:dyDescent="0.25">
      <c r="A11" s="189"/>
      <c r="B11" s="189"/>
      <c r="C11" s="189"/>
      <c r="D11" s="194" t="s">
        <v>87</v>
      </c>
      <c r="E11" s="195" t="s">
        <v>88</v>
      </c>
      <c r="F11" s="191"/>
      <c r="G11" s="191"/>
      <c r="H11" s="194" t="s">
        <v>89</v>
      </c>
      <c r="I11" s="196"/>
      <c r="J11" s="197" t="s">
        <v>87</v>
      </c>
      <c r="K11" s="195" t="s">
        <v>88</v>
      </c>
      <c r="L11" s="191"/>
      <c r="M11" s="191"/>
      <c r="N11" s="194" t="s">
        <v>89</v>
      </c>
      <c r="O11" s="197" t="s">
        <v>90</v>
      </c>
      <c r="P11" s="93" t="s">
        <v>91</v>
      </c>
      <c r="Q11" s="91" t="s">
        <v>92</v>
      </c>
      <c r="R11" s="91" t="s">
        <v>93</v>
      </c>
      <c r="S11" s="89" t="s">
        <v>91</v>
      </c>
      <c r="T11" s="91" t="s">
        <v>92</v>
      </c>
      <c r="U11" s="91" t="s">
        <v>93</v>
      </c>
    </row>
    <row r="12" spans="1:22" s="27" customFormat="1" ht="15" customHeight="1" x14ac:dyDescent="0.25">
      <c r="A12" s="189"/>
      <c r="B12" s="189"/>
      <c r="C12" s="189"/>
      <c r="D12" s="194"/>
      <c r="E12" s="191" t="s">
        <v>94</v>
      </c>
      <c r="F12" s="198" t="s">
        <v>91</v>
      </c>
      <c r="G12" s="191" t="s">
        <v>95</v>
      </c>
      <c r="H12" s="194"/>
      <c r="I12" s="196"/>
      <c r="J12" s="197"/>
      <c r="K12" s="191" t="s">
        <v>94</v>
      </c>
      <c r="L12" s="198" t="s">
        <v>91</v>
      </c>
      <c r="M12" s="191" t="s">
        <v>95</v>
      </c>
      <c r="N12" s="194"/>
      <c r="O12" s="197"/>
      <c r="P12" s="94"/>
      <c r="Q12" s="88"/>
      <c r="R12" s="88"/>
      <c r="S12" s="90"/>
      <c r="T12" s="88"/>
      <c r="U12" s="88"/>
    </row>
    <row r="13" spans="1:22" s="27" customFormat="1" ht="15" customHeight="1" x14ac:dyDescent="0.25">
      <c r="A13" s="189"/>
      <c r="B13" s="189"/>
      <c r="C13" s="189"/>
      <c r="D13" s="194"/>
      <c r="E13" s="191" t="s">
        <v>96</v>
      </c>
      <c r="F13" s="198" t="s">
        <v>97</v>
      </c>
      <c r="G13" s="191" t="s">
        <v>88</v>
      </c>
      <c r="H13" s="194"/>
      <c r="I13" s="196"/>
      <c r="J13" s="197"/>
      <c r="K13" s="191" t="s">
        <v>96</v>
      </c>
      <c r="L13" s="198" t="s">
        <v>97</v>
      </c>
      <c r="M13" s="191" t="s">
        <v>88</v>
      </c>
      <c r="N13" s="194"/>
      <c r="O13" s="197"/>
      <c r="P13" s="94"/>
      <c r="Q13" s="88"/>
      <c r="R13" s="88"/>
      <c r="S13" s="90"/>
      <c r="T13" s="88"/>
      <c r="U13" s="88"/>
    </row>
    <row r="14" spans="1:22" s="27" customFormat="1" ht="15" customHeight="1" x14ac:dyDescent="0.25">
      <c r="A14" s="189"/>
      <c r="B14" s="189"/>
      <c r="C14" s="189"/>
      <c r="D14" s="194"/>
      <c r="E14" s="191" t="s">
        <v>98</v>
      </c>
      <c r="F14" s="198" t="s">
        <v>99</v>
      </c>
      <c r="G14" s="191"/>
      <c r="H14" s="194"/>
      <c r="I14" s="196"/>
      <c r="J14" s="197"/>
      <c r="K14" s="191" t="s">
        <v>98</v>
      </c>
      <c r="L14" s="198" t="s">
        <v>99</v>
      </c>
      <c r="M14" s="191"/>
      <c r="N14" s="194"/>
      <c r="O14" s="197"/>
      <c r="P14" s="94"/>
      <c r="Q14" s="88"/>
      <c r="R14" s="88"/>
      <c r="S14" s="90"/>
      <c r="T14" s="88"/>
      <c r="U14" s="88"/>
    </row>
    <row r="15" spans="1:22" s="27" customFormat="1" ht="15" customHeight="1" thickBot="1" x14ac:dyDescent="0.3">
      <c r="A15" s="197"/>
      <c r="B15" s="197"/>
      <c r="C15" s="197"/>
      <c r="D15" s="199" t="s">
        <v>100</v>
      </c>
      <c r="E15" s="199" t="s">
        <v>101</v>
      </c>
      <c r="F15" s="200" t="s">
        <v>102</v>
      </c>
      <c r="G15" s="199" t="s">
        <v>103</v>
      </c>
      <c r="H15" s="191" t="s">
        <v>104</v>
      </c>
      <c r="I15" s="191"/>
      <c r="J15" s="201" t="s">
        <v>105</v>
      </c>
      <c r="K15" s="201" t="s">
        <v>106</v>
      </c>
      <c r="L15" s="200" t="s">
        <v>603</v>
      </c>
      <c r="M15" s="201" t="s">
        <v>107</v>
      </c>
      <c r="N15" s="191" t="s">
        <v>108</v>
      </c>
      <c r="O15" s="191" t="s">
        <v>109</v>
      </c>
      <c r="P15" s="28" t="s">
        <v>110</v>
      </c>
      <c r="Q15" s="28" t="s">
        <v>111</v>
      </c>
      <c r="R15" s="28" t="s">
        <v>112</v>
      </c>
      <c r="S15" s="29" t="s">
        <v>113</v>
      </c>
      <c r="T15" s="28" t="s">
        <v>114</v>
      </c>
      <c r="U15" s="28" t="s">
        <v>115</v>
      </c>
    </row>
    <row r="16" spans="1:22" s="185" customFormat="1" ht="6" customHeight="1" thickBot="1" x14ac:dyDescent="0.35">
      <c r="A16" s="176"/>
      <c r="B16" s="176"/>
      <c r="C16" s="176"/>
      <c r="D16" s="177"/>
      <c r="E16" s="177"/>
      <c r="F16" s="177"/>
      <c r="G16" s="177"/>
      <c r="H16" s="178"/>
      <c r="I16" s="178"/>
      <c r="J16" s="177"/>
      <c r="K16" s="179"/>
      <c r="L16" s="177"/>
      <c r="M16" s="179"/>
      <c r="N16" s="178"/>
      <c r="O16" s="178"/>
      <c r="P16" s="180"/>
      <c r="Q16" s="181"/>
      <c r="R16" s="182"/>
      <c r="S16" s="183"/>
      <c r="T16" s="181"/>
      <c r="U16" s="182"/>
      <c r="V16" s="184"/>
    </row>
    <row r="17" spans="1:27" s="33" customFormat="1" ht="15" customHeight="1" x14ac:dyDescent="0.2">
      <c r="A17" s="211"/>
      <c r="B17" s="211"/>
      <c r="C17" s="211" t="s">
        <v>93</v>
      </c>
      <c r="D17" s="212">
        <f>SUM(D18:D281)</f>
        <v>70461.519991499968</v>
      </c>
      <c r="E17" s="213">
        <f t="shared" ref="E17:U17" si="0">SUM(E18:E281)</f>
        <v>25936.276616493895</v>
      </c>
      <c r="F17" s="213">
        <f t="shared" si="0"/>
        <v>0</v>
      </c>
      <c r="G17" s="213">
        <f t="shared" si="0"/>
        <v>3358.3865453086423</v>
      </c>
      <c r="H17" s="213">
        <f t="shared" si="0"/>
        <v>41166.85682969747</v>
      </c>
      <c r="I17" s="213"/>
      <c r="J17" s="213">
        <f t="shared" si="0"/>
        <v>50793.066654351263</v>
      </c>
      <c r="K17" s="213">
        <f t="shared" si="0"/>
        <v>16772.273234278247</v>
      </c>
      <c r="L17" s="213">
        <f t="shared" si="0"/>
        <v>0</v>
      </c>
      <c r="M17" s="213">
        <f t="shared" si="0"/>
        <v>4130.0943660800012</v>
      </c>
      <c r="N17" s="213">
        <f>SUM(N18:N281)</f>
        <v>29890.699053993045</v>
      </c>
      <c r="O17" s="214">
        <f>IF(OR(H17=0,N17=0),"N.A.",IF((((N17-H17)/H17))*100&gt;=500,"500&lt;",IF((((N17-H17)/H17))*100&lt;=-500,"&lt;-500",(((N17-H17)/H17))*100)))</f>
        <v>-27.391349848137757</v>
      </c>
      <c r="P17" s="30">
        <f t="shared" si="0"/>
        <v>6069.7093969939006</v>
      </c>
      <c r="Q17" s="30">
        <f t="shared" si="0"/>
        <v>19866.567219500004</v>
      </c>
      <c r="R17" s="30">
        <f t="shared" si="0"/>
        <v>25936.276616493895</v>
      </c>
      <c r="S17" s="30">
        <f t="shared" si="0"/>
        <v>5365.1449129800021</v>
      </c>
      <c r="T17" s="30">
        <f t="shared" si="0"/>
        <v>11407.128321298243</v>
      </c>
      <c r="U17" s="30">
        <f t="shared" si="0"/>
        <v>16772.273234278247</v>
      </c>
      <c r="V17" s="31"/>
      <c r="W17" s="31" t="s">
        <v>116</v>
      </c>
      <c r="X17" s="31"/>
      <c r="Y17" s="31"/>
      <c r="Z17" s="31"/>
      <c r="AA17" s="32"/>
    </row>
    <row r="18" spans="1:27" s="37" customFormat="1" ht="18.95" customHeight="1" x14ac:dyDescent="0.2">
      <c r="A18" s="215">
        <v>1</v>
      </c>
      <c r="B18" s="215" t="s">
        <v>117</v>
      </c>
      <c r="C18" s="215" t="s">
        <v>118</v>
      </c>
      <c r="D18" s="216">
        <v>0</v>
      </c>
      <c r="E18" s="216">
        <v>0</v>
      </c>
      <c r="F18" s="216">
        <v>0</v>
      </c>
      <c r="G18" s="216">
        <v>0</v>
      </c>
      <c r="H18" s="210">
        <f>D18-E18-G18</f>
        <v>0</v>
      </c>
      <c r="I18" s="210"/>
      <c r="J18" s="216">
        <v>0</v>
      </c>
      <c r="K18" s="216">
        <v>0</v>
      </c>
      <c r="L18" s="216">
        <v>0</v>
      </c>
      <c r="M18" s="216">
        <v>0</v>
      </c>
      <c r="N18" s="210">
        <f>J18-K18-M18</f>
        <v>0</v>
      </c>
      <c r="O18" s="210" t="str">
        <f t="shared" ref="O18:O81" si="1">IF(OR(H18=0,N18=0),"N.A.",IF((((N18-H18)/H18))*100&gt;=500,"500&lt;",IF((((N18-H18)/H18))*100&lt;=-500,"&lt;-500",(((N18-H18)/H18))*100)))</f>
        <v>N.A.</v>
      </c>
      <c r="P18" s="34">
        <v>0</v>
      </c>
      <c r="Q18" s="34">
        <v>0</v>
      </c>
      <c r="R18" s="35">
        <f>SUM(P18:Q18)</f>
        <v>0</v>
      </c>
      <c r="S18" s="34">
        <v>0</v>
      </c>
      <c r="T18" s="34">
        <v>0</v>
      </c>
      <c r="U18" s="35">
        <f>SUM(S18:T18)</f>
        <v>0</v>
      </c>
      <c r="V18" s="36"/>
      <c r="W18" s="36"/>
      <c r="X18" s="36"/>
      <c r="Y18" s="36"/>
      <c r="Z18" s="36"/>
    </row>
    <row r="19" spans="1:27" s="37" customFormat="1" ht="18.95" customHeight="1" x14ac:dyDescent="0.2">
      <c r="A19" s="215">
        <v>2</v>
      </c>
      <c r="B19" s="215" t="s">
        <v>119</v>
      </c>
      <c r="C19" s="215" t="s">
        <v>120</v>
      </c>
      <c r="D19" s="216">
        <v>0</v>
      </c>
      <c r="E19" s="216">
        <v>0</v>
      </c>
      <c r="F19" s="216">
        <v>0</v>
      </c>
      <c r="G19" s="216">
        <v>0</v>
      </c>
      <c r="H19" s="210">
        <f t="shared" ref="H19:H82" si="2">D19-E19-G19</f>
        <v>0</v>
      </c>
      <c r="I19" s="210"/>
      <c r="J19" s="216">
        <v>0</v>
      </c>
      <c r="K19" s="216">
        <v>0</v>
      </c>
      <c r="L19" s="216">
        <v>0</v>
      </c>
      <c r="M19" s="216">
        <v>0</v>
      </c>
      <c r="N19" s="210">
        <f t="shared" ref="N19:N82" si="3">J19-K19-M19</f>
        <v>0</v>
      </c>
      <c r="O19" s="210" t="str">
        <f t="shared" si="1"/>
        <v>N.A.</v>
      </c>
      <c r="P19" s="34">
        <v>0</v>
      </c>
      <c r="Q19" s="34">
        <v>0</v>
      </c>
      <c r="R19" s="35">
        <f t="shared" ref="R19:R82" si="4">SUM(P19:Q19)</f>
        <v>0</v>
      </c>
      <c r="S19" s="34">
        <v>0</v>
      </c>
      <c r="T19" s="34">
        <v>0</v>
      </c>
      <c r="U19" s="35">
        <f t="shared" ref="U19:U82" si="5">SUM(S19:T19)</f>
        <v>0</v>
      </c>
      <c r="V19" s="36"/>
      <c r="W19" s="36"/>
      <c r="X19" s="36"/>
      <c r="Y19" s="36"/>
      <c r="Z19" s="36"/>
    </row>
    <row r="20" spans="1:27" s="37" customFormat="1" ht="18.95" customHeight="1" x14ac:dyDescent="0.2">
      <c r="A20" s="215">
        <v>3</v>
      </c>
      <c r="B20" s="215" t="s">
        <v>121</v>
      </c>
      <c r="C20" s="215" t="s">
        <v>122</v>
      </c>
      <c r="D20" s="216">
        <v>0</v>
      </c>
      <c r="E20" s="216">
        <v>0</v>
      </c>
      <c r="F20" s="216">
        <v>0</v>
      </c>
      <c r="G20" s="216">
        <v>0</v>
      </c>
      <c r="H20" s="210">
        <f t="shared" si="2"/>
        <v>0</v>
      </c>
      <c r="I20" s="210"/>
      <c r="J20" s="216">
        <v>0</v>
      </c>
      <c r="K20" s="216">
        <v>0</v>
      </c>
      <c r="L20" s="216">
        <v>0</v>
      </c>
      <c r="M20" s="216">
        <v>0</v>
      </c>
      <c r="N20" s="210">
        <f t="shared" si="3"/>
        <v>0</v>
      </c>
      <c r="O20" s="210" t="str">
        <f t="shared" si="1"/>
        <v>N.A.</v>
      </c>
      <c r="P20" s="34">
        <v>0</v>
      </c>
      <c r="Q20" s="34">
        <v>0</v>
      </c>
      <c r="R20" s="35">
        <f t="shared" si="4"/>
        <v>0</v>
      </c>
      <c r="S20" s="34">
        <v>0</v>
      </c>
      <c r="T20" s="34">
        <v>0</v>
      </c>
      <c r="U20" s="35">
        <f t="shared" si="5"/>
        <v>0</v>
      </c>
      <c r="V20" s="36"/>
      <c r="W20" s="36"/>
      <c r="X20" s="36"/>
      <c r="Y20" s="36"/>
      <c r="Z20" s="36"/>
    </row>
    <row r="21" spans="1:27" s="37" customFormat="1" ht="18.95" customHeight="1" x14ac:dyDescent="0.2">
      <c r="A21" s="215">
        <v>4</v>
      </c>
      <c r="B21" s="215" t="s">
        <v>119</v>
      </c>
      <c r="C21" s="215" t="s">
        <v>123</v>
      </c>
      <c r="D21" s="216">
        <v>0</v>
      </c>
      <c r="E21" s="216">
        <v>0</v>
      </c>
      <c r="F21" s="216">
        <v>0</v>
      </c>
      <c r="G21" s="216">
        <v>0</v>
      </c>
      <c r="H21" s="210">
        <f t="shared" si="2"/>
        <v>0</v>
      </c>
      <c r="I21" s="210"/>
      <c r="J21" s="216">
        <v>0</v>
      </c>
      <c r="K21" s="216">
        <v>0</v>
      </c>
      <c r="L21" s="216">
        <v>0</v>
      </c>
      <c r="M21" s="216">
        <v>0</v>
      </c>
      <c r="N21" s="210">
        <f t="shared" si="3"/>
        <v>0</v>
      </c>
      <c r="O21" s="210" t="str">
        <f t="shared" si="1"/>
        <v>N.A.</v>
      </c>
      <c r="P21" s="34">
        <v>0</v>
      </c>
      <c r="Q21" s="34">
        <v>0</v>
      </c>
      <c r="R21" s="35">
        <f t="shared" si="4"/>
        <v>0</v>
      </c>
      <c r="S21" s="34">
        <v>0</v>
      </c>
      <c r="T21" s="34">
        <v>0</v>
      </c>
      <c r="U21" s="35">
        <f t="shared" si="5"/>
        <v>0</v>
      </c>
      <c r="V21" s="36"/>
      <c r="W21" s="36"/>
      <c r="X21" s="36"/>
      <c r="Y21" s="36"/>
      <c r="Z21" s="36"/>
    </row>
    <row r="22" spans="1:27" s="37" customFormat="1" ht="18.95" customHeight="1" x14ac:dyDescent="0.2">
      <c r="A22" s="215">
        <v>5</v>
      </c>
      <c r="B22" s="215" t="s">
        <v>124</v>
      </c>
      <c r="C22" s="215" t="s">
        <v>125</v>
      </c>
      <c r="D22" s="216">
        <v>0</v>
      </c>
      <c r="E22" s="216">
        <v>0</v>
      </c>
      <c r="F22" s="216">
        <v>0</v>
      </c>
      <c r="G22" s="216">
        <v>0</v>
      </c>
      <c r="H22" s="210">
        <f t="shared" si="2"/>
        <v>0</v>
      </c>
      <c r="I22" s="210"/>
      <c r="J22" s="216">
        <v>0</v>
      </c>
      <c r="K22" s="216">
        <v>0</v>
      </c>
      <c r="L22" s="216">
        <v>0</v>
      </c>
      <c r="M22" s="216">
        <v>0</v>
      </c>
      <c r="N22" s="210">
        <f t="shared" si="3"/>
        <v>0</v>
      </c>
      <c r="O22" s="210" t="str">
        <f t="shared" si="1"/>
        <v>N.A.</v>
      </c>
      <c r="P22" s="34">
        <v>0</v>
      </c>
      <c r="Q22" s="34">
        <v>0</v>
      </c>
      <c r="R22" s="35">
        <f t="shared" si="4"/>
        <v>0</v>
      </c>
      <c r="S22" s="34">
        <v>0</v>
      </c>
      <c r="T22" s="34">
        <v>0</v>
      </c>
      <c r="U22" s="35">
        <f t="shared" si="5"/>
        <v>0</v>
      </c>
      <c r="V22" s="36"/>
      <c r="W22" s="36"/>
      <c r="X22" s="36"/>
      <c r="Y22" s="36"/>
      <c r="Z22" s="36"/>
    </row>
    <row r="23" spans="1:27" s="37" customFormat="1" ht="18.95" customHeight="1" x14ac:dyDescent="0.2">
      <c r="A23" s="215">
        <v>6</v>
      </c>
      <c r="B23" s="215" t="s">
        <v>119</v>
      </c>
      <c r="C23" s="215" t="s">
        <v>126</v>
      </c>
      <c r="D23" s="216">
        <v>0</v>
      </c>
      <c r="E23" s="216">
        <v>0</v>
      </c>
      <c r="F23" s="216">
        <v>0</v>
      </c>
      <c r="G23" s="216">
        <v>0</v>
      </c>
      <c r="H23" s="210">
        <f t="shared" si="2"/>
        <v>0</v>
      </c>
      <c r="I23" s="210"/>
      <c r="J23" s="216">
        <v>0</v>
      </c>
      <c r="K23" s="216">
        <v>0</v>
      </c>
      <c r="L23" s="216">
        <v>0</v>
      </c>
      <c r="M23" s="216">
        <v>0</v>
      </c>
      <c r="N23" s="210">
        <f t="shared" si="3"/>
        <v>0</v>
      </c>
      <c r="O23" s="210" t="str">
        <f t="shared" si="1"/>
        <v>N.A.</v>
      </c>
      <c r="P23" s="34">
        <v>0</v>
      </c>
      <c r="Q23" s="34">
        <v>0</v>
      </c>
      <c r="R23" s="35">
        <f t="shared" si="4"/>
        <v>0</v>
      </c>
      <c r="S23" s="34">
        <v>0</v>
      </c>
      <c r="T23" s="34">
        <v>0</v>
      </c>
      <c r="U23" s="35">
        <f t="shared" si="5"/>
        <v>0</v>
      </c>
      <c r="V23" s="36"/>
      <c r="W23" s="36"/>
      <c r="X23" s="36"/>
      <c r="Y23" s="36"/>
      <c r="Z23" s="36"/>
    </row>
    <row r="24" spans="1:27" s="37" customFormat="1" ht="18.95" customHeight="1" x14ac:dyDescent="0.2">
      <c r="A24" s="215">
        <v>7</v>
      </c>
      <c r="B24" s="215" t="s">
        <v>127</v>
      </c>
      <c r="C24" s="215" t="s">
        <v>128</v>
      </c>
      <c r="D24" s="216">
        <v>0</v>
      </c>
      <c r="E24" s="216">
        <v>0</v>
      </c>
      <c r="F24" s="216">
        <v>0</v>
      </c>
      <c r="G24" s="216">
        <v>0</v>
      </c>
      <c r="H24" s="210">
        <f t="shared" si="2"/>
        <v>0</v>
      </c>
      <c r="I24" s="210"/>
      <c r="J24" s="216">
        <v>0</v>
      </c>
      <c r="K24" s="216">
        <v>0</v>
      </c>
      <c r="L24" s="216">
        <v>0</v>
      </c>
      <c r="M24" s="216">
        <v>0</v>
      </c>
      <c r="N24" s="210">
        <f t="shared" si="3"/>
        <v>0</v>
      </c>
      <c r="O24" s="210" t="str">
        <f t="shared" si="1"/>
        <v>N.A.</v>
      </c>
      <c r="P24" s="34">
        <v>0</v>
      </c>
      <c r="Q24" s="34">
        <v>0</v>
      </c>
      <c r="R24" s="35">
        <f t="shared" si="4"/>
        <v>0</v>
      </c>
      <c r="S24" s="34">
        <v>0</v>
      </c>
      <c r="T24" s="34">
        <v>0</v>
      </c>
      <c r="U24" s="35">
        <f t="shared" si="5"/>
        <v>0</v>
      </c>
      <c r="V24" s="36"/>
      <c r="W24" s="36"/>
      <c r="X24" s="36"/>
      <c r="Y24" s="36"/>
      <c r="Z24" s="36"/>
    </row>
    <row r="25" spans="1:27" s="37" customFormat="1" ht="18.95" customHeight="1" x14ac:dyDescent="0.2">
      <c r="A25" s="215">
        <v>9</v>
      </c>
      <c r="B25" s="215" t="s">
        <v>129</v>
      </c>
      <c r="C25" s="215" t="s">
        <v>130</v>
      </c>
      <c r="D25" s="216">
        <v>0</v>
      </c>
      <c r="E25" s="216">
        <v>0</v>
      </c>
      <c r="F25" s="216">
        <v>0</v>
      </c>
      <c r="G25" s="216">
        <v>0</v>
      </c>
      <c r="H25" s="210">
        <f t="shared" si="2"/>
        <v>0</v>
      </c>
      <c r="I25" s="210"/>
      <c r="J25" s="216">
        <v>0</v>
      </c>
      <c r="K25" s="216">
        <v>0</v>
      </c>
      <c r="L25" s="216">
        <v>0</v>
      </c>
      <c r="M25" s="216">
        <v>0</v>
      </c>
      <c r="N25" s="210">
        <f t="shared" si="3"/>
        <v>0</v>
      </c>
      <c r="O25" s="210" t="str">
        <f t="shared" si="1"/>
        <v>N.A.</v>
      </c>
      <c r="P25" s="34">
        <v>0</v>
      </c>
      <c r="Q25" s="34">
        <v>0</v>
      </c>
      <c r="R25" s="35">
        <f t="shared" si="4"/>
        <v>0</v>
      </c>
      <c r="S25" s="34">
        <v>0</v>
      </c>
      <c r="T25" s="34">
        <v>0</v>
      </c>
      <c r="U25" s="35">
        <f t="shared" si="5"/>
        <v>0</v>
      </c>
      <c r="V25" s="36"/>
      <c r="W25" s="36"/>
      <c r="X25" s="36"/>
      <c r="Y25" s="36"/>
      <c r="Z25" s="36"/>
    </row>
    <row r="26" spans="1:27" s="37" customFormat="1" ht="18.95" customHeight="1" x14ac:dyDescent="0.2">
      <c r="A26" s="215">
        <v>10</v>
      </c>
      <c r="B26" s="215" t="s">
        <v>129</v>
      </c>
      <c r="C26" s="215" t="s">
        <v>131</v>
      </c>
      <c r="D26" s="216">
        <v>0</v>
      </c>
      <c r="E26" s="216">
        <v>0</v>
      </c>
      <c r="F26" s="216">
        <v>0</v>
      </c>
      <c r="G26" s="216">
        <v>0</v>
      </c>
      <c r="H26" s="210">
        <f t="shared" si="2"/>
        <v>0</v>
      </c>
      <c r="I26" s="210"/>
      <c r="J26" s="216">
        <v>0</v>
      </c>
      <c r="K26" s="216">
        <v>0</v>
      </c>
      <c r="L26" s="216">
        <v>0</v>
      </c>
      <c r="M26" s="216">
        <v>0</v>
      </c>
      <c r="N26" s="210">
        <f t="shared" si="3"/>
        <v>0</v>
      </c>
      <c r="O26" s="210" t="str">
        <f t="shared" si="1"/>
        <v>N.A.</v>
      </c>
      <c r="P26" s="34">
        <v>0</v>
      </c>
      <c r="Q26" s="34">
        <v>0</v>
      </c>
      <c r="R26" s="35">
        <f t="shared" si="4"/>
        <v>0</v>
      </c>
      <c r="S26" s="34">
        <v>0</v>
      </c>
      <c r="T26" s="34">
        <v>0</v>
      </c>
      <c r="U26" s="35">
        <f t="shared" si="5"/>
        <v>0</v>
      </c>
      <c r="V26" s="36"/>
      <c r="W26" s="36"/>
      <c r="X26" s="36"/>
      <c r="Y26" s="36"/>
      <c r="Z26" s="36"/>
    </row>
    <row r="27" spans="1:27" s="37" customFormat="1" ht="18.95" customHeight="1" x14ac:dyDescent="0.2">
      <c r="A27" s="215">
        <v>11</v>
      </c>
      <c r="B27" s="215" t="s">
        <v>129</v>
      </c>
      <c r="C27" s="215" t="s">
        <v>132</v>
      </c>
      <c r="D27" s="216">
        <v>0</v>
      </c>
      <c r="E27" s="216">
        <v>0</v>
      </c>
      <c r="F27" s="216">
        <v>0</v>
      </c>
      <c r="G27" s="216">
        <v>0</v>
      </c>
      <c r="H27" s="210">
        <f t="shared" si="2"/>
        <v>0</v>
      </c>
      <c r="I27" s="210"/>
      <c r="J27" s="216">
        <v>0</v>
      </c>
      <c r="K27" s="216">
        <v>0</v>
      </c>
      <c r="L27" s="216">
        <v>0</v>
      </c>
      <c r="M27" s="216">
        <v>0</v>
      </c>
      <c r="N27" s="210">
        <f t="shared" si="3"/>
        <v>0</v>
      </c>
      <c r="O27" s="210" t="str">
        <f t="shared" si="1"/>
        <v>N.A.</v>
      </c>
      <c r="P27" s="34">
        <v>0</v>
      </c>
      <c r="Q27" s="34">
        <v>0</v>
      </c>
      <c r="R27" s="35">
        <f t="shared" si="4"/>
        <v>0</v>
      </c>
      <c r="S27" s="34">
        <v>0</v>
      </c>
      <c r="T27" s="34">
        <v>0</v>
      </c>
      <c r="U27" s="35">
        <f t="shared" si="5"/>
        <v>0</v>
      </c>
      <c r="V27" s="36"/>
      <c r="W27" s="36"/>
      <c r="X27" s="36"/>
      <c r="Y27" s="36"/>
      <c r="Z27" s="36"/>
    </row>
    <row r="28" spans="1:27" s="37" customFormat="1" ht="18.95" customHeight="1" x14ac:dyDescent="0.2">
      <c r="A28" s="215">
        <v>12</v>
      </c>
      <c r="B28" s="215" t="s">
        <v>133</v>
      </c>
      <c r="C28" s="215" t="s">
        <v>134</v>
      </c>
      <c r="D28" s="216">
        <v>0</v>
      </c>
      <c r="E28" s="216">
        <v>0</v>
      </c>
      <c r="F28" s="216">
        <v>0</v>
      </c>
      <c r="G28" s="216">
        <v>0</v>
      </c>
      <c r="H28" s="210">
        <f t="shared" si="2"/>
        <v>0</v>
      </c>
      <c r="I28" s="210"/>
      <c r="J28" s="216">
        <v>0</v>
      </c>
      <c r="K28" s="216">
        <v>0</v>
      </c>
      <c r="L28" s="216">
        <v>0</v>
      </c>
      <c r="M28" s="216">
        <v>0</v>
      </c>
      <c r="N28" s="210">
        <f t="shared" si="3"/>
        <v>0</v>
      </c>
      <c r="O28" s="210" t="str">
        <f t="shared" si="1"/>
        <v>N.A.</v>
      </c>
      <c r="P28" s="34">
        <v>0</v>
      </c>
      <c r="Q28" s="34">
        <v>0</v>
      </c>
      <c r="R28" s="35">
        <f t="shared" si="4"/>
        <v>0</v>
      </c>
      <c r="S28" s="34">
        <v>0</v>
      </c>
      <c r="T28" s="34">
        <v>0</v>
      </c>
      <c r="U28" s="35">
        <f t="shared" si="5"/>
        <v>0</v>
      </c>
      <c r="V28" s="36"/>
      <c r="W28" s="36"/>
      <c r="X28" s="36"/>
      <c r="Y28" s="36"/>
      <c r="Z28" s="36"/>
    </row>
    <row r="29" spans="1:27" s="37" customFormat="1" ht="18.95" customHeight="1" x14ac:dyDescent="0.2">
      <c r="A29" s="215">
        <v>13</v>
      </c>
      <c r="B29" s="215" t="s">
        <v>133</v>
      </c>
      <c r="C29" s="215" t="s">
        <v>135</v>
      </c>
      <c r="D29" s="216">
        <v>0</v>
      </c>
      <c r="E29" s="216">
        <v>0</v>
      </c>
      <c r="F29" s="216">
        <v>0</v>
      </c>
      <c r="G29" s="216">
        <v>0</v>
      </c>
      <c r="H29" s="210">
        <f t="shared" si="2"/>
        <v>0</v>
      </c>
      <c r="I29" s="210"/>
      <c r="J29" s="216">
        <v>0</v>
      </c>
      <c r="K29" s="216">
        <v>0</v>
      </c>
      <c r="L29" s="216">
        <v>0</v>
      </c>
      <c r="M29" s="216">
        <v>0</v>
      </c>
      <c r="N29" s="210">
        <f t="shared" si="3"/>
        <v>0</v>
      </c>
      <c r="O29" s="210" t="str">
        <f t="shared" si="1"/>
        <v>N.A.</v>
      </c>
      <c r="P29" s="34">
        <v>0</v>
      </c>
      <c r="Q29" s="34">
        <v>0</v>
      </c>
      <c r="R29" s="35">
        <f t="shared" si="4"/>
        <v>0</v>
      </c>
      <c r="S29" s="34">
        <v>0</v>
      </c>
      <c r="T29" s="34">
        <v>0</v>
      </c>
      <c r="U29" s="35">
        <f t="shared" si="5"/>
        <v>0</v>
      </c>
      <c r="V29" s="36"/>
      <c r="W29" s="36"/>
      <c r="X29" s="36"/>
      <c r="Y29" s="36"/>
      <c r="Z29" s="36"/>
    </row>
    <row r="30" spans="1:27" s="37" customFormat="1" ht="18.95" customHeight="1" x14ac:dyDescent="0.2">
      <c r="A30" s="215">
        <v>14</v>
      </c>
      <c r="B30" s="215" t="s">
        <v>133</v>
      </c>
      <c r="C30" s="215" t="s">
        <v>136</v>
      </c>
      <c r="D30" s="216">
        <v>0</v>
      </c>
      <c r="E30" s="216">
        <v>0</v>
      </c>
      <c r="F30" s="216">
        <v>0</v>
      </c>
      <c r="G30" s="216">
        <v>0</v>
      </c>
      <c r="H30" s="210">
        <f t="shared" si="2"/>
        <v>0</v>
      </c>
      <c r="I30" s="210"/>
      <c r="J30" s="216">
        <v>0</v>
      </c>
      <c r="K30" s="216">
        <v>0</v>
      </c>
      <c r="L30" s="216">
        <v>0</v>
      </c>
      <c r="M30" s="216">
        <v>0</v>
      </c>
      <c r="N30" s="210">
        <f t="shared" si="3"/>
        <v>0</v>
      </c>
      <c r="O30" s="210" t="str">
        <f t="shared" si="1"/>
        <v>N.A.</v>
      </c>
      <c r="P30" s="34">
        <v>0</v>
      </c>
      <c r="Q30" s="34">
        <v>0</v>
      </c>
      <c r="R30" s="35">
        <f t="shared" si="4"/>
        <v>0</v>
      </c>
      <c r="S30" s="34">
        <v>0</v>
      </c>
      <c r="T30" s="34">
        <v>0</v>
      </c>
      <c r="U30" s="35">
        <f t="shared" si="5"/>
        <v>0</v>
      </c>
      <c r="V30" s="36"/>
      <c r="W30" s="36"/>
      <c r="X30" s="36"/>
      <c r="Y30" s="36"/>
      <c r="Z30" s="36"/>
    </row>
    <row r="31" spans="1:27" s="37" customFormat="1" ht="18.95" customHeight="1" x14ac:dyDescent="0.2">
      <c r="A31" s="215">
        <v>15</v>
      </c>
      <c r="B31" s="215" t="s">
        <v>133</v>
      </c>
      <c r="C31" s="215" t="s">
        <v>137</v>
      </c>
      <c r="D31" s="216">
        <v>0</v>
      </c>
      <c r="E31" s="216">
        <v>0</v>
      </c>
      <c r="F31" s="216">
        <v>0</v>
      </c>
      <c r="G31" s="216">
        <v>0</v>
      </c>
      <c r="H31" s="210">
        <f t="shared" si="2"/>
        <v>0</v>
      </c>
      <c r="I31" s="210"/>
      <c r="J31" s="216">
        <v>0</v>
      </c>
      <c r="K31" s="216">
        <v>0</v>
      </c>
      <c r="L31" s="216">
        <v>0</v>
      </c>
      <c r="M31" s="216">
        <v>0</v>
      </c>
      <c r="N31" s="210">
        <f t="shared" si="3"/>
        <v>0</v>
      </c>
      <c r="O31" s="210" t="str">
        <f t="shared" si="1"/>
        <v>N.A.</v>
      </c>
      <c r="P31" s="34">
        <v>0</v>
      </c>
      <c r="Q31" s="34">
        <v>0</v>
      </c>
      <c r="R31" s="35">
        <f t="shared" si="4"/>
        <v>0</v>
      </c>
      <c r="S31" s="34">
        <v>0</v>
      </c>
      <c r="T31" s="34">
        <v>0</v>
      </c>
      <c r="U31" s="35">
        <f t="shared" si="5"/>
        <v>0</v>
      </c>
      <c r="V31" s="36"/>
      <c r="W31" s="36"/>
      <c r="X31" s="36"/>
      <c r="Y31" s="36"/>
      <c r="Z31" s="36"/>
    </row>
    <row r="32" spans="1:27" s="37" customFormat="1" ht="18.95" customHeight="1" x14ac:dyDescent="0.2">
      <c r="A32" s="215">
        <v>16</v>
      </c>
      <c r="B32" s="215" t="s">
        <v>133</v>
      </c>
      <c r="C32" s="215" t="s">
        <v>138</v>
      </c>
      <c r="D32" s="216">
        <v>0</v>
      </c>
      <c r="E32" s="216">
        <v>0</v>
      </c>
      <c r="F32" s="216">
        <v>0</v>
      </c>
      <c r="G32" s="216">
        <v>0</v>
      </c>
      <c r="H32" s="210">
        <f t="shared" si="2"/>
        <v>0</v>
      </c>
      <c r="I32" s="210"/>
      <c r="J32" s="216">
        <v>0</v>
      </c>
      <c r="K32" s="216">
        <v>0</v>
      </c>
      <c r="L32" s="216">
        <v>0</v>
      </c>
      <c r="M32" s="216">
        <v>0</v>
      </c>
      <c r="N32" s="210">
        <f t="shared" si="3"/>
        <v>0</v>
      </c>
      <c r="O32" s="210" t="str">
        <f t="shared" si="1"/>
        <v>N.A.</v>
      </c>
      <c r="P32" s="34">
        <v>0</v>
      </c>
      <c r="Q32" s="34">
        <v>0</v>
      </c>
      <c r="R32" s="35">
        <f t="shared" si="4"/>
        <v>0</v>
      </c>
      <c r="S32" s="34">
        <v>0</v>
      </c>
      <c r="T32" s="34">
        <v>0</v>
      </c>
      <c r="U32" s="35">
        <f t="shared" si="5"/>
        <v>0</v>
      </c>
      <c r="V32" s="36"/>
      <c r="W32" s="36"/>
      <c r="X32" s="36"/>
      <c r="Y32" s="36"/>
      <c r="Z32" s="36"/>
    </row>
    <row r="33" spans="1:26" s="37" customFormat="1" ht="18.95" customHeight="1" x14ac:dyDescent="0.2">
      <c r="A33" s="215">
        <v>17</v>
      </c>
      <c r="B33" s="215" t="s">
        <v>129</v>
      </c>
      <c r="C33" s="215" t="s">
        <v>139</v>
      </c>
      <c r="D33" s="216">
        <v>0</v>
      </c>
      <c r="E33" s="216">
        <v>0</v>
      </c>
      <c r="F33" s="216">
        <v>0</v>
      </c>
      <c r="G33" s="216">
        <v>0</v>
      </c>
      <c r="H33" s="210">
        <f t="shared" si="2"/>
        <v>0</v>
      </c>
      <c r="I33" s="210"/>
      <c r="J33" s="216">
        <v>0</v>
      </c>
      <c r="K33" s="216">
        <v>0</v>
      </c>
      <c r="L33" s="216">
        <v>0</v>
      </c>
      <c r="M33" s="216">
        <v>0</v>
      </c>
      <c r="N33" s="210">
        <f t="shared" si="3"/>
        <v>0</v>
      </c>
      <c r="O33" s="210" t="str">
        <f t="shared" si="1"/>
        <v>N.A.</v>
      </c>
      <c r="P33" s="34">
        <v>0</v>
      </c>
      <c r="Q33" s="34">
        <v>0</v>
      </c>
      <c r="R33" s="35">
        <f t="shared" si="4"/>
        <v>0</v>
      </c>
      <c r="S33" s="34">
        <v>0</v>
      </c>
      <c r="T33" s="34">
        <v>0</v>
      </c>
      <c r="U33" s="35">
        <f t="shared" si="5"/>
        <v>0</v>
      </c>
      <c r="V33" s="36"/>
      <c r="W33" s="36"/>
      <c r="X33" s="36"/>
      <c r="Y33" s="36"/>
      <c r="Z33" s="36"/>
    </row>
    <row r="34" spans="1:26" s="37" customFormat="1" ht="18.95" customHeight="1" x14ac:dyDescent="0.2">
      <c r="A34" s="215">
        <v>18</v>
      </c>
      <c r="B34" s="215" t="s">
        <v>129</v>
      </c>
      <c r="C34" s="215" t="s">
        <v>140</v>
      </c>
      <c r="D34" s="216">
        <v>0</v>
      </c>
      <c r="E34" s="216">
        <v>0</v>
      </c>
      <c r="F34" s="216">
        <v>0</v>
      </c>
      <c r="G34" s="216">
        <v>0</v>
      </c>
      <c r="H34" s="210">
        <f t="shared" si="2"/>
        <v>0</v>
      </c>
      <c r="I34" s="210"/>
      <c r="J34" s="216">
        <v>0</v>
      </c>
      <c r="K34" s="216">
        <v>0</v>
      </c>
      <c r="L34" s="216">
        <v>0</v>
      </c>
      <c r="M34" s="216">
        <v>0</v>
      </c>
      <c r="N34" s="210">
        <f t="shared" si="3"/>
        <v>0</v>
      </c>
      <c r="O34" s="210" t="str">
        <f t="shared" si="1"/>
        <v>N.A.</v>
      </c>
      <c r="P34" s="34">
        <v>0</v>
      </c>
      <c r="Q34" s="34">
        <v>0</v>
      </c>
      <c r="R34" s="35">
        <f t="shared" si="4"/>
        <v>0</v>
      </c>
      <c r="S34" s="34">
        <v>0</v>
      </c>
      <c r="T34" s="34">
        <v>0</v>
      </c>
      <c r="U34" s="35">
        <f t="shared" si="5"/>
        <v>0</v>
      </c>
      <c r="V34" s="36"/>
      <c r="W34" s="36"/>
      <c r="X34" s="36"/>
      <c r="Y34" s="36"/>
      <c r="Z34" s="36"/>
    </row>
    <row r="35" spans="1:26" s="37" customFormat="1" ht="18.95" customHeight="1" x14ac:dyDescent="0.2">
      <c r="A35" s="215">
        <v>19</v>
      </c>
      <c r="B35" s="215" t="s">
        <v>129</v>
      </c>
      <c r="C35" s="215" t="s">
        <v>141</v>
      </c>
      <c r="D35" s="216">
        <v>0</v>
      </c>
      <c r="E35" s="216">
        <v>0</v>
      </c>
      <c r="F35" s="216">
        <v>0</v>
      </c>
      <c r="G35" s="216">
        <v>0</v>
      </c>
      <c r="H35" s="210">
        <f t="shared" si="2"/>
        <v>0</v>
      </c>
      <c r="I35" s="210"/>
      <c r="J35" s="216">
        <v>0</v>
      </c>
      <c r="K35" s="216">
        <v>0</v>
      </c>
      <c r="L35" s="216">
        <v>0</v>
      </c>
      <c r="M35" s="216">
        <v>0</v>
      </c>
      <c r="N35" s="210">
        <f t="shared" si="3"/>
        <v>0</v>
      </c>
      <c r="O35" s="210" t="str">
        <f t="shared" si="1"/>
        <v>N.A.</v>
      </c>
      <c r="P35" s="34">
        <v>0</v>
      </c>
      <c r="Q35" s="34">
        <v>0</v>
      </c>
      <c r="R35" s="35">
        <f t="shared" si="4"/>
        <v>0</v>
      </c>
      <c r="S35" s="34">
        <v>0</v>
      </c>
      <c r="T35" s="34">
        <v>0</v>
      </c>
      <c r="U35" s="35">
        <f t="shared" si="5"/>
        <v>0</v>
      </c>
      <c r="V35" s="36"/>
      <c r="W35" s="36"/>
      <c r="X35" s="36"/>
      <c r="Y35" s="36"/>
      <c r="Z35" s="36"/>
    </row>
    <row r="36" spans="1:26" s="37" customFormat="1" ht="18.95" customHeight="1" x14ac:dyDescent="0.2">
      <c r="A36" s="215">
        <v>20</v>
      </c>
      <c r="B36" s="215" t="s">
        <v>129</v>
      </c>
      <c r="C36" s="215" t="s">
        <v>142</v>
      </c>
      <c r="D36" s="216">
        <v>0</v>
      </c>
      <c r="E36" s="216">
        <v>0</v>
      </c>
      <c r="F36" s="216">
        <v>0</v>
      </c>
      <c r="G36" s="216">
        <v>0</v>
      </c>
      <c r="H36" s="210">
        <f t="shared" si="2"/>
        <v>0</v>
      </c>
      <c r="I36" s="210"/>
      <c r="J36" s="216">
        <v>0</v>
      </c>
      <c r="K36" s="216">
        <v>0</v>
      </c>
      <c r="L36" s="216">
        <v>0</v>
      </c>
      <c r="M36" s="216">
        <v>0</v>
      </c>
      <c r="N36" s="210">
        <f t="shared" si="3"/>
        <v>0</v>
      </c>
      <c r="O36" s="210" t="str">
        <f t="shared" si="1"/>
        <v>N.A.</v>
      </c>
      <c r="P36" s="34">
        <v>0</v>
      </c>
      <c r="Q36" s="34">
        <v>0</v>
      </c>
      <c r="R36" s="35">
        <f t="shared" si="4"/>
        <v>0</v>
      </c>
      <c r="S36" s="34">
        <v>0</v>
      </c>
      <c r="T36" s="34">
        <v>0</v>
      </c>
      <c r="U36" s="35">
        <f t="shared" si="5"/>
        <v>0</v>
      </c>
      <c r="V36" s="36"/>
      <c r="W36" s="36"/>
      <c r="X36" s="36"/>
      <c r="Y36" s="36"/>
      <c r="Z36" s="36"/>
    </row>
    <row r="37" spans="1:26" s="37" customFormat="1" ht="18.95" customHeight="1" x14ac:dyDescent="0.2">
      <c r="A37" s="215">
        <v>21</v>
      </c>
      <c r="B37" s="215" t="s">
        <v>133</v>
      </c>
      <c r="C37" s="215" t="s">
        <v>143</v>
      </c>
      <c r="D37" s="216">
        <v>0</v>
      </c>
      <c r="E37" s="216">
        <v>0</v>
      </c>
      <c r="F37" s="216">
        <v>0</v>
      </c>
      <c r="G37" s="216">
        <v>0</v>
      </c>
      <c r="H37" s="210">
        <f t="shared" si="2"/>
        <v>0</v>
      </c>
      <c r="I37" s="210"/>
      <c r="J37" s="216">
        <v>0</v>
      </c>
      <c r="K37" s="216">
        <v>0</v>
      </c>
      <c r="L37" s="216">
        <v>0</v>
      </c>
      <c r="M37" s="216">
        <v>0</v>
      </c>
      <c r="N37" s="210">
        <f t="shared" si="3"/>
        <v>0</v>
      </c>
      <c r="O37" s="210" t="str">
        <f t="shared" si="1"/>
        <v>N.A.</v>
      </c>
      <c r="P37" s="34">
        <v>0</v>
      </c>
      <c r="Q37" s="34">
        <v>0</v>
      </c>
      <c r="R37" s="35">
        <f t="shared" si="4"/>
        <v>0</v>
      </c>
      <c r="S37" s="34">
        <v>0</v>
      </c>
      <c r="T37" s="34">
        <v>0</v>
      </c>
      <c r="U37" s="35">
        <f t="shared" si="5"/>
        <v>0</v>
      </c>
      <c r="V37" s="36"/>
      <c r="W37" s="36"/>
      <c r="X37" s="36"/>
      <c r="Y37" s="36"/>
      <c r="Z37" s="36"/>
    </row>
    <row r="38" spans="1:26" s="37" customFormat="1" ht="18.95" customHeight="1" x14ac:dyDescent="0.2">
      <c r="A38" s="215">
        <v>22</v>
      </c>
      <c r="B38" s="215" t="s">
        <v>133</v>
      </c>
      <c r="C38" s="215" t="s">
        <v>144</v>
      </c>
      <c r="D38" s="216">
        <v>0</v>
      </c>
      <c r="E38" s="216">
        <v>0</v>
      </c>
      <c r="F38" s="216">
        <v>0</v>
      </c>
      <c r="G38" s="216">
        <v>0</v>
      </c>
      <c r="H38" s="210">
        <f t="shared" si="2"/>
        <v>0</v>
      </c>
      <c r="I38" s="210"/>
      <c r="J38" s="216">
        <v>0</v>
      </c>
      <c r="K38" s="216">
        <v>0</v>
      </c>
      <c r="L38" s="216">
        <v>0</v>
      </c>
      <c r="M38" s="216">
        <v>0</v>
      </c>
      <c r="N38" s="210">
        <f t="shared" si="3"/>
        <v>0</v>
      </c>
      <c r="O38" s="210" t="str">
        <f t="shared" si="1"/>
        <v>N.A.</v>
      </c>
      <c r="P38" s="34">
        <v>0</v>
      </c>
      <c r="Q38" s="34">
        <v>0</v>
      </c>
      <c r="R38" s="35">
        <f t="shared" si="4"/>
        <v>0</v>
      </c>
      <c r="S38" s="34">
        <v>0</v>
      </c>
      <c r="T38" s="34">
        <v>0</v>
      </c>
      <c r="U38" s="35">
        <f t="shared" si="5"/>
        <v>0</v>
      </c>
      <c r="V38" s="36"/>
      <c r="W38" s="36"/>
      <c r="X38" s="36"/>
      <c r="Y38" s="36"/>
      <c r="Z38" s="36"/>
    </row>
    <row r="39" spans="1:26" s="37" customFormat="1" ht="18.95" customHeight="1" x14ac:dyDescent="0.2">
      <c r="A39" s="215">
        <v>23</v>
      </c>
      <c r="B39" s="215" t="s">
        <v>133</v>
      </c>
      <c r="C39" s="215" t="s">
        <v>145</v>
      </c>
      <c r="D39" s="216">
        <v>0</v>
      </c>
      <c r="E39" s="216">
        <v>0</v>
      </c>
      <c r="F39" s="216">
        <v>0</v>
      </c>
      <c r="G39" s="216">
        <v>0</v>
      </c>
      <c r="H39" s="210">
        <f t="shared" si="2"/>
        <v>0</v>
      </c>
      <c r="I39" s="210"/>
      <c r="J39" s="216">
        <v>0</v>
      </c>
      <c r="K39" s="216">
        <v>0</v>
      </c>
      <c r="L39" s="216">
        <v>0</v>
      </c>
      <c r="M39" s="216">
        <v>0</v>
      </c>
      <c r="N39" s="210">
        <f t="shared" si="3"/>
        <v>0</v>
      </c>
      <c r="O39" s="210" t="str">
        <f t="shared" si="1"/>
        <v>N.A.</v>
      </c>
      <c r="P39" s="34">
        <v>0</v>
      </c>
      <c r="Q39" s="34">
        <v>0</v>
      </c>
      <c r="R39" s="35">
        <f t="shared" si="4"/>
        <v>0</v>
      </c>
      <c r="S39" s="34">
        <v>0</v>
      </c>
      <c r="T39" s="34">
        <v>0</v>
      </c>
      <c r="U39" s="35">
        <f t="shared" si="5"/>
        <v>0</v>
      </c>
      <c r="V39" s="36"/>
      <c r="W39" s="36"/>
      <c r="X39" s="36"/>
      <c r="Y39" s="36"/>
      <c r="Z39" s="36"/>
    </row>
    <row r="40" spans="1:26" s="37" customFormat="1" ht="18.95" customHeight="1" x14ac:dyDescent="0.2">
      <c r="A40" s="215">
        <v>24</v>
      </c>
      <c r="B40" s="215" t="s">
        <v>133</v>
      </c>
      <c r="C40" s="215" t="s">
        <v>146</v>
      </c>
      <c r="D40" s="216">
        <v>0</v>
      </c>
      <c r="E40" s="216">
        <v>0</v>
      </c>
      <c r="F40" s="216">
        <v>0</v>
      </c>
      <c r="G40" s="216">
        <v>0</v>
      </c>
      <c r="H40" s="210">
        <f t="shared" si="2"/>
        <v>0</v>
      </c>
      <c r="I40" s="210"/>
      <c r="J40" s="216">
        <v>0</v>
      </c>
      <c r="K40" s="216">
        <v>0</v>
      </c>
      <c r="L40" s="216">
        <v>0</v>
      </c>
      <c r="M40" s="216">
        <v>0</v>
      </c>
      <c r="N40" s="210">
        <f t="shared" si="3"/>
        <v>0</v>
      </c>
      <c r="O40" s="210" t="str">
        <f t="shared" si="1"/>
        <v>N.A.</v>
      </c>
      <c r="P40" s="34">
        <v>0</v>
      </c>
      <c r="Q40" s="34">
        <v>0</v>
      </c>
      <c r="R40" s="35">
        <f t="shared" si="4"/>
        <v>0</v>
      </c>
      <c r="S40" s="34">
        <v>0</v>
      </c>
      <c r="T40" s="34">
        <v>0</v>
      </c>
      <c r="U40" s="35">
        <f t="shared" si="5"/>
        <v>0</v>
      </c>
      <c r="V40" s="36"/>
      <c r="W40" s="36"/>
      <c r="X40" s="36"/>
      <c r="Y40" s="36"/>
      <c r="Z40" s="36"/>
    </row>
    <row r="41" spans="1:26" s="37" customFormat="1" ht="18.95" customHeight="1" x14ac:dyDescent="0.2">
      <c r="A41" s="215">
        <v>25</v>
      </c>
      <c r="B41" s="215" t="s">
        <v>117</v>
      </c>
      <c r="C41" s="215" t="s">
        <v>147</v>
      </c>
      <c r="D41" s="216">
        <v>0</v>
      </c>
      <c r="E41" s="216">
        <v>0</v>
      </c>
      <c r="F41" s="216">
        <v>0</v>
      </c>
      <c r="G41" s="216">
        <v>0</v>
      </c>
      <c r="H41" s="210">
        <f t="shared" si="2"/>
        <v>0</v>
      </c>
      <c r="I41" s="210"/>
      <c r="J41" s="216">
        <v>0</v>
      </c>
      <c r="K41" s="216">
        <v>0</v>
      </c>
      <c r="L41" s="216">
        <v>0</v>
      </c>
      <c r="M41" s="216">
        <v>0</v>
      </c>
      <c r="N41" s="210">
        <f t="shared" si="3"/>
        <v>0</v>
      </c>
      <c r="O41" s="210" t="str">
        <f t="shared" si="1"/>
        <v>N.A.</v>
      </c>
      <c r="P41" s="34">
        <v>0</v>
      </c>
      <c r="Q41" s="34">
        <v>0</v>
      </c>
      <c r="R41" s="35">
        <f t="shared" si="4"/>
        <v>0</v>
      </c>
      <c r="S41" s="34">
        <v>0</v>
      </c>
      <c r="T41" s="34">
        <v>0</v>
      </c>
      <c r="U41" s="35">
        <f t="shared" si="5"/>
        <v>0</v>
      </c>
      <c r="V41" s="36"/>
      <c r="W41" s="36"/>
      <c r="X41" s="36"/>
      <c r="Y41" s="36"/>
      <c r="Z41" s="36"/>
    </row>
    <row r="42" spans="1:26" s="37" customFormat="1" ht="18.95" customHeight="1" x14ac:dyDescent="0.2">
      <c r="A42" s="215">
        <v>26</v>
      </c>
      <c r="B42" s="215" t="s">
        <v>148</v>
      </c>
      <c r="C42" s="215" t="s">
        <v>149</v>
      </c>
      <c r="D42" s="216">
        <v>0</v>
      </c>
      <c r="E42" s="216">
        <v>0</v>
      </c>
      <c r="F42" s="216">
        <v>0</v>
      </c>
      <c r="G42" s="216">
        <v>0</v>
      </c>
      <c r="H42" s="210">
        <f t="shared" si="2"/>
        <v>0</v>
      </c>
      <c r="I42" s="210"/>
      <c r="J42" s="216">
        <v>0</v>
      </c>
      <c r="K42" s="216">
        <v>0</v>
      </c>
      <c r="L42" s="216">
        <v>0</v>
      </c>
      <c r="M42" s="216">
        <v>0</v>
      </c>
      <c r="N42" s="210">
        <f t="shared" si="3"/>
        <v>0</v>
      </c>
      <c r="O42" s="210" t="str">
        <f t="shared" si="1"/>
        <v>N.A.</v>
      </c>
      <c r="P42" s="34">
        <v>0</v>
      </c>
      <c r="Q42" s="34">
        <v>0</v>
      </c>
      <c r="R42" s="35">
        <f t="shared" si="4"/>
        <v>0</v>
      </c>
      <c r="S42" s="34">
        <v>0</v>
      </c>
      <c r="T42" s="34">
        <v>0</v>
      </c>
      <c r="U42" s="35">
        <f t="shared" si="5"/>
        <v>0</v>
      </c>
      <c r="V42" s="36"/>
      <c r="W42" s="36"/>
      <c r="X42" s="36"/>
      <c r="Y42" s="36"/>
      <c r="Z42" s="36"/>
    </row>
    <row r="43" spans="1:26" s="37" customFormat="1" ht="18.95" customHeight="1" x14ac:dyDescent="0.2">
      <c r="A43" s="215">
        <v>27</v>
      </c>
      <c r="B43" s="215" t="s">
        <v>129</v>
      </c>
      <c r="C43" s="215" t="s">
        <v>150</v>
      </c>
      <c r="D43" s="216">
        <v>0</v>
      </c>
      <c r="E43" s="216">
        <v>0</v>
      </c>
      <c r="F43" s="216">
        <v>0</v>
      </c>
      <c r="G43" s="216">
        <v>0</v>
      </c>
      <c r="H43" s="210">
        <f t="shared" si="2"/>
        <v>0</v>
      </c>
      <c r="I43" s="210"/>
      <c r="J43" s="216">
        <v>0</v>
      </c>
      <c r="K43" s="216">
        <v>0</v>
      </c>
      <c r="L43" s="216">
        <v>0</v>
      </c>
      <c r="M43" s="216">
        <v>0</v>
      </c>
      <c r="N43" s="210">
        <f t="shared" si="3"/>
        <v>0</v>
      </c>
      <c r="O43" s="210" t="str">
        <f t="shared" si="1"/>
        <v>N.A.</v>
      </c>
      <c r="P43" s="34">
        <v>0</v>
      </c>
      <c r="Q43" s="34">
        <v>0</v>
      </c>
      <c r="R43" s="35">
        <f t="shared" si="4"/>
        <v>0</v>
      </c>
      <c r="S43" s="34">
        <v>0</v>
      </c>
      <c r="T43" s="34">
        <v>0</v>
      </c>
      <c r="U43" s="35">
        <f t="shared" si="5"/>
        <v>0</v>
      </c>
      <c r="V43" s="36"/>
      <c r="W43" s="36"/>
      <c r="X43" s="36"/>
      <c r="Y43" s="36"/>
      <c r="Z43" s="36"/>
    </row>
    <row r="44" spans="1:26" s="37" customFormat="1" ht="18.95" customHeight="1" x14ac:dyDescent="0.2">
      <c r="A44" s="215">
        <v>28</v>
      </c>
      <c r="B44" s="215" t="s">
        <v>129</v>
      </c>
      <c r="C44" s="215" t="s">
        <v>151</v>
      </c>
      <c r="D44" s="216">
        <v>0</v>
      </c>
      <c r="E44" s="216">
        <v>0</v>
      </c>
      <c r="F44" s="216">
        <v>0</v>
      </c>
      <c r="G44" s="216">
        <v>0</v>
      </c>
      <c r="H44" s="210">
        <f t="shared" si="2"/>
        <v>0</v>
      </c>
      <c r="I44" s="210"/>
      <c r="J44" s="216">
        <v>0</v>
      </c>
      <c r="K44" s="216">
        <v>0</v>
      </c>
      <c r="L44" s="216">
        <v>0</v>
      </c>
      <c r="M44" s="216">
        <v>0</v>
      </c>
      <c r="N44" s="210">
        <f t="shared" si="3"/>
        <v>0</v>
      </c>
      <c r="O44" s="210" t="str">
        <f t="shared" si="1"/>
        <v>N.A.</v>
      </c>
      <c r="P44" s="34">
        <v>0</v>
      </c>
      <c r="Q44" s="34">
        <v>0</v>
      </c>
      <c r="R44" s="35">
        <f t="shared" si="4"/>
        <v>0</v>
      </c>
      <c r="S44" s="34">
        <v>0</v>
      </c>
      <c r="T44" s="34">
        <v>0</v>
      </c>
      <c r="U44" s="35">
        <f t="shared" si="5"/>
        <v>0</v>
      </c>
      <c r="V44" s="36"/>
      <c r="W44" s="36"/>
      <c r="X44" s="36"/>
      <c r="Y44" s="36"/>
      <c r="Z44" s="36"/>
    </row>
    <row r="45" spans="1:26" s="37" customFormat="1" ht="18.95" customHeight="1" x14ac:dyDescent="0.2">
      <c r="A45" s="215">
        <v>29</v>
      </c>
      <c r="B45" s="215" t="s">
        <v>129</v>
      </c>
      <c r="C45" s="215" t="s">
        <v>152</v>
      </c>
      <c r="D45" s="216">
        <v>0</v>
      </c>
      <c r="E45" s="216">
        <v>0</v>
      </c>
      <c r="F45" s="216">
        <v>0</v>
      </c>
      <c r="G45" s="216">
        <v>0</v>
      </c>
      <c r="H45" s="210">
        <f t="shared" si="2"/>
        <v>0</v>
      </c>
      <c r="I45" s="210"/>
      <c r="J45" s="216">
        <v>0</v>
      </c>
      <c r="K45" s="216">
        <v>0</v>
      </c>
      <c r="L45" s="216">
        <v>0</v>
      </c>
      <c r="M45" s="216">
        <v>0</v>
      </c>
      <c r="N45" s="210">
        <f t="shared" si="3"/>
        <v>0</v>
      </c>
      <c r="O45" s="210" t="str">
        <f t="shared" si="1"/>
        <v>N.A.</v>
      </c>
      <c r="P45" s="34">
        <v>0</v>
      </c>
      <c r="Q45" s="34">
        <v>0</v>
      </c>
      <c r="R45" s="35">
        <f t="shared" si="4"/>
        <v>0</v>
      </c>
      <c r="S45" s="34">
        <v>0</v>
      </c>
      <c r="T45" s="34">
        <v>0</v>
      </c>
      <c r="U45" s="35">
        <f t="shared" si="5"/>
        <v>0</v>
      </c>
      <c r="V45" s="36"/>
      <c r="W45" s="36"/>
      <c r="X45" s="36"/>
      <c r="Y45" s="36"/>
      <c r="Z45" s="36"/>
    </row>
    <row r="46" spans="1:26" s="37" customFormat="1" ht="18.95" customHeight="1" x14ac:dyDescent="0.2">
      <c r="A46" s="215">
        <v>30</v>
      </c>
      <c r="B46" s="215" t="s">
        <v>129</v>
      </c>
      <c r="C46" s="215" t="s">
        <v>153</v>
      </c>
      <c r="D46" s="216">
        <v>0</v>
      </c>
      <c r="E46" s="216">
        <v>0</v>
      </c>
      <c r="F46" s="216">
        <v>0</v>
      </c>
      <c r="G46" s="216">
        <v>0</v>
      </c>
      <c r="H46" s="210">
        <f t="shared" si="2"/>
        <v>0</v>
      </c>
      <c r="I46" s="210"/>
      <c r="J46" s="216">
        <v>0</v>
      </c>
      <c r="K46" s="216">
        <v>0</v>
      </c>
      <c r="L46" s="216">
        <v>0</v>
      </c>
      <c r="M46" s="216">
        <v>0</v>
      </c>
      <c r="N46" s="210">
        <f t="shared" si="3"/>
        <v>0</v>
      </c>
      <c r="O46" s="210" t="str">
        <f t="shared" si="1"/>
        <v>N.A.</v>
      </c>
      <c r="P46" s="34">
        <v>0</v>
      </c>
      <c r="Q46" s="34">
        <v>0</v>
      </c>
      <c r="R46" s="35">
        <f t="shared" si="4"/>
        <v>0</v>
      </c>
      <c r="S46" s="34">
        <v>0</v>
      </c>
      <c r="T46" s="34">
        <v>0</v>
      </c>
      <c r="U46" s="35">
        <f t="shared" si="5"/>
        <v>0</v>
      </c>
      <c r="V46" s="36"/>
      <c r="W46" s="36"/>
      <c r="X46" s="36"/>
      <c r="Y46" s="36"/>
      <c r="Z46" s="36"/>
    </row>
    <row r="47" spans="1:26" s="37" customFormat="1" ht="18.95" customHeight="1" x14ac:dyDescent="0.2">
      <c r="A47" s="215">
        <v>31</v>
      </c>
      <c r="B47" s="215" t="s">
        <v>129</v>
      </c>
      <c r="C47" s="215" t="s">
        <v>154</v>
      </c>
      <c r="D47" s="216">
        <v>0</v>
      </c>
      <c r="E47" s="216">
        <v>0</v>
      </c>
      <c r="F47" s="216">
        <v>0</v>
      </c>
      <c r="G47" s="216">
        <v>0</v>
      </c>
      <c r="H47" s="210">
        <f t="shared" si="2"/>
        <v>0</v>
      </c>
      <c r="I47" s="210"/>
      <c r="J47" s="216">
        <v>0</v>
      </c>
      <c r="K47" s="216">
        <v>0</v>
      </c>
      <c r="L47" s="216">
        <v>0</v>
      </c>
      <c r="M47" s="216">
        <v>0</v>
      </c>
      <c r="N47" s="210">
        <f t="shared" si="3"/>
        <v>0</v>
      </c>
      <c r="O47" s="210" t="str">
        <f t="shared" si="1"/>
        <v>N.A.</v>
      </c>
      <c r="P47" s="34">
        <v>0</v>
      </c>
      <c r="Q47" s="34">
        <v>0</v>
      </c>
      <c r="R47" s="35">
        <f t="shared" si="4"/>
        <v>0</v>
      </c>
      <c r="S47" s="34">
        <v>0</v>
      </c>
      <c r="T47" s="34">
        <v>0</v>
      </c>
      <c r="U47" s="35">
        <f t="shared" si="5"/>
        <v>0</v>
      </c>
      <c r="V47" s="36"/>
      <c r="W47" s="36"/>
      <c r="X47" s="36"/>
      <c r="Y47" s="36"/>
      <c r="Z47" s="36"/>
    </row>
    <row r="48" spans="1:26" s="37" customFormat="1" ht="18.95" customHeight="1" x14ac:dyDescent="0.2">
      <c r="A48" s="215">
        <v>32</v>
      </c>
      <c r="B48" s="215" t="s">
        <v>133</v>
      </c>
      <c r="C48" s="215" t="s">
        <v>155</v>
      </c>
      <c r="D48" s="216">
        <v>0</v>
      </c>
      <c r="E48" s="216">
        <v>0</v>
      </c>
      <c r="F48" s="216">
        <v>0</v>
      </c>
      <c r="G48" s="216">
        <v>0</v>
      </c>
      <c r="H48" s="210">
        <f t="shared" si="2"/>
        <v>0</v>
      </c>
      <c r="I48" s="210"/>
      <c r="J48" s="216">
        <v>0</v>
      </c>
      <c r="K48" s="216">
        <v>0</v>
      </c>
      <c r="L48" s="216">
        <v>0</v>
      </c>
      <c r="M48" s="216">
        <v>0</v>
      </c>
      <c r="N48" s="210">
        <f t="shared" si="3"/>
        <v>0</v>
      </c>
      <c r="O48" s="210" t="str">
        <f t="shared" si="1"/>
        <v>N.A.</v>
      </c>
      <c r="P48" s="34">
        <v>0</v>
      </c>
      <c r="Q48" s="34">
        <v>0</v>
      </c>
      <c r="R48" s="35">
        <f t="shared" si="4"/>
        <v>0</v>
      </c>
      <c r="S48" s="34">
        <v>0</v>
      </c>
      <c r="T48" s="34">
        <v>0</v>
      </c>
      <c r="U48" s="35">
        <f t="shared" si="5"/>
        <v>0</v>
      </c>
      <c r="V48" s="36"/>
      <c r="W48" s="36"/>
      <c r="X48" s="36"/>
      <c r="Y48" s="36"/>
      <c r="Z48" s="36"/>
    </row>
    <row r="49" spans="1:26" s="37" customFormat="1" ht="18.95" customHeight="1" x14ac:dyDescent="0.2">
      <c r="A49" s="215">
        <v>33</v>
      </c>
      <c r="B49" s="215" t="s">
        <v>133</v>
      </c>
      <c r="C49" s="215" t="s">
        <v>156</v>
      </c>
      <c r="D49" s="216">
        <v>0</v>
      </c>
      <c r="E49" s="216">
        <v>0</v>
      </c>
      <c r="F49" s="216">
        <v>0</v>
      </c>
      <c r="G49" s="216">
        <v>0</v>
      </c>
      <c r="H49" s="210">
        <f t="shared" si="2"/>
        <v>0</v>
      </c>
      <c r="I49" s="210"/>
      <c r="J49" s="216">
        <v>0</v>
      </c>
      <c r="K49" s="216">
        <v>0</v>
      </c>
      <c r="L49" s="216">
        <v>0</v>
      </c>
      <c r="M49" s="216">
        <v>0</v>
      </c>
      <c r="N49" s="210">
        <f t="shared" si="3"/>
        <v>0</v>
      </c>
      <c r="O49" s="210" t="str">
        <f t="shared" si="1"/>
        <v>N.A.</v>
      </c>
      <c r="P49" s="34">
        <v>0</v>
      </c>
      <c r="Q49" s="34">
        <v>0</v>
      </c>
      <c r="R49" s="35">
        <f t="shared" si="4"/>
        <v>0</v>
      </c>
      <c r="S49" s="34">
        <v>0</v>
      </c>
      <c r="T49" s="34">
        <v>0</v>
      </c>
      <c r="U49" s="35">
        <f t="shared" si="5"/>
        <v>0</v>
      </c>
      <c r="V49" s="36"/>
      <c r="W49" s="36"/>
      <c r="X49" s="36"/>
      <c r="Y49" s="36"/>
      <c r="Z49" s="36"/>
    </row>
    <row r="50" spans="1:26" s="37" customFormat="1" ht="18.95" customHeight="1" x14ac:dyDescent="0.2">
      <c r="A50" s="215">
        <v>34</v>
      </c>
      <c r="B50" s="215" t="s">
        <v>133</v>
      </c>
      <c r="C50" s="215" t="s">
        <v>157</v>
      </c>
      <c r="D50" s="216">
        <v>0</v>
      </c>
      <c r="E50" s="216">
        <v>0</v>
      </c>
      <c r="F50" s="216">
        <v>0</v>
      </c>
      <c r="G50" s="216">
        <v>0</v>
      </c>
      <c r="H50" s="210">
        <f t="shared" si="2"/>
        <v>0</v>
      </c>
      <c r="I50" s="210"/>
      <c r="J50" s="216">
        <v>0</v>
      </c>
      <c r="K50" s="216">
        <v>0</v>
      </c>
      <c r="L50" s="216">
        <v>0</v>
      </c>
      <c r="M50" s="216">
        <v>0</v>
      </c>
      <c r="N50" s="210">
        <f t="shared" si="3"/>
        <v>0</v>
      </c>
      <c r="O50" s="210" t="str">
        <f t="shared" si="1"/>
        <v>N.A.</v>
      </c>
      <c r="P50" s="34">
        <v>0</v>
      </c>
      <c r="Q50" s="34">
        <v>0</v>
      </c>
      <c r="R50" s="35">
        <f t="shared" si="4"/>
        <v>0</v>
      </c>
      <c r="S50" s="34">
        <v>0</v>
      </c>
      <c r="T50" s="34">
        <v>0</v>
      </c>
      <c r="U50" s="35">
        <f t="shared" si="5"/>
        <v>0</v>
      </c>
      <c r="V50" s="36"/>
      <c r="W50" s="36"/>
      <c r="X50" s="36"/>
      <c r="Y50" s="36"/>
      <c r="Z50" s="36"/>
    </row>
    <row r="51" spans="1:26" s="37" customFormat="1" ht="18.95" customHeight="1" x14ac:dyDescent="0.2">
      <c r="A51" s="215">
        <v>35</v>
      </c>
      <c r="B51" s="215" t="s">
        <v>133</v>
      </c>
      <c r="C51" s="215" t="s">
        <v>158</v>
      </c>
      <c r="D51" s="216">
        <v>0</v>
      </c>
      <c r="E51" s="216">
        <v>0</v>
      </c>
      <c r="F51" s="216">
        <v>0</v>
      </c>
      <c r="G51" s="216">
        <v>0</v>
      </c>
      <c r="H51" s="210">
        <f t="shared" si="2"/>
        <v>0</v>
      </c>
      <c r="I51" s="210"/>
      <c r="J51" s="216">
        <v>0</v>
      </c>
      <c r="K51" s="216">
        <v>0</v>
      </c>
      <c r="L51" s="216">
        <v>0</v>
      </c>
      <c r="M51" s="216">
        <v>0</v>
      </c>
      <c r="N51" s="210">
        <f t="shared" si="3"/>
        <v>0</v>
      </c>
      <c r="O51" s="210" t="str">
        <f t="shared" si="1"/>
        <v>N.A.</v>
      </c>
      <c r="P51" s="34">
        <v>0</v>
      </c>
      <c r="Q51" s="34">
        <v>0</v>
      </c>
      <c r="R51" s="35">
        <f t="shared" si="4"/>
        <v>0</v>
      </c>
      <c r="S51" s="34">
        <v>0</v>
      </c>
      <c r="T51" s="34">
        <v>0</v>
      </c>
      <c r="U51" s="35">
        <f t="shared" si="5"/>
        <v>0</v>
      </c>
      <c r="V51" s="36"/>
      <c r="W51" s="36"/>
      <c r="X51" s="36"/>
      <c r="Y51" s="36"/>
      <c r="Z51" s="36"/>
    </row>
    <row r="52" spans="1:26" s="37" customFormat="1" ht="18.95" customHeight="1" x14ac:dyDescent="0.2">
      <c r="A52" s="215">
        <v>36</v>
      </c>
      <c r="B52" s="215" t="s">
        <v>133</v>
      </c>
      <c r="C52" s="215" t="s">
        <v>159</v>
      </c>
      <c r="D52" s="216">
        <v>0</v>
      </c>
      <c r="E52" s="216">
        <v>0</v>
      </c>
      <c r="F52" s="216">
        <v>0</v>
      </c>
      <c r="G52" s="216">
        <v>0</v>
      </c>
      <c r="H52" s="210">
        <f t="shared" si="2"/>
        <v>0</v>
      </c>
      <c r="I52" s="210"/>
      <c r="J52" s="216">
        <v>0</v>
      </c>
      <c r="K52" s="216">
        <v>0</v>
      </c>
      <c r="L52" s="216">
        <v>0</v>
      </c>
      <c r="M52" s="216">
        <v>0</v>
      </c>
      <c r="N52" s="210">
        <f t="shared" si="3"/>
        <v>0</v>
      </c>
      <c r="O52" s="210" t="str">
        <f t="shared" si="1"/>
        <v>N.A.</v>
      </c>
      <c r="P52" s="34">
        <v>0</v>
      </c>
      <c r="Q52" s="34">
        <v>0</v>
      </c>
      <c r="R52" s="35">
        <f t="shared" si="4"/>
        <v>0</v>
      </c>
      <c r="S52" s="34">
        <v>0</v>
      </c>
      <c r="T52" s="34">
        <v>0</v>
      </c>
      <c r="U52" s="35">
        <f t="shared" si="5"/>
        <v>0</v>
      </c>
      <c r="V52" s="36"/>
      <c r="W52" s="36"/>
      <c r="X52" s="36"/>
      <c r="Y52" s="36"/>
      <c r="Z52" s="36"/>
    </row>
    <row r="53" spans="1:26" s="37" customFormat="1" ht="18.95" customHeight="1" x14ac:dyDescent="0.2">
      <c r="A53" s="215">
        <v>37</v>
      </c>
      <c r="B53" s="215" t="s">
        <v>133</v>
      </c>
      <c r="C53" s="215" t="s">
        <v>160</v>
      </c>
      <c r="D53" s="216">
        <v>0</v>
      </c>
      <c r="E53" s="216">
        <v>0</v>
      </c>
      <c r="F53" s="216">
        <v>0</v>
      </c>
      <c r="G53" s="216">
        <v>0</v>
      </c>
      <c r="H53" s="210">
        <f t="shared" si="2"/>
        <v>0</v>
      </c>
      <c r="I53" s="210"/>
      <c r="J53" s="216">
        <v>0</v>
      </c>
      <c r="K53" s="216">
        <v>0</v>
      </c>
      <c r="L53" s="216">
        <v>0</v>
      </c>
      <c r="M53" s="216">
        <v>0</v>
      </c>
      <c r="N53" s="210">
        <f t="shared" si="3"/>
        <v>0</v>
      </c>
      <c r="O53" s="210" t="str">
        <f t="shared" si="1"/>
        <v>N.A.</v>
      </c>
      <c r="P53" s="34">
        <v>0</v>
      </c>
      <c r="Q53" s="34">
        <v>0</v>
      </c>
      <c r="R53" s="35">
        <f t="shared" si="4"/>
        <v>0</v>
      </c>
      <c r="S53" s="34">
        <v>0</v>
      </c>
      <c r="T53" s="34">
        <v>0</v>
      </c>
      <c r="U53" s="35">
        <f t="shared" si="5"/>
        <v>0</v>
      </c>
      <c r="V53" s="36"/>
      <c r="W53" s="36"/>
      <c r="X53" s="36"/>
      <c r="Y53" s="36"/>
      <c r="Z53" s="36"/>
    </row>
    <row r="54" spans="1:26" s="37" customFormat="1" ht="18.95" customHeight="1" x14ac:dyDescent="0.2">
      <c r="A54" s="215">
        <v>38</v>
      </c>
      <c r="B54" s="215" t="s">
        <v>119</v>
      </c>
      <c r="C54" s="215" t="s">
        <v>161</v>
      </c>
      <c r="D54" s="216">
        <v>0</v>
      </c>
      <c r="E54" s="216">
        <v>0</v>
      </c>
      <c r="F54" s="216">
        <v>0</v>
      </c>
      <c r="G54" s="216">
        <v>0</v>
      </c>
      <c r="H54" s="210">
        <f t="shared" si="2"/>
        <v>0</v>
      </c>
      <c r="I54" s="210"/>
      <c r="J54" s="216">
        <v>0</v>
      </c>
      <c r="K54" s="216">
        <v>0</v>
      </c>
      <c r="L54" s="216">
        <v>0</v>
      </c>
      <c r="M54" s="216">
        <v>0</v>
      </c>
      <c r="N54" s="210">
        <f t="shared" si="3"/>
        <v>0</v>
      </c>
      <c r="O54" s="210" t="str">
        <f t="shared" si="1"/>
        <v>N.A.</v>
      </c>
      <c r="P54" s="34">
        <v>0</v>
      </c>
      <c r="Q54" s="34">
        <v>0</v>
      </c>
      <c r="R54" s="35">
        <f t="shared" si="4"/>
        <v>0</v>
      </c>
      <c r="S54" s="34">
        <v>0</v>
      </c>
      <c r="T54" s="34">
        <v>0</v>
      </c>
      <c r="U54" s="35">
        <f t="shared" si="5"/>
        <v>0</v>
      </c>
      <c r="V54" s="36"/>
      <c r="W54" s="36"/>
      <c r="X54" s="36"/>
      <c r="Y54" s="36"/>
      <c r="Z54" s="36"/>
    </row>
    <row r="55" spans="1:26" s="37" customFormat="1" ht="18.95" customHeight="1" x14ac:dyDescent="0.2">
      <c r="A55" s="215">
        <v>39</v>
      </c>
      <c r="B55" s="215" t="s">
        <v>129</v>
      </c>
      <c r="C55" s="215" t="s">
        <v>162</v>
      </c>
      <c r="D55" s="216">
        <v>0</v>
      </c>
      <c r="E55" s="216">
        <v>0</v>
      </c>
      <c r="F55" s="216">
        <v>0</v>
      </c>
      <c r="G55" s="216">
        <v>0</v>
      </c>
      <c r="H55" s="210">
        <f t="shared" si="2"/>
        <v>0</v>
      </c>
      <c r="I55" s="210"/>
      <c r="J55" s="216">
        <v>0</v>
      </c>
      <c r="K55" s="216">
        <v>0</v>
      </c>
      <c r="L55" s="216">
        <v>0</v>
      </c>
      <c r="M55" s="216">
        <v>0</v>
      </c>
      <c r="N55" s="210">
        <f t="shared" si="3"/>
        <v>0</v>
      </c>
      <c r="O55" s="210" t="str">
        <f t="shared" si="1"/>
        <v>N.A.</v>
      </c>
      <c r="P55" s="34">
        <v>0</v>
      </c>
      <c r="Q55" s="34">
        <v>0</v>
      </c>
      <c r="R55" s="35">
        <f t="shared" si="4"/>
        <v>0</v>
      </c>
      <c r="S55" s="34">
        <v>0</v>
      </c>
      <c r="T55" s="34">
        <v>0</v>
      </c>
      <c r="U55" s="35">
        <f t="shared" si="5"/>
        <v>0</v>
      </c>
      <c r="V55" s="36"/>
      <c r="W55" s="36"/>
      <c r="X55" s="36"/>
      <c r="Y55" s="36"/>
      <c r="Z55" s="36"/>
    </row>
    <row r="56" spans="1:26" s="37" customFormat="1" ht="18.95" customHeight="1" x14ac:dyDescent="0.2">
      <c r="A56" s="215">
        <v>40</v>
      </c>
      <c r="B56" s="215" t="s">
        <v>129</v>
      </c>
      <c r="C56" s="215" t="s">
        <v>163</v>
      </c>
      <c r="D56" s="216">
        <v>0</v>
      </c>
      <c r="E56" s="216">
        <v>0</v>
      </c>
      <c r="F56" s="216">
        <v>0</v>
      </c>
      <c r="G56" s="216">
        <v>0</v>
      </c>
      <c r="H56" s="210">
        <f t="shared" si="2"/>
        <v>0</v>
      </c>
      <c r="I56" s="210"/>
      <c r="J56" s="216">
        <v>0</v>
      </c>
      <c r="K56" s="216">
        <v>0</v>
      </c>
      <c r="L56" s="216">
        <v>0</v>
      </c>
      <c r="M56" s="216">
        <v>0</v>
      </c>
      <c r="N56" s="210">
        <f t="shared" si="3"/>
        <v>0</v>
      </c>
      <c r="O56" s="210" t="str">
        <f t="shared" si="1"/>
        <v>N.A.</v>
      </c>
      <c r="P56" s="34">
        <v>0</v>
      </c>
      <c r="Q56" s="34">
        <v>0</v>
      </c>
      <c r="R56" s="35">
        <f t="shared" si="4"/>
        <v>0</v>
      </c>
      <c r="S56" s="34">
        <v>0</v>
      </c>
      <c r="T56" s="34">
        <v>0</v>
      </c>
      <c r="U56" s="35">
        <f t="shared" si="5"/>
        <v>0</v>
      </c>
      <c r="V56" s="36"/>
      <c r="W56" s="36"/>
      <c r="X56" s="36"/>
      <c r="Y56" s="36"/>
      <c r="Z56" s="36"/>
    </row>
    <row r="57" spans="1:26" s="37" customFormat="1" ht="18.95" customHeight="1" x14ac:dyDescent="0.2">
      <c r="A57" s="215">
        <v>41</v>
      </c>
      <c r="B57" s="215" t="s">
        <v>129</v>
      </c>
      <c r="C57" s="215" t="s">
        <v>164</v>
      </c>
      <c r="D57" s="216">
        <v>0</v>
      </c>
      <c r="E57" s="216">
        <v>0</v>
      </c>
      <c r="F57" s="216">
        <v>0</v>
      </c>
      <c r="G57" s="216">
        <v>0</v>
      </c>
      <c r="H57" s="210">
        <f t="shared" si="2"/>
        <v>0</v>
      </c>
      <c r="I57" s="210"/>
      <c r="J57" s="216">
        <v>0</v>
      </c>
      <c r="K57" s="216">
        <v>0</v>
      </c>
      <c r="L57" s="216">
        <v>0</v>
      </c>
      <c r="M57" s="216">
        <v>0</v>
      </c>
      <c r="N57" s="210">
        <f t="shared" si="3"/>
        <v>0</v>
      </c>
      <c r="O57" s="210" t="str">
        <f t="shared" si="1"/>
        <v>N.A.</v>
      </c>
      <c r="P57" s="34">
        <v>0</v>
      </c>
      <c r="Q57" s="34">
        <v>0</v>
      </c>
      <c r="R57" s="35">
        <f t="shared" si="4"/>
        <v>0</v>
      </c>
      <c r="S57" s="34">
        <v>0</v>
      </c>
      <c r="T57" s="34">
        <v>0</v>
      </c>
      <c r="U57" s="35">
        <f t="shared" si="5"/>
        <v>0</v>
      </c>
      <c r="V57" s="36"/>
      <c r="W57" s="36"/>
      <c r="X57" s="36"/>
      <c r="Y57" s="36"/>
      <c r="Z57" s="36"/>
    </row>
    <row r="58" spans="1:26" s="37" customFormat="1" ht="18.95" customHeight="1" x14ac:dyDescent="0.2">
      <c r="A58" s="215">
        <v>42</v>
      </c>
      <c r="B58" s="215" t="s">
        <v>129</v>
      </c>
      <c r="C58" s="215" t="s">
        <v>165</v>
      </c>
      <c r="D58" s="216">
        <v>0</v>
      </c>
      <c r="E58" s="216">
        <v>0</v>
      </c>
      <c r="F58" s="216">
        <v>0</v>
      </c>
      <c r="G58" s="216">
        <v>0</v>
      </c>
      <c r="H58" s="210">
        <f t="shared" si="2"/>
        <v>0</v>
      </c>
      <c r="I58" s="210"/>
      <c r="J58" s="216">
        <v>0</v>
      </c>
      <c r="K58" s="216">
        <v>0</v>
      </c>
      <c r="L58" s="216">
        <v>0</v>
      </c>
      <c r="M58" s="216">
        <v>0</v>
      </c>
      <c r="N58" s="210">
        <f t="shared" si="3"/>
        <v>0</v>
      </c>
      <c r="O58" s="210" t="str">
        <f t="shared" si="1"/>
        <v>N.A.</v>
      </c>
      <c r="P58" s="34">
        <v>0</v>
      </c>
      <c r="Q58" s="34">
        <v>0</v>
      </c>
      <c r="R58" s="35">
        <f t="shared" si="4"/>
        <v>0</v>
      </c>
      <c r="S58" s="34">
        <v>0</v>
      </c>
      <c r="T58" s="34">
        <v>0</v>
      </c>
      <c r="U58" s="35">
        <f t="shared" si="5"/>
        <v>0</v>
      </c>
      <c r="V58" s="36"/>
      <c r="W58" s="36"/>
      <c r="X58" s="36"/>
      <c r="Y58" s="36"/>
      <c r="Z58" s="36"/>
    </row>
    <row r="59" spans="1:26" s="37" customFormat="1" ht="18.95" customHeight="1" x14ac:dyDescent="0.2">
      <c r="A59" s="215">
        <v>43</v>
      </c>
      <c r="B59" s="215" t="s">
        <v>129</v>
      </c>
      <c r="C59" s="215" t="s">
        <v>166</v>
      </c>
      <c r="D59" s="216">
        <v>0</v>
      </c>
      <c r="E59" s="216">
        <v>0</v>
      </c>
      <c r="F59" s="216">
        <v>0</v>
      </c>
      <c r="G59" s="216">
        <v>0</v>
      </c>
      <c r="H59" s="210">
        <f t="shared" si="2"/>
        <v>0</v>
      </c>
      <c r="I59" s="210"/>
      <c r="J59" s="216">
        <v>0</v>
      </c>
      <c r="K59" s="216">
        <v>0</v>
      </c>
      <c r="L59" s="216">
        <v>0</v>
      </c>
      <c r="M59" s="216">
        <v>0</v>
      </c>
      <c r="N59" s="210">
        <f t="shared" si="3"/>
        <v>0</v>
      </c>
      <c r="O59" s="210" t="str">
        <f t="shared" si="1"/>
        <v>N.A.</v>
      </c>
      <c r="P59" s="34">
        <v>0</v>
      </c>
      <c r="Q59" s="34">
        <v>0</v>
      </c>
      <c r="R59" s="35">
        <f t="shared" si="4"/>
        <v>0</v>
      </c>
      <c r="S59" s="34">
        <v>0</v>
      </c>
      <c r="T59" s="34">
        <v>0</v>
      </c>
      <c r="U59" s="35">
        <f t="shared" si="5"/>
        <v>0</v>
      </c>
      <c r="V59" s="36"/>
      <c r="W59" s="36"/>
      <c r="X59" s="36"/>
      <c r="Y59" s="36"/>
      <c r="Z59" s="36"/>
    </row>
    <row r="60" spans="1:26" s="37" customFormat="1" ht="18.95" customHeight="1" x14ac:dyDescent="0.2">
      <c r="A60" s="215">
        <v>44</v>
      </c>
      <c r="B60" s="215" t="s">
        <v>133</v>
      </c>
      <c r="C60" s="215" t="s">
        <v>167</v>
      </c>
      <c r="D60" s="216">
        <v>0</v>
      </c>
      <c r="E60" s="216">
        <v>0</v>
      </c>
      <c r="F60" s="216">
        <v>0</v>
      </c>
      <c r="G60" s="216">
        <v>0</v>
      </c>
      <c r="H60" s="210">
        <f t="shared" si="2"/>
        <v>0</v>
      </c>
      <c r="I60" s="210"/>
      <c r="J60" s="216">
        <v>0</v>
      </c>
      <c r="K60" s="216">
        <v>0</v>
      </c>
      <c r="L60" s="216">
        <v>0</v>
      </c>
      <c r="M60" s="216">
        <v>0</v>
      </c>
      <c r="N60" s="210">
        <f t="shared" si="3"/>
        <v>0</v>
      </c>
      <c r="O60" s="210" t="str">
        <f t="shared" si="1"/>
        <v>N.A.</v>
      </c>
      <c r="P60" s="34">
        <v>0</v>
      </c>
      <c r="Q60" s="34">
        <v>0</v>
      </c>
      <c r="R60" s="35">
        <f t="shared" si="4"/>
        <v>0</v>
      </c>
      <c r="S60" s="34">
        <v>0</v>
      </c>
      <c r="T60" s="34">
        <v>0</v>
      </c>
      <c r="U60" s="35">
        <f t="shared" si="5"/>
        <v>0</v>
      </c>
      <c r="V60" s="36"/>
      <c r="W60" s="36"/>
      <c r="X60" s="36"/>
      <c r="Y60" s="36"/>
      <c r="Z60" s="36"/>
    </row>
    <row r="61" spans="1:26" s="37" customFormat="1" ht="18.95" customHeight="1" x14ac:dyDescent="0.2">
      <c r="A61" s="215">
        <v>45</v>
      </c>
      <c r="B61" s="215" t="s">
        <v>133</v>
      </c>
      <c r="C61" s="215" t="s">
        <v>168</v>
      </c>
      <c r="D61" s="216">
        <v>0</v>
      </c>
      <c r="E61" s="216">
        <v>0</v>
      </c>
      <c r="F61" s="216">
        <v>0</v>
      </c>
      <c r="G61" s="216">
        <v>0</v>
      </c>
      <c r="H61" s="210">
        <f t="shared" si="2"/>
        <v>0</v>
      </c>
      <c r="I61" s="210"/>
      <c r="J61" s="216">
        <v>0</v>
      </c>
      <c r="K61" s="216">
        <v>0</v>
      </c>
      <c r="L61" s="216">
        <v>0</v>
      </c>
      <c r="M61" s="216">
        <v>0</v>
      </c>
      <c r="N61" s="210">
        <f t="shared" si="3"/>
        <v>0</v>
      </c>
      <c r="O61" s="210" t="str">
        <f t="shared" si="1"/>
        <v>N.A.</v>
      </c>
      <c r="P61" s="34">
        <v>0</v>
      </c>
      <c r="Q61" s="34">
        <v>0</v>
      </c>
      <c r="R61" s="35">
        <f t="shared" si="4"/>
        <v>0</v>
      </c>
      <c r="S61" s="34">
        <v>0</v>
      </c>
      <c r="T61" s="34">
        <v>0</v>
      </c>
      <c r="U61" s="35">
        <f t="shared" si="5"/>
        <v>0</v>
      </c>
      <c r="V61" s="36"/>
      <c r="W61" s="36"/>
      <c r="X61" s="36"/>
      <c r="Y61" s="36"/>
      <c r="Z61" s="36"/>
    </row>
    <row r="62" spans="1:26" s="37" customFormat="1" ht="18.95" customHeight="1" x14ac:dyDescent="0.2">
      <c r="A62" s="215">
        <v>46</v>
      </c>
      <c r="B62" s="215" t="s">
        <v>133</v>
      </c>
      <c r="C62" s="215" t="s">
        <v>169</v>
      </c>
      <c r="D62" s="216">
        <v>0</v>
      </c>
      <c r="E62" s="216">
        <v>0</v>
      </c>
      <c r="F62" s="216">
        <v>0</v>
      </c>
      <c r="G62" s="216">
        <v>0</v>
      </c>
      <c r="H62" s="210">
        <f t="shared" si="2"/>
        <v>0</v>
      </c>
      <c r="I62" s="210"/>
      <c r="J62" s="216">
        <v>0</v>
      </c>
      <c r="K62" s="216">
        <v>0</v>
      </c>
      <c r="L62" s="216">
        <v>0</v>
      </c>
      <c r="M62" s="216">
        <v>0</v>
      </c>
      <c r="N62" s="210">
        <f t="shared" si="3"/>
        <v>0</v>
      </c>
      <c r="O62" s="210" t="str">
        <f t="shared" si="1"/>
        <v>N.A.</v>
      </c>
      <c r="P62" s="34">
        <v>0</v>
      </c>
      <c r="Q62" s="34">
        <v>0</v>
      </c>
      <c r="R62" s="35">
        <f t="shared" si="4"/>
        <v>0</v>
      </c>
      <c r="S62" s="34">
        <v>0</v>
      </c>
      <c r="T62" s="34">
        <v>0</v>
      </c>
      <c r="U62" s="35">
        <f t="shared" si="5"/>
        <v>0</v>
      </c>
      <c r="V62" s="36"/>
      <c r="W62" s="36"/>
      <c r="X62" s="36"/>
      <c r="Y62" s="36"/>
      <c r="Z62" s="36"/>
    </row>
    <row r="63" spans="1:26" s="37" customFormat="1" ht="18.95" customHeight="1" x14ac:dyDescent="0.2">
      <c r="A63" s="215">
        <v>47</v>
      </c>
      <c r="B63" s="215" t="s">
        <v>133</v>
      </c>
      <c r="C63" s="215" t="s">
        <v>170</v>
      </c>
      <c r="D63" s="216">
        <v>0</v>
      </c>
      <c r="E63" s="216">
        <v>0</v>
      </c>
      <c r="F63" s="216">
        <v>0</v>
      </c>
      <c r="G63" s="216">
        <v>0</v>
      </c>
      <c r="H63" s="210">
        <f t="shared" si="2"/>
        <v>0</v>
      </c>
      <c r="I63" s="210"/>
      <c r="J63" s="216">
        <v>0</v>
      </c>
      <c r="K63" s="216">
        <v>0</v>
      </c>
      <c r="L63" s="216">
        <v>0</v>
      </c>
      <c r="M63" s="216">
        <v>0</v>
      </c>
      <c r="N63" s="210">
        <f t="shared" si="3"/>
        <v>0</v>
      </c>
      <c r="O63" s="210" t="str">
        <f t="shared" si="1"/>
        <v>N.A.</v>
      </c>
      <c r="P63" s="34">
        <v>0</v>
      </c>
      <c r="Q63" s="34">
        <v>0</v>
      </c>
      <c r="R63" s="35">
        <f t="shared" si="4"/>
        <v>0</v>
      </c>
      <c r="S63" s="34">
        <v>0</v>
      </c>
      <c r="T63" s="34">
        <v>0</v>
      </c>
      <c r="U63" s="35">
        <f t="shared" si="5"/>
        <v>0</v>
      </c>
      <c r="V63" s="36"/>
      <c r="W63" s="36"/>
      <c r="X63" s="36"/>
      <c r="Y63" s="36"/>
      <c r="Z63" s="36"/>
    </row>
    <row r="64" spans="1:26" s="37" customFormat="1" ht="18.95" customHeight="1" x14ac:dyDescent="0.2">
      <c r="A64" s="215">
        <v>48</v>
      </c>
      <c r="B64" s="215" t="s">
        <v>121</v>
      </c>
      <c r="C64" s="215" t="s">
        <v>171</v>
      </c>
      <c r="D64" s="216">
        <v>0</v>
      </c>
      <c r="E64" s="216">
        <v>0</v>
      </c>
      <c r="F64" s="216">
        <v>0</v>
      </c>
      <c r="G64" s="216">
        <v>0</v>
      </c>
      <c r="H64" s="210">
        <f t="shared" si="2"/>
        <v>0</v>
      </c>
      <c r="I64" s="210"/>
      <c r="J64" s="216">
        <v>0</v>
      </c>
      <c r="K64" s="216">
        <v>0</v>
      </c>
      <c r="L64" s="216">
        <v>0</v>
      </c>
      <c r="M64" s="216">
        <v>0</v>
      </c>
      <c r="N64" s="210">
        <f t="shared" si="3"/>
        <v>0</v>
      </c>
      <c r="O64" s="210" t="str">
        <f t="shared" si="1"/>
        <v>N.A.</v>
      </c>
      <c r="P64" s="34">
        <v>0</v>
      </c>
      <c r="Q64" s="34">
        <v>0</v>
      </c>
      <c r="R64" s="35">
        <f t="shared" si="4"/>
        <v>0</v>
      </c>
      <c r="S64" s="34">
        <v>0</v>
      </c>
      <c r="T64" s="34">
        <v>0</v>
      </c>
      <c r="U64" s="35">
        <f t="shared" si="5"/>
        <v>0</v>
      </c>
      <c r="V64" s="36"/>
      <c r="W64" s="36"/>
      <c r="X64" s="36"/>
      <c r="Y64" s="36"/>
      <c r="Z64" s="36"/>
    </row>
    <row r="65" spans="1:26" s="37" customFormat="1" ht="18.95" customHeight="1" x14ac:dyDescent="0.2">
      <c r="A65" s="215">
        <v>49</v>
      </c>
      <c r="B65" s="215" t="s">
        <v>129</v>
      </c>
      <c r="C65" s="215" t="s">
        <v>172</v>
      </c>
      <c r="D65" s="216">
        <v>0</v>
      </c>
      <c r="E65" s="216">
        <v>0</v>
      </c>
      <c r="F65" s="216">
        <v>0</v>
      </c>
      <c r="G65" s="216">
        <v>0</v>
      </c>
      <c r="H65" s="210">
        <f t="shared" si="2"/>
        <v>0</v>
      </c>
      <c r="I65" s="210"/>
      <c r="J65" s="216">
        <v>0</v>
      </c>
      <c r="K65" s="216">
        <v>0</v>
      </c>
      <c r="L65" s="216">
        <v>0</v>
      </c>
      <c r="M65" s="216">
        <v>0</v>
      </c>
      <c r="N65" s="210">
        <f t="shared" si="3"/>
        <v>0</v>
      </c>
      <c r="O65" s="210" t="str">
        <f t="shared" si="1"/>
        <v>N.A.</v>
      </c>
      <c r="P65" s="34">
        <v>0</v>
      </c>
      <c r="Q65" s="34">
        <v>0</v>
      </c>
      <c r="R65" s="35">
        <f t="shared" si="4"/>
        <v>0</v>
      </c>
      <c r="S65" s="34">
        <v>0</v>
      </c>
      <c r="T65" s="34">
        <v>0</v>
      </c>
      <c r="U65" s="35">
        <f t="shared" si="5"/>
        <v>0</v>
      </c>
      <c r="V65" s="36"/>
      <c r="W65" s="36"/>
      <c r="X65" s="36"/>
      <c r="Y65" s="36"/>
      <c r="Z65" s="36"/>
    </row>
    <row r="66" spans="1:26" s="37" customFormat="1" ht="18.95" customHeight="1" x14ac:dyDescent="0.2">
      <c r="A66" s="215">
        <v>50</v>
      </c>
      <c r="B66" s="215" t="s">
        <v>129</v>
      </c>
      <c r="C66" s="215" t="s">
        <v>173</v>
      </c>
      <c r="D66" s="216">
        <v>0</v>
      </c>
      <c r="E66" s="216">
        <v>0</v>
      </c>
      <c r="F66" s="216">
        <v>0</v>
      </c>
      <c r="G66" s="216">
        <v>0</v>
      </c>
      <c r="H66" s="210">
        <f t="shared" si="2"/>
        <v>0</v>
      </c>
      <c r="I66" s="210"/>
      <c r="J66" s="216">
        <v>0</v>
      </c>
      <c r="K66" s="216">
        <v>0</v>
      </c>
      <c r="L66" s="216">
        <v>0</v>
      </c>
      <c r="M66" s="216">
        <v>0</v>
      </c>
      <c r="N66" s="210">
        <f t="shared" si="3"/>
        <v>0</v>
      </c>
      <c r="O66" s="210" t="str">
        <f t="shared" si="1"/>
        <v>N.A.</v>
      </c>
      <c r="P66" s="34">
        <v>0</v>
      </c>
      <c r="Q66" s="34">
        <v>0</v>
      </c>
      <c r="R66" s="35">
        <f t="shared" si="4"/>
        <v>0</v>
      </c>
      <c r="S66" s="34">
        <v>0</v>
      </c>
      <c r="T66" s="34">
        <v>0</v>
      </c>
      <c r="U66" s="35">
        <f t="shared" si="5"/>
        <v>0</v>
      </c>
      <c r="V66" s="36"/>
      <c r="W66" s="36"/>
      <c r="X66" s="36"/>
      <c r="Y66" s="36"/>
      <c r="Z66" s="36"/>
    </row>
    <row r="67" spans="1:26" s="37" customFormat="1" ht="18.95" customHeight="1" x14ac:dyDescent="0.2">
      <c r="A67" s="215">
        <v>51</v>
      </c>
      <c r="B67" s="215" t="s">
        <v>129</v>
      </c>
      <c r="C67" s="215" t="s">
        <v>174</v>
      </c>
      <c r="D67" s="216">
        <v>0</v>
      </c>
      <c r="E67" s="216">
        <v>0</v>
      </c>
      <c r="F67" s="216">
        <v>0</v>
      </c>
      <c r="G67" s="216">
        <v>0</v>
      </c>
      <c r="H67" s="210">
        <f t="shared" si="2"/>
        <v>0</v>
      </c>
      <c r="I67" s="210"/>
      <c r="J67" s="216">
        <v>0</v>
      </c>
      <c r="K67" s="216">
        <v>0</v>
      </c>
      <c r="L67" s="216">
        <v>0</v>
      </c>
      <c r="M67" s="216">
        <v>0</v>
      </c>
      <c r="N67" s="210">
        <f t="shared" si="3"/>
        <v>0</v>
      </c>
      <c r="O67" s="210" t="str">
        <f t="shared" si="1"/>
        <v>N.A.</v>
      </c>
      <c r="P67" s="34">
        <v>0</v>
      </c>
      <c r="Q67" s="34">
        <v>0</v>
      </c>
      <c r="R67" s="35">
        <f t="shared" si="4"/>
        <v>0</v>
      </c>
      <c r="S67" s="34">
        <v>0</v>
      </c>
      <c r="T67" s="34">
        <v>0</v>
      </c>
      <c r="U67" s="35">
        <f t="shared" si="5"/>
        <v>0</v>
      </c>
      <c r="V67" s="36"/>
      <c r="W67" s="36"/>
      <c r="X67" s="36"/>
      <c r="Y67" s="36"/>
      <c r="Z67" s="36"/>
    </row>
    <row r="68" spans="1:26" s="37" customFormat="1" ht="18.95" customHeight="1" x14ac:dyDescent="0.2">
      <c r="A68" s="215">
        <v>52</v>
      </c>
      <c r="B68" s="215" t="s">
        <v>129</v>
      </c>
      <c r="C68" s="215" t="s">
        <v>175</v>
      </c>
      <c r="D68" s="216">
        <v>0</v>
      </c>
      <c r="E68" s="216">
        <v>0</v>
      </c>
      <c r="F68" s="216">
        <v>0</v>
      </c>
      <c r="G68" s="216">
        <v>0</v>
      </c>
      <c r="H68" s="210">
        <f t="shared" si="2"/>
        <v>0</v>
      </c>
      <c r="I68" s="210"/>
      <c r="J68" s="216">
        <v>0</v>
      </c>
      <c r="K68" s="216">
        <v>0</v>
      </c>
      <c r="L68" s="216">
        <v>0</v>
      </c>
      <c r="M68" s="216">
        <v>0</v>
      </c>
      <c r="N68" s="210">
        <f t="shared" si="3"/>
        <v>0</v>
      </c>
      <c r="O68" s="210" t="str">
        <f t="shared" si="1"/>
        <v>N.A.</v>
      </c>
      <c r="P68" s="34">
        <v>0</v>
      </c>
      <c r="Q68" s="34">
        <v>0</v>
      </c>
      <c r="R68" s="35">
        <f t="shared" si="4"/>
        <v>0</v>
      </c>
      <c r="S68" s="34">
        <v>0</v>
      </c>
      <c r="T68" s="34">
        <v>0</v>
      </c>
      <c r="U68" s="35">
        <f t="shared" si="5"/>
        <v>0</v>
      </c>
      <c r="V68" s="36"/>
      <c r="W68" s="36"/>
      <c r="X68" s="36"/>
      <c r="Y68" s="36"/>
      <c r="Z68" s="36"/>
    </row>
    <row r="69" spans="1:26" s="37" customFormat="1" ht="18.95" customHeight="1" x14ac:dyDescent="0.2">
      <c r="A69" s="215">
        <v>53</v>
      </c>
      <c r="B69" s="215" t="s">
        <v>129</v>
      </c>
      <c r="C69" s="215" t="s">
        <v>176</v>
      </c>
      <c r="D69" s="216">
        <v>0</v>
      </c>
      <c r="E69" s="216">
        <v>0</v>
      </c>
      <c r="F69" s="216">
        <v>0</v>
      </c>
      <c r="G69" s="216">
        <v>0</v>
      </c>
      <c r="H69" s="210">
        <f t="shared" si="2"/>
        <v>0</v>
      </c>
      <c r="I69" s="210"/>
      <c r="J69" s="216">
        <v>0</v>
      </c>
      <c r="K69" s="216">
        <v>0</v>
      </c>
      <c r="L69" s="216">
        <v>0</v>
      </c>
      <c r="M69" s="216">
        <v>0</v>
      </c>
      <c r="N69" s="210">
        <f t="shared" si="3"/>
        <v>0</v>
      </c>
      <c r="O69" s="210" t="str">
        <f t="shared" si="1"/>
        <v>N.A.</v>
      </c>
      <c r="P69" s="34">
        <v>0</v>
      </c>
      <c r="Q69" s="34">
        <v>0</v>
      </c>
      <c r="R69" s="35">
        <f t="shared" si="4"/>
        <v>0</v>
      </c>
      <c r="S69" s="34">
        <v>0</v>
      </c>
      <c r="T69" s="34">
        <v>0</v>
      </c>
      <c r="U69" s="35">
        <f t="shared" si="5"/>
        <v>0</v>
      </c>
      <c r="V69" s="36"/>
      <c r="W69" s="36"/>
      <c r="X69" s="36"/>
      <c r="Y69" s="36"/>
      <c r="Z69" s="36"/>
    </row>
    <row r="70" spans="1:26" s="37" customFormat="1" ht="18.95" customHeight="1" x14ac:dyDescent="0.2">
      <c r="A70" s="215">
        <v>54</v>
      </c>
      <c r="B70" s="215" t="s">
        <v>129</v>
      </c>
      <c r="C70" s="215" t="s">
        <v>177</v>
      </c>
      <c r="D70" s="216">
        <v>0</v>
      </c>
      <c r="E70" s="216">
        <v>0</v>
      </c>
      <c r="F70" s="216">
        <v>0</v>
      </c>
      <c r="G70" s="216">
        <v>0</v>
      </c>
      <c r="H70" s="210">
        <f t="shared" si="2"/>
        <v>0</v>
      </c>
      <c r="I70" s="210"/>
      <c r="J70" s="216">
        <v>0</v>
      </c>
      <c r="K70" s="216">
        <v>0</v>
      </c>
      <c r="L70" s="216">
        <v>0</v>
      </c>
      <c r="M70" s="216">
        <v>0</v>
      </c>
      <c r="N70" s="210">
        <f t="shared" si="3"/>
        <v>0</v>
      </c>
      <c r="O70" s="210" t="str">
        <f t="shared" si="1"/>
        <v>N.A.</v>
      </c>
      <c r="P70" s="34">
        <v>0</v>
      </c>
      <c r="Q70" s="34">
        <v>0</v>
      </c>
      <c r="R70" s="35">
        <f t="shared" si="4"/>
        <v>0</v>
      </c>
      <c r="S70" s="34">
        <v>0</v>
      </c>
      <c r="T70" s="34">
        <v>0</v>
      </c>
      <c r="U70" s="35">
        <f t="shared" si="5"/>
        <v>0</v>
      </c>
      <c r="V70" s="36"/>
      <c r="W70" s="36"/>
      <c r="X70" s="36"/>
      <c r="Y70" s="36"/>
      <c r="Z70" s="36"/>
    </row>
    <row r="71" spans="1:26" s="37" customFormat="1" ht="18.95" customHeight="1" x14ac:dyDescent="0.2">
      <c r="A71" s="215">
        <v>55</v>
      </c>
      <c r="B71" s="215" t="s">
        <v>129</v>
      </c>
      <c r="C71" s="215" t="s">
        <v>178</v>
      </c>
      <c r="D71" s="216">
        <v>0</v>
      </c>
      <c r="E71" s="216">
        <v>0</v>
      </c>
      <c r="F71" s="216">
        <v>0</v>
      </c>
      <c r="G71" s="216">
        <v>0</v>
      </c>
      <c r="H71" s="210">
        <f t="shared" si="2"/>
        <v>0</v>
      </c>
      <c r="I71" s="210"/>
      <c r="J71" s="216">
        <v>0</v>
      </c>
      <c r="K71" s="216">
        <v>0</v>
      </c>
      <c r="L71" s="216">
        <v>0</v>
      </c>
      <c r="M71" s="216">
        <v>0</v>
      </c>
      <c r="N71" s="210">
        <f t="shared" si="3"/>
        <v>0</v>
      </c>
      <c r="O71" s="210" t="str">
        <f t="shared" si="1"/>
        <v>N.A.</v>
      </c>
      <c r="P71" s="34">
        <v>0</v>
      </c>
      <c r="Q71" s="34">
        <v>0</v>
      </c>
      <c r="R71" s="35">
        <f t="shared" si="4"/>
        <v>0</v>
      </c>
      <c r="S71" s="34">
        <v>0</v>
      </c>
      <c r="T71" s="34">
        <v>0</v>
      </c>
      <c r="U71" s="35">
        <f t="shared" si="5"/>
        <v>0</v>
      </c>
      <c r="V71" s="36"/>
      <c r="W71" s="36"/>
      <c r="X71" s="36"/>
      <c r="Y71" s="36"/>
      <c r="Z71" s="36"/>
    </row>
    <row r="72" spans="1:26" s="37" customFormat="1" ht="18.95" customHeight="1" x14ac:dyDescent="0.2">
      <c r="A72" s="215">
        <v>57</v>
      </c>
      <c r="B72" s="215" t="s">
        <v>129</v>
      </c>
      <c r="C72" s="215" t="s">
        <v>179</v>
      </c>
      <c r="D72" s="216">
        <v>0</v>
      </c>
      <c r="E72" s="216">
        <v>0</v>
      </c>
      <c r="F72" s="216">
        <v>0</v>
      </c>
      <c r="G72" s="216">
        <v>0</v>
      </c>
      <c r="H72" s="210">
        <f t="shared" si="2"/>
        <v>0</v>
      </c>
      <c r="I72" s="210"/>
      <c r="J72" s="216">
        <v>0</v>
      </c>
      <c r="K72" s="216">
        <v>0</v>
      </c>
      <c r="L72" s="216">
        <v>0</v>
      </c>
      <c r="M72" s="216">
        <v>0</v>
      </c>
      <c r="N72" s="210">
        <f t="shared" si="3"/>
        <v>0</v>
      </c>
      <c r="O72" s="210" t="str">
        <f t="shared" si="1"/>
        <v>N.A.</v>
      </c>
      <c r="P72" s="34">
        <v>0</v>
      </c>
      <c r="Q72" s="34">
        <v>0</v>
      </c>
      <c r="R72" s="35">
        <f t="shared" si="4"/>
        <v>0</v>
      </c>
      <c r="S72" s="34">
        <v>0</v>
      </c>
      <c r="T72" s="34">
        <v>0</v>
      </c>
      <c r="U72" s="35">
        <f t="shared" si="5"/>
        <v>0</v>
      </c>
      <c r="V72" s="36"/>
      <c r="W72" s="36"/>
      <c r="X72" s="36"/>
      <c r="Y72" s="36"/>
      <c r="Z72" s="36"/>
    </row>
    <row r="73" spans="1:26" s="37" customFormat="1" ht="18.95" customHeight="1" x14ac:dyDescent="0.2">
      <c r="A73" s="215">
        <v>58</v>
      </c>
      <c r="B73" s="215" t="s">
        <v>133</v>
      </c>
      <c r="C73" s="215" t="s">
        <v>180</v>
      </c>
      <c r="D73" s="216">
        <v>0</v>
      </c>
      <c r="E73" s="216">
        <v>0</v>
      </c>
      <c r="F73" s="216">
        <v>0</v>
      </c>
      <c r="G73" s="216">
        <v>0</v>
      </c>
      <c r="H73" s="210">
        <f t="shared" si="2"/>
        <v>0</v>
      </c>
      <c r="I73" s="210"/>
      <c r="J73" s="216">
        <v>0</v>
      </c>
      <c r="K73" s="216">
        <v>0</v>
      </c>
      <c r="L73" s="216">
        <v>0</v>
      </c>
      <c r="M73" s="216">
        <v>0</v>
      </c>
      <c r="N73" s="210">
        <f t="shared" si="3"/>
        <v>0</v>
      </c>
      <c r="O73" s="210" t="str">
        <f t="shared" si="1"/>
        <v>N.A.</v>
      </c>
      <c r="P73" s="34">
        <v>0</v>
      </c>
      <c r="Q73" s="34">
        <v>0</v>
      </c>
      <c r="R73" s="35">
        <f t="shared" si="4"/>
        <v>0</v>
      </c>
      <c r="S73" s="34">
        <v>0</v>
      </c>
      <c r="T73" s="34">
        <v>0</v>
      </c>
      <c r="U73" s="35">
        <f t="shared" si="5"/>
        <v>0</v>
      </c>
      <c r="V73" s="36"/>
      <c r="W73" s="36"/>
      <c r="X73" s="36"/>
      <c r="Y73" s="36"/>
      <c r="Z73" s="36"/>
    </row>
    <row r="74" spans="1:26" s="37" customFormat="1" ht="18.95" customHeight="1" x14ac:dyDescent="0.2">
      <c r="A74" s="215">
        <v>59</v>
      </c>
      <c r="B74" s="215" t="s">
        <v>133</v>
      </c>
      <c r="C74" s="215" t="s">
        <v>181</v>
      </c>
      <c r="D74" s="216">
        <v>0</v>
      </c>
      <c r="E74" s="216">
        <v>0</v>
      </c>
      <c r="F74" s="216">
        <v>0</v>
      </c>
      <c r="G74" s="216">
        <v>0</v>
      </c>
      <c r="H74" s="210">
        <f t="shared" si="2"/>
        <v>0</v>
      </c>
      <c r="I74" s="210"/>
      <c r="J74" s="216">
        <v>0</v>
      </c>
      <c r="K74" s="216">
        <v>0</v>
      </c>
      <c r="L74" s="216">
        <v>0</v>
      </c>
      <c r="M74" s="216">
        <v>0</v>
      </c>
      <c r="N74" s="210">
        <f t="shared" si="3"/>
        <v>0</v>
      </c>
      <c r="O74" s="210" t="str">
        <f t="shared" si="1"/>
        <v>N.A.</v>
      </c>
      <c r="P74" s="34">
        <v>0</v>
      </c>
      <c r="Q74" s="34">
        <v>0</v>
      </c>
      <c r="R74" s="35">
        <f t="shared" si="4"/>
        <v>0</v>
      </c>
      <c r="S74" s="34">
        <v>0</v>
      </c>
      <c r="T74" s="34">
        <v>0</v>
      </c>
      <c r="U74" s="35">
        <f t="shared" si="5"/>
        <v>0</v>
      </c>
      <c r="V74" s="36"/>
      <c r="W74" s="36"/>
      <c r="X74" s="36"/>
      <c r="Y74" s="36"/>
      <c r="Z74" s="36"/>
    </row>
    <row r="75" spans="1:26" s="37" customFormat="1" ht="18.95" customHeight="1" x14ac:dyDescent="0.2">
      <c r="A75" s="215">
        <v>60</v>
      </c>
      <c r="B75" s="215" t="s">
        <v>182</v>
      </c>
      <c r="C75" s="215" t="s">
        <v>183</v>
      </c>
      <c r="D75" s="216">
        <v>0</v>
      </c>
      <c r="E75" s="216">
        <v>0</v>
      </c>
      <c r="F75" s="216">
        <v>0</v>
      </c>
      <c r="G75" s="216">
        <v>0</v>
      </c>
      <c r="H75" s="210">
        <f t="shared" si="2"/>
        <v>0</v>
      </c>
      <c r="I75" s="210"/>
      <c r="J75" s="216">
        <v>0</v>
      </c>
      <c r="K75" s="216">
        <v>0</v>
      </c>
      <c r="L75" s="216">
        <v>0</v>
      </c>
      <c r="M75" s="216">
        <v>0</v>
      </c>
      <c r="N75" s="210">
        <f t="shared" si="3"/>
        <v>0</v>
      </c>
      <c r="O75" s="210" t="str">
        <f t="shared" si="1"/>
        <v>N.A.</v>
      </c>
      <c r="P75" s="34">
        <v>0</v>
      </c>
      <c r="Q75" s="34">
        <v>0</v>
      </c>
      <c r="R75" s="35">
        <f t="shared" si="4"/>
        <v>0</v>
      </c>
      <c r="S75" s="34">
        <v>0</v>
      </c>
      <c r="T75" s="34">
        <v>0</v>
      </c>
      <c r="U75" s="35">
        <f t="shared" si="5"/>
        <v>0</v>
      </c>
      <c r="V75" s="36"/>
      <c r="W75" s="36"/>
      <c r="X75" s="36"/>
      <c r="Y75" s="36"/>
      <c r="Z75" s="36"/>
    </row>
    <row r="76" spans="1:26" s="37" customFormat="1" ht="18.95" customHeight="1" x14ac:dyDescent="0.2">
      <c r="A76" s="215">
        <v>61</v>
      </c>
      <c r="B76" s="215" t="s">
        <v>119</v>
      </c>
      <c r="C76" s="215" t="s">
        <v>184</v>
      </c>
      <c r="D76" s="216">
        <v>0</v>
      </c>
      <c r="E76" s="216">
        <v>0</v>
      </c>
      <c r="F76" s="216">
        <v>0</v>
      </c>
      <c r="G76" s="216">
        <v>0</v>
      </c>
      <c r="H76" s="210">
        <f t="shared" si="2"/>
        <v>0</v>
      </c>
      <c r="I76" s="210"/>
      <c r="J76" s="216">
        <v>0</v>
      </c>
      <c r="K76" s="216">
        <v>0</v>
      </c>
      <c r="L76" s="216">
        <v>0</v>
      </c>
      <c r="M76" s="216">
        <v>0</v>
      </c>
      <c r="N76" s="210">
        <f t="shared" si="3"/>
        <v>0</v>
      </c>
      <c r="O76" s="210" t="str">
        <f t="shared" si="1"/>
        <v>N.A.</v>
      </c>
      <c r="P76" s="34">
        <v>0</v>
      </c>
      <c r="Q76" s="34">
        <v>0</v>
      </c>
      <c r="R76" s="35">
        <f t="shared" si="4"/>
        <v>0</v>
      </c>
      <c r="S76" s="34">
        <v>0</v>
      </c>
      <c r="T76" s="34">
        <v>0</v>
      </c>
      <c r="U76" s="35">
        <f t="shared" si="5"/>
        <v>0</v>
      </c>
      <c r="V76" s="36"/>
      <c r="W76" s="36"/>
      <c r="X76" s="36"/>
      <c r="Y76" s="36"/>
      <c r="Z76" s="36"/>
    </row>
    <row r="77" spans="1:26" s="37" customFormat="1" ht="18.95" customHeight="1" x14ac:dyDescent="0.2">
      <c r="A77" s="215">
        <v>62</v>
      </c>
      <c r="B77" s="215" t="s">
        <v>185</v>
      </c>
      <c r="C77" s="215" t="s">
        <v>186</v>
      </c>
      <c r="D77" s="216">
        <v>2962.1911215</v>
      </c>
      <c r="E77" s="216">
        <v>708.30908892999992</v>
      </c>
      <c r="F77" s="216">
        <v>0</v>
      </c>
      <c r="G77" s="216">
        <v>1.24840152</v>
      </c>
      <c r="H77" s="210">
        <f t="shared" si="2"/>
        <v>2252.6336310500001</v>
      </c>
      <c r="I77" s="210"/>
      <c r="J77" s="216">
        <v>3668.7170911263447</v>
      </c>
      <c r="K77" s="216">
        <v>2289.1613037731481</v>
      </c>
      <c r="L77" s="216">
        <v>0</v>
      </c>
      <c r="M77" s="216">
        <v>1.6659397300000001</v>
      </c>
      <c r="N77" s="210">
        <f t="shared" si="3"/>
        <v>1377.8898476231966</v>
      </c>
      <c r="O77" s="210">
        <f t="shared" si="1"/>
        <v>-38.832048468488281</v>
      </c>
      <c r="P77" s="34">
        <v>3.4853829300000001</v>
      </c>
      <c r="Q77" s="34">
        <v>704.8237059999999</v>
      </c>
      <c r="R77" s="35">
        <f t="shared" si="4"/>
        <v>708.30908892999992</v>
      </c>
      <c r="S77" s="34">
        <v>3.5409060699999997</v>
      </c>
      <c r="T77" s="34">
        <v>2285.6203977031482</v>
      </c>
      <c r="U77" s="35">
        <f t="shared" si="5"/>
        <v>2289.1613037731481</v>
      </c>
      <c r="V77" s="36"/>
      <c r="W77" s="36"/>
      <c r="X77" s="36"/>
      <c r="Y77" s="36"/>
      <c r="Z77" s="36"/>
    </row>
    <row r="78" spans="1:26" s="37" customFormat="1" ht="18.95" customHeight="1" x14ac:dyDescent="0.2">
      <c r="A78" s="215">
        <v>63</v>
      </c>
      <c r="B78" s="215" t="s">
        <v>187</v>
      </c>
      <c r="C78" s="215" t="s">
        <v>188</v>
      </c>
      <c r="D78" s="216">
        <v>1829.8294430000001</v>
      </c>
      <c r="E78" s="216">
        <v>502.15608312000001</v>
      </c>
      <c r="F78" s="216">
        <v>0</v>
      </c>
      <c r="G78" s="216">
        <v>136.19660754999998</v>
      </c>
      <c r="H78" s="210">
        <f t="shared" si="2"/>
        <v>1191.4767523300002</v>
      </c>
      <c r="I78" s="210"/>
      <c r="J78" s="216">
        <v>1329.6716341968158</v>
      </c>
      <c r="K78" s="216">
        <v>245.93492352999999</v>
      </c>
      <c r="L78" s="216">
        <v>0</v>
      </c>
      <c r="M78" s="216">
        <v>207.73317338999999</v>
      </c>
      <c r="N78" s="210">
        <f t="shared" si="3"/>
        <v>876.00353727681568</v>
      </c>
      <c r="O78" s="210">
        <f t="shared" si="1"/>
        <v>-26.477496471186601</v>
      </c>
      <c r="P78" s="34">
        <v>465.38952261999998</v>
      </c>
      <c r="Q78" s="34">
        <v>36.766560500000004</v>
      </c>
      <c r="R78" s="35">
        <f t="shared" si="4"/>
        <v>502.15608312000001</v>
      </c>
      <c r="S78" s="34">
        <v>218.09720252999998</v>
      </c>
      <c r="T78" s="34">
        <v>27.837721000000002</v>
      </c>
      <c r="U78" s="35">
        <f t="shared" si="5"/>
        <v>245.93492352999999</v>
      </c>
      <c r="V78" s="36"/>
      <c r="W78" s="36"/>
      <c r="X78" s="36"/>
      <c r="Y78" s="36"/>
      <c r="Z78" s="36"/>
    </row>
    <row r="79" spans="1:26" s="37" customFormat="1" ht="18.95" customHeight="1" x14ac:dyDescent="0.2">
      <c r="A79" s="215">
        <v>64</v>
      </c>
      <c r="B79" s="215" t="s">
        <v>129</v>
      </c>
      <c r="C79" s="215" t="s">
        <v>189</v>
      </c>
      <c r="D79" s="216">
        <v>0</v>
      </c>
      <c r="E79" s="216">
        <v>0</v>
      </c>
      <c r="F79" s="216">
        <v>0</v>
      </c>
      <c r="G79" s="216">
        <v>0</v>
      </c>
      <c r="H79" s="210">
        <f t="shared" si="2"/>
        <v>0</v>
      </c>
      <c r="I79" s="210"/>
      <c r="J79" s="216">
        <v>0</v>
      </c>
      <c r="K79" s="216">
        <v>0</v>
      </c>
      <c r="L79" s="216">
        <v>0</v>
      </c>
      <c r="M79" s="216">
        <v>0</v>
      </c>
      <c r="N79" s="210">
        <f t="shared" si="3"/>
        <v>0</v>
      </c>
      <c r="O79" s="210" t="str">
        <f t="shared" si="1"/>
        <v>N.A.</v>
      </c>
      <c r="P79" s="34">
        <v>0</v>
      </c>
      <c r="Q79" s="34">
        <v>0</v>
      </c>
      <c r="R79" s="35">
        <f t="shared" si="4"/>
        <v>0</v>
      </c>
      <c r="S79" s="34">
        <v>0</v>
      </c>
      <c r="T79" s="34">
        <v>0</v>
      </c>
      <c r="U79" s="35">
        <f t="shared" si="5"/>
        <v>0</v>
      </c>
      <c r="V79" s="36"/>
      <c r="W79" s="36"/>
      <c r="X79" s="36"/>
      <c r="Y79" s="36"/>
      <c r="Z79" s="36"/>
    </row>
    <row r="80" spans="1:26" s="37" customFormat="1" ht="18.95" customHeight="1" x14ac:dyDescent="0.2">
      <c r="A80" s="215">
        <v>65</v>
      </c>
      <c r="B80" s="215" t="s">
        <v>129</v>
      </c>
      <c r="C80" s="215" t="s">
        <v>190</v>
      </c>
      <c r="D80" s="216">
        <v>0</v>
      </c>
      <c r="E80" s="216">
        <v>0</v>
      </c>
      <c r="F80" s="216">
        <v>0</v>
      </c>
      <c r="G80" s="216">
        <v>0</v>
      </c>
      <c r="H80" s="210">
        <f t="shared" si="2"/>
        <v>0</v>
      </c>
      <c r="I80" s="210"/>
      <c r="J80" s="216">
        <v>0</v>
      </c>
      <c r="K80" s="216">
        <v>0</v>
      </c>
      <c r="L80" s="216">
        <v>0</v>
      </c>
      <c r="M80" s="216">
        <v>0</v>
      </c>
      <c r="N80" s="210">
        <f t="shared" si="3"/>
        <v>0</v>
      </c>
      <c r="O80" s="210" t="str">
        <f t="shared" si="1"/>
        <v>N.A.</v>
      </c>
      <c r="P80" s="34">
        <v>0</v>
      </c>
      <c r="Q80" s="34">
        <v>0</v>
      </c>
      <c r="R80" s="35">
        <f t="shared" si="4"/>
        <v>0</v>
      </c>
      <c r="S80" s="34">
        <v>0</v>
      </c>
      <c r="T80" s="34">
        <v>0</v>
      </c>
      <c r="U80" s="35">
        <f t="shared" si="5"/>
        <v>0</v>
      </c>
      <c r="V80" s="36"/>
      <c r="W80" s="36"/>
      <c r="X80" s="36"/>
      <c r="Y80" s="36"/>
      <c r="Z80" s="36"/>
    </row>
    <row r="81" spans="1:26" s="37" customFormat="1" ht="18.95" customHeight="1" x14ac:dyDescent="0.2">
      <c r="A81" s="215">
        <v>66</v>
      </c>
      <c r="B81" s="215" t="s">
        <v>129</v>
      </c>
      <c r="C81" s="215" t="s">
        <v>191</v>
      </c>
      <c r="D81" s="216">
        <v>0</v>
      </c>
      <c r="E81" s="216">
        <v>0</v>
      </c>
      <c r="F81" s="216">
        <v>0</v>
      </c>
      <c r="G81" s="216">
        <v>0</v>
      </c>
      <c r="H81" s="210">
        <f t="shared" si="2"/>
        <v>0</v>
      </c>
      <c r="I81" s="210"/>
      <c r="J81" s="216">
        <v>0</v>
      </c>
      <c r="K81" s="216">
        <v>0</v>
      </c>
      <c r="L81" s="216">
        <v>0</v>
      </c>
      <c r="M81" s="216">
        <v>0</v>
      </c>
      <c r="N81" s="210">
        <f t="shared" si="3"/>
        <v>0</v>
      </c>
      <c r="O81" s="210" t="str">
        <f t="shared" si="1"/>
        <v>N.A.</v>
      </c>
      <c r="P81" s="34">
        <v>0</v>
      </c>
      <c r="Q81" s="34">
        <v>0</v>
      </c>
      <c r="R81" s="35">
        <f t="shared" si="4"/>
        <v>0</v>
      </c>
      <c r="S81" s="34">
        <v>0</v>
      </c>
      <c r="T81" s="34">
        <v>0</v>
      </c>
      <c r="U81" s="35">
        <f t="shared" si="5"/>
        <v>0</v>
      </c>
      <c r="V81" s="36"/>
      <c r="W81" s="36"/>
      <c r="X81" s="36"/>
      <c r="Y81" s="36"/>
      <c r="Z81" s="36"/>
    </row>
    <row r="82" spans="1:26" s="37" customFormat="1" ht="18.95" customHeight="1" x14ac:dyDescent="0.2">
      <c r="A82" s="215">
        <v>67</v>
      </c>
      <c r="B82" s="215" t="s">
        <v>129</v>
      </c>
      <c r="C82" s="215" t="s">
        <v>192</v>
      </c>
      <c r="D82" s="216">
        <v>0</v>
      </c>
      <c r="E82" s="216">
        <v>0</v>
      </c>
      <c r="F82" s="216">
        <v>0</v>
      </c>
      <c r="G82" s="216">
        <v>0</v>
      </c>
      <c r="H82" s="210">
        <f t="shared" si="2"/>
        <v>0</v>
      </c>
      <c r="I82" s="210"/>
      <c r="J82" s="216">
        <v>0</v>
      </c>
      <c r="K82" s="216">
        <v>0</v>
      </c>
      <c r="L82" s="216">
        <v>0</v>
      </c>
      <c r="M82" s="216">
        <v>0</v>
      </c>
      <c r="N82" s="210">
        <f t="shared" si="3"/>
        <v>0</v>
      </c>
      <c r="O82" s="210" t="str">
        <f t="shared" ref="O82:O145" si="6">IF(OR(H82=0,N82=0),"N.A.",IF((((N82-H82)/H82))*100&gt;=500,"500&lt;",IF((((N82-H82)/H82))*100&lt;=-500,"&lt;-500",(((N82-H82)/H82))*100)))</f>
        <v>N.A.</v>
      </c>
      <c r="P82" s="34">
        <v>0</v>
      </c>
      <c r="Q82" s="34">
        <v>0</v>
      </c>
      <c r="R82" s="35">
        <f t="shared" si="4"/>
        <v>0</v>
      </c>
      <c r="S82" s="34">
        <v>0</v>
      </c>
      <c r="T82" s="34">
        <v>0</v>
      </c>
      <c r="U82" s="35">
        <f t="shared" si="5"/>
        <v>0</v>
      </c>
      <c r="V82" s="36"/>
      <c r="W82" s="36"/>
      <c r="X82" s="36"/>
      <c r="Y82" s="36"/>
      <c r="Z82" s="36"/>
    </row>
    <row r="83" spans="1:26" s="37" customFormat="1" ht="18.95" customHeight="1" x14ac:dyDescent="0.2">
      <c r="A83" s="215">
        <v>68</v>
      </c>
      <c r="B83" s="215" t="s">
        <v>129</v>
      </c>
      <c r="C83" s="215" t="s">
        <v>193</v>
      </c>
      <c r="D83" s="216">
        <v>55.192148499999988</v>
      </c>
      <c r="E83" s="216">
        <v>41.812633979999994</v>
      </c>
      <c r="F83" s="216">
        <v>0</v>
      </c>
      <c r="G83" s="216">
        <v>5.1280173600000003</v>
      </c>
      <c r="H83" s="210">
        <f t="shared" ref="H83:H146" si="7">D83-E83-G83</f>
        <v>8.2514971599999924</v>
      </c>
      <c r="I83" s="210"/>
      <c r="J83" s="216">
        <v>48.943645016035575</v>
      </c>
      <c r="K83" s="216">
        <v>38.21948084844702</v>
      </c>
      <c r="L83" s="216">
        <v>0</v>
      </c>
      <c r="M83" s="216">
        <v>6.7690515299999996</v>
      </c>
      <c r="N83" s="210">
        <f t="shared" ref="N83:N146" si="8">J83-K83-M83</f>
        <v>3.955112637588555</v>
      </c>
      <c r="O83" s="210">
        <f t="shared" si="6"/>
        <v>-52.067939176403243</v>
      </c>
      <c r="P83" s="34">
        <v>8.0969639799999999</v>
      </c>
      <c r="Q83" s="34">
        <v>33.715669999999996</v>
      </c>
      <c r="R83" s="35">
        <f t="shared" ref="R83:R146" si="9">SUM(P83:Q83)</f>
        <v>41.812633979999994</v>
      </c>
      <c r="S83" s="34">
        <v>7.0033150800000001</v>
      </c>
      <c r="T83" s="34">
        <v>31.216165768447016</v>
      </c>
      <c r="U83" s="35">
        <f t="shared" ref="U83:U146" si="10">SUM(S83:T83)</f>
        <v>38.21948084844702</v>
      </c>
      <c r="V83" s="36"/>
      <c r="W83" s="36"/>
      <c r="X83" s="36"/>
      <c r="Y83" s="36"/>
      <c r="Z83" s="36"/>
    </row>
    <row r="84" spans="1:26" s="37" customFormat="1" ht="18.95" customHeight="1" x14ac:dyDescent="0.2">
      <c r="A84" s="215">
        <v>69</v>
      </c>
      <c r="B84" s="215" t="s">
        <v>129</v>
      </c>
      <c r="C84" s="215" t="s">
        <v>194</v>
      </c>
      <c r="D84" s="216">
        <v>0</v>
      </c>
      <c r="E84" s="216">
        <v>0</v>
      </c>
      <c r="F84" s="216">
        <v>0</v>
      </c>
      <c r="G84" s="216">
        <v>0</v>
      </c>
      <c r="H84" s="210">
        <f t="shared" si="7"/>
        <v>0</v>
      </c>
      <c r="I84" s="210"/>
      <c r="J84" s="216">
        <v>0</v>
      </c>
      <c r="K84" s="216">
        <v>0</v>
      </c>
      <c r="L84" s="216">
        <v>0</v>
      </c>
      <c r="M84" s="216">
        <v>0</v>
      </c>
      <c r="N84" s="210">
        <f t="shared" si="8"/>
        <v>0</v>
      </c>
      <c r="O84" s="210" t="str">
        <f t="shared" si="6"/>
        <v>N.A.</v>
      </c>
      <c r="P84" s="34">
        <v>0</v>
      </c>
      <c r="Q84" s="34">
        <v>0</v>
      </c>
      <c r="R84" s="35">
        <f t="shared" si="9"/>
        <v>0</v>
      </c>
      <c r="S84" s="34">
        <v>0</v>
      </c>
      <c r="T84" s="34">
        <v>0</v>
      </c>
      <c r="U84" s="35">
        <f t="shared" si="10"/>
        <v>0</v>
      </c>
      <c r="V84" s="36"/>
      <c r="W84" s="36"/>
      <c r="X84" s="36"/>
      <c r="Y84" s="36"/>
      <c r="Z84" s="36"/>
    </row>
    <row r="85" spans="1:26" s="37" customFormat="1" ht="18.95" customHeight="1" x14ac:dyDescent="0.2">
      <c r="A85" s="215">
        <v>70</v>
      </c>
      <c r="B85" s="215" t="s">
        <v>129</v>
      </c>
      <c r="C85" s="215" t="s">
        <v>195</v>
      </c>
      <c r="D85" s="216">
        <v>0</v>
      </c>
      <c r="E85" s="216">
        <v>0</v>
      </c>
      <c r="F85" s="216">
        <v>0</v>
      </c>
      <c r="G85" s="216">
        <v>0</v>
      </c>
      <c r="H85" s="210">
        <f t="shared" si="7"/>
        <v>0</v>
      </c>
      <c r="I85" s="210"/>
      <c r="J85" s="216">
        <v>0</v>
      </c>
      <c r="K85" s="216">
        <v>0</v>
      </c>
      <c r="L85" s="216">
        <v>0</v>
      </c>
      <c r="M85" s="216">
        <v>0</v>
      </c>
      <c r="N85" s="210">
        <f t="shared" si="8"/>
        <v>0</v>
      </c>
      <c r="O85" s="210" t="str">
        <f t="shared" si="6"/>
        <v>N.A.</v>
      </c>
      <c r="P85" s="34">
        <v>0</v>
      </c>
      <c r="Q85" s="34">
        <v>0</v>
      </c>
      <c r="R85" s="35">
        <f t="shared" si="9"/>
        <v>0</v>
      </c>
      <c r="S85" s="34">
        <v>0</v>
      </c>
      <c r="T85" s="34">
        <v>0</v>
      </c>
      <c r="U85" s="35">
        <f t="shared" si="10"/>
        <v>0</v>
      </c>
      <c r="V85" s="36"/>
      <c r="W85" s="36"/>
      <c r="X85" s="36"/>
      <c r="Y85" s="36"/>
      <c r="Z85" s="36"/>
    </row>
    <row r="86" spans="1:26" s="37" customFormat="1" ht="18.95" customHeight="1" x14ac:dyDescent="0.2">
      <c r="A86" s="215">
        <v>71</v>
      </c>
      <c r="B86" s="215" t="s">
        <v>196</v>
      </c>
      <c r="C86" s="215" t="s">
        <v>197</v>
      </c>
      <c r="D86" s="216">
        <v>0</v>
      </c>
      <c r="E86" s="216">
        <v>0</v>
      </c>
      <c r="F86" s="216">
        <v>0</v>
      </c>
      <c r="G86" s="216">
        <v>0</v>
      </c>
      <c r="H86" s="210">
        <f t="shared" si="7"/>
        <v>0</v>
      </c>
      <c r="I86" s="210"/>
      <c r="J86" s="216">
        <v>0</v>
      </c>
      <c r="K86" s="216">
        <v>0</v>
      </c>
      <c r="L86" s="216">
        <v>0</v>
      </c>
      <c r="M86" s="216">
        <v>0</v>
      </c>
      <c r="N86" s="210">
        <f t="shared" si="8"/>
        <v>0</v>
      </c>
      <c r="O86" s="210" t="str">
        <f t="shared" si="6"/>
        <v>N.A.</v>
      </c>
      <c r="P86" s="34">
        <v>0</v>
      </c>
      <c r="Q86" s="34">
        <v>0</v>
      </c>
      <c r="R86" s="35">
        <f t="shared" si="9"/>
        <v>0</v>
      </c>
      <c r="S86" s="34">
        <v>0</v>
      </c>
      <c r="T86" s="34">
        <v>0</v>
      </c>
      <c r="U86" s="35">
        <f t="shared" si="10"/>
        <v>0</v>
      </c>
      <c r="V86" s="36"/>
      <c r="W86" s="36"/>
      <c r="X86" s="36"/>
      <c r="Y86" s="36"/>
      <c r="Z86" s="36"/>
    </row>
    <row r="87" spans="1:26" s="37" customFormat="1" ht="18.95" customHeight="1" x14ac:dyDescent="0.2">
      <c r="A87" s="215">
        <v>72</v>
      </c>
      <c r="B87" s="215" t="s">
        <v>198</v>
      </c>
      <c r="C87" s="215" t="s">
        <v>199</v>
      </c>
      <c r="D87" s="216">
        <v>0</v>
      </c>
      <c r="E87" s="216">
        <v>0</v>
      </c>
      <c r="F87" s="216">
        <v>0</v>
      </c>
      <c r="G87" s="216">
        <v>0</v>
      </c>
      <c r="H87" s="210">
        <f t="shared" si="7"/>
        <v>0</v>
      </c>
      <c r="I87" s="210"/>
      <c r="J87" s="216">
        <v>0</v>
      </c>
      <c r="K87" s="216">
        <v>0</v>
      </c>
      <c r="L87" s="216">
        <v>0</v>
      </c>
      <c r="M87" s="216">
        <v>0</v>
      </c>
      <c r="N87" s="210">
        <f t="shared" si="8"/>
        <v>0</v>
      </c>
      <c r="O87" s="210" t="str">
        <f t="shared" si="6"/>
        <v>N.A.</v>
      </c>
      <c r="P87" s="34">
        <v>0</v>
      </c>
      <c r="Q87" s="34">
        <v>0</v>
      </c>
      <c r="R87" s="35">
        <f t="shared" si="9"/>
        <v>0</v>
      </c>
      <c r="S87" s="34">
        <v>0</v>
      </c>
      <c r="T87" s="34">
        <v>0</v>
      </c>
      <c r="U87" s="35">
        <f t="shared" si="10"/>
        <v>0</v>
      </c>
      <c r="V87" s="36"/>
      <c r="W87" s="36"/>
      <c r="X87" s="36"/>
      <c r="Y87" s="36"/>
      <c r="Z87" s="36"/>
    </row>
    <row r="88" spans="1:26" s="37" customFormat="1" ht="18.95" customHeight="1" x14ac:dyDescent="0.2">
      <c r="A88" s="215">
        <v>73</v>
      </c>
      <c r="B88" s="215" t="s">
        <v>198</v>
      </c>
      <c r="C88" s="215" t="s">
        <v>200</v>
      </c>
      <c r="D88" s="216">
        <v>0</v>
      </c>
      <c r="E88" s="216">
        <v>0</v>
      </c>
      <c r="F88" s="216">
        <v>0</v>
      </c>
      <c r="G88" s="216">
        <v>0</v>
      </c>
      <c r="H88" s="210">
        <f t="shared" si="7"/>
        <v>0</v>
      </c>
      <c r="I88" s="210"/>
      <c r="J88" s="216">
        <v>0</v>
      </c>
      <c r="K88" s="216">
        <v>0</v>
      </c>
      <c r="L88" s="216">
        <v>0</v>
      </c>
      <c r="M88" s="216">
        <v>0</v>
      </c>
      <c r="N88" s="210">
        <f t="shared" si="8"/>
        <v>0</v>
      </c>
      <c r="O88" s="210" t="str">
        <f t="shared" si="6"/>
        <v>N.A.</v>
      </c>
      <c r="P88" s="34">
        <v>0</v>
      </c>
      <c r="Q88" s="34">
        <v>0</v>
      </c>
      <c r="R88" s="35">
        <f t="shared" si="9"/>
        <v>0</v>
      </c>
      <c r="S88" s="34">
        <v>0</v>
      </c>
      <c r="T88" s="34">
        <v>0</v>
      </c>
      <c r="U88" s="35">
        <f t="shared" si="10"/>
        <v>0</v>
      </c>
      <c r="V88" s="36"/>
      <c r="W88" s="36"/>
      <c r="X88" s="36"/>
      <c r="Y88" s="36"/>
      <c r="Z88" s="36"/>
    </row>
    <row r="89" spans="1:26" s="37" customFormat="1" ht="18.95" customHeight="1" x14ac:dyDescent="0.2">
      <c r="A89" s="215">
        <v>74</v>
      </c>
      <c r="B89" s="215" t="s">
        <v>198</v>
      </c>
      <c r="C89" s="215" t="s">
        <v>201</v>
      </c>
      <c r="D89" s="216">
        <v>0</v>
      </c>
      <c r="E89" s="216">
        <v>0</v>
      </c>
      <c r="F89" s="216">
        <v>0</v>
      </c>
      <c r="G89" s="216">
        <v>0</v>
      </c>
      <c r="H89" s="210">
        <f t="shared" si="7"/>
        <v>0</v>
      </c>
      <c r="I89" s="210"/>
      <c r="J89" s="216">
        <v>0</v>
      </c>
      <c r="K89" s="216">
        <v>0</v>
      </c>
      <c r="L89" s="216">
        <v>0</v>
      </c>
      <c r="M89" s="216">
        <v>0</v>
      </c>
      <c r="N89" s="210">
        <f t="shared" si="8"/>
        <v>0</v>
      </c>
      <c r="O89" s="210" t="str">
        <f t="shared" si="6"/>
        <v>N.A.</v>
      </c>
      <c r="P89" s="34">
        <v>0</v>
      </c>
      <c r="Q89" s="34">
        <v>0</v>
      </c>
      <c r="R89" s="35">
        <f t="shared" si="9"/>
        <v>0</v>
      </c>
      <c r="S89" s="34">
        <v>0</v>
      </c>
      <c r="T89" s="34">
        <v>0</v>
      </c>
      <c r="U89" s="35">
        <f t="shared" si="10"/>
        <v>0</v>
      </c>
      <c r="V89" s="36"/>
      <c r="W89" s="36"/>
      <c r="X89" s="36"/>
      <c r="Y89" s="36"/>
      <c r="Z89" s="36"/>
    </row>
    <row r="90" spans="1:26" s="37" customFormat="1" ht="18.95" customHeight="1" x14ac:dyDescent="0.2">
      <c r="A90" s="215">
        <v>75</v>
      </c>
      <c r="B90" s="215" t="s">
        <v>198</v>
      </c>
      <c r="C90" s="215" t="s">
        <v>202</v>
      </c>
      <c r="D90" s="216">
        <v>0</v>
      </c>
      <c r="E90" s="216">
        <v>0</v>
      </c>
      <c r="F90" s="216">
        <v>0</v>
      </c>
      <c r="G90" s="216">
        <v>0</v>
      </c>
      <c r="H90" s="210">
        <f t="shared" si="7"/>
        <v>0</v>
      </c>
      <c r="I90" s="210"/>
      <c r="J90" s="216">
        <v>0</v>
      </c>
      <c r="K90" s="216">
        <v>0</v>
      </c>
      <c r="L90" s="216">
        <v>0</v>
      </c>
      <c r="M90" s="216">
        <v>0</v>
      </c>
      <c r="N90" s="210">
        <f t="shared" si="8"/>
        <v>0</v>
      </c>
      <c r="O90" s="210" t="str">
        <f t="shared" si="6"/>
        <v>N.A.</v>
      </c>
      <c r="P90" s="34">
        <v>0</v>
      </c>
      <c r="Q90" s="34">
        <v>0</v>
      </c>
      <c r="R90" s="35">
        <f t="shared" si="9"/>
        <v>0</v>
      </c>
      <c r="S90" s="34">
        <v>0</v>
      </c>
      <c r="T90" s="34">
        <v>0</v>
      </c>
      <c r="U90" s="35">
        <f t="shared" si="10"/>
        <v>0</v>
      </c>
      <c r="V90" s="36"/>
      <c r="W90" s="36"/>
      <c r="X90" s="36"/>
      <c r="Y90" s="36"/>
      <c r="Z90" s="36"/>
    </row>
    <row r="91" spans="1:26" s="37" customFormat="1" ht="18.95" customHeight="1" x14ac:dyDescent="0.2">
      <c r="A91" s="215">
        <v>76</v>
      </c>
      <c r="B91" s="215" t="s">
        <v>198</v>
      </c>
      <c r="C91" s="215" t="s">
        <v>203</v>
      </c>
      <c r="D91" s="216">
        <v>0</v>
      </c>
      <c r="E91" s="216">
        <v>0</v>
      </c>
      <c r="F91" s="216">
        <v>0</v>
      </c>
      <c r="G91" s="216">
        <v>0</v>
      </c>
      <c r="H91" s="210">
        <f t="shared" si="7"/>
        <v>0</v>
      </c>
      <c r="I91" s="210"/>
      <c r="J91" s="216">
        <v>0</v>
      </c>
      <c r="K91" s="216">
        <v>0</v>
      </c>
      <c r="L91" s="216">
        <v>0</v>
      </c>
      <c r="M91" s="216">
        <v>0</v>
      </c>
      <c r="N91" s="210">
        <f t="shared" si="8"/>
        <v>0</v>
      </c>
      <c r="O91" s="210" t="str">
        <f t="shared" si="6"/>
        <v>N.A.</v>
      </c>
      <c r="P91" s="34">
        <v>0</v>
      </c>
      <c r="Q91" s="34">
        <v>0</v>
      </c>
      <c r="R91" s="35">
        <f t="shared" si="9"/>
        <v>0</v>
      </c>
      <c r="S91" s="34">
        <v>0</v>
      </c>
      <c r="T91" s="34">
        <v>0</v>
      </c>
      <c r="U91" s="35">
        <f t="shared" si="10"/>
        <v>0</v>
      </c>
      <c r="V91" s="36"/>
      <c r="W91" s="36"/>
      <c r="X91" s="36"/>
      <c r="Y91" s="36"/>
      <c r="Z91" s="36"/>
    </row>
    <row r="92" spans="1:26" s="37" customFormat="1" ht="18.95" customHeight="1" x14ac:dyDescent="0.2">
      <c r="A92" s="215">
        <v>77</v>
      </c>
      <c r="B92" s="215" t="s">
        <v>198</v>
      </c>
      <c r="C92" s="215" t="s">
        <v>204</v>
      </c>
      <c r="D92" s="216">
        <v>0</v>
      </c>
      <c r="E92" s="216">
        <v>0</v>
      </c>
      <c r="F92" s="216">
        <v>0</v>
      </c>
      <c r="G92" s="216">
        <v>0</v>
      </c>
      <c r="H92" s="210">
        <f t="shared" si="7"/>
        <v>0</v>
      </c>
      <c r="I92" s="210"/>
      <c r="J92" s="216">
        <v>0</v>
      </c>
      <c r="K92" s="216">
        <v>0</v>
      </c>
      <c r="L92" s="216">
        <v>0</v>
      </c>
      <c r="M92" s="216">
        <v>0</v>
      </c>
      <c r="N92" s="210">
        <f t="shared" si="8"/>
        <v>0</v>
      </c>
      <c r="O92" s="210" t="str">
        <f t="shared" si="6"/>
        <v>N.A.</v>
      </c>
      <c r="P92" s="34">
        <v>0</v>
      </c>
      <c r="Q92" s="34">
        <v>0</v>
      </c>
      <c r="R92" s="35">
        <f t="shared" si="9"/>
        <v>0</v>
      </c>
      <c r="S92" s="34">
        <v>0</v>
      </c>
      <c r="T92" s="34">
        <v>0</v>
      </c>
      <c r="U92" s="35">
        <f t="shared" si="10"/>
        <v>0</v>
      </c>
      <c r="V92" s="36"/>
      <c r="W92" s="36"/>
      <c r="X92" s="36"/>
      <c r="Y92" s="36"/>
      <c r="Z92" s="36"/>
    </row>
    <row r="93" spans="1:26" s="37" customFormat="1" ht="18.95" customHeight="1" x14ac:dyDescent="0.2">
      <c r="A93" s="215">
        <v>78</v>
      </c>
      <c r="B93" s="215" t="s">
        <v>198</v>
      </c>
      <c r="C93" s="215" t="s">
        <v>205</v>
      </c>
      <c r="D93" s="216">
        <v>0</v>
      </c>
      <c r="E93" s="216">
        <v>0</v>
      </c>
      <c r="F93" s="216">
        <v>0</v>
      </c>
      <c r="G93" s="216">
        <v>0</v>
      </c>
      <c r="H93" s="210">
        <f t="shared" si="7"/>
        <v>0</v>
      </c>
      <c r="I93" s="210"/>
      <c r="J93" s="216">
        <v>0</v>
      </c>
      <c r="K93" s="216">
        <v>0</v>
      </c>
      <c r="L93" s="216">
        <v>0</v>
      </c>
      <c r="M93" s="216">
        <v>0</v>
      </c>
      <c r="N93" s="210">
        <f t="shared" si="8"/>
        <v>0</v>
      </c>
      <c r="O93" s="210" t="str">
        <f t="shared" si="6"/>
        <v>N.A.</v>
      </c>
      <c r="P93" s="34">
        <v>0</v>
      </c>
      <c r="Q93" s="34">
        <v>0</v>
      </c>
      <c r="R93" s="35">
        <f t="shared" si="9"/>
        <v>0</v>
      </c>
      <c r="S93" s="34">
        <v>0</v>
      </c>
      <c r="T93" s="34">
        <v>0</v>
      </c>
      <c r="U93" s="35">
        <f t="shared" si="10"/>
        <v>0</v>
      </c>
      <c r="V93" s="36"/>
      <c r="W93" s="36"/>
      <c r="X93" s="36"/>
      <c r="Y93" s="36"/>
      <c r="Z93" s="36"/>
    </row>
    <row r="94" spans="1:26" s="37" customFormat="1" ht="18.95" customHeight="1" x14ac:dyDescent="0.2">
      <c r="A94" s="215">
        <v>79</v>
      </c>
      <c r="B94" s="215" t="s">
        <v>206</v>
      </c>
      <c r="C94" s="215" t="s">
        <v>207</v>
      </c>
      <c r="D94" s="216">
        <v>0</v>
      </c>
      <c r="E94" s="216">
        <v>0</v>
      </c>
      <c r="F94" s="216">
        <v>0</v>
      </c>
      <c r="G94" s="216">
        <v>0</v>
      </c>
      <c r="H94" s="210">
        <f t="shared" si="7"/>
        <v>0</v>
      </c>
      <c r="I94" s="210"/>
      <c r="J94" s="216">
        <v>0</v>
      </c>
      <c r="K94" s="216">
        <v>0</v>
      </c>
      <c r="L94" s="216">
        <v>0</v>
      </c>
      <c r="M94" s="216">
        <v>0</v>
      </c>
      <c r="N94" s="210">
        <f t="shared" si="8"/>
        <v>0</v>
      </c>
      <c r="O94" s="210" t="str">
        <f t="shared" si="6"/>
        <v>N.A.</v>
      </c>
      <c r="P94" s="34">
        <v>0</v>
      </c>
      <c r="Q94" s="34">
        <v>0</v>
      </c>
      <c r="R94" s="35">
        <f t="shared" si="9"/>
        <v>0</v>
      </c>
      <c r="S94" s="34">
        <v>0</v>
      </c>
      <c r="T94" s="34">
        <v>0</v>
      </c>
      <c r="U94" s="35">
        <f t="shared" si="10"/>
        <v>0</v>
      </c>
      <c r="V94" s="36"/>
      <c r="W94" s="36"/>
      <c r="X94" s="36"/>
      <c r="Y94" s="36"/>
      <c r="Z94" s="36"/>
    </row>
    <row r="95" spans="1:26" s="37" customFormat="1" ht="18.95" customHeight="1" x14ac:dyDescent="0.2">
      <c r="A95" s="215">
        <v>80</v>
      </c>
      <c r="B95" s="215" t="s">
        <v>198</v>
      </c>
      <c r="C95" s="215" t="s">
        <v>208</v>
      </c>
      <c r="D95" s="216">
        <v>0</v>
      </c>
      <c r="E95" s="216">
        <v>0</v>
      </c>
      <c r="F95" s="216">
        <v>0</v>
      </c>
      <c r="G95" s="216">
        <v>0</v>
      </c>
      <c r="H95" s="210">
        <f t="shared" si="7"/>
        <v>0</v>
      </c>
      <c r="I95" s="210"/>
      <c r="J95" s="216">
        <v>0</v>
      </c>
      <c r="K95" s="216">
        <v>0</v>
      </c>
      <c r="L95" s="216">
        <v>0</v>
      </c>
      <c r="M95" s="216">
        <v>0</v>
      </c>
      <c r="N95" s="210">
        <f t="shared" si="8"/>
        <v>0</v>
      </c>
      <c r="O95" s="210" t="str">
        <f t="shared" si="6"/>
        <v>N.A.</v>
      </c>
      <c r="P95" s="34">
        <v>0</v>
      </c>
      <c r="Q95" s="34">
        <v>0</v>
      </c>
      <c r="R95" s="35">
        <f t="shared" si="9"/>
        <v>0</v>
      </c>
      <c r="S95" s="34">
        <v>0</v>
      </c>
      <c r="T95" s="34">
        <v>0</v>
      </c>
      <c r="U95" s="35">
        <f t="shared" si="10"/>
        <v>0</v>
      </c>
      <c r="V95" s="36"/>
      <c r="W95" s="36"/>
      <c r="X95" s="36"/>
      <c r="Y95" s="36"/>
      <c r="Z95" s="36"/>
    </row>
    <row r="96" spans="1:26" s="37" customFormat="1" ht="18.95" customHeight="1" x14ac:dyDescent="0.2">
      <c r="A96" s="215">
        <v>82</v>
      </c>
      <c r="B96" s="215" t="s">
        <v>206</v>
      </c>
      <c r="C96" s="215" t="s">
        <v>209</v>
      </c>
      <c r="D96" s="216">
        <v>0</v>
      </c>
      <c r="E96" s="216">
        <v>0</v>
      </c>
      <c r="F96" s="216">
        <v>0</v>
      </c>
      <c r="G96" s="216">
        <v>0</v>
      </c>
      <c r="H96" s="210">
        <f t="shared" si="7"/>
        <v>0</v>
      </c>
      <c r="I96" s="210"/>
      <c r="J96" s="216">
        <v>0</v>
      </c>
      <c r="K96" s="216">
        <v>0</v>
      </c>
      <c r="L96" s="216">
        <v>0</v>
      </c>
      <c r="M96" s="216">
        <v>0</v>
      </c>
      <c r="N96" s="210">
        <f t="shared" si="8"/>
        <v>0</v>
      </c>
      <c r="O96" s="210" t="str">
        <f t="shared" si="6"/>
        <v>N.A.</v>
      </c>
      <c r="P96" s="34">
        <v>0</v>
      </c>
      <c r="Q96" s="34">
        <v>0</v>
      </c>
      <c r="R96" s="35">
        <f t="shared" si="9"/>
        <v>0</v>
      </c>
      <c r="S96" s="34">
        <v>0</v>
      </c>
      <c r="T96" s="34">
        <v>0</v>
      </c>
      <c r="U96" s="35">
        <f t="shared" si="10"/>
        <v>0</v>
      </c>
      <c r="V96" s="36"/>
      <c r="W96" s="36"/>
      <c r="X96" s="36"/>
      <c r="Y96" s="36"/>
      <c r="Z96" s="36"/>
    </row>
    <row r="97" spans="1:26" s="37" customFormat="1" ht="18.95" customHeight="1" x14ac:dyDescent="0.2">
      <c r="A97" s="215">
        <v>83</v>
      </c>
      <c r="B97" s="215" t="s">
        <v>198</v>
      </c>
      <c r="C97" s="215" t="s">
        <v>210</v>
      </c>
      <c r="D97" s="216">
        <v>0</v>
      </c>
      <c r="E97" s="216">
        <v>0</v>
      </c>
      <c r="F97" s="216">
        <v>0</v>
      </c>
      <c r="G97" s="216">
        <v>0</v>
      </c>
      <c r="H97" s="210">
        <f t="shared" si="7"/>
        <v>0</v>
      </c>
      <c r="I97" s="210"/>
      <c r="J97" s="216">
        <v>0</v>
      </c>
      <c r="K97" s="216">
        <v>0</v>
      </c>
      <c r="L97" s="216">
        <v>0</v>
      </c>
      <c r="M97" s="216">
        <v>0</v>
      </c>
      <c r="N97" s="210">
        <f t="shared" si="8"/>
        <v>0</v>
      </c>
      <c r="O97" s="210" t="str">
        <f t="shared" si="6"/>
        <v>N.A.</v>
      </c>
      <c r="P97" s="34">
        <v>0</v>
      </c>
      <c r="Q97" s="34">
        <v>0</v>
      </c>
      <c r="R97" s="35">
        <f t="shared" si="9"/>
        <v>0</v>
      </c>
      <c r="S97" s="34">
        <v>0</v>
      </c>
      <c r="T97" s="34">
        <v>0</v>
      </c>
      <c r="U97" s="35">
        <f t="shared" si="10"/>
        <v>0</v>
      </c>
      <c r="V97" s="36"/>
      <c r="W97" s="36"/>
      <c r="X97" s="36"/>
      <c r="Y97" s="36"/>
      <c r="Z97" s="36"/>
    </row>
    <row r="98" spans="1:26" s="37" customFormat="1" ht="18.95" customHeight="1" x14ac:dyDescent="0.2">
      <c r="A98" s="215">
        <v>84</v>
      </c>
      <c r="B98" s="215" t="s">
        <v>206</v>
      </c>
      <c r="C98" s="215" t="s">
        <v>211</v>
      </c>
      <c r="D98" s="216">
        <v>0</v>
      </c>
      <c r="E98" s="216">
        <v>0</v>
      </c>
      <c r="F98" s="216">
        <v>0</v>
      </c>
      <c r="G98" s="216">
        <v>0</v>
      </c>
      <c r="H98" s="210">
        <f t="shared" si="7"/>
        <v>0</v>
      </c>
      <c r="I98" s="210"/>
      <c r="J98" s="216">
        <v>0</v>
      </c>
      <c r="K98" s="216">
        <v>0</v>
      </c>
      <c r="L98" s="216">
        <v>0</v>
      </c>
      <c r="M98" s="216">
        <v>0</v>
      </c>
      <c r="N98" s="210">
        <f t="shared" si="8"/>
        <v>0</v>
      </c>
      <c r="O98" s="210" t="str">
        <f t="shared" si="6"/>
        <v>N.A.</v>
      </c>
      <c r="P98" s="34">
        <v>0</v>
      </c>
      <c r="Q98" s="34">
        <v>0</v>
      </c>
      <c r="R98" s="35">
        <f t="shared" si="9"/>
        <v>0</v>
      </c>
      <c r="S98" s="34">
        <v>0</v>
      </c>
      <c r="T98" s="34">
        <v>0</v>
      </c>
      <c r="U98" s="35">
        <f t="shared" si="10"/>
        <v>0</v>
      </c>
      <c r="V98" s="36"/>
      <c r="W98" s="36"/>
      <c r="X98" s="36"/>
      <c r="Y98" s="36"/>
      <c r="Z98" s="36"/>
    </row>
    <row r="99" spans="1:26" s="37" customFormat="1" ht="18.95" customHeight="1" x14ac:dyDescent="0.2">
      <c r="A99" s="215">
        <v>87</v>
      </c>
      <c r="B99" s="215" t="s">
        <v>198</v>
      </c>
      <c r="C99" s="215" t="s">
        <v>212</v>
      </c>
      <c r="D99" s="216">
        <v>0</v>
      </c>
      <c r="E99" s="216">
        <v>0</v>
      </c>
      <c r="F99" s="216">
        <v>0</v>
      </c>
      <c r="G99" s="216">
        <v>0</v>
      </c>
      <c r="H99" s="210">
        <f t="shared" si="7"/>
        <v>0</v>
      </c>
      <c r="I99" s="210"/>
      <c r="J99" s="216">
        <v>0</v>
      </c>
      <c r="K99" s="216">
        <v>0</v>
      </c>
      <c r="L99" s="216">
        <v>0</v>
      </c>
      <c r="M99" s="216">
        <v>0</v>
      </c>
      <c r="N99" s="210">
        <f t="shared" si="8"/>
        <v>0</v>
      </c>
      <c r="O99" s="210" t="str">
        <f t="shared" si="6"/>
        <v>N.A.</v>
      </c>
      <c r="P99" s="34">
        <v>0</v>
      </c>
      <c r="Q99" s="34">
        <v>0</v>
      </c>
      <c r="R99" s="35">
        <f t="shared" si="9"/>
        <v>0</v>
      </c>
      <c r="S99" s="34">
        <v>0</v>
      </c>
      <c r="T99" s="34">
        <v>0</v>
      </c>
      <c r="U99" s="35">
        <f t="shared" si="10"/>
        <v>0</v>
      </c>
      <c r="V99" s="36"/>
      <c r="W99" s="36"/>
      <c r="X99" s="36"/>
      <c r="Y99" s="36"/>
      <c r="Z99" s="36"/>
    </row>
    <row r="100" spans="1:26" s="37" customFormat="1" ht="18.95" customHeight="1" x14ac:dyDescent="0.2">
      <c r="A100" s="215">
        <v>90</v>
      </c>
      <c r="B100" s="215" t="s">
        <v>198</v>
      </c>
      <c r="C100" s="215" t="s">
        <v>213</v>
      </c>
      <c r="D100" s="216">
        <v>0</v>
      </c>
      <c r="E100" s="216">
        <v>0</v>
      </c>
      <c r="F100" s="216">
        <v>0</v>
      </c>
      <c r="G100" s="216">
        <v>0</v>
      </c>
      <c r="H100" s="210">
        <f t="shared" si="7"/>
        <v>0</v>
      </c>
      <c r="I100" s="210"/>
      <c r="J100" s="216">
        <v>0</v>
      </c>
      <c r="K100" s="216">
        <v>0</v>
      </c>
      <c r="L100" s="216">
        <v>0</v>
      </c>
      <c r="M100" s="216">
        <v>0</v>
      </c>
      <c r="N100" s="210">
        <f t="shared" si="8"/>
        <v>0</v>
      </c>
      <c r="O100" s="210" t="str">
        <f t="shared" si="6"/>
        <v>N.A.</v>
      </c>
      <c r="P100" s="34">
        <v>0</v>
      </c>
      <c r="Q100" s="34">
        <v>0</v>
      </c>
      <c r="R100" s="35">
        <f t="shared" si="9"/>
        <v>0</v>
      </c>
      <c r="S100" s="34">
        <v>0</v>
      </c>
      <c r="T100" s="34">
        <v>0</v>
      </c>
      <c r="U100" s="35">
        <f t="shared" si="10"/>
        <v>0</v>
      </c>
      <c r="V100" s="36"/>
      <c r="W100" s="36"/>
      <c r="X100" s="36"/>
      <c r="Y100" s="36"/>
      <c r="Z100" s="36"/>
    </row>
    <row r="101" spans="1:26" s="37" customFormat="1" ht="18.95" customHeight="1" x14ac:dyDescent="0.2">
      <c r="A101" s="215">
        <v>91</v>
      </c>
      <c r="B101" s="215" t="s">
        <v>198</v>
      </c>
      <c r="C101" s="215" t="s">
        <v>214</v>
      </c>
      <c r="D101" s="216">
        <v>0</v>
      </c>
      <c r="E101" s="216">
        <v>0</v>
      </c>
      <c r="F101" s="216">
        <v>0</v>
      </c>
      <c r="G101" s="216">
        <v>0</v>
      </c>
      <c r="H101" s="210">
        <f t="shared" si="7"/>
        <v>0</v>
      </c>
      <c r="I101" s="210"/>
      <c r="J101" s="216">
        <v>0</v>
      </c>
      <c r="K101" s="216">
        <v>0</v>
      </c>
      <c r="L101" s="216">
        <v>0</v>
      </c>
      <c r="M101" s="216">
        <v>0</v>
      </c>
      <c r="N101" s="210">
        <f t="shared" si="8"/>
        <v>0</v>
      </c>
      <c r="O101" s="210" t="str">
        <f t="shared" si="6"/>
        <v>N.A.</v>
      </c>
      <c r="P101" s="34">
        <v>0</v>
      </c>
      <c r="Q101" s="34">
        <v>0</v>
      </c>
      <c r="R101" s="35">
        <f t="shared" si="9"/>
        <v>0</v>
      </c>
      <c r="S101" s="34">
        <v>0</v>
      </c>
      <c r="T101" s="34">
        <v>0</v>
      </c>
      <c r="U101" s="35">
        <f t="shared" si="10"/>
        <v>0</v>
      </c>
      <c r="V101" s="36"/>
      <c r="W101" s="36"/>
      <c r="X101" s="36"/>
      <c r="Y101" s="36"/>
      <c r="Z101" s="36"/>
    </row>
    <row r="102" spans="1:26" s="37" customFormat="1" ht="18.95" customHeight="1" x14ac:dyDescent="0.2">
      <c r="A102" s="215">
        <v>92</v>
      </c>
      <c r="B102" s="215" t="s">
        <v>198</v>
      </c>
      <c r="C102" s="215" t="s">
        <v>215</v>
      </c>
      <c r="D102" s="216">
        <v>0</v>
      </c>
      <c r="E102" s="216">
        <v>0</v>
      </c>
      <c r="F102" s="216">
        <v>0</v>
      </c>
      <c r="G102" s="216">
        <v>0</v>
      </c>
      <c r="H102" s="210">
        <f t="shared" si="7"/>
        <v>0</v>
      </c>
      <c r="I102" s="210"/>
      <c r="J102" s="216">
        <v>0</v>
      </c>
      <c r="K102" s="216">
        <v>0</v>
      </c>
      <c r="L102" s="216">
        <v>0</v>
      </c>
      <c r="M102" s="216">
        <v>0</v>
      </c>
      <c r="N102" s="210">
        <f t="shared" si="8"/>
        <v>0</v>
      </c>
      <c r="O102" s="210" t="str">
        <f t="shared" si="6"/>
        <v>N.A.</v>
      </c>
      <c r="P102" s="34">
        <v>0</v>
      </c>
      <c r="Q102" s="34">
        <v>0</v>
      </c>
      <c r="R102" s="35">
        <f t="shared" si="9"/>
        <v>0</v>
      </c>
      <c r="S102" s="34">
        <v>0</v>
      </c>
      <c r="T102" s="34">
        <v>0</v>
      </c>
      <c r="U102" s="35">
        <f t="shared" si="10"/>
        <v>0</v>
      </c>
      <c r="V102" s="36"/>
      <c r="W102" s="36"/>
      <c r="X102" s="36"/>
      <c r="Y102" s="36"/>
      <c r="Z102" s="36"/>
    </row>
    <row r="103" spans="1:26" s="37" customFormat="1" ht="18.95" customHeight="1" x14ac:dyDescent="0.2">
      <c r="A103" s="215">
        <v>93</v>
      </c>
      <c r="B103" s="215" t="s">
        <v>198</v>
      </c>
      <c r="C103" s="215" t="s">
        <v>216</v>
      </c>
      <c r="D103" s="216">
        <v>0</v>
      </c>
      <c r="E103" s="216">
        <v>0</v>
      </c>
      <c r="F103" s="216">
        <v>0</v>
      </c>
      <c r="G103" s="216">
        <v>0</v>
      </c>
      <c r="H103" s="210">
        <f t="shared" si="7"/>
        <v>0</v>
      </c>
      <c r="I103" s="210"/>
      <c r="J103" s="216">
        <v>0</v>
      </c>
      <c r="K103" s="216">
        <v>0</v>
      </c>
      <c r="L103" s="216">
        <v>0</v>
      </c>
      <c r="M103" s="216">
        <v>0</v>
      </c>
      <c r="N103" s="210">
        <f t="shared" si="8"/>
        <v>0</v>
      </c>
      <c r="O103" s="210" t="str">
        <f t="shared" si="6"/>
        <v>N.A.</v>
      </c>
      <c r="P103" s="34">
        <v>0</v>
      </c>
      <c r="Q103" s="34">
        <v>0</v>
      </c>
      <c r="R103" s="35">
        <f t="shared" si="9"/>
        <v>0</v>
      </c>
      <c r="S103" s="34">
        <v>0</v>
      </c>
      <c r="T103" s="34">
        <v>0</v>
      </c>
      <c r="U103" s="35">
        <f t="shared" si="10"/>
        <v>0</v>
      </c>
      <c r="V103" s="36"/>
      <c r="W103" s="36"/>
      <c r="X103" s="36"/>
      <c r="Y103" s="36"/>
      <c r="Z103" s="36"/>
    </row>
    <row r="104" spans="1:26" s="37" customFormat="1" ht="18.95" customHeight="1" x14ac:dyDescent="0.2">
      <c r="A104" s="215">
        <v>94</v>
      </c>
      <c r="B104" s="215" t="s">
        <v>198</v>
      </c>
      <c r="C104" s="215" t="s">
        <v>217</v>
      </c>
      <c r="D104" s="216">
        <v>0</v>
      </c>
      <c r="E104" s="216">
        <v>0</v>
      </c>
      <c r="F104" s="216">
        <v>0</v>
      </c>
      <c r="G104" s="216">
        <v>0</v>
      </c>
      <c r="H104" s="210">
        <f t="shared" si="7"/>
        <v>0</v>
      </c>
      <c r="I104" s="210"/>
      <c r="J104" s="216">
        <v>0</v>
      </c>
      <c r="K104" s="216">
        <v>0</v>
      </c>
      <c r="L104" s="216">
        <v>0</v>
      </c>
      <c r="M104" s="216">
        <v>0</v>
      </c>
      <c r="N104" s="210">
        <f t="shared" si="8"/>
        <v>0</v>
      </c>
      <c r="O104" s="210" t="str">
        <f t="shared" si="6"/>
        <v>N.A.</v>
      </c>
      <c r="P104" s="34">
        <v>0</v>
      </c>
      <c r="Q104" s="34">
        <v>0</v>
      </c>
      <c r="R104" s="35">
        <f t="shared" si="9"/>
        <v>0</v>
      </c>
      <c r="S104" s="34">
        <v>0</v>
      </c>
      <c r="T104" s="34">
        <v>0</v>
      </c>
      <c r="U104" s="35">
        <f t="shared" si="10"/>
        <v>0</v>
      </c>
      <c r="V104" s="36"/>
      <c r="W104" s="36"/>
      <c r="X104" s="36"/>
      <c r="Y104" s="36"/>
      <c r="Z104" s="36"/>
    </row>
    <row r="105" spans="1:26" s="37" customFormat="1" ht="18.95" customHeight="1" x14ac:dyDescent="0.2">
      <c r="A105" s="215">
        <v>95</v>
      </c>
      <c r="B105" s="215" t="s">
        <v>133</v>
      </c>
      <c r="C105" s="215" t="s">
        <v>218</v>
      </c>
      <c r="D105" s="216">
        <v>0</v>
      </c>
      <c r="E105" s="216">
        <v>0</v>
      </c>
      <c r="F105" s="216">
        <v>0</v>
      </c>
      <c r="G105" s="216">
        <v>0</v>
      </c>
      <c r="H105" s="210">
        <f t="shared" si="7"/>
        <v>0</v>
      </c>
      <c r="I105" s="210"/>
      <c r="J105" s="216">
        <v>0</v>
      </c>
      <c r="K105" s="216">
        <v>0</v>
      </c>
      <c r="L105" s="216">
        <v>0</v>
      </c>
      <c r="M105" s="216">
        <v>0</v>
      </c>
      <c r="N105" s="210">
        <f t="shared" si="8"/>
        <v>0</v>
      </c>
      <c r="O105" s="210" t="str">
        <f t="shared" si="6"/>
        <v>N.A.</v>
      </c>
      <c r="P105" s="34">
        <v>0</v>
      </c>
      <c r="Q105" s="34">
        <v>0</v>
      </c>
      <c r="R105" s="35">
        <f t="shared" si="9"/>
        <v>0</v>
      </c>
      <c r="S105" s="34">
        <v>0</v>
      </c>
      <c r="T105" s="34">
        <v>0</v>
      </c>
      <c r="U105" s="35">
        <f t="shared" si="10"/>
        <v>0</v>
      </c>
      <c r="V105" s="36"/>
      <c r="W105" s="36"/>
      <c r="X105" s="36"/>
      <c r="Y105" s="36"/>
      <c r="Z105" s="36"/>
    </row>
    <row r="106" spans="1:26" s="37" customFormat="1" ht="18.95" customHeight="1" x14ac:dyDescent="0.2">
      <c r="A106" s="215">
        <v>98</v>
      </c>
      <c r="B106" s="215" t="s">
        <v>133</v>
      </c>
      <c r="C106" s="215" t="s">
        <v>219</v>
      </c>
      <c r="D106" s="216">
        <v>0</v>
      </c>
      <c r="E106" s="216">
        <v>0</v>
      </c>
      <c r="F106" s="216">
        <v>0</v>
      </c>
      <c r="G106" s="216">
        <v>0</v>
      </c>
      <c r="H106" s="210">
        <f t="shared" si="7"/>
        <v>0</v>
      </c>
      <c r="I106" s="210"/>
      <c r="J106" s="216">
        <v>0</v>
      </c>
      <c r="K106" s="216">
        <v>0</v>
      </c>
      <c r="L106" s="216">
        <v>0</v>
      </c>
      <c r="M106" s="216">
        <v>0</v>
      </c>
      <c r="N106" s="210">
        <f t="shared" si="8"/>
        <v>0</v>
      </c>
      <c r="O106" s="210" t="str">
        <f t="shared" si="6"/>
        <v>N.A.</v>
      </c>
      <c r="P106" s="34">
        <v>0</v>
      </c>
      <c r="Q106" s="34">
        <v>0</v>
      </c>
      <c r="R106" s="35">
        <f t="shared" si="9"/>
        <v>0</v>
      </c>
      <c r="S106" s="34">
        <v>0</v>
      </c>
      <c r="T106" s="34">
        <v>0</v>
      </c>
      <c r="U106" s="35">
        <f t="shared" si="10"/>
        <v>0</v>
      </c>
      <c r="V106" s="36"/>
      <c r="W106" s="36"/>
      <c r="X106" s="36"/>
      <c r="Y106" s="36"/>
      <c r="Z106" s="36"/>
    </row>
    <row r="107" spans="1:26" s="37" customFormat="1" ht="18.95" customHeight="1" x14ac:dyDescent="0.2">
      <c r="A107" s="215">
        <v>99</v>
      </c>
      <c r="B107" s="215" t="s">
        <v>133</v>
      </c>
      <c r="C107" s="215" t="s">
        <v>220</v>
      </c>
      <c r="D107" s="216">
        <v>0</v>
      </c>
      <c r="E107" s="216">
        <v>0</v>
      </c>
      <c r="F107" s="216">
        <v>0</v>
      </c>
      <c r="G107" s="216">
        <v>0</v>
      </c>
      <c r="H107" s="210">
        <f t="shared" si="7"/>
        <v>0</v>
      </c>
      <c r="I107" s="210"/>
      <c r="J107" s="216">
        <v>0</v>
      </c>
      <c r="K107" s="216">
        <v>0</v>
      </c>
      <c r="L107" s="216">
        <v>0</v>
      </c>
      <c r="M107" s="216">
        <v>0</v>
      </c>
      <c r="N107" s="210">
        <f t="shared" si="8"/>
        <v>0</v>
      </c>
      <c r="O107" s="210" t="str">
        <f t="shared" si="6"/>
        <v>N.A.</v>
      </c>
      <c r="P107" s="34">
        <v>0</v>
      </c>
      <c r="Q107" s="34">
        <v>0</v>
      </c>
      <c r="R107" s="35">
        <f t="shared" si="9"/>
        <v>0</v>
      </c>
      <c r="S107" s="34">
        <v>0</v>
      </c>
      <c r="T107" s="34">
        <v>0</v>
      </c>
      <c r="U107" s="35">
        <f t="shared" si="10"/>
        <v>0</v>
      </c>
      <c r="V107" s="36"/>
      <c r="W107" s="36"/>
      <c r="X107" s="36"/>
      <c r="Y107" s="36"/>
      <c r="Z107" s="36"/>
    </row>
    <row r="108" spans="1:26" s="37" customFormat="1" ht="18.95" customHeight="1" x14ac:dyDescent="0.2">
      <c r="A108" s="215">
        <v>100</v>
      </c>
      <c r="B108" s="215" t="s">
        <v>221</v>
      </c>
      <c r="C108" s="215" t="s">
        <v>222</v>
      </c>
      <c r="D108" s="216">
        <v>0</v>
      </c>
      <c r="E108" s="216">
        <v>0</v>
      </c>
      <c r="F108" s="216">
        <v>0</v>
      </c>
      <c r="G108" s="216">
        <v>0</v>
      </c>
      <c r="H108" s="210">
        <f t="shared" si="7"/>
        <v>0</v>
      </c>
      <c r="I108" s="210"/>
      <c r="J108" s="216">
        <v>0</v>
      </c>
      <c r="K108" s="216">
        <v>0</v>
      </c>
      <c r="L108" s="216">
        <v>0</v>
      </c>
      <c r="M108" s="216">
        <v>0</v>
      </c>
      <c r="N108" s="210">
        <f t="shared" si="8"/>
        <v>0</v>
      </c>
      <c r="O108" s="210" t="str">
        <f t="shared" si="6"/>
        <v>N.A.</v>
      </c>
      <c r="P108" s="34">
        <v>0</v>
      </c>
      <c r="Q108" s="34">
        <v>0</v>
      </c>
      <c r="R108" s="35">
        <f t="shared" si="9"/>
        <v>0</v>
      </c>
      <c r="S108" s="34">
        <v>0</v>
      </c>
      <c r="T108" s="34">
        <v>0</v>
      </c>
      <c r="U108" s="35">
        <f t="shared" si="10"/>
        <v>0</v>
      </c>
      <c r="V108" s="36"/>
      <c r="W108" s="36"/>
      <c r="X108" s="36"/>
      <c r="Y108" s="36"/>
      <c r="Z108" s="36"/>
    </row>
    <row r="109" spans="1:26" s="37" customFormat="1" ht="18.95" customHeight="1" x14ac:dyDescent="0.2">
      <c r="A109" s="215">
        <v>101</v>
      </c>
      <c r="B109" s="215" t="s">
        <v>221</v>
      </c>
      <c r="C109" s="215" t="s">
        <v>223</v>
      </c>
      <c r="D109" s="216">
        <v>0</v>
      </c>
      <c r="E109" s="216">
        <v>0</v>
      </c>
      <c r="F109" s="216">
        <v>0</v>
      </c>
      <c r="G109" s="216">
        <v>0</v>
      </c>
      <c r="H109" s="210">
        <f t="shared" si="7"/>
        <v>0</v>
      </c>
      <c r="I109" s="210"/>
      <c r="J109" s="216">
        <v>0</v>
      </c>
      <c r="K109" s="216">
        <v>0</v>
      </c>
      <c r="L109" s="216">
        <v>0</v>
      </c>
      <c r="M109" s="216">
        <v>0</v>
      </c>
      <c r="N109" s="210">
        <f t="shared" si="8"/>
        <v>0</v>
      </c>
      <c r="O109" s="210" t="str">
        <f t="shared" si="6"/>
        <v>N.A.</v>
      </c>
      <c r="P109" s="34">
        <v>0</v>
      </c>
      <c r="Q109" s="34">
        <v>0</v>
      </c>
      <c r="R109" s="35">
        <f t="shared" si="9"/>
        <v>0</v>
      </c>
      <c r="S109" s="34">
        <v>0</v>
      </c>
      <c r="T109" s="34">
        <v>0</v>
      </c>
      <c r="U109" s="35">
        <f t="shared" si="10"/>
        <v>0</v>
      </c>
      <c r="V109" s="36"/>
      <c r="W109" s="36"/>
      <c r="X109" s="36"/>
      <c r="Y109" s="36"/>
      <c r="Z109" s="36"/>
    </row>
    <row r="110" spans="1:26" s="37" customFormat="1" ht="18.95" customHeight="1" x14ac:dyDescent="0.2">
      <c r="A110" s="215">
        <v>102</v>
      </c>
      <c r="B110" s="215" t="s">
        <v>221</v>
      </c>
      <c r="C110" s="215" t="s">
        <v>224</v>
      </c>
      <c r="D110" s="216">
        <v>0</v>
      </c>
      <c r="E110" s="216">
        <v>0</v>
      </c>
      <c r="F110" s="216">
        <v>0</v>
      </c>
      <c r="G110" s="216">
        <v>0</v>
      </c>
      <c r="H110" s="210">
        <f t="shared" si="7"/>
        <v>0</v>
      </c>
      <c r="I110" s="210"/>
      <c r="J110" s="216">
        <v>0</v>
      </c>
      <c r="K110" s="216">
        <v>0</v>
      </c>
      <c r="L110" s="216">
        <v>0</v>
      </c>
      <c r="M110" s="216">
        <v>0</v>
      </c>
      <c r="N110" s="210">
        <f t="shared" si="8"/>
        <v>0</v>
      </c>
      <c r="O110" s="210" t="str">
        <f t="shared" si="6"/>
        <v>N.A.</v>
      </c>
      <c r="P110" s="34">
        <v>0</v>
      </c>
      <c r="Q110" s="34">
        <v>0</v>
      </c>
      <c r="R110" s="35">
        <f t="shared" si="9"/>
        <v>0</v>
      </c>
      <c r="S110" s="34">
        <v>0</v>
      </c>
      <c r="T110" s="34">
        <v>0</v>
      </c>
      <c r="U110" s="35">
        <f t="shared" si="10"/>
        <v>0</v>
      </c>
      <c r="V110" s="36"/>
      <c r="W110" s="36"/>
      <c r="X110" s="36"/>
      <c r="Y110" s="36"/>
      <c r="Z110" s="36"/>
    </row>
    <row r="111" spans="1:26" s="37" customFormat="1" ht="18.95" customHeight="1" x14ac:dyDescent="0.2">
      <c r="A111" s="215">
        <v>103</v>
      </c>
      <c r="B111" s="215" t="s">
        <v>221</v>
      </c>
      <c r="C111" s="215" t="s">
        <v>225</v>
      </c>
      <c r="D111" s="216">
        <v>0</v>
      </c>
      <c r="E111" s="216">
        <v>0</v>
      </c>
      <c r="F111" s="216">
        <v>0</v>
      </c>
      <c r="G111" s="216">
        <v>0</v>
      </c>
      <c r="H111" s="210">
        <f t="shared" si="7"/>
        <v>0</v>
      </c>
      <c r="I111" s="210"/>
      <c r="J111" s="216">
        <v>0</v>
      </c>
      <c r="K111" s="216">
        <v>0</v>
      </c>
      <c r="L111" s="216">
        <v>0</v>
      </c>
      <c r="M111" s="216">
        <v>0</v>
      </c>
      <c r="N111" s="210">
        <f t="shared" si="8"/>
        <v>0</v>
      </c>
      <c r="O111" s="210" t="str">
        <f t="shared" si="6"/>
        <v>N.A.</v>
      </c>
      <c r="P111" s="34">
        <v>0</v>
      </c>
      <c r="Q111" s="34">
        <v>0</v>
      </c>
      <c r="R111" s="35">
        <f t="shared" si="9"/>
        <v>0</v>
      </c>
      <c r="S111" s="34">
        <v>0</v>
      </c>
      <c r="T111" s="34">
        <v>0</v>
      </c>
      <c r="U111" s="35">
        <f t="shared" si="10"/>
        <v>0</v>
      </c>
      <c r="V111" s="36"/>
      <c r="W111" s="36"/>
      <c r="X111" s="36"/>
      <c r="Y111" s="36"/>
      <c r="Z111" s="36"/>
    </row>
    <row r="112" spans="1:26" s="37" customFormat="1" ht="18.95" customHeight="1" x14ac:dyDescent="0.2">
      <c r="A112" s="215">
        <v>104</v>
      </c>
      <c r="B112" s="215" t="s">
        <v>221</v>
      </c>
      <c r="C112" s="215" t="s">
        <v>226</v>
      </c>
      <c r="D112" s="216">
        <v>56.138604999999998</v>
      </c>
      <c r="E112" s="216">
        <v>43.773885649999997</v>
      </c>
      <c r="F112" s="216">
        <v>0</v>
      </c>
      <c r="G112" s="216">
        <v>4.6384808099999999</v>
      </c>
      <c r="H112" s="210">
        <f t="shared" si="7"/>
        <v>7.7262385400000015</v>
      </c>
      <c r="I112" s="210"/>
      <c r="J112" s="216">
        <v>50.851714503035865</v>
      </c>
      <c r="K112" s="216">
        <v>45.540841991799873</v>
      </c>
      <c r="L112" s="216">
        <v>0</v>
      </c>
      <c r="M112" s="216">
        <v>4.31378007</v>
      </c>
      <c r="N112" s="210">
        <f t="shared" si="8"/>
        <v>0.99709244123599206</v>
      </c>
      <c r="O112" s="210">
        <f t="shared" si="6"/>
        <v>-87.094723569899102</v>
      </c>
      <c r="P112" s="34">
        <v>5.0264999999999999E-4</v>
      </c>
      <c r="Q112" s="34">
        <v>43.773382999999995</v>
      </c>
      <c r="R112" s="35">
        <f t="shared" si="9"/>
        <v>43.773885649999997</v>
      </c>
      <c r="S112" s="34">
        <v>0.75606585000000004</v>
      </c>
      <c r="T112" s="34">
        <v>44.784776141799874</v>
      </c>
      <c r="U112" s="35">
        <f t="shared" si="10"/>
        <v>45.540841991799873</v>
      </c>
      <c r="V112" s="36"/>
      <c r="W112" s="36"/>
      <c r="X112" s="36"/>
      <c r="Y112" s="36"/>
      <c r="Z112" s="36"/>
    </row>
    <row r="113" spans="1:26" s="37" customFormat="1" ht="18.95" customHeight="1" x14ac:dyDescent="0.2">
      <c r="A113" s="215">
        <v>105</v>
      </c>
      <c r="B113" s="215" t="s">
        <v>221</v>
      </c>
      <c r="C113" s="215" t="s">
        <v>227</v>
      </c>
      <c r="D113" s="216">
        <v>0</v>
      </c>
      <c r="E113" s="216">
        <v>0</v>
      </c>
      <c r="F113" s="216">
        <v>0</v>
      </c>
      <c r="G113" s="216">
        <v>0</v>
      </c>
      <c r="H113" s="210">
        <f t="shared" si="7"/>
        <v>0</v>
      </c>
      <c r="I113" s="210"/>
      <c r="J113" s="216">
        <v>0</v>
      </c>
      <c r="K113" s="216">
        <v>0</v>
      </c>
      <c r="L113" s="216">
        <v>0</v>
      </c>
      <c r="M113" s="216">
        <v>0</v>
      </c>
      <c r="N113" s="210">
        <f t="shared" si="8"/>
        <v>0</v>
      </c>
      <c r="O113" s="210" t="str">
        <f t="shared" si="6"/>
        <v>N.A.</v>
      </c>
      <c r="P113" s="34">
        <v>0</v>
      </c>
      <c r="Q113" s="34">
        <v>0</v>
      </c>
      <c r="R113" s="35">
        <f t="shared" si="9"/>
        <v>0</v>
      </c>
      <c r="S113" s="34">
        <v>0</v>
      </c>
      <c r="T113" s="34">
        <v>0</v>
      </c>
      <c r="U113" s="35">
        <f t="shared" si="10"/>
        <v>0</v>
      </c>
      <c r="V113" s="36"/>
      <c r="W113" s="36"/>
      <c r="X113" s="36"/>
      <c r="Y113" s="36"/>
      <c r="Z113" s="36"/>
    </row>
    <row r="114" spans="1:26" s="37" customFormat="1" ht="18.95" customHeight="1" x14ac:dyDescent="0.2">
      <c r="A114" s="215">
        <v>106</v>
      </c>
      <c r="B114" s="215" t="s">
        <v>119</v>
      </c>
      <c r="C114" s="215" t="s">
        <v>228</v>
      </c>
      <c r="D114" s="216">
        <v>0</v>
      </c>
      <c r="E114" s="216">
        <v>0</v>
      </c>
      <c r="F114" s="216">
        <v>0</v>
      </c>
      <c r="G114" s="216">
        <v>0</v>
      </c>
      <c r="H114" s="210">
        <f t="shared" si="7"/>
        <v>0</v>
      </c>
      <c r="I114" s="210"/>
      <c r="J114" s="216">
        <v>0</v>
      </c>
      <c r="K114" s="216">
        <v>0</v>
      </c>
      <c r="L114" s="216">
        <v>0</v>
      </c>
      <c r="M114" s="216">
        <v>0</v>
      </c>
      <c r="N114" s="210">
        <f t="shared" si="8"/>
        <v>0</v>
      </c>
      <c r="O114" s="210" t="str">
        <f t="shared" si="6"/>
        <v>N.A.</v>
      </c>
      <c r="P114" s="34">
        <v>0</v>
      </c>
      <c r="Q114" s="34">
        <v>0</v>
      </c>
      <c r="R114" s="35">
        <f t="shared" si="9"/>
        <v>0</v>
      </c>
      <c r="S114" s="34">
        <v>0</v>
      </c>
      <c r="T114" s="34">
        <v>0</v>
      </c>
      <c r="U114" s="35">
        <f t="shared" si="10"/>
        <v>0</v>
      </c>
      <c r="V114" s="36"/>
      <c r="W114" s="36"/>
      <c r="X114" s="36"/>
      <c r="Y114" s="36"/>
      <c r="Z114" s="36"/>
    </row>
    <row r="115" spans="1:26" s="37" customFormat="1" ht="18.95" customHeight="1" x14ac:dyDescent="0.2">
      <c r="A115" s="215">
        <v>107</v>
      </c>
      <c r="B115" s="215" t="s">
        <v>121</v>
      </c>
      <c r="C115" s="215" t="s">
        <v>229</v>
      </c>
      <c r="D115" s="216">
        <v>0</v>
      </c>
      <c r="E115" s="216">
        <v>0</v>
      </c>
      <c r="F115" s="216">
        <v>0</v>
      </c>
      <c r="G115" s="216">
        <v>0</v>
      </c>
      <c r="H115" s="210">
        <f t="shared" si="7"/>
        <v>0</v>
      </c>
      <c r="I115" s="210"/>
      <c r="J115" s="216">
        <v>0</v>
      </c>
      <c r="K115" s="216">
        <v>0</v>
      </c>
      <c r="L115" s="216">
        <v>0</v>
      </c>
      <c r="M115" s="216">
        <v>0</v>
      </c>
      <c r="N115" s="210">
        <f t="shared" si="8"/>
        <v>0</v>
      </c>
      <c r="O115" s="210" t="str">
        <f t="shared" si="6"/>
        <v>N.A.</v>
      </c>
      <c r="P115" s="34">
        <v>0</v>
      </c>
      <c r="Q115" s="34">
        <v>0</v>
      </c>
      <c r="R115" s="35">
        <f t="shared" si="9"/>
        <v>0</v>
      </c>
      <c r="S115" s="34">
        <v>0</v>
      </c>
      <c r="T115" s="34">
        <v>0</v>
      </c>
      <c r="U115" s="35">
        <f t="shared" si="10"/>
        <v>0</v>
      </c>
      <c r="V115" s="36"/>
      <c r="W115" s="36"/>
      <c r="X115" s="36"/>
      <c r="Y115" s="36"/>
      <c r="Z115" s="36"/>
    </row>
    <row r="116" spans="1:26" s="37" customFormat="1" ht="18.95" customHeight="1" x14ac:dyDescent="0.2">
      <c r="A116" s="215">
        <v>108</v>
      </c>
      <c r="B116" s="215" t="s">
        <v>129</v>
      </c>
      <c r="C116" s="215" t="s">
        <v>230</v>
      </c>
      <c r="D116" s="216">
        <v>0</v>
      </c>
      <c r="E116" s="216">
        <v>0</v>
      </c>
      <c r="F116" s="216">
        <v>0</v>
      </c>
      <c r="G116" s="216">
        <v>0</v>
      </c>
      <c r="H116" s="210">
        <f t="shared" si="7"/>
        <v>0</v>
      </c>
      <c r="I116" s="210"/>
      <c r="J116" s="216">
        <v>0</v>
      </c>
      <c r="K116" s="216">
        <v>0</v>
      </c>
      <c r="L116" s="216">
        <v>0</v>
      </c>
      <c r="M116" s="216">
        <v>0</v>
      </c>
      <c r="N116" s="210">
        <f t="shared" si="8"/>
        <v>0</v>
      </c>
      <c r="O116" s="210" t="str">
        <f t="shared" si="6"/>
        <v>N.A.</v>
      </c>
      <c r="P116" s="34">
        <v>0</v>
      </c>
      <c r="Q116" s="34">
        <v>0</v>
      </c>
      <c r="R116" s="35">
        <f t="shared" si="9"/>
        <v>0</v>
      </c>
      <c r="S116" s="34">
        <v>0</v>
      </c>
      <c r="T116" s="34">
        <v>0</v>
      </c>
      <c r="U116" s="35">
        <f t="shared" si="10"/>
        <v>0</v>
      </c>
      <c r="V116" s="36"/>
      <c r="W116" s="36"/>
      <c r="X116" s="36"/>
      <c r="Y116" s="36"/>
      <c r="Z116" s="36"/>
    </row>
    <row r="117" spans="1:26" s="37" customFormat="1" ht="18.95" customHeight="1" x14ac:dyDescent="0.2">
      <c r="A117" s="215">
        <v>110</v>
      </c>
      <c r="B117" s="215" t="s">
        <v>206</v>
      </c>
      <c r="C117" s="215" t="s">
        <v>231</v>
      </c>
      <c r="D117" s="216">
        <v>0</v>
      </c>
      <c r="E117" s="216">
        <v>0</v>
      </c>
      <c r="F117" s="216">
        <v>0</v>
      </c>
      <c r="G117" s="216">
        <v>0</v>
      </c>
      <c r="H117" s="210">
        <f t="shared" si="7"/>
        <v>0</v>
      </c>
      <c r="I117" s="210"/>
      <c r="J117" s="216">
        <v>0</v>
      </c>
      <c r="K117" s="216">
        <v>0</v>
      </c>
      <c r="L117" s="216">
        <v>0</v>
      </c>
      <c r="M117" s="216">
        <v>0</v>
      </c>
      <c r="N117" s="210">
        <f t="shared" si="8"/>
        <v>0</v>
      </c>
      <c r="O117" s="210" t="str">
        <f t="shared" si="6"/>
        <v>N.A.</v>
      </c>
      <c r="P117" s="34">
        <v>0</v>
      </c>
      <c r="Q117" s="34">
        <v>0</v>
      </c>
      <c r="R117" s="35">
        <f t="shared" si="9"/>
        <v>0</v>
      </c>
      <c r="S117" s="34">
        <v>0</v>
      </c>
      <c r="T117" s="34">
        <v>0</v>
      </c>
      <c r="U117" s="35">
        <f t="shared" si="10"/>
        <v>0</v>
      </c>
      <c r="V117" s="36"/>
      <c r="W117" s="36"/>
      <c r="X117" s="36"/>
      <c r="Y117" s="36"/>
      <c r="Z117" s="36"/>
    </row>
    <row r="118" spans="1:26" s="37" customFormat="1" ht="18.95" customHeight="1" x14ac:dyDescent="0.2">
      <c r="A118" s="215">
        <v>111</v>
      </c>
      <c r="B118" s="215" t="s">
        <v>198</v>
      </c>
      <c r="C118" s="215" t="s">
        <v>232</v>
      </c>
      <c r="D118" s="216">
        <v>0</v>
      </c>
      <c r="E118" s="216">
        <v>0</v>
      </c>
      <c r="F118" s="216">
        <v>0</v>
      </c>
      <c r="G118" s="216">
        <v>0</v>
      </c>
      <c r="H118" s="210">
        <f t="shared" si="7"/>
        <v>0</v>
      </c>
      <c r="I118" s="210"/>
      <c r="J118" s="216">
        <v>0</v>
      </c>
      <c r="K118" s="216">
        <v>0</v>
      </c>
      <c r="L118" s="216">
        <v>0</v>
      </c>
      <c r="M118" s="216">
        <v>0</v>
      </c>
      <c r="N118" s="210">
        <f t="shared" si="8"/>
        <v>0</v>
      </c>
      <c r="O118" s="210" t="str">
        <f t="shared" si="6"/>
        <v>N.A.</v>
      </c>
      <c r="P118" s="34">
        <v>0</v>
      </c>
      <c r="Q118" s="34">
        <v>0</v>
      </c>
      <c r="R118" s="35">
        <f t="shared" si="9"/>
        <v>0</v>
      </c>
      <c r="S118" s="34">
        <v>0</v>
      </c>
      <c r="T118" s="34">
        <v>0</v>
      </c>
      <c r="U118" s="35">
        <f t="shared" si="10"/>
        <v>0</v>
      </c>
      <c r="V118" s="36"/>
      <c r="W118" s="36"/>
      <c r="X118" s="36"/>
      <c r="Y118" s="36"/>
      <c r="Z118" s="36"/>
    </row>
    <row r="119" spans="1:26" s="37" customFormat="1" ht="18.95" customHeight="1" x14ac:dyDescent="0.2">
      <c r="A119" s="215">
        <v>112</v>
      </c>
      <c r="B119" s="215" t="s">
        <v>198</v>
      </c>
      <c r="C119" s="215" t="s">
        <v>233</v>
      </c>
      <c r="D119" s="216">
        <v>0</v>
      </c>
      <c r="E119" s="216">
        <v>0</v>
      </c>
      <c r="F119" s="216">
        <v>0</v>
      </c>
      <c r="G119" s="216">
        <v>0</v>
      </c>
      <c r="H119" s="210">
        <f t="shared" si="7"/>
        <v>0</v>
      </c>
      <c r="I119" s="210"/>
      <c r="J119" s="216">
        <v>0</v>
      </c>
      <c r="K119" s="216">
        <v>0</v>
      </c>
      <c r="L119" s="216">
        <v>0</v>
      </c>
      <c r="M119" s="216">
        <v>0</v>
      </c>
      <c r="N119" s="210">
        <f t="shared" si="8"/>
        <v>0</v>
      </c>
      <c r="O119" s="210" t="str">
        <f t="shared" si="6"/>
        <v>N.A.</v>
      </c>
      <c r="P119" s="34">
        <v>0</v>
      </c>
      <c r="Q119" s="34">
        <v>0</v>
      </c>
      <c r="R119" s="35">
        <f t="shared" si="9"/>
        <v>0</v>
      </c>
      <c r="S119" s="34">
        <v>0</v>
      </c>
      <c r="T119" s="34">
        <v>0</v>
      </c>
      <c r="U119" s="35">
        <f t="shared" si="10"/>
        <v>0</v>
      </c>
      <c r="V119" s="36"/>
      <c r="W119" s="36"/>
      <c r="X119" s="36"/>
      <c r="Y119" s="36"/>
      <c r="Z119" s="36"/>
    </row>
    <row r="120" spans="1:26" s="37" customFormat="1" ht="18.95" customHeight="1" x14ac:dyDescent="0.2">
      <c r="A120" s="215">
        <v>113</v>
      </c>
      <c r="B120" s="215" t="s">
        <v>206</v>
      </c>
      <c r="C120" s="215" t="s">
        <v>234</v>
      </c>
      <c r="D120" s="216">
        <v>0</v>
      </c>
      <c r="E120" s="216">
        <v>0</v>
      </c>
      <c r="F120" s="216">
        <v>0</v>
      </c>
      <c r="G120" s="216">
        <v>0</v>
      </c>
      <c r="H120" s="210">
        <f t="shared" si="7"/>
        <v>0</v>
      </c>
      <c r="I120" s="210"/>
      <c r="J120" s="216">
        <v>0</v>
      </c>
      <c r="K120" s="216">
        <v>0</v>
      </c>
      <c r="L120" s="216">
        <v>0</v>
      </c>
      <c r="M120" s="216">
        <v>0</v>
      </c>
      <c r="N120" s="210">
        <f t="shared" si="8"/>
        <v>0</v>
      </c>
      <c r="O120" s="210" t="str">
        <f t="shared" si="6"/>
        <v>N.A.</v>
      </c>
      <c r="P120" s="34">
        <v>0</v>
      </c>
      <c r="Q120" s="34">
        <v>0</v>
      </c>
      <c r="R120" s="35">
        <f t="shared" si="9"/>
        <v>0</v>
      </c>
      <c r="S120" s="34">
        <v>0</v>
      </c>
      <c r="T120" s="34">
        <v>0</v>
      </c>
      <c r="U120" s="35">
        <f t="shared" si="10"/>
        <v>0</v>
      </c>
      <c r="V120" s="36"/>
      <c r="W120" s="36"/>
      <c r="X120" s="36"/>
      <c r="Y120" s="36"/>
      <c r="Z120" s="36"/>
    </row>
    <row r="121" spans="1:26" s="37" customFormat="1" ht="18.95" customHeight="1" x14ac:dyDescent="0.2">
      <c r="A121" s="215">
        <v>114</v>
      </c>
      <c r="B121" s="215" t="s">
        <v>206</v>
      </c>
      <c r="C121" s="215" t="s">
        <v>235</v>
      </c>
      <c r="D121" s="216">
        <v>0</v>
      </c>
      <c r="E121" s="216">
        <v>0</v>
      </c>
      <c r="F121" s="216">
        <v>0</v>
      </c>
      <c r="G121" s="216">
        <v>0</v>
      </c>
      <c r="H121" s="210">
        <f t="shared" si="7"/>
        <v>0</v>
      </c>
      <c r="I121" s="210"/>
      <c r="J121" s="216">
        <v>0</v>
      </c>
      <c r="K121" s="216">
        <v>0</v>
      </c>
      <c r="L121" s="216">
        <v>0</v>
      </c>
      <c r="M121" s="216">
        <v>0</v>
      </c>
      <c r="N121" s="210">
        <f t="shared" si="8"/>
        <v>0</v>
      </c>
      <c r="O121" s="210" t="str">
        <f t="shared" si="6"/>
        <v>N.A.</v>
      </c>
      <c r="P121" s="34">
        <v>0</v>
      </c>
      <c r="Q121" s="34">
        <v>0</v>
      </c>
      <c r="R121" s="35">
        <f t="shared" si="9"/>
        <v>0</v>
      </c>
      <c r="S121" s="34">
        <v>0</v>
      </c>
      <c r="T121" s="34">
        <v>0</v>
      </c>
      <c r="U121" s="35">
        <f t="shared" si="10"/>
        <v>0</v>
      </c>
      <c r="V121" s="36"/>
      <c r="W121" s="36"/>
      <c r="X121" s="36"/>
      <c r="Y121" s="36"/>
      <c r="Z121" s="36"/>
    </row>
    <row r="122" spans="1:26" s="37" customFormat="1" ht="18.95" customHeight="1" x14ac:dyDescent="0.2">
      <c r="A122" s="215">
        <v>117</v>
      </c>
      <c r="B122" s="215" t="s">
        <v>206</v>
      </c>
      <c r="C122" s="215" t="s">
        <v>236</v>
      </c>
      <c r="D122" s="216">
        <v>0</v>
      </c>
      <c r="E122" s="216">
        <v>0</v>
      </c>
      <c r="F122" s="216">
        <v>0</v>
      </c>
      <c r="G122" s="216">
        <v>0</v>
      </c>
      <c r="H122" s="210">
        <f t="shared" si="7"/>
        <v>0</v>
      </c>
      <c r="I122" s="210"/>
      <c r="J122" s="216">
        <v>0</v>
      </c>
      <c r="K122" s="216">
        <v>0</v>
      </c>
      <c r="L122" s="216">
        <v>0</v>
      </c>
      <c r="M122" s="216">
        <v>0</v>
      </c>
      <c r="N122" s="210">
        <f t="shared" si="8"/>
        <v>0</v>
      </c>
      <c r="O122" s="210" t="str">
        <f t="shared" si="6"/>
        <v>N.A.</v>
      </c>
      <c r="P122" s="34">
        <v>0</v>
      </c>
      <c r="Q122" s="34">
        <v>0</v>
      </c>
      <c r="R122" s="35">
        <f t="shared" si="9"/>
        <v>0</v>
      </c>
      <c r="S122" s="34">
        <v>0</v>
      </c>
      <c r="T122" s="34">
        <v>0</v>
      </c>
      <c r="U122" s="35">
        <f t="shared" si="10"/>
        <v>0</v>
      </c>
      <c r="V122" s="36"/>
      <c r="W122" s="36"/>
      <c r="X122" s="36"/>
      <c r="Y122" s="36"/>
      <c r="Z122" s="36"/>
    </row>
    <row r="123" spans="1:26" s="37" customFormat="1" ht="18.95" customHeight="1" x14ac:dyDescent="0.2">
      <c r="A123" s="215">
        <v>118</v>
      </c>
      <c r="B123" s="215" t="s">
        <v>198</v>
      </c>
      <c r="C123" s="215" t="s">
        <v>237</v>
      </c>
      <c r="D123" s="216">
        <v>0</v>
      </c>
      <c r="E123" s="216">
        <v>0</v>
      </c>
      <c r="F123" s="216">
        <v>0</v>
      </c>
      <c r="G123" s="216">
        <v>0</v>
      </c>
      <c r="H123" s="210">
        <f t="shared" si="7"/>
        <v>0</v>
      </c>
      <c r="I123" s="210"/>
      <c r="J123" s="216">
        <v>0</v>
      </c>
      <c r="K123" s="216">
        <v>0</v>
      </c>
      <c r="L123" s="216">
        <v>0</v>
      </c>
      <c r="M123" s="216">
        <v>0</v>
      </c>
      <c r="N123" s="210">
        <f t="shared" si="8"/>
        <v>0</v>
      </c>
      <c r="O123" s="210" t="str">
        <f t="shared" si="6"/>
        <v>N.A.</v>
      </c>
      <c r="P123" s="34">
        <v>0</v>
      </c>
      <c r="Q123" s="34">
        <v>0</v>
      </c>
      <c r="R123" s="35">
        <f t="shared" si="9"/>
        <v>0</v>
      </c>
      <c r="S123" s="34">
        <v>0</v>
      </c>
      <c r="T123" s="34">
        <v>0</v>
      </c>
      <c r="U123" s="35">
        <f t="shared" si="10"/>
        <v>0</v>
      </c>
      <c r="V123" s="36"/>
      <c r="W123" s="36"/>
      <c r="X123" s="36"/>
      <c r="Y123" s="36"/>
      <c r="Z123" s="36"/>
    </row>
    <row r="124" spans="1:26" s="37" customFormat="1" ht="18.95" customHeight="1" x14ac:dyDescent="0.2">
      <c r="A124" s="215">
        <v>122</v>
      </c>
      <c r="B124" s="215" t="s">
        <v>133</v>
      </c>
      <c r="C124" s="215" t="s">
        <v>238</v>
      </c>
      <c r="D124" s="216">
        <v>0</v>
      </c>
      <c r="E124" s="216">
        <v>0</v>
      </c>
      <c r="F124" s="216">
        <v>0</v>
      </c>
      <c r="G124" s="216">
        <v>0</v>
      </c>
      <c r="H124" s="210">
        <f t="shared" si="7"/>
        <v>0</v>
      </c>
      <c r="I124" s="210"/>
      <c r="J124" s="216">
        <v>0</v>
      </c>
      <c r="K124" s="216">
        <v>0</v>
      </c>
      <c r="L124" s="216">
        <v>0</v>
      </c>
      <c r="M124" s="216">
        <v>0</v>
      </c>
      <c r="N124" s="210">
        <f t="shared" si="8"/>
        <v>0</v>
      </c>
      <c r="O124" s="210" t="str">
        <f t="shared" si="6"/>
        <v>N.A.</v>
      </c>
      <c r="P124" s="34">
        <v>0</v>
      </c>
      <c r="Q124" s="34">
        <v>0</v>
      </c>
      <c r="R124" s="35">
        <f t="shared" si="9"/>
        <v>0</v>
      </c>
      <c r="S124" s="34">
        <v>0</v>
      </c>
      <c r="T124" s="34">
        <v>0</v>
      </c>
      <c r="U124" s="35">
        <f t="shared" si="10"/>
        <v>0</v>
      </c>
      <c r="V124" s="36"/>
      <c r="W124" s="36"/>
      <c r="X124" s="36"/>
      <c r="Y124" s="36"/>
      <c r="Z124" s="36"/>
    </row>
    <row r="125" spans="1:26" s="37" customFormat="1" ht="18.95" customHeight="1" x14ac:dyDescent="0.2">
      <c r="A125" s="215">
        <v>123</v>
      </c>
      <c r="B125" s="215" t="s">
        <v>239</v>
      </c>
      <c r="C125" s="215" t="s">
        <v>240</v>
      </c>
      <c r="D125" s="216">
        <v>0</v>
      </c>
      <c r="E125" s="216">
        <v>0</v>
      </c>
      <c r="F125" s="216">
        <v>0</v>
      </c>
      <c r="G125" s="216">
        <v>0</v>
      </c>
      <c r="H125" s="210">
        <f t="shared" si="7"/>
        <v>0</v>
      </c>
      <c r="I125" s="210"/>
      <c r="J125" s="216">
        <v>0</v>
      </c>
      <c r="K125" s="216">
        <v>0</v>
      </c>
      <c r="L125" s="216">
        <v>0</v>
      </c>
      <c r="M125" s="216">
        <v>0</v>
      </c>
      <c r="N125" s="210">
        <f t="shared" si="8"/>
        <v>0</v>
      </c>
      <c r="O125" s="210" t="str">
        <f t="shared" si="6"/>
        <v>N.A.</v>
      </c>
      <c r="P125" s="34">
        <v>0</v>
      </c>
      <c r="Q125" s="34">
        <v>0</v>
      </c>
      <c r="R125" s="35">
        <f t="shared" si="9"/>
        <v>0</v>
      </c>
      <c r="S125" s="34">
        <v>0</v>
      </c>
      <c r="T125" s="34">
        <v>0</v>
      </c>
      <c r="U125" s="35">
        <f t="shared" si="10"/>
        <v>0</v>
      </c>
      <c r="V125" s="36"/>
      <c r="W125" s="36"/>
      <c r="X125" s="36"/>
      <c r="Y125" s="36"/>
      <c r="Z125" s="36"/>
    </row>
    <row r="126" spans="1:26" s="37" customFormat="1" ht="18.95" customHeight="1" x14ac:dyDescent="0.2">
      <c r="A126" s="215">
        <v>124</v>
      </c>
      <c r="B126" s="215" t="s">
        <v>133</v>
      </c>
      <c r="C126" s="215" t="s">
        <v>241</v>
      </c>
      <c r="D126" s="216">
        <v>0</v>
      </c>
      <c r="E126" s="216">
        <v>0</v>
      </c>
      <c r="F126" s="216">
        <v>0</v>
      </c>
      <c r="G126" s="216">
        <v>0</v>
      </c>
      <c r="H126" s="210">
        <f t="shared" si="7"/>
        <v>0</v>
      </c>
      <c r="I126" s="210"/>
      <c r="J126" s="216">
        <v>0</v>
      </c>
      <c r="K126" s="216">
        <v>0</v>
      </c>
      <c r="L126" s="216">
        <v>0</v>
      </c>
      <c r="M126" s="216">
        <v>0</v>
      </c>
      <c r="N126" s="210">
        <f t="shared" si="8"/>
        <v>0</v>
      </c>
      <c r="O126" s="210" t="str">
        <f t="shared" si="6"/>
        <v>N.A.</v>
      </c>
      <c r="P126" s="34">
        <v>0</v>
      </c>
      <c r="Q126" s="34">
        <v>0</v>
      </c>
      <c r="R126" s="35">
        <f t="shared" si="9"/>
        <v>0</v>
      </c>
      <c r="S126" s="34">
        <v>0</v>
      </c>
      <c r="T126" s="34">
        <v>0</v>
      </c>
      <c r="U126" s="35">
        <f t="shared" si="10"/>
        <v>0</v>
      </c>
      <c r="V126" s="36"/>
      <c r="W126" s="36"/>
      <c r="X126" s="36"/>
      <c r="Y126" s="36"/>
      <c r="Z126" s="36"/>
    </row>
    <row r="127" spans="1:26" s="37" customFormat="1" ht="18.95" customHeight="1" x14ac:dyDescent="0.2">
      <c r="A127" s="215">
        <v>126</v>
      </c>
      <c r="B127" s="215" t="s">
        <v>221</v>
      </c>
      <c r="C127" s="215" t="s">
        <v>242</v>
      </c>
      <c r="D127" s="216">
        <v>0</v>
      </c>
      <c r="E127" s="216">
        <v>0</v>
      </c>
      <c r="F127" s="216">
        <v>0</v>
      </c>
      <c r="G127" s="216">
        <v>0</v>
      </c>
      <c r="H127" s="210">
        <f t="shared" si="7"/>
        <v>0</v>
      </c>
      <c r="I127" s="210"/>
      <c r="J127" s="216">
        <v>0</v>
      </c>
      <c r="K127" s="216">
        <v>0</v>
      </c>
      <c r="L127" s="216">
        <v>0</v>
      </c>
      <c r="M127" s="216">
        <v>0</v>
      </c>
      <c r="N127" s="210">
        <f t="shared" si="8"/>
        <v>0</v>
      </c>
      <c r="O127" s="210" t="str">
        <f t="shared" si="6"/>
        <v>N.A.</v>
      </c>
      <c r="P127" s="34">
        <v>0</v>
      </c>
      <c r="Q127" s="34">
        <v>0</v>
      </c>
      <c r="R127" s="35">
        <f t="shared" si="9"/>
        <v>0</v>
      </c>
      <c r="S127" s="34">
        <v>0</v>
      </c>
      <c r="T127" s="34">
        <v>0</v>
      </c>
      <c r="U127" s="35">
        <f t="shared" si="10"/>
        <v>0</v>
      </c>
      <c r="V127" s="36"/>
      <c r="W127" s="36"/>
      <c r="X127" s="36"/>
      <c r="Y127" s="36"/>
      <c r="Z127" s="36"/>
    </row>
    <row r="128" spans="1:26" s="37" customFormat="1" ht="18.95" customHeight="1" x14ac:dyDescent="0.2">
      <c r="A128" s="215">
        <v>127</v>
      </c>
      <c r="B128" s="215" t="s">
        <v>243</v>
      </c>
      <c r="C128" s="215" t="s">
        <v>244</v>
      </c>
      <c r="D128" s="216">
        <v>0</v>
      </c>
      <c r="E128" s="216">
        <v>0</v>
      </c>
      <c r="F128" s="216">
        <v>0</v>
      </c>
      <c r="G128" s="216">
        <v>0</v>
      </c>
      <c r="H128" s="210">
        <f t="shared" si="7"/>
        <v>0</v>
      </c>
      <c r="I128" s="210"/>
      <c r="J128" s="216">
        <v>0</v>
      </c>
      <c r="K128" s="216">
        <v>0</v>
      </c>
      <c r="L128" s="216">
        <v>0</v>
      </c>
      <c r="M128" s="216">
        <v>0</v>
      </c>
      <c r="N128" s="210">
        <f t="shared" si="8"/>
        <v>0</v>
      </c>
      <c r="O128" s="210" t="str">
        <f t="shared" si="6"/>
        <v>N.A.</v>
      </c>
      <c r="P128" s="34">
        <v>0</v>
      </c>
      <c r="Q128" s="34">
        <v>0</v>
      </c>
      <c r="R128" s="35">
        <f t="shared" si="9"/>
        <v>0</v>
      </c>
      <c r="S128" s="34">
        <v>0</v>
      </c>
      <c r="T128" s="34">
        <v>0</v>
      </c>
      <c r="U128" s="35">
        <f t="shared" si="10"/>
        <v>0</v>
      </c>
      <c r="V128" s="36"/>
      <c r="W128" s="36"/>
      <c r="X128" s="36"/>
      <c r="Y128" s="36"/>
      <c r="Z128" s="36"/>
    </row>
    <row r="129" spans="1:26" s="37" customFormat="1" ht="18.95" customHeight="1" x14ac:dyDescent="0.2">
      <c r="A129" s="215">
        <v>128</v>
      </c>
      <c r="B129" s="215" t="s">
        <v>221</v>
      </c>
      <c r="C129" s="215" t="s">
        <v>245</v>
      </c>
      <c r="D129" s="216">
        <v>0</v>
      </c>
      <c r="E129" s="216">
        <v>0</v>
      </c>
      <c r="F129" s="216">
        <v>0</v>
      </c>
      <c r="G129" s="216">
        <v>0</v>
      </c>
      <c r="H129" s="210">
        <f t="shared" si="7"/>
        <v>0</v>
      </c>
      <c r="I129" s="210"/>
      <c r="J129" s="216">
        <v>0</v>
      </c>
      <c r="K129" s="216">
        <v>0</v>
      </c>
      <c r="L129" s="216">
        <v>0</v>
      </c>
      <c r="M129" s="216">
        <v>0</v>
      </c>
      <c r="N129" s="210">
        <f t="shared" si="8"/>
        <v>0</v>
      </c>
      <c r="O129" s="210" t="str">
        <f t="shared" si="6"/>
        <v>N.A.</v>
      </c>
      <c r="P129" s="34">
        <v>0</v>
      </c>
      <c r="Q129" s="34">
        <v>0</v>
      </c>
      <c r="R129" s="35">
        <f t="shared" si="9"/>
        <v>0</v>
      </c>
      <c r="S129" s="34">
        <v>0</v>
      </c>
      <c r="T129" s="34">
        <v>0</v>
      </c>
      <c r="U129" s="35">
        <f t="shared" si="10"/>
        <v>0</v>
      </c>
      <c r="V129" s="36"/>
      <c r="W129" s="36"/>
      <c r="X129" s="36"/>
      <c r="Y129" s="36"/>
      <c r="Z129" s="36"/>
    </row>
    <row r="130" spans="1:26" s="37" customFormat="1" ht="18.95" customHeight="1" x14ac:dyDescent="0.2">
      <c r="A130" s="215">
        <v>130</v>
      </c>
      <c r="B130" s="215" t="s">
        <v>221</v>
      </c>
      <c r="C130" s="215" t="s">
        <v>246</v>
      </c>
      <c r="D130" s="216">
        <v>26.933398000000004</v>
      </c>
      <c r="E130" s="216">
        <v>17.507970169999997</v>
      </c>
      <c r="F130" s="216">
        <v>0</v>
      </c>
      <c r="G130" s="216">
        <v>1.2327427499999999</v>
      </c>
      <c r="H130" s="210">
        <f t="shared" si="7"/>
        <v>8.1926850800000075</v>
      </c>
      <c r="I130" s="210"/>
      <c r="J130" s="216">
        <v>19.11050755540947</v>
      </c>
      <c r="K130" s="216">
        <v>16.252297415499484</v>
      </c>
      <c r="L130" s="216">
        <v>0</v>
      </c>
      <c r="M130" s="216">
        <v>1.6991805799999997</v>
      </c>
      <c r="N130" s="210">
        <f t="shared" si="8"/>
        <v>1.1590295599099858</v>
      </c>
      <c r="O130" s="210">
        <f t="shared" si="6"/>
        <v>-85.85287303744397</v>
      </c>
      <c r="P130" s="34">
        <v>1.8099256699999999</v>
      </c>
      <c r="Q130" s="34">
        <v>15.698044499999998</v>
      </c>
      <c r="R130" s="35">
        <f t="shared" si="9"/>
        <v>17.507970169999997</v>
      </c>
      <c r="S130" s="34">
        <v>1.79964199</v>
      </c>
      <c r="T130" s="34">
        <v>14.452655425499485</v>
      </c>
      <c r="U130" s="35">
        <f t="shared" si="10"/>
        <v>16.252297415499484</v>
      </c>
      <c r="V130" s="36"/>
      <c r="W130" s="36"/>
      <c r="X130" s="36"/>
      <c r="Y130" s="36"/>
      <c r="Z130" s="36"/>
    </row>
    <row r="131" spans="1:26" s="37" customFormat="1" ht="18.95" customHeight="1" x14ac:dyDescent="0.2">
      <c r="A131" s="215">
        <v>132</v>
      </c>
      <c r="B131" s="215" t="s">
        <v>247</v>
      </c>
      <c r="C131" s="215" t="s">
        <v>248</v>
      </c>
      <c r="D131" s="216">
        <v>0</v>
      </c>
      <c r="E131" s="216">
        <v>0</v>
      </c>
      <c r="F131" s="216">
        <v>0</v>
      </c>
      <c r="G131" s="216">
        <v>0</v>
      </c>
      <c r="H131" s="210">
        <f t="shared" si="7"/>
        <v>0</v>
      </c>
      <c r="I131" s="210"/>
      <c r="J131" s="216">
        <v>77.577664280741843</v>
      </c>
      <c r="K131" s="216">
        <v>153.35748345244266</v>
      </c>
      <c r="L131" s="216">
        <v>0</v>
      </c>
      <c r="M131" s="216">
        <v>0</v>
      </c>
      <c r="N131" s="210">
        <f t="shared" si="8"/>
        <v>-75.779819171700822</v>
      </c>
      <c r="O131" s="210" t="str">
        <f t="shared" si="6"/>
        <v>N.A.</v>
      </c>
      <c r="P131" s="34">
        <v>0</v>
      </c>
      <c r="Q131" s="34">
        <v>0</v>
      </c>
      <c r="R131" s="35">
        <f t="shared" si="9"/>
        <v>0</v>
      </c>
      <c r="S131" s="34">
        <v>0</v>
      </c>
      <c r="T131" s="34">
        <v>153.35748345244266</v>
      </c>
      <c r="U131" s="35">
        <f t="shared" si="10"/>
        <v>153.35748345244266</v>
      </c>
      <c r="V131" s="36"/>
      <c r="W131" s="36"/>
      <c r="X131" s="36"/>
      <c r="Y131" s="36"/>
      <c r="Z131" s="36"/>
    </row>
    <row r="132" spans="1:26" s="37" customFormat="1" ht="18.95" customHeight="1" x14ac:dyDescent="0.2">
      <c r="A132" s="215">
        <v>136</v>
      </c>
      <c r="B132" s="215" t="s">
        <v>129</v>
      </c>
      <c r="C132" s="215" t="s">
        <v>249</v>
      </c>
      <c r="D132" s="216">
        <v>0</v>
      </c>
      <c r="E132" s="216">
        <v>0</v>
      </c>
      <c r="F132" s="216">
        <v>0</v>
      </c>
      <c r="G132" s="216">
        <v>0</v>
      </c>
      <c r="H132" s="210">
        <f t="shared" si="7"/>
        <v>0</v>
      </c>
      <c r="I132" s="210"/>
      <c r="J132" s="216">
        <v>0</v>
      </c>
      <c r="K132" s="216">
        <v>0</v>
      </c>
      <c r="L132" s="216">
        <v>0</v>
      </c>
      <c r="M132" s="216">
        <v>0</v>
      </c>
      <c r="N132" s="210">
        <f t="shared" si="8"/>
        <v>0</v>
      </c>
      <c r="O132" s="210" t="str">
        <f t="shared" si="6"/>
        <v>N.A.</v>
      </c>
      <c r="P132" s="34">
        <v>0</v>
      </c>
      <c r="Q132" s="34">
        <v>0</v>
      </c>
      <c r="R132" s="35">
        <f t="shared" si="9"/>
        <v>0</v>
      </c>
      <c r="S132" s="34">
        <v>0</v>
      </c>
      <c r="T132" s="34">
        <v>0</v>
      </c>
      <c r="U132" s="35">
        <f t="shared" si="10"/>
        <v>0</v>
      </c>
      <c r="V132" s="36"/>
      <c r="W132" s="36"/>
      <c r="X132" s="36"/>
      <c r="Y132" s="36"/>
      <c r="Z132" s="36"/>
    </row>
    <row r="133" spans="1:26" s="37" customFormat="1" ht="18.95" customHeight="1" x14ac:dyDescent="0.2">
      <c r="A133" s="215">
        <v>138</v>
      </c>
      <c r="B133" s="215" t="s">
        <v>133</v>
      </c>
      <c r="C133" s="215" t="s">
        <v>250</v>
      </c>
      <c r="D133" s="216">
        <v>0</v>
      </c>
      <c r="E133" s="216">
        <v>0</v>
      </c>
      <c r="F133" s="216">
        <v>0</v>
      </c>
      <c r="G133" s="216">
        <v>0</v>
      </c>
      <c r="H133" s="210">
        <f t="shared" si="7"/>
        <v>0</v>
      </c>
      <c r="I133" s="210"/>
      <c r="J133" s="216">
        <v>0</v>
      </c>
      <c r="K133" s="216">
        <v>0</v>
      </c>
      <c r="L133" s="216">
        <v>0</v>
      </c>
      <c r="M133" s="216">
        <v>0</v>
      </c>
      <c r="N133" s="210">
        <f t="shared" si="8"/>
        <v>0</v>
      </c>
      <c r="O133" s="210" t="str">
        <f t="shared" si="6"/>
        <v>N.A.</v>
      </c>
      <c r="P133" s="34">
        <v>0</v>
      </c>
      <c r="Q133" s="34">
        <v>0</v>
      </c>
      <c r="R133" s="35">
        <f t="shared" si="9"/>
        <v>0</v>
      </c>
      <c r="S133" s="34">
        <v>0</v>
      </c>
      <c r="T133" s="34">
        <v>0</v>
      </c>
      <c r="U133" s="35">
        <f t="shared" si="10"/>
        <v>0</v>
      </c>
      <c r="V133" s="36"/>
      <c r="W133" s="36"/>
      <c r="X133" s="36"/>
      <c r="Y133" s="36"/>
      <c r="Z133" s="36"/>
    </row>
    <row r="134" spans="1:26" s="37" customFormat="1" ht="18.95" customHeight="1" x14ac:dyDescent="0.2">
      <c r="A134" s="215">
        <v>139</v>
      </c>
      <c r="B134" s="215" t="s">
        <v>133</v>
      </c>
      <c r="C134" s="215" t="s">
        <v>251</v>
      </c>
      <c r="D134" s="216">
        <v>0</v>
      </c>
      <c r="E134" s="216">
        <v>0</v>
      </c>
      <c r="F134" s="216">
        <v>0</v>
      </c>
      <c r="G134" s="216">
        <v>0</v>
      </c>
      <c r="H134" s="210">
        <f t="shared" si="7"/>
        <v>0</v>
      </c>
      <c r="I134" s="210"/>
      <c r="J134" s="216">
        <v>0</v>
      </c>
      <c r="K134" s="216">
        <v>0</v>
      </c>
      <c r="L134" s="216">
        <v>0</v>
      </c>
      <c r="M134" s="216">
        <v>0</v>
      </c>
      <c r="N134" s="210">
        <f t="shared" si="8"/>
        <v>0</v>
      </c>
      <c r="O134" s="210" t="str">
        <f t="shared" si="6"/>
        <v>N.A.</v>
      </c>
      <c r="P134" s="34">
        <v>0</v>
      </c>
      <c r="Q134" s="34">
        <v>0</v>
      </c>
      <c r="R134" s="35">
        <f t="shared" si="9"/>
        <v>0</v>
      </c>
      <c r="S134" s="34">
        <v>0</v>
      </c>
      <c r="T134" s="34">
        <v>0</v>
      </c>
      <c r="U134" s="35">
        <f t="shared" si="10"/>
        <v>0</v>
      </c>
      <c r="V134" s="36"/>
      <c r="W134" s="36"/>
      <c r="X134" s="36"/>
      <c r="Y134" s="36"/>
      <c r="Z134" s="36"/>
    </row>
    <row r="135" spans="1:26" s="37" customFormat="1" ht="18.95" customHeight="1" x14ac:dyDescent="0.2">
      <c r="A135" s="215">
        <v>140</v>
      </c>
      <c r="B135" s="215" t="s">
        <v>239</v>
      </c>
      <c r="C135" s="215" t="s">
        <v>252</v>
      </c>
      <c r="D135" s="216">
        <v>20.541794499999998</v>
      </c>
      <c r="E135" s="216">
        <v>10.710137620000001</v>
      </c>
      <c r="F135" s="216">
        <v>0</v>
      </c>
      <c r="G135" s="216">
        <v>0.86248335000000009</v>
      </c>
      <c r="H135" s="210">
        <f t="shared" si="7"/>
        <v>8.9691735299999973</v>
      </c>
      <c r="I135" s="210"/>
      <c r="J135" s="216">
        <v>12.615439340616028</v>
      </c>
      <c r="K135" s="216">
        <v>11.291148243545123</v>
      </c>
      <c r="L135" s="216">
        <v>0</v>
      </c>
      <c r="M135" s="216">
        <v>0.88085110999999972</v>
      </c>
      <c r="N135" s="210">
        <f t="shared" si="8"/>
        <v>0.44343998707090504</v>
      </c>
      <c r="O135" s="210">
        <f t="shared" si="6"/>
        <v>-95.055954870449426</v>
      </c>
      <c r="P135" s="34">
        <v>7.3965041200000012</v>
      </c>
      <c r="Q135" s="34">
        <v>3.3136335000000003</v>
      </c>
      <c r="R135" s="35">
        <f t="shared" si="9"/>
        <v>10.710137620000001</v>
      </c>
      <c r="S135" s="34">
        <v>8.167540589999998</v>
      </c>
      <c r="T135" s="34">
        <v>3.1236076535451258</v>
      </c>
      <c r="U135" s="35">
        <f t="shared" si="10"/>
        <v>11.291148243545123</v>
      </c>
      <c r="V135" s="36"/>
      <c r="W135" s="36"/>
      <c r="X135" s="36"/>
      <c r="Y135" s="36"/>
      <c r="Z135" s="36"/>
    </row>
    <row r="136" spans="1:26" s="37" customFormat="1" ht="18.95" customHeight="1" x14ac:dyDescent="0.2">
      <c r="A136" s="215">
        <v>141</v>
      </c>
      <c r="B136" s="215" t="s">
        <v>133</v>
      </c>
      <c r="C136" s="215" t="s">
        <v>253</v>
      </c>
      <c r="D136" s="216">
        <v>0</v>
      </c>
      <c r="E136" s="216">
        <v>0</v>
      </c>
      <c r="F136" s="216">
        <v>0</v>
      </c>
      <c r="G136" s="216">
        <v>0</v>
      </c>
      <c r="H136" s="210">
        <f t="shared" si="7"/>
        <v>0</v>
      </c>
      <c r="I136" s="210"/>
      <c r="J136" s="216">
        <v>0</v>
      </c>
      <c r="K136" s="216">
        <v>0</v>
      </c>
      <c r="L136" s="216">
        <v>0</v>
      </c>
      <c r="M136" s="216">
        <v>0</v>
      </c>
      <c r="N136" s="210">
        <f t="shared" si="8"/>
        <v>0</v>
      </c>
      <c r="O136" s="210" t="str">
        <f t="shared" si="6"/>
        <v>N.A.</v>
      </c>
      <c r="P136" s="34">
        <v>0</v>
      </c>
      <c r="Q136" s="34">
        <v>0</v>
      </c>
      <c r="R136" s="35">
        <f t="shared" si="9"/>
        <v>0</v>
      </c>
      <c r="S136" s="34">
        <v>0</v>
      </c>
      <c r="T136" s="34">
        <v>0</v>
      </c>
      <c r="U136" s="35">
        <f t="shared" si="10"/>
        <v>0</v>
      </c>
      <c r="V136" s="36"/>
      <c r="W136" s="36"/>
      <c r="X136" s="36"/>
      <c r="Y136" s="36"/>
      <c r="Z136" s="36"/>
    </row>
    <row r="137" spans="1:26" s="37" customFormat="1" ht="18.95" customHeight="1" x14ac:dyDescent="0.2">
      <c r="A137" s="215">
        <v>142</v>
      </c>
      <c r="B137" s="215" t="s">
        <v>221</v>
      </c>
      <c r="C137" s="215" t="s">
        <v>254</v>
      </c>
      <c r="D137" s="216">
        <v>0</v>
      </c>
      <c r="E137" s="216">
        <v>0</v>
      </c>
      <c r="F137" s="216">
        <v>0</v>
      </c>
      <c r="G137" s="216">
        <v>0</v>
      </c>
      <c r="H137" s="210">
        <f t="shared" si="7"/>
        <v>0</v>
      </c>
      <c r="I137" s="210"/>
      <c r="J137" s="216">
        <v>0</v>
      </c>
      <c r="K137" s="216">
        <v>0</v>
      </c>
      <c r="L137" s="216">
        <v>0</v>
      </c>
      <c r="M137" s="216">
        <v>0</v>
      </c>
      <c r="N137" s="210">
        <f t="shared" si="8"/>
        <v>0</v>
      </c>
      <c r="O137" s="210" t="str">
        <f t="shared" si="6"/>
        <v>N.A.</v>
      </c>
      <c r="P137" s="34">
        <v>0</v>
      </c>
      <c r="Q137" s="34">
        <v>0</v>
      </c>
      <c r="R137" s="35">
        <f t="shared" si="9"/>
        <v>0</v>
      </c>
      <c r="S137" s="34">
        <v>0</v>
      </c>
      <c r="T137" s="34">
        <v>0</v>
      </c>
      <c r="U137" s="35">
        <f t="shared" si="10"/>
        <v>0</v>
      </c>
      <c r="V137" s="36"/>
      <c r="W137" s="36"/>
      <c r="X137" s="36"/>
      <c r="Y137" s="36"/>
      <c r="Z137" s="36"/>
    </row>
    <row r="138" spans="1:26" s="37" customFormat="1" ht="18.95" customHeight="1" x14ac:dyDescent="0.2">
      <c r="A138" s="215">
        <v>143</v>
      </c>
      <c r="B138" s="215" t="s">
        <v>221</v>
      </c>
      <c r="C138" s="215" t="s">
        <v>255</v>
      </c>
      <c r="D138" s="216">
        <v>0</v>
      </c>
      <c r="E138" s="216">
        <v>0</v>
      </c>
      <c r="F138" s="216">
        <v>0</v>
      </c>
      <c r="G138" s="216">
        <v>0</v>
      </c>
      <c r="H138" s="210">
        <f t="shared" si="7"/>
        <v>0</v>
      </c>
      <c r="I138" s="210"/>
      <c r="J138" s="216">
        <v>0</v>
      </c>
      <c r="K138" s="216">
        <v>0</v>
      </c>
      <c r="L138" s="216">
        <v>0</v>
      </c>
      <c r="M138" s="216">
        <v>0</v>
      </c>
      <c r="N138" s="210">
        <f t="shared" si="8"/>
        <v>0</v>
      </c>
      <c r="O138" s="210" t="str">
        <f t="shared" si="6"/>
        <v>N.A.</v>
      </c>
      <c r="P138" s="34">
        <v>0</v>
      </c>
      <c r="Q138" s="34">
        <v>0</v>
      </c>
      <c r="R138" s="35">
        <f t="shared" si="9"/>
        <v>0</v>
      </c>
      <c r="S138" s="34">
        <v>0</v>
      </c>
      <c r="T138" s="34">
        <v>0</v>
      </c>
      <c r="U138" s="35">
        <f t="shared" si="10"/>
        <v>0</v>
      </c>
      <c r="V138" s="36"/>
      <c r="W138" s="36"/>
      <c r="X138" s="36"/>
      <c r="Y138" s="36"/>
      <c r="Z138" s="36"/>
    </row>
    <row r="139" spans="1:26" s="37" customFormat="1" ht="18.95" customHeight="1" x14ac:dyDescent="0.2">
      <c r="A139" s="215">
        <v>144</v>
      </c>
      <c r="B139" s="215" t="s">
        <v>243</v>
      </c>
      <c r="C139" s="215" t="s">
        <v>256</v>
      </c>
      <c r="D139" s="216">
        <v>0</v>
      </c>
      <c r="E139" s="216">
        <v>0</v>
      </c>
      <c r="F139" s="216">
        <v>0</v>
      </c>
      <c r="G139" s="216">
        <v>0</v>
      </c>
      <c r="H139" s="210">
        <f t="shared" si="7"/>
        <v>0</v>
      </c>
      <c r="I139" s="210"/>
      <c r="J139" s="216">
        <v>0</v>
      </c>
      <c r="K139" s="216">
        <v>0</v>
      </c>
      <c r="L139" s="216">
        <v>0</v>
      </c>
      <c r="M139" s="216">
        <v>0</v>
      </c>
      <c r="N139" s="210">
        <f t="shared" si="8"/>
        <v>0</v>
      </c>
      <c r="O139" s="210" t="str">
        <f t="shared" si="6"/>
        <v>N.A.</v>
      </c>
      <c r="P139" s="34">
        <v>0</v>
      </c>
      <c r="Q139" s="34">
        <v>0</v>
      </c>
      <c r="R139" s="35">
        <f t="shared" si="9"/>
        <v>0</v>
      </c>
      <c r="S139" s="34">
        <v>0</v>
      </c>
      <c r="T139" s="34">
        <v>0</v>
      </c>
      <c r="U139" s="35">
        <f t="shared" si="10"/>
        <v>0</v>
      </c>
      <c r="V139" s="36"/>
      <c r="W139" s="36"/>
      <c r="X139" s="36"/>
      <c r="Y139" s="36"/>
      <c r="Z139" s="36"/>
    </row>
    <row r="140" spans="1:26" s="37" customFormat="1" ht="18.95" customHeight="1" x14ac:dyDescent="0.2">
      <c r="A140" s="215">
        <v>146</v>
      </c>
      <c r="B140" s="215" t="s">
        <v>187</v>
      </c>
      <c r="C140" s="215" t="s">
        <v>257</v>
      </c>
      <c r="D140" s="216">
        <v>1332.1040264999999</v>
      </c>
      <c r="E140" s="216">
        <v>312.10052890000009</v>
      </c>
      <c r="F140" s="216">
        <v>0</v>
      </c>
      <c r="G140" s="216">
        <v>371.57659364000006</v>
      </c>
      <c r="H140" s="210">
        <f t="shared" si="7"/>
        <v>648.42690395999978</v>
      </c>
      <c r="I140" s="210"/>
      <c r="J140" s="216">
        <v>1429.1674582235667</v>
      </c>
      <c r="K140" s="216">
        <v>306.21440829000005</v>
      </c>
      <c r="L140" s="216">
        <v>0</v>
      </c>
      <c r="M140" s="216">
        <v>381.22505412999988</v>
      </c>
      <c r="N140" s="210">
        <f t="shared" si="8"/>
        <v>741.72799580356661</v>
      </c>
      <c r="O140" s="210">
        <f t="shared" si="6"/>
        <v>14.388837241910988</v>
      </c>
      <c r="P140" s="34">
        <v>277.32765690000008</v>
      </c>
      <c r="Q140" s="34">
        <v>34.772872</v>
      </c>
      <c r="R140" s="35">
        <f t="shared" si="9"/>
        <v>312.10052890000009</v>
      </c>
      <c r="S140" s="34">
        <v>274.44345829000008</v>
      </c>
      <c r="T140" s="34">
        <v>31.770949999999999</v>
      </c>
      <c r="U140" s="35">
        <f t="shared" si="10"/>
        <v>306.21440829000005</v>
      </c>
      <c r="V140" s="36"/>
      <c r="W140" s="36"/>
      <c r="X140" s="36"/>
      <c r="Y140" s="36"/>
      <c r="Z140" s="36"/>
    </row>
    <row r="141" spans="1:26" s="37" customFormat="1" ht="18.95" customHeight="1" x14ac:dyDescent="0.2">
      <c r="A141" s="215">
        <v>147</v>
      </c>
      <c r="B141" s="215" t="s">
        <v>185</v>
      </c>
      <c r="C141" s="215" t="s">
        <v>258</v>
      </c>
      <c r="D141" s="216">
        <v>0</v>
      </c>
      <c r="E141" s="216">
        <v>0</v>
      </c>
      <c r="F141" s="216">
        <v>0</v>
      </c>
      <c r="G141" s="216">
        <v>0</v>
      </c>
      <c r="H141" s="210">
        <f t="shared" si="7"/>
        <v>0</v>
      </c>
      <c r="I141" s="210"/>
      <c r="J141" s="216">
        <v>0</v>
      </c>
      <c r="K141" s="216">
        <v>0</v>
      </c>
      <c r="L141" s="216">
        <v>0</v>
      </c>
      <c r="M141" s="216">
        <v>0</v>
      </c>
      <c r="N141" s="210">
        <f t="shared" si="8"/>
        <v>0</v>
      </c>
      <c r="O141" s="210" t="str">
        <f t="shared" si="6"/>
        <v>N.A.</v>
      </c>
      <c r="P141" s="34">
        <v>0</v>
      </c>
      <c r="Q141" s="34">
        <v>0</v>
      </c>
      <c r="R141" s="35">
        <f t="shared" si="9"/>
        <v>0</v>
      </c>
      <c r="S141" s="34">
        <v>0</v>
      </c>
      <c r="T141" s="34">
        <v>0</v>
      </c>
      <c r="U141" s="35">
        <f t="shared" si="10"/>
        <v>0</v>
      </c>
      <c r="V141" s="36"/>
      <c r="W141" s="36"/>
      <c r="X141" s="36"/>
      <c r="Y141" s="36"/>
      <c r="Z141" s="36"/>
    </row>
    <row r="142" spans="1:26" s="37" customFormat="1" ht="18.95" customHeight="1" x14ac:dyDescent="0.2">
      <c r="A142" s="215">
        <v>148</v>
      </c>
      <c r="B142" s="215" t="s">
        <v>259</v>
      </c>
      <c r="C142" s="215" t="s">
        <v>260</v>
      </c>
      <c r="D142" s="216">
        <v>0</v>
      </c>
      <c r="E142" s="216">
        <v>0</v>
      </c>
      <c r="F142" s="216">
        <v>0</v>
      </c>
      <c r="G142" s="216">
        <v>0</v>
      </c>
      <c r="H142" s="210">
        <f t="shared" si="7"/>
        <v>0</v>
      </c>
      <c r="I142" s="210"/>
      <c r="J142" s="216">
        <v>0</v>
      </c>
      <c r="K142" s="216">
        <v>0</v>
      </c>
      <c r="L142" s="216">
        <v>0</v>
      </c>
      <c r="M142" s="216">
        <v>0</v>
      </c>
      <c r="N142" s="210">
        <f t="shared" si="8"/>
        <v>0</v>
      </c>
      <c r="O142" s="210" t="str">
        <f t="shared" si="6"/>
        <v>N.A.</v>
      </c>
      <c r="P142" s="34">
        <v>0</v>
      </c>
      <c r="Q142" s="34">
        <v>0</v>
      </c>
      <c r="R142" s="35">
        <f t="shared" si="9"/>
        <v>0</v>
      </c>
      <c r="S142" s="34">
        <v>0</v>
      </c>
      <c r="T142" s="34">
        <v>0</v>
      </c>
      <c r="U142" s="35">
        <f t="shared" si="10"/>
        <v>0</v>
      </c>
      <c r="V142" s="36"/>
      <c r="W142" s="36"/>
      <c r="X142" s="36"/>
      <c r="Y142" s="36"/>
      <c r="Z142" s="36"/>
    </row>
    <row r="143" spans="1:26" s="37" customFormat="1" ht="18.95" customHeight="1" x14ac:dyDescent="0.2">
      <c r="A143" s="215">
        <v>149</v>
      </c>
      <c r="B143" s="215" t="s">
        <v>259</v>
      </c>
      <c r="C143" s="215" t="s">
        <v>261</v>
      </c>
      <c r="D143" s="216">
        <v>0</v>
      </c>
      <c r="E143" s="216">
        <v>0</v>
      </c>
      <c r="F143" s="216">
        <v>0</v>
      </c>
      <c r="G143" s="216">
        <v>0</v>
      </c>
      <c r="H143" s="210">
        <f t="shared" si="7"/>
        <v>0</v>
      </c>
      <c r="I143" s="210"/>
      <c r="J143" s="216">
        <v>0</v>
      </c>
      <c r="K143" s="216">
        <v>0</v>
      </c>
      <c r="L143" s="216">
        <v>0</v>
      </c>
      <c r="M143" s="216">
        <v>0</v>
      </c>
      <c r="N143" s="210">
        <f t="shared" si="8"/>
        <v>0</v>
      </c>
      <c r="O143" s="210" t="str">
        <f t="shared" si="6"/>
        <v>N.A.</v>
      </c>
      <c r="P143" s="34">
        <v>0</v>
      </c>
      <c r="Q143" s="34">
        <v>0</v>
      </c>
      <c r="R143" s="35">
        <f t="shared" si="9"/>
        <v>0</v>
      </c>
      <c r="S143" s="34">
        <v>0</v>
      </c>
      <c r="T143" s="34">
        <v>0</v>
      </c>
      <c r="U143" s="35">
        <f t="shared" si="10"/>
        <v>0</v>
      </c>
      <c r="V143" s="36"/>
      <c r="W143" s="36"/>
      <c r="X143" s="36"/>
      <c r="Y143" s="36"/>
      <c r="Z143" s="36"/>
    </row>
    <row r="144" spans="1:26" s="37" customFormat="1" ht="18.95" customHeight="1" x14ac:dyDescent="0.2">
      <c r="A144" s="215">
        <v>150</v>
      </c>
      <c r="B144" s="215" t="s">
        <v>259</v>
      </c>
      <c r="C144" s="215" t="s">
        <v>262</v>
      </c>
      <c r="D144" s="216">
        <v>340.57435149999998</v>
      </c>
      <c r="E144" s="216">
        <v>192.3977046</v>
      </c>
      <c r="F144" s="216">
        <v>0</v>
      </c>
      <c r="G144" s="216">
        <v>0.1049798</v>
      </c>
      <c r="H144" s="210">
        <f t="shared" si="7"/>
        <v>148.07166709999998</v>
      </c>
      <c r="I144" s="210"/>
      <c r="J144" s="216">
        <v>376.48011782999998</v>
      </c>
      <c r="K144" s="216">
        <v>58.781934020000001</v>
      </c>
      <c r="L144" s="216">
        <v>0</v>
      </c>
      <c r="M144" s="216">
        <v>0.14862788999999998</v>
      </c>
      <c r="N144" s="210">
        <f t="shared" si="8"/>
        <v>317.54955591999999</v>
      </c>
      <c r="O144" s="210">
        <f t="shared" si="6"/>
        <v>114.45666287092141</v>
      </c>
      <c r="P144" s="34">
        <v>7.5991100000000006E-2</v>
      </c>
      <c r="Q144" s="34">
        <v>192.32171349999999</v>
      </c>
      <c r="R144" s="35">
        <f t="shared" si="9"/>
        <v>192.3977046</v>
      </c>
      <c r="S144" s="34">
        <v>0.15741527</v>
      </c>
      <c r="T144" s="34">
        <v>58.62451875</v>
      </c>
      <c r="U144" s="35">
        <f t="shared" si="10"/>
        <v>58.781934020000001</v>
      </c>
      <c r="V144" s="36"/>
      <c r="W144" s="36"/>
      <c r="X144" s="36"/>
      <c r="Y144" s="36"/>
      <c r="Z144" s="36"/>
    </row>
    <row r="145" spans="1:26" s="37" customFormat="1" ht="18.95" customHeight="1" x14ac:dyDescent="0.2">
      <c r="A145" s="215">
        <v>151</v>
      </c>
      <c r="B145" s="215" t="s">
        <v>239</v>
      </c>
      <c r="C145" s="215" t="s">
        <v>263</v>
      </c>
      <c r="D145" s="216">
        <v>6.037757</v>
      </c>
      <c r="E145" s="216">
        <v>4.0837003699999999</v>
      </c>
      <c r="F145" s="216">
        <v>0</v>
      </c>
      <c r="G145" s="216">
        <v>0.48686146999999991</v>
      </c>
      <c r="H145" s="210">
        <f t="shared" si="7"/>
        <v>1.4671951600000002</v>
      </c>
      <c r="I145" s="210"/>
      <c r="J145" s="216">
        <v>4.7848773005816865</v>
      </c>
      <c r="K145" s="216">
        <v>3.8319460813545945</v>
      </c>
      <c r="L145" s="216">
        <v>0</v>
      </c>
      <c r="M145" s="216">
        <v>0.76107088000000012</v>
      </c>
      <c r="N145" s="210">
        <f t="shared" si="8"/>
        <v>0.19186033922709189</v>
      </c>
      <c r="O145" s="210">
        <f t="shared" si="6"/>
        <v>-86.923325235949406</v>
      </c>
      <c r="P145" s="34">
        <v>1.6002263700000001</v>
      </c>
      <c r="Q145" s="34">
        <v>2.4834739999999997</v>
      </c>
      <c r="R145" s="35">
        <f t="shared" si="9"/>
        <v>4.0837003699999999</v>
      </c>
      <c r="S145" s="34">
        <v>1.5635453000000001</v>
      </c>
      <c r="T145" s="34">
        <v>2.2684007813545946</v>
      </c>
      <c r="U145" s="35">
        <f t="shared" si="10"/>
        <v>3.8319460813545945</v>
      </c>
      <c r="V145" s="36"/>
      <c r="W145" s="36"/>
      <c r="X145" s="36"/>
      <c r="Y145" s="36"/>
      <c r="Z145" s="36"/>
    </row>
    <row r="146" spans="1:26" s="37" customFormat="1" ht="18.95" customHeight="1" x14ac:dyDescent="0.2">
      <c r="A146" s="215">
        <v>152</v>
      </c>
      <c r="B146" s="215" t="s">
        <v>239</v>
      </c>
      <c r="C146" s="215" t="s">
        <v>264</v>
      </c>
      <c r="D146" s="216">
        <v>33.080684999999995</v>
      </c>
      <c r="E146" s="216">
        <v>19.282560750000005</v>
      </c>
      <c r="F146" s="216">
        <v>0</v>
      </c>
      <c r="G146" s="216">
        <v>1.6918058199999999</v>
      </c>
      <c r="H146" s="210">
        <f t="shared" si="7"/>
        <v>12.106318429999991</v>
      </c>
      <c r="I146" s="210"/>
      <c r="J146" s="216">
        <v>22.225168476698101</v>
      </c>
      <c r="K146" s="216">
        <v>18.9412364626452</v>
      </c>
      <c r="L146" s="216">
        <v>0</v>
      </c>
      <c r="M146" s="216">
        <v>1.86775224</v>
      </c>
      <c r="N146" s="210">
        <f t="shared" si="8"/>
        <v>1.4161797740529012</v>
      </c>
      <c r="O146" s="210">
        <f t="shared" ref="O146:O209" si="11">IF(OR(H146=0,N146=0),"N.A.",IF((((N146-H146)/H146))*100&gt;=500,"500&lt;",IF((((N146-H146)/H146))*100&lt;=-500,"&lt;-500",(((N146-H146)/H146))*100)))</f>
        <v>-88.302143362233508</v>
      </c>
      <c r="P146" s="34">
        <v>13.271388250000005</v>
      </c>
      <c r="Q146" s="34">
        <v>6.0111724999999998</v>
      </c>
      <c r="R146" s="35">
        <f t="shared" si="9"/>
        <v>19.282560750000005</v>
      </c>
      <c r="S146" s="34">
        <v>13.256615909999999</v>
      </c>
      <c r="T146" s="34">
        <v>5.6846205526452014</v>
      </c>
      <c r="U146" s="35">
        <f t="shared" si="10"/>
        <v>18.9412364626452</v>
      </c>
      <c r="V146" s="36"/>
      <c r="W146" s="36"/>
      <c r="X146" s="36"/>
      <c r="Y146" s="36"/>
      <c r="Z146" s="36"/>
    </row>
    <row r="147" spans="1:26" s="37" customFormat="1" ht="18.95" customHeight="1" x14ac:dyDescent="0.2">
      <c r="A147" s="215">
        <v>156</v>
      </c>
      <c r="B147" s="215" t="s">
        <v>198</v>
      </c>
      <c r="C147" s="215" t="s">
        <v>265</v>
      </c>
      <c r="D147" s="216">
        <v>2606.2511374999999</v>
      </c>
      <c r="E147" s="216">
        <v>0.13045890000000002</v>
      </c>
      <c r="F147" s="216">
        <v>0</v>
      </c>
      <c r="G147" s="216">
        <v>8.8855720000000013E-2</v>
      </c>
      <c r="H147" s="210">
        <f t="shared" ref="H147:H210" si="12">D147-E147-G147</f>
        <v>2606.0318228799997</v>
      </c>
      <c r="I147" s="210"/>
      <c r="J147" s="216">
        <v>2763.4400824300001</v>
      </c>
      <c r="K147" s="216">
        <v>0.12971765000000002</v>
      </c>
      <c r="L147" s="216">
        <v>0</v>
      </c>
      <c r="M147" s="216">
        <v>0.12247643999999999</v>
      </c>
      <c r="N147" s="210">
        <f t="shared" ref="N147:N210" si="13">J147-K147-M147</f>
        <v>2763.18788834</v>
      </c>
      <c r="O147" s="210">
        <f t="shared" si="11"/>
        <v>6.0304737678269271</v>
      </c>
      <c r="P147" s="34">
        <v>0.13045890000000002</v>
      </c>
      <c r="Q147" s="34">
        <v>0</v>
      </c>
      <c r="R147" s="35">
        <f t="shared" ref="R147:R210" si="14">SUM(P147:Q147)</f>
        <v>0.13045890000000002</v>
      </c>
      <c r="S147" s="34">
        <v>0.12971765000000002</v>
      </c>
      <c r="T147" s="34">
        <v>0</v>
      </c>
      <c r="U147" s="35">
        <f t="shared" ref="U147:U210" si="15">SUM(S147:T147)</f>
        <v>0.12971765000000002</v>
      </c>
      <c r="V147" s="36"/>
      <c r="W147" s="36"/>
      <c r="X147" s="36"/>
      <c r="Y147" s="36"/>
      <c r="Z147" s="36"/>
    </row>
    <row r="148" spans="1:26" s="37" customFormat="1" ht="18.95" customHeight="1" x14ac:dyDescent="0.2">
      <c r="A148" s="215">
        <v>157</v>
      </c>
      <c r="B148" s="215" t="s">
        <v>206</v>
      </c>
      <c r="C148" s="215" t="s">
        <v>266</v>
      </c>
      <c r="D148" s="216">
        <v>657.62681899999984</v>
      </c>
      <c r="E148" s="216">
        <v>2.4901245300000001</v>
      </c>
      <c r="F148" s="216">
        <v>0</v>
      </c>
      <c r="G148" s="216">
        <v>1.6960270099999999</v>
      </c>
      <c r="H148" s="210">
        <f t="shared" si="12"/>
        <v>653.44066745999987</v>
      </c>
      <c r="I148" s="210"/>
      <c r="J148" s="216">
        <v>3512.71747039</v>
      </c>
      <c r="K148" s="216">
        <v>2.4759760900000001</v>
      </c>
      <c r="L148" s="216">
        <v>0</v>
      </c>
      <c r="M148" s="216">
        <v>2.3377596900000004</v>
      </c>
      <c r="N148" s="210">
        <f t="shared" si="13"/>
        <v>3507.9037346099999</v>
      </c>
      <c r="O148" s="210">
        <f t="shared" si="11"/>
        <v>436.83584589946491</v>
      </c>
      <c r="P148" s="34">
        <v>2.4901245300000001</v>
      </c>
      <c r="Q148" s="34">
        <v>0</v>
      </c>
      <c r="R148" s="35">
        <f t="shared" si="14"/>
        <v>2.4901245300000001</v>
      </c>
      <c r="S148" s="34">
        <v>2.4759760900000001</v>
      </c>
      <c r="T148" s="34">
        <v>0</v>
      </c>
      <c r="U148" s="35">
        <f t="shared" si="15"/>
        <v>2.4759760900000001</v>
      </c>
      <c r="V148" s="36"/>
      <c r="W148" s="36"/>
      <c r="X148" s="36"/>
      <c r="Y148" s="36"/>
      <c r="Z148" s="36"/>
    </row>
    <row r="149" spans="1:26" s="37" customFormat="1" ht="18.95" customHeight="1" x14ac:dyDescent="0.2">
      <c r="A149" s="215">
        <v>158</v>
      </c>
      <c r="B149" s="215" t="s">
        <v>198</v>
      </c>
      <c r="C149" s="215" t="s">
        <v>267</v>
      </c>
      <c r="D149" s="216">
        <v>0</v>
      </c>
      <c r="E149" s="216">
        <v>0</v>
      </c>
      <c r="F149" s="216">
        <v>0</v>
      </c>
      <c r="G149" s="216">
        <v>0</v>
      </c>
      <c r="H149" s="210">
        <f t="shared" si="12"/>
        <v>0</v>
      </c>
      <c r="I149" s="210"/>
      <c r="J149" s="216">
        <v>0</v>
      </c>
      <c r="K149" s="216">
        <v>0</v>
      </c>
      <c r="L149" s="216">
        <v>0</v>
      </c>
      <c r="M149" s="216">
        <v>0</v>
      </c>
      <c r="N149" s="210">
        <f t="shared" si="13"/>
        <v>0</v>
      </c>
      <c r="O149" s="210" t="str">
        <f t="shared" si="11"/>
        <v>N.A.</v>
      </c>
      <c r="P149" s="34">
        <v>0</v>
      </c>
      <c r="Q149" s="34">
        <v>0</v>
      </c>
      <c r="R149" s="35">
        <f t="shared" si="14"/>
        <v>0</v>
      </c>
      <c r="S149" s="34">
        <v>0</v>
      </c>
      <c r="T149" s="34">
        <v>0</v>
      </c>
      <c r="U149" s="35">
        <f t="shared" si="15"/>
        <v>0</v>
      </c>
      <c r="V149" s="36"/>
      <c r="W149" s="36"/>
      <c r="X149" s="36"/>
      <c r="Y149" s="36"/>
      <c r="Z149" s="36"/>
    </row>
    <row r="150" spans="1:26" s="37" customFormat="1" ht="18.95" customHeight="1" x14ac:dyDescent="0.2">
      <c r="A150" s="215">
        <v>159</v>
      </c>
      <c r="B150" s="215" t="s">
        <v>206</v>
      </c>
      <c r="C150" s="215" t="s">
        <v>268</v>
      </c>
      <c r="D150" s="216">
        <v>0</v>
      </c>
      <c r="E150" s="216">
        <v>0</v>
      </c>
      <c r="F150" s="216">
        <v>0</v>
      </c>
      <c r="G150" s="216">
        <v>0</v>
      </c>
      <c r="H150" s="210">
        <f t="shared" si="12"/>
        <v>0</v>
      </c>
      <c r="I150" s="210"/>
      <c r="J150" s="216">
        <v>0</v>
      </c>
      <c r="K150" s="216">
        <v>0</v>
      </c>
      <c r="L150" s="216">
        <v>0</v>
      </c>
      <c r="M150" s="216">
        <v>0</v>
      </c>
      <c r="N150" s="210">
        <f t="shared" si="13"/>
        <v>0</v>
      </c>
      <c r="O150" s="210" t="str">
        <f t="shared" si="11"/>
        <v>N.A.</v>
      </c>
      <c r="P150" s="34">
        <v>0</v>
      </c>
      <c r="Q150" s="34">
        <v>0</v>
      </c>
      <c r="R150" s="35">
        <f t="shared" si="14"/>
        <v>0</v>
      </c>
      <c r="S150" s="34">
        <v>0</v>
      </c>
      <c r="T150" s="34">
        <v>0</v>
      </c>
      <c r="U150" s="35">
        <f t="shared" si="15"/>
        <v>0</v>
      </c>
      <c r="V150" s="36"/>
      <c r="W150" s="36"/>
      <c r="X150" s="36"/>
      <c r="Y150" s="36"/>
      <c r="Z150" s="36"/>
    </row>
    <row r="151" spans="1:26" s="37" customFormat="1" ht="18.95" customHeight="1" x14ac:dyDescent="0.2">
      <c r="A151" s="215">
        <v>160</v>
      </c>
      <c r="B151" s="215" t="s">
        <v>206</v>
      </c>
      <c r="C151" s="215" t="s">
        <v>269</v>
      </c>
      <c r="D151" s="216">
        <v>0</v>
      </c>
      <c r="E151" s="216">
        <v>0</v>
      </c>
      <c r="F151" s="216">
        <v>0</v>
      </c>
      <c r="G151" s="216">
        <v>0</v>
      </c>
      <c r="H151" s="210">
        <f t="shared" si="12"/>
        <v>0</v>
      </c>
      <c r="I151" s="210"/>
      <c r="J151" s="216">
        <v>0</v>
      </c>
      <c r="K151" s="216">
        <v>0</v>
      </c>
      <c r="L151" s="216">
        <v>0</v>
      </c>
      <c r="M151" s="216">
        <v>0</v>
      </c>
      <c r="N151" s="210">
        <f t="shared" si="13"/>
        <v>0</v>
      </c>
      <c r="O151" s="210" t="str">
        <f t="shared" si="11"/>
        <v>N.A.</v>
      </c>
      <c r="P151" s="34">
        <v>0</v>
      </c>
      <c r="Q151" s="34">
        <v>0</v>
      </c>
      <c r="R151" s="35">
        <f t="shared" si="14"/>
        <v>0</v>
      </c>
      <c r="S151" s="34">
        <v>0</v>
      </c>
      <c r="T151" s="34">
        <v>0</v>
      </c>
      <c r="U151" s="35">
        <f t="shared" si="15"/>
        <v>0</v>
      </c>
      <c r="V151" s="36"/>
      <c r="W151" s="36"/>
      <c r="X151" s="36"/>
      <c r="Y151" s="36"/>
      <c r="Z151" s="36"/>
    </row>
    <row r="152" spans="1:26" s="37" customFormat="1" ht="18.95" customHeight="1" x14ac:dyDescent="0.2">
      <c r="A152" s="215">
        <v>161</v>
      </c>
      <c r="B152" s="215" t="s">
        <v>206</v>
      </c>
      <c r="C152" s="215" t="s">
        <v>270</v>
      </c>
      <c r="D152" s="216">
        <v>0</v>
      </c>
      <c r="E152" s="216">
        <v>0</v>
      </c>
      <c r="F152" s="216">
        <v>0</v>
      </c>
      <c r="G152" s="216">
        <v>0</v>
      </c>
      <c r="H152" s="210">
        <f t="shared" si="12"/>
        <v>0</v>
      </c>
      <c r="I152" s="210"/>
      <c r="J152" s="216">
        <v>0</v>
      </c>
      <c r="K152" s="216">
        <v>0</v>
      </c>
      <c r="L152" s="216">
        <v>0</v>
      </c>
      <c r="M152" s="216">
        <v>0</v>
      </c>
      <c r="N152" s="210">
        <f t="shared" si="13"/>
        <v>0</v>
      </c>
      <c r="O152" s="210" t="str">
        <f t="shared" si="11"/>
        <v>N.A.</v>
      </c>
      <c r="P152" s="34">
        <v>0</v>
      </c>
      <c r="Q152" s="34">
        <v>0</v>
      </c>
      <c r="R152" s="35">
        <f t="shared" si="14"/>
        <v>0</v>
      </c>
      <c r="S152" s="34">
        <v>0</v>
      </c>
      <c r="T152" s="34">
        <v>0</v>
      </c>
      <c r="U152" s="35">
        <f t="shared" si="15"/>
        <v>0</v>
      </c>
      <c r="V152" s="36"/>
      <c r="W152" s="36"/>
      <c r="X152" s="36"/>
      <c r="Y152" s="36"/>
      <c r="Z152" s="36"/>
    </row>
    <row r="153" spans="1:26" s="37" customFormat="1" ht="18.95" customHeight="1" x14ac:dyDescent="0.2">
      <c r="A153" s="215">
        <v>162</v>
      </c>
      <c r="B153" s="215" t="s">
        <v>198</v>
      </c>
      <c r="C153" s="215" t="s">
        <v>271</v>
      </c>
      <c r="D153" s="216">
        <v>0</v>
      </c>
      <c r="E153" s="216">
        <v>0</v>
      </c>
      <c r="F153" s="216">
        <v>0</v>
      </c>
      <c r="G153" s="216">
        <v>0</v>
      </c>
      <c r="H153" s="210">
        <f t="shared" si="12"/>
        <v>0</v>
      </c>
      <c r="I153" s="210"/>
      <c r="J153" s="216">
        <v>0</v>
      </c>
      <c r="K153" s="216">
        <v>0</v>
      </c>
      <c r="L153" s="216">
        <v>0</v>
      </c>
      <c r="M153" s="216">
        <v>0</v>
      </c>
      <c r="N153" s="210">
        <f t="shared" si="13"/>
        <v>0</v>
      </c>
      <c r="O153" s="210" t="str">
        <f t="shared" si="11"/>
        <v>N.A.</v>
      </c>
      <c r="P153" s="34">
        <v>0</v>
      </c>
      <c r="Q153" s="34">
        <v>0</v>
      </c>
      <c r="R153" s="35">
        <f t="shared" si="14"/>
        <v>0</v>
      </c>
      <c r="S153" s="34">
        <v>0</v>
      </c>
      <c r="T153" s="34">
        <v>0</v>
      </c>
      <c r="U153" s="35">
        <f t="shared" si="15"/>
        <v>0</v>
      </c>
      <c r="V153" s="36"/>
      <c r="W153" s="36"/>
      <c r="X153" s="36"/>
      <c r="Y153" s="36"/>
      <c r="Z153" s="36"/>
    </row>
    <row r="154" spans="1:26" s="37" customFormat="1" ht="18.95" customHeight="1" x14ac:dyDescent="0.2">
      <c r="A154" s="215">
        <v>163</v>
      </c>
      <c r="B154" s="215" t="s">
        <v>133</v>
      </c>
      <c r="C154" s="215" t="s">
        <v>272</v>
      </c>
      <c r="D154" s="216">
        <v>0</v>
      </c>
      <c r="E154" s="216">
        <v>0</v>
      </c>
      <c r="F154" s="216">
        <v>0</v>
      </c>
      <c r="G154" s="216">
        <v>0</v>
      </c>
      <c r="H154" s="210">
        <f t="shared" si="12"/>
        <v>0</v>
      </c>
      <c r="I154" s="210"/>
      <c r="J154" s="216">
        <v>0</v>
      </c>
      <c r="K154" s="216">
        <v>0</v>
      </c>
      <c r="L154" s="216">
        <v>0</v>
      </c>
      <c r="M154" s="216">
        <v>0</v>
      </c>
      <c r="N154" s="210">
        <f t="shared" si="13"/>
        <v>0</v>
      </c>
      <c r="O154" s="210" t="str">
        <f t="shared" si="11"/>
        <v>N.A.</v>
      </c>
      <c r="P154" s="34">
        <v>0</v>
      </c>
      <c r="Q154" s="34">
        <v>0</v>
      </c>
      <c r="R154" s="35">
        <f t="shared" si="14"/>
        <v>0</v>
      </c>
      <c r="S154" s="34">
        <v>0</v>
      </c>
      <c r="T154" s="34">
        <v>0</v>
      </c>
      <c r="U154" s="35">
        <f t="shared" si="15"/>
        <v>0</v>
      </c>
      <c r="V154" s="36"/>
      <c r="W154" s="36"/>
      <c r="X154" s="36"/>
      <c r="Y154" s="36"/>
      <c r="Z154" s="36"/>
    </row>
    <row r="155" spans="1:26" s="37" customFormat="1" ht="18.95" customHeight="1" x14ac:dyDescent="0.2">
      <c r="A155" s="215">
        <v>164</v>
      </c>
      <c r="B155" s="215" t="s">
        <v>239</v>
      </c>
      <c r="C155" s="215" t="s">
        <v>273</v>
      </c>
      <c r="D155" s="216">
        <v>22.122875499999999</v>
      </c>
      <c r="E155" s="216">
        <v>20.561584880000002</v>
      </c>
      <c r="F155" s="216">
        <v>0</v>
      </c>
      <c r="G155" s="216">
        <v>0.83972217999999998</v>
      </c>
      <c r="H155" s="210">
        <f t="shared" si="12"/>
        <v>0.72156843999999765</v>
      </c>
      <c r="I155" s="210"/>
      <c r="J155" s="216">
        <v>19.440885288777416</v>
      </c>
      <c r="K155" s="216">
        <v>18.134482609585699</v>
      </c>
      <c r="L155" s="216">
        <v>0</v>
      </c>
      <c r="M155" s="216">
        <v>0.92520885000000008</v>
      </c>
      <c r="N155" s="210">
        <f t="shared" si="13"/>
        <v>0.3811938291917164</v>
      </c>
      <c r="O155" s="210">
        <f t="shared" si="11"/>
        <v>-47.171493643524983</v>
      </c>
      <c r="P155" s="34">
        <v>1.5893763799999998</v>
      </c>
      <c r="Q155" s="34">
        <v>18.972208500000001</v>
      </c>
      <c r="R155" s="35">
        <f t="shared" si="14"/>
        <v>20.561584880000002</v>
      </c>
      <c r="S155" s="34">
        <v>0.79468818999999991</v>
      </c>
      <c r="T155" s="34">
        <v>17.339794419585701</v>
      </c>
      <c r="U155" s="35">
        <f t="shared" si="15"/>
        <v>18.134482609585699</v>
      </c>
      <c r="V155" s="36"/>
      <c r="W155" s="36"/>
      <c r="X155" s="36"/>
      <c r="Y155" s="36"/>
      <c r="Z155" s="36"/>
    </row>
    <row r="156" spans="1:26" s="37" customFormat="1" ht="18.95" customHeight="1" x14ac:dyDescent="0.2">
      <c r="A156" s="215">
        <v>165</v>
      </c>
      <c r="B156" s="215" t="s">
        <v>129</v>
      </c>
      <c r="C156" s="215" t="s">
        <v>274</v>
      </c>
      <c r="D156" s="216">
        <v>0</v>
      </c>
      <c r="E156" s="216">
        <v>0</v>
      </c>
      <c r="F156" s="216">
        <v>0</v>
      </c>
      <c r="G156" s="216">
        <v>0</v>
      </c>
      <c r="H156" s="210">
        <f t="shared" si="12"/>
        <v>0</v>
      </c>
      <c r="I156" s="210"/>
      <c r="J156" s="216">
        <v>0</v>
      </c>
      <c r="K156" s="216">
        <v>0</v>
      </c>
      <c r="L156" s="216">
        <v>0</v>
      </c>
      <c r="M156" s="216">
        <v>0</v>
      </c>
      <c r="N156" s="210">
        <f t="shared" si="13"/>
        <v>0</v>
      </c>
      <c r="O156" s="210" t="str">
        <f t="shared" si="11"/>
        <v>N.A.</v>
      </c>
      <c r="P156" s="34">
        <v>0</v>
      </c>
      <c r="Q156" s="34">
        <v>0</v>
      </c>
      <c r="R156" s="35">
        <f t="shared" si="14"/>
        <v>0</v>
      </c>
      <c r="S156" s="34">
        <v>0</v>
      </c>
      <c r="T156" s="34">
        <v>0</v>
      </c>
      <c r="U156" s="35">
        <f t="shared" si="15"/>
        <v>0</v>
      </c>
      <c r="V156" s="36"/>
      <c r="W156" s="36"/>
      <c r="X156" s="36"/>
      <c r="Y156" s="36"/>
      <c r="Z156" s="36"/>
    </row>
    <row r="157" spans="1:26" s="37" customFormat="1" ht="18.95" customHeight="1" x14ac:dyDescent="0.2">
      <c r="A157" s="215">
        <v>166</v>
      </c>
      <c r="B157" s="215" t="s">
        <v>221</v>
      </c>
      <c r="C157" s="215" t="s">
        <v>275</v>
      </c>
      <c r="D157" s="216">
        <v>34.036916500000004</v>
      </c>
      <c r="E157" s="216">
        <v>33.003903199999996</v>
      </c>
      <c r="F157" s="216">
        <v>0</v>
      </c>
      <c r="G157" s="216">
        <v>0.50653207</v>
      </c>
      <c r="H157" s="210">
        <f t="shared" si="12"/>
        <v>0.52648123000000746</v>
      </c>
      <c r="I157" s="210"/>
      <c r="J157" s="216">
        <v>32.602969329642832</v>
      </c>
      <c r="K157" s="216">
        <v>30.285112554355724</v>
      </c>
      <c r="L157" s="216">
        <v>0</v>
      </c>
      <c r="M157" s="216">
        <v>0.6981907100000001</v>
      </c>
      <c r="N157" s="210">
        <f t="shared" si="13"/>
        <v>1.6196660652871082</v>
      </c>
      <c r="O157" s="210">
        <f t="shared" si="11"/>
        <v>207.63984981707426</v>
      </c>
      <c r="P157" s="34">
        <v>0.74369569999999996</v>
      </c>
      <c r="Q157" s="34">
        <v>32.2602075</v>
      </c>
      <c r="R157" s="35">
        <f t="shared" si="14"/>
        <v>33.003903199999996</v>
      </c>
      <c r="S157" s="34">
        <v>0.73947014</v>
      </c>
      <c r="T157" s="34">
        <v>29.545642414355722</v>
      </c>
      <c r="U157" s="35">
        <f t="shared" si="15"/>
        <v>30.285112554355724</v>
      </c>
      <c r="V157" s="36"/>
      <c r="W157" s="36"/>
      <c r="X157" s="36"/>
      <c r="Y157" s="36"/>
      <c r="Z157" s="36"/>
    </row>
    <row r="158" spans="1:26" s="37" customFormat="1" ht="18.95" customHeight="1" x14ac:dyDescent="0.2">
      <c r="A158" s="215">
        <v>167</v>
      </c>
      <c r="B158" s="215" t="s">
        <v>119</v>
      </c>
      <c r="C158" s="215" t="s">
        <v>276</v>
      </c>
      <c r="D158" s="216">
        <v>3483.401393000001</v>
      </c>
      <c r="E158" s="216">
        <v>509.67997303999999</v>
      </c>
      <c r="F158" s="216">
        <v>0</v>
      </c>
      <c r="G158" s="216">
        <v>9.1599183600000007</v>
      </c>
      <c r="H158" s="210">
        <f t="shared" si="12"/>
        <v>2964.5615016000011</v>
      </c>
      <c r="I158" s="210"/>
      <c r="J158" s="216">
        <v>2190.6423831100001</v>
      </c>
      <c r="K158" s="216">
        <v>342.58297627060006</v>
      </c>
      <c r="L158" s="216">
        <v>0</v>
      </c>
      <c r="M158" s="216">
        <v>10.91185866</v>
      </c>
      <c r="N158" s="210">
        <f t="shared" si="13"/>
        <v>1837.1475481794</v>
      </c>
      <c r="O158" s="210">
        <f t="shared" si="11"/>
        <v>-38.029703644607316</v>
      </c>
      <c r="P158" s="34">
        <v>108.95329204000002</v>
      </c>
      <c r="Q158" s="34">
        <v>400.72668099999999</v>
      </c>
      <c r="R158" s="35">
        <f t="shared" si="14"/>
        <v>509.67997303999999</v>
      </c>
      <c r="S158" s="34">
        <v>108.85732939</v>
      </c>
      <c r="T158" s="34">
        <v>233.72564688060004</v>
      </c>
      <c r="U158" s="35">
        <f t="shared" si="15"/>
        <v>342.58297627060006</v>
      </c>
      <c r="V158" s="36"/>
      <c r="W158" s="36"/>
      <c r="X158" s="36"/>
      <c r="Y158" s="36"/>
      <c r="Z158" s="36"/>
    </row>
    <row r="159" spans="1:26" s="37" customFormat="1" ht="18.95" customHeight="1" x14ac:dyDescent="0.2">
      <c r="A159" s="215">
        <v>168</v>
      </c>
      <c r="B159" s="215" t="s">
        <v>243</v>
      </c>
      <c r="C159" s="215" t="s">
        <v>277</v>
      </c>
      <c r="D159" s="216">
        <v>0</v>
      </c>
      <c r="E159" s="216">
        <v>0</v>
      </c>
      <c r="F159" s="216">
        <v>0</v>
      </c>
      <c r="G159" s="216">
        <v>0</v>
      </c>
      <c r="H159" s="210">
        <f t="shared" si="12"/>
        <v>0</v>
      </c>
      <c r="I159" s="210"/>
      <c r="J159" s="216">
        <v>0</v>
      </c>
      <c r="K159" s="216">
        <v>0</v>
      </c>
      <c r="L159" s="216">
        <v>0</v>
      </c>
      <c r="M159" s="216">
        <v>0</v>
      </c>
      <c r="N159" s="210">
        <f t="shared" si="13"/>
        <v>0</v>
      </c>
      <c r="O159" s="210" t="str">
        <f t="shared" si="11"/>
        <v>N.A.</v>
      </c>
      <c r="P159" s="34">
        <v>0</v>
      </c>
      <c r="Q159" s="34">
        <v>0</v>
      </c>
      <c r="R159" s="35">
        <f t="shared" si="14"/>
        <v>0</v>
      </c>
      <c r="S159" s="34">
        <v>0</v>
      </c>
      <c r="T159" s="34">
        <v>0</v>
      </c>
      <c r="U159" s="35">
        <f t="shared" si="15"/>
        <v>0</v>
      </c>
      <c r="V159" s="36"/>
      <c r="W159" s="36"/>
      <c r="X159" s="36"/>
      <c r="Y159" s="36"/>
      <c r="Z159" s="36"/>
    </row>
    <row r="160" spans="1:26" s="37" customFormat="1" ht="18.95" customHeight="1" x14ac:dyDescent="0.2">
      <c r="A160" s="215">
        <v>170</v>
      </c>
      <c r="B160" s="215" t="s">
        <v>129</v>
      </c>
      <c r="C160" s="215" t="s">
        <v>278</v>
      </c>
      <c r="D160" s="216">
        <v>40.078587499999998</v>
      </c>
      <c r="E160" s="216">
        <v>21.089661160000002</v>
      </c>
      <c r="F160" s="216">
        <v>0</v>
      </c>
      <c r="G160" s="216">
        <v>9.0889061600000005</v>
      </c>
      <c r="H160" s="210">
        <f t="shared" si="12"/>
        <v>9.900020179999995</v>
      </c>
      <c r="I160" s="210"/>
      <c r="J160" s="216">
        <v>39.063505001864158</v>
      </c>
      <c r="K160" s="216">
        <v>20.160506308899002</v>
      </c>
      <c r="L160" s="216">
        <v>0</v>
      </c>
      <c r="M160" s="216">
        <v>12.21795264</v>
      </c>
      <c r="N160" s="210">
        <f t="shared" si="13"/>
        <v>6.6850460529651556</v>
      </c>
      <c r="O160" s="210">
        <f t="shared" si="11"/>
        <v>-32.474419936332296</v>
      </c>
      <c r="P160" s="34">
        <v>13.820209660000002</v>
      </c>
      <c r="Q160" s="34">
        <v>7.2694515000000006</v>
      </c>
      <c r="R160" s="35">
        <f t="shared" si="14"/>
        <v>21.089661160000002</v>
      </c>
      <c r="S160" s="34">
        <v>12.693114810000001</v>
      </c>
      <c r="T160" s="34">
        <v>7.4673914988990022</v>
      </c>
      <c r="U160" s="35">
        <f t="shared" si="15"/>
        <v>20.160506308899002</v>
      </c>
      <c r="V160" s="36"/>
      <c r="W160" s="36"/>
      <c r="X160" s="36"/>
      <c r="Y160" s="36"/>
      <c r="Z160" s="36"/>
    </row>
    <row r="161" spans="1:26" s="37" customFormat="1" ht="18.95" customHeight="1" x14ac:dyDescent="0.2">
      <c r="A161" s="215">
        <v>171</v>
      </c>
      <c r="B161" s="215" t="s">
        <v>119</v>
      </c>
      <c r="C161" s="215" t="s">
        <v>279</v>
      </c>
      <c r="D161" s="216">
        <v>1586.4304314999999</v>
      </c>
      <c r="E161" s="216">
        <v>1032.3858451199999</v>
      </c>
      <c r="F161" s="216">
        <v>0</v>
      </c>
      <c r="G161" s="216">
        <v>149.00191335999997</v>
      </c>
      <c r="H161" s="210">
        <f t="shared" si="12"/>
        <v>405.04267302000005</v>
      </c>
      <c r="I161" s="210"/>
      <c r="J161" s="216">
        <v>551.38629102999994</v>
      </c>
      <c r="K161" s="216">
        <v>533.36212737999995</v>
      </c>
      <c r="L161" s="216">
        <v>0</v>
      </c>
      <c r="M161" s="216">
        <v>166.11192388000006</v>
      </c>
      <c r="N161" s="210">
        <f t="shared" si="13"/>
        <v>-148.08776023000007</v>
      </c>
      <c r="O161" s="210">
        <f t="shared" si="11"/>
        <v>-136.56102679894369</v>
      </c>
      <c r="P161" s="34">
        <v>19.581478619999999</v>
      </c>
      <c r="Q161" s="34">
        <v>1012.8043664999999</v>
      </c>
      <c r="R161" s="35">
        <f t="shared" si="14"/>
        <v>1032.3858451199999</v>
      </c>
      <c r="S161" s="34">
        <v>132.58474437999999</v>
      </c>
      <c r="T161" s="34">
        <v>400.77738299999999</v>
      </c>
      <c r="U161" s="35">
        <f t="shared" si="15"/>
        <v>533.36212737999995</v>
      </c>
      <c r="V161" s="36"/>
      <c r="W161" s="36"/>
      <c r="X161" s="36"/>
      <c r="Y161" s="36"/>
      <c r="Z161" s="36"/>
    </row>
    <row r="162" spans="1:26" s="37" customFormat="1" ht="18.95" customHeight="1" x14ac:dyDescent="0.2">
      <c r="A162" s="215">
        <v>176</v>
      </c>
      <c r="B162" s="215" t="s">
        <v>129</v>
      </c>
      <c r="C162" s="215" t="s">
        <v>280</v>
      </c>
      <c r="D162" s="216">
        <v>15.415772999999998</v>
      </c>
      <c r="E162" s="216">
        <v>4.1756039999999999</v>
      </c>
      <c r="F162" s="216">
        <v>0</v>
      </c>
      <c r="G162" s="216">
        <v>1.4054121799999999</v>
      </c>
      <c r="H162" s="210">
        <f t="shared" si="12"/>
        <v>9.8347568199999991</v>
      </c>
      <c r="I162" s="210"/>
      <c r="J162" s="216">
        <v>11.438505384748924</v>
      </c>
      <c r="K162" s="216">
        <v>8.5690058126950248</v>
      </c>
      <c r="L162" s="216">
        <v>0</v>
      </c>
      <c r="M162" s="216">
        <v>2.2530582900000002</v>
      </c>
      <c r="N162" s="210">
        <f t="shared" si="13"/>
        <v>0.61644128205389848</v>
      </c>
      <c r="O162" s="210">
        <f t="shared" si="11"/>
        <v>-93.732012968533184</v>
      </c>
      <c r="P162" s="34">
        <v>2.3127999999999999E-2</v>
      </c>
      <c r="Q162" s="34">
        <v>4.1524760000000001</v>
      </c>
      <c r="R162" s="35">
        <f t="shared" si="14"/>
        <v>4.1756039999999999</v>
      </c>
      <c r="S162" s="34">
        <v>4.7888093299999994</v>
      </c>
      <c r="T162" s="34">
        <v>3.7801964826950254</v>
      </c>
      <c r="U162" s="35">
        <f t="shared" si="15"/>
        <v>8.5690058126950248</v>
      </c>
      <c r="V162" s="36"/>
      <c r="W162" s="36"/>
      <c r="X162" s="36"/>
      <c r="Y162" s="36"/>
      <c r="Z162" s="36"/>
    </row>
    <row r="163" spans="1:26" s="37" customFormat="1" ht="18.95" customHeight="1" x14ac:dyDescent="0.2">
      <c r="A163" s="215">
        <v>177</v>
      </c>
      <c r="B163" s="215" t="s">
        <v>129</v>
      </c>
      <c r="C163" s="215" t="s">
        <v>281</v>
      </c>
      <c r="D163" s="216">
        <v>0.87796149999999995</v>
      </c>
      <c r="E163" s="216">
        <v>0.43688741999999992</v>
      </c>
      <c r="F163" s="216">
        <v>0</v>
      </c>
      <c r="G163" s="216">
        <v>2.7614179999999995E-2</v>
      </c>
      <c r="H163" s="210">
        <f t="shared" si="12"/>
        <v>0.41345990000000005</v>
      </c>
      <c r="I163" s="210"/>
      <c r="J163" s="216">
        <v>0.48093378096113992</v>
      </c>
      <c r="K163" s="216">
        <v>0.40402927211876466</v>
      </c>
      <c r="L163" s="216">
        <v>0</v>
      </c>
      <c r="M163" s="216">
        <v>3.8062670000000007E-2</v>
      </c>
      <c r="N163" s="210">
        <f t="shared" si="13"/>
        <v>3.8841838842375256E-2</v>
      </c>
      <c r="O163" s="210">
        <f t="shared" si="11"/>
        <v>-90.605657563798758</v>
      </c>
      <c r="P163" s="34">
        <v>4.0543420000000004E-2</v>
      </c>
      <c r="Q163" s="34">
        <v>0.39634399999999992</v>
      </c>
      <c r="R163" s="35">
        <f t="shared" si="14"/>
        <v>0.43688741999999992</v>
      </c>
      <c r="S163" s="34">
        <v>4.0313070000000006E-2</v>
      </c>
      <c r="T163" s="34">
        <v>0.36371620211876465</v>
      </c>
      <c r="U163" s="35">
        <f t="shared" si="15"/>
        <v>0.40402927211876466</v>
      </c>
      <c r="V163" s="36"/>
      <c r="W163" s="36"/>
      <c r="X163" s="36"/>
      <c r="Y163" s="36"/>
      <c r="Z163" s="36"/>
    </row>
    <row r="164" spans="1:26" s="37" customFormat="1" ht="18.95" customHeight="1" x14ac:dyDescent="0.2">
      <c r="A164" s="215">
        <v>181</v>
      </c>
      <c r="B164" s="215" t="s">
        <v>198</v>
      </c>
      <c r="C164" s="215" t="s">
        <v>282</v>
      </c>
      <c r="D164" s="216">
        <v>1405.8008150000001</v>
      </c>
      <c r="E164" s="216">
        <v>284.05707824000001</v>
      </c>
      <c r="F164" s="216">
        <v>0</v>
      </c>
      <c r="G164" s="216">
        <v>85.531871360000011</v>
      </c>
      <c r="H164" s="210">
        <f t="shared" si="12"/>
        <v>1036.2118654000001</v>
      </c>
      <c r="I164" s="210"/>
      <c r="J164" s="216">
        <v>1685.8117971869997</v>
      </c>
      <c r="K164" s="216">
        <v>258.45511934000001</v>
      </c>
      <c r="L164" s="216">
        <v>0</v>
      </c>
      <c r="M164" s="216">
        <v>77.825880240000004</v>
      </c>
      <c r="N164" s="210">
        <f t="shared" si="13"/>
        <v>1349.5307976069996</v>
      </c>
      <c r="O164" s="210">
        <f t="shared" si="11"/>
        <v>30.236956617559258</v>
      </c>
      <c r="P164" s="34">
        <v>284.05707824000001</v>
      </c>
      <c r="Q164" s="34">
        <v>0</v>
      </c>
      <c r="R164" s="35">
        <f t="shared" si="14"/>
        <v>284.05707824000001</v>
      </c>
      <c r="S164" s="34">
        <v>258.45511934000001</v>
      </c>
      <c r="T164" s="34">
        <v>0</v>
      </c>
      <c r="U164" s="35">
        <f t="shared" si="15"/>
        <v>258.45511934000001</v>
      </c>
      <c r="V164" s="36"/>
      <c r="W164" s="36"/>
      <c r="X164" s="36"/>
      <c r="Y164" s="36"/>
      <c r="Z164" s="36"/>
    </row>
    <row r="165" spans="1:26" s="37" customFormat="1" ht="18.95" customHeight="1" x14ac:dyDescent="0.2">
      <c r="A165" s="215">
        <v>182</v>
      </c>
      <c r="B165" s="215" t="s">
        <v>206</v>
      </c>
      <c r="C165" s="215" t="s">
        <v>283</v>
      </c>
      <c r="D165" s="216">
        <v>0</v>
      </c>
      <c r="E165" s="216">
        <v>0</v>
      </c>
      <c r="F165" s="216">
        <v>0</v>
      </c>
      <c r="G165" s="216">
        <v>0</v>
      </c>
      <c r="H165" s="210">
        <f t="shared" si="12"/>
        <v>0</v>
      </c>
      <c r="I165" s="210"/>
      <c r="J165" s="216">
        <v>0</v>
      </c>
      <c r="K165" s="216">
        <v>0</v>
      </c>
      <c r="L165" s="216">
        <v>0</v>
      </c>
      <c r="M165" s="216">
        <v>0</v>
      </c>
      <c r="N165" s="210">
        <f t="shared" si="13"/>
        <v>0</v>
      </c>
      <c r="O165" s="210" t="str">
        <f t="shared" si="11"/>
        <v>N.A.</v>
      </c>
      <c r="P165" s="34">
        <v>0</v>
      </c>
      <c r="Q165" s="34">
        <v>0</v>
      </c>
      <c r="R165" s="35">
        <f t="shared" si="14"/>
        <v>0</v>
      </c>
      <c r="S165" s="34">
        <v>0</v>
      </c>
      <c r="T165" s="34">
        <v>0</v>
      </c>
      <c r="U165" s="35">
        <f t="shared" si="15"/>
        <v>0</v>
      </c>
      <c r="V165" s="36"/>
      <c r="W165" s="36"/>
      <c r="X165" s="36"/>
      <c r="Y165" s="36"/>
      <c r="Z165" s="36"/>
    </row>
    <row r="166" spans="1:26" s="37" customFormat="1" ht="18.95" customHeight="1" x14ac:dyDescent="0.2">
      <c r="A166" s="215">
        <v>183</v>
      </c>
      <c r="B166" s="215" t="s">
        <v>198</v>
      </c>
      <c r="C166" s="215" t="s">
        <v>284</v>
      </c>
      <c r="D166" s="216">
        <v>0</v>
      </c>
      <c r="E166" s="216">
        <v>0</v>
      </c>
      <c r="F166" s="216">
        <v>0</v>
      </c>
      <c r="G166" s="216">
        <v>0</v>
      </c>
      <c r="H166" s="210">
        <f t="shared" si="12"/>
        <v>0</v>
      </c>
      <c r="I166" s="210"/>
      <c r="J166" s="216">
        <v>0</v>
      </c>
      <c r="K166" s="216">
        <v>0</v>
      </c>
      <c r="L166" s="216">
        <v>0</v>
      </c>
      <c r="M166" s="216">
        <v>0</v>
      </c>
      <c r="N166" s="210">
        <f t="shared" si="13"/>
        <v>0</v>
      </c>
      <c r="O166" s="210" t="str">
        <f t="shared" si="11"/>
        <v>N.A.</v>
      </c>
      <c r="P166" s="34">
        <v>0</v>
      </c>
      <c r="Q166" s="34">
        <v>0</v>
      </c>
      <c r="R166" s="35">
        <f t="shared" si="14"/>
        <v>0</v>
      </c>
      <c r="S166" s="34">
        <v>0</v>
      </c>
      <c r="T166" s="34">
        <v>0</v>
      </c>
      <c r="U166" s="35">
        <f t="shared" si="15"/>
        <v>0</v>
      </c>
      <c r="V166" s="36"/>
      <c r="W166" s="36"/>
      <c r="X166" s="36"/>
      <c r="Y166" s="36"/>
      <c r="Z166" s="36"/>
    </row>
    <row r="167" spans="1:26" s="37" customFormat="1" ht="18.95" customHeight="1" x14ac:dyDescent="0.2">
      <c r="A167" s="215">
        <v>185</v>
      </c>
      <c r="B167" s="215" t="s">
        <v>133</v>
      </c>
      <c r="C167" s="215" t="s">
        <v>285</v>
      </c>
      <c r="D167" s="216">
        <v>31.250776999999996</v>
      </c>
      <c r="E167" s="216">
        <v>31.433641039999998</v>
      </c>
      <c r="F167" s="216">
        <v>0</v>
      </c>
      <c r="G167" s="216">
        <v>1.2102215000000001</v>
      </c>
      <c r="H167" s="210">
        <f t="shared" si="12"/>
        <v>-1.393085540000002</v>
      </c>
      <c r="I167" s="210"/>
      <c r="J167" s="216">
        <v>29.703630118835321</v>
      </c>
      <c r="K167" s="216">
        <v>27.787779668858157</v>
      </c>
      <c r="L167" s="216">
        <v>0</v>
      </c>
      <c r="M167" s="216">
        <v>1.33342633</v>
      </c>
      <c r="N167" s="210">
        <f t="shared" si="13"/>
        <v>0.58242411997716381</v>
      </c>
      <c r="O167" s="210">
        <f t="shared" si="11"/>
        <v>-141.80820942102113</v>
      </c>
      <c r="P167" s="34">
        <v>2.2906355400000002</v>
      </c>
      <c r="Q167" s="34">
        <v>29.143005499999997</v>
      </c>
      <c r="R167" s="35">
        <f t="shared" si="14"/>
        <v>31.433641039999998</v>
      </c>
      <c r="S167" s="34">
        <v>1.1453177700000001</v>
      </c>
      <c r="T167" s="34">
        <v>26.642461898858155</v>
      </c>
      <c r="U167" s="35">
        <f t="shared" si="15"/>
        <v>27.787779668858157</v>
      </c>
      <c r="V167" s="36"/>
      <c r="W167" s="36"/>
      <c r="X167" s="36"/>
      <c r="Y167" s="36"/>
      <c r="Z167" s="36"/>
    </row>
    <row r="168" spans="1:26" s="37" customFormat="1" ht="18.95" customHeight="1" x14ac:dyDescent="0.2">
      <c r="A168" s="215">
        <v>188</v>
      </c>
      <c r="B168" s="215" t="s">
        <v>133</v>
      </c>
      <c r="C168" s="215" t="s">
        <v>286</v>
      </c>
      <c r="D168" s="216">
        <v>2590.3618425</v>
      </c>
      <c r="E168" s="216">
        <v>42.808200789999987</v>
      </c>
      <c r="F168" s="216">
        <v>0</v>
      </c>
      <c r="G168" s="216">
        <v>3.7475300400000009</v>
      </c>
      <c r="H168" s="210">
        <f t="shared" si="12"/>
        <v>2543.8061116700001</v>
      </c>
      <c r="I168" s="210"/>
      <c r="J168" s="216">
        <v>66.803922174131955</v>
      </c>
      <c r="K168" s="216">
        <v>57.227891876207813</v>
      </c>
      <c r="L168" s="216">
        <v>0</v>
      </c>
      <c r="M168" s="216">
        <v>6.6975220200000001</v>
      </c>
      <c r="N168" s="210">
        <f t="shared" si="13"/>
        <v>2.8785082779241415</v>
      </c>
      <c r="O168" s="210">
        <f t="shared" si="11"/>
        <v>-99.886842465519734</v>
      </c>
      <c r="P168" s="34">
        <v>20.264405289999992</v>
      </c>
      <c r="Q168" s="34">
        <v>22.543795499999998</v>
      </c>
      <c r="R168" s="35">
        <f t="shared" si="14"/>
        <v>42.808200789999987</v>
      </c>
      <c r="S168" s="34">
        <v>10.749858819999998</v>
      </c>
      <c r="T168" s="34">
        <v>46.478033056207813</v>
      </c>
      <c r="U168" s="35">
        <f t="shared" si="15"/>
        <v>57.227891876207813</v>
      </c>
      <c r="V168" s="36"/>
      <c r="W168" s="36"/>
      <c r="X168" s="36"/>
      <c r="Y168" s="36"/>
      <c r="Z168" s="36"/>
    </row>
    <row r="169" spans="1:26" s="37" customFormat="1" ht="18.95" customHeight="1" x14ac:dyDescent="0.2">
      <c r="A169" s="215">
        <v>189</v>
      </c>
      <c r="B169" s="215" t="s">
        <v>133</v>
      </c>
      <c r="C169" s="215" t="s">
        <v>287</v>
      </c>
      <c r="D169" s="216">
        <v>10.927486499999999</v>
      </c>
      <c r="E169" s="216">
        <v>6.0898676600000003</v>
      </c>
      <c r="F169" s="216">
        <v>0</v>
      </c>
      <c r="G169" s="216">
        <v>1.4948032000000002</v>
      </c>
      <c r="H169" s="210">
        <f t="shared" si="12"/>
        <v>3.3428156399999982</v>
      </c>
      <c r="I169" s="210"/>
      <c r="J169" s="216">
        <v>9.7192530730406634</v>
      </c>
      <c r="K169" s="216">
        <v>5.8996539923928175</v>
      </c>
      <c r="L169" s="216">
        <v>0</v>
      </c>
      <c r="M169" s="216">
        <v>2.0603980399999999</v>
      </c>
      <c r="N169" s="210">
        <f t="shared" si="13"/>
        <v>1.759201040647846</v>
      </c>
      <c r="O169" s="210">
        <f t="shared" si="11"/>
        <v>-47.373674467795453</v>
      </c>
      <c r="P169" s="34">
        <v>2.1946856600000002</v>
      </c>
      <c r="Q169" s="34">
        <v>3.8951820000000001</v>
      </c>
      <c r="R169" s="35">
        <f t="shared" si="14"/>
        <v>6.0898676600000003</v>
      </c>
      <c r="S169" s="34">
        <v>2.1822158500000004</v>
      </c>
      <c r="T169" s="34">
        <v>3.7174381423928171</v>
      </c>
      <c r="U169" s="35">
        <f t="shared" si="15"/>
        <v>5.8996539923928175</v>
      </c>
      <c r="V169" s="36"/>
      <c r="W169" s="36"/>
      <c r="X169" s="36"/>
      <c r="Y169" s="36"/>
      <c r="Z169" s="36"/>
    </row>
    <row r="170" spans="1:26" s="37" customFormat="1" ht="18.95" customHeight="1" x14ac:dyDescent="0.2">
      <c r="A170" s="215">
        <v>190</v>
      </c>
      <c r="B170" s="215" t="s">
        <v>133</v>
      </c>
      <c r="C170" s="215" t="s">
        <v>288</v>
      </c>
      <c r="D170" s="216">
        <v>19.2162875</v>
      </c>
      <c r="E170" s="216">
        <v>11.806468810000002</v>
      </c>
      <c r="F170" s="216">
        <v>0</v>
      </c>
      <c r="G170" s="216">
        <v>4.4318925500000006</v>
      </c>
      <c r="H170" s="210">
        <f t="shared" si="12"/>
        <v>2.9779261399999974</v>
      </c>
      <c r="I170" s="210"/>
      <c r="J170" s="216">
        <v>20.481146248309777</v>
      </c>
      <c r="K170" s="216">
        <v>13.065212987454807</v>
      </c>
      <c r="L170" s="216">
        <v>0</v>
      </c>
      <c r="M170" s="216">
        <v>4.8997547900000002</v>
      </c>
      <c r="N170" s="210">
        <f t="shared" si="13"/>
        <v>2.5161784708549702</v>
      </c>
      <c r="O170" s="210">
        <f t="shared" si="11"/>
        <v>-15.505679034236481</v>
      </c>
      <c r="P170" s="34">
        <v>5.0021138100000009</v>
      </c>
      <c r="Q170" s="34">
        <v>6.804355000000001</v>
      </c>
      <c r="R170" s="35">
        <f t="shared" si="14"/>
        <v>11.806468810000002</v>
      </c>
      <c r="S170" s="34">
        <v>4.24712025</v>
      </c>
      <c r="T170" s="34">
        <v>8.8180927374548066</v>
      </c>
      <c r="U170" s="35">
        <f t="shared" si="15"/>
        <v>13.065212987454807</v>
      </c>
      <c r="V170" s="36"/>
      <c r="W170" s="36"/>
      <c r="X170" s="36"/>
      <c r="Y170" s="36"/>
      <c r="Z170" s="36"/>
    </row>
    <row r="171" spans="1:26" s="37" customFormat="1" ht="18.95" customHeight="1" x14ac:dyDescent="0.2">
      <c r="A171" s="215">
        <v>191</v>
      </c>
      <c r="B171" s="215" t="s">
        <v>239</v>
      </c>
      <c r="C171" s="215" t="s">
        <v>289</v>
      </c>
      <c r="D171" s="216">
        <v>6.5245969999999982</v>
      </c>
      <c r="E171" s="216">
        <v>3.8108969700000004</v>
      </c>
      <c r="F171" s="216">
        <v>0</v>
      </c>
      <c r="G171" s="216">
        <v>0.19418196999999998</v>
      </c>
      <c r="H171" s="210">
        <f t="shared" si="12"/>
        <v>2.519518059999998</v>
      </c>
      <c r="I171" s="210"/>
      <c r="J171" s="216">
        <v>4.1925445616940547</v>
      </c>
      <c r="K171" s="216">
        <v>3.891240935582406</v>
      </c>
      <c r="L171" s="216">
        <v>0</v>
      </c>
      <c r="M171" s="216">
        <v>0.21909687</v>
      </c>
      <c r="N171" s="210">
        <f t="shared" si="13"/>
        <v>8.2206756111648627E-2</v>
      </c>
      <c r="O171" s="210">
        <f t="shared" si="11"/>
        <v>-96.73720314147505</v>
      </c>
      <c r="P171" s="34">
        <v>1.9735519700000002</v>
      </c>
      <c r="Q171" s="34">
        <v>1.8373450000000002</v>
      </c>
      <c r="R171" s="35">
        <f t="shared" si="14"/>
        <v>3.8108969700000004</v>
      </c>
      <c r="S171" s="34">
        <v>2.18572122</v>
      </c>
      <c r="T171" s="34">
        <v>1.705519715582406</v>
      </c>
      <c r="U171" s="35">
        <f t="shared" si="15"/>
        <v>3.891240935582406</v>
      </c>
      <c r="V171" s="36"/>
      <c r="W171" s="36"/>
      <c r="X171" s="36"/>
      <c r="Y171" s="36"/>
      <c r="Z171" s="36"/>
    </row>
    <row r="172" spans="1:26" s="37" customFormat="1" ht="18.95" customHeight="1" x14ac:dyDescent="0.2">
      <c r="A172" s="215">
        <v>192</v>
      </c>
      <c r="B172" s="215" t="s">
        <v>133</v>
      </c>
      <c r="C172" s="215" t="s">
        <v>290</v>
      </c>
      <c r="D172" s="216">
        <v>4457.0868019999998</v>
      </c>
      <c r="E172" s="216">
        <v>13.815205949999999</v>
      </c>
      <c r="F172" s="216">
        <v>0</v>
      </c>
      <c r="G172" s="216">
        <v>2.2313037599999994</v>
      </c>
      <c r="H172" s="210">
        <f t="shared" si="12"/>
        <v>4441.0402922900003</v>
      </c>
      <c r="I172" s="210"/>
      <c r="J172" s="216">
        <v>14.238434684546851</v>
      </c>
      <c r="K172" s="216">
        <v>11.346878240732206</v>
      </c>
      <c r="L172" s="216">
        <v>0</v>
      </c>
      <c r="M172" s="216">
        <v>2.6123714499999999</v>
      </c>
      <c r="N172" s="210">
        <f t="shared" si="13"/>
        <v>0.27918499381464512</v>
      </c>
      <c r="O172" s="210">
        <f t="shared" si="11"/>
        <v>-99.993713522610918</v>
      </c>
      <c r="P172" s="34">
        <v>5.8476409500000006</v>
      </c>
      <c r="Q172" s="34">
        <v>7.9675649999999987</v>
      </c>
      <c r="R172" s="35">
        <f t="shared" si="14"/>
        <v>13.815205949999999</v>
      </c>
      <c r="S172" s="34">
        <v>4.0442737199999996</v>
      </c>
      <c r="T172" s="34">
        <v>7.3026045207322072</v>
      </c>
      <c r="U172" s="35">
        <f t="shared" si="15"/>
        <v>11.346878240732206</v>
      </c>
      <c r="V172" s="36"/>
      <c r="W172" s="36"/>
      <c r="X172" s="36"/>
      <c r="Y172" s="36"/>
      <c r="Z172" s="36"/>
    </row>
    <row r="173" spans="1:26" s="37" customFormat="1" ht="18.95" customHeight="1" x14ac:dyDescent="0.2">
      <c r="A173" s="215">
        <v>193</v>
      </c>
      <c r="B173" s="215" t="s">
        <v>239</v>
      </c>
      <c r="C173" s="215" t="s">
        <v>291</v>
      </c>
      <c r="D173" s="216">
        <v>0</v>
      </c>
      <c r="E173" s="216">
        <v>0</v>
      </c>
      <c r="F173" s="216">
        <v>0</v>
      </c>
      <c r="G173" s="216">
        <v>0</v>
      </c>
      <c r="H173" s="210">
        <f t="shared" si="12"/>
        <v>0</v>
      </c>
      <c r="I173" s="210"/>
      <c r="J173" s="216">
        <v>0</v>
      </c>
      <c r="K173" s="216">
        <v>0</v>
      </c>
      <c r="L173" s="216">
        <v>0</v>
      </c>
      <c r="M173" s="216">
        <v>0</v>
      </c>
      <c r="N173" s="210">
        <f t="shared" si="13"/>
        <v>0</v>
      </c>
      <c r="O173" s="210" t="str">
        <f t="shared" si="11"/>
        <v>N.A.</v>
      </c>
      <c r="P173" s="34">
        <v>0</v>
      </c>
      <c r="Q173" s="34">
        <v>0</v>
      </c>
      <c r="R173" s="35">
        <f t="shared" si="14"/>
        <v>0</v>
      </c>
      <c r="S173" s="34">
        <v>0</v>
      </c>
      <c r="T173" s="34">
        <v>0</v>
      </c>
      <c r="U173" s="35">
        <f t="shared" si="15"/>
        <v>0</v>
      </c>
      <c r="V173" s="36"/>
      <c r="W173" s="36"/>
      <c r="X173" s="36"/>
      <c r="Y173" s="36"/>
      <c r="Z173" s="36"/>
    </row>
    <row r="174" spans="1:26" s="37" customFormat="1" ht="18.95" customHeight="1" x14ac:dyDescent="0.2">
      <c r="A174" s="215">
        <v>194</v>
      </c>
      <c r="B174" s="215" t="s">
        <v>133</v>
      </c>
      <c r="C174" s="215" t="s">
        <v>292</v>
      </c>
      <c r="D174" s="216">
        <v>7.2705745000000004</v>
      </c>
      <c r="E174" s="216">
        <v>6.1441398199999986</v>
      </c>
      <c r="F174" s="216">
        <v>0</v>
      </c>
      <c r="G174" s="216">
        <v>1.1963610699999998</v>
      </c>
      <c r="H174" s="210">
        <f t="shared" si="12"/>
        <v>-6.9926389999998007E-2</v>
      </c>
      <c r="I174" s="210"/>
      <c r="J174" s="216">
        <v>7.4252234301356985</v>
      </c>
      <c r="K174" s="216">
        <v>5.221695349740882</v>
      </c>
      <c r="L174" s="216">
        <v>0</v>
      </c>
      <c r="M174" s="216">
        <v>1.4697001699999999</v>
      </c>
      <c r="N174" s="210">
        <f t="shared" si="13"/>
        <v>0.73382791039481665</v>
      </c>
      <c r="O174" s="210" t="str">
        <f t="shared" si="11"/>
        <v>&lt;-500</v>
      </c>
      <c r="P174" s="34">
        <v>2.0317823199999996</v>
      </c>
      <c r="Q174" s="34">
        <v>4.112357499999999</v>
      </c>
      <c r="R174" s="35">
        <f t="shared" si="14"/>
        <v>6.1441398199999986</v>
      </c>
      <c r="S174" s="34">
        <v>1.41356905</v>
      </c>
      <c r="T174" s="34">
        <v>3.8081262997408825</v>
      </c>
      <c r="U174" s="35">
        <f t="shared" si="15"/>
        <v>5.221695349740882</v>
      </c>
      <c r="V174" s="36"/>
      <c r="W174" s="36"/>
      <c r="X174" s="36"/>
      <c r="Y174" s="36"/>
      <c r="Z174" s="36"/>
    </row>
    <row r="175" spans="1:26" s="37" customFormat="1" ht="18.95" customHeight="1" x14ac:dyDescent="0.2">
      <c r="A175" s="215">
        <v>195</v>
      </c>
      <c r="B175" s="215" t="s">
        <v>133</v>
      </c>
      <c r="C175" s="215" t="s">
        <v>293</v>
      </c>
      <c r="D175" s="216">
        <v>23.854480499999998</v>
      </c>
      <c r="E175" s="216">
        <v>18.27622332</v>
      </c>
      <c r="F175" s="216">
        <v>0</v>
      </c>
      <c r="G175" s="216">
        <v>4.2258142900000006</v>
      </c>
      <c r="H175" s="210">
        <f t="shared" si="12"/>
        <v>1.3524428899999972</v>
      </c>
      <c r="I175" s="210"/>
      <c r="J175" s="216">
        <v>25.372222652439774</v>
      </c>
      <c r="K175" s="216">
        <v>16.403104346692921</v>
      </c>
      <c r="L175" s="216">
        <v>0</v>
      </c>
      <c r="M175" s="216">
        <v>5.598730530000001</v>
      </c>
      <c r="N175" s="210">
        <f t="shared" si="13"/>
        <v>3.3703877757468526</v>
      </c>
      <c r="O175" s="210">
        <f t="shared" si="11"/>
        <v>149.20740096809999</v>
      </c>
      <c r="P175" s="34">
        <v>6.8433263200000001</v>
      </c>
      <c r="Q175" s="34">
        <v>11.432897000000001</v>
      </c>
      <c r="R175" s="35">
        <f t="shared" si="14"/>
        <v>18.27622332</v>
      </c>
      <c r="S175" s="34">
        <v>5.6599202699999998</v>
      </c>
      <c r="T175" s="34">
        <v>10.743184076692922</v>
      </c>
      <c r="U175" s="35">
        <f t="shared" si="15"/>
        <v>16.403104346692921</v>
      </c>
      <c r="V175" s="36"/>
      <c r="W175" s="36"/>
      <c r="X175" s="36"/>
      <c r="Y175" s="36"/>
      <c r="Z175" s="36"/>
    </row>
    <row r="176" spans="1:26" s="37" customFormat="1" ht="18.95" customHeight="1" x14ac:dyDescent="0.2">
      <c r="A176" s="215">
        <v>197</v>
      </c>
      <c r="B176" s="215" t="s">
        <v>133</v>
      </c>
      <c r="C176" s="215" t="s">
        <v>294</v>
      </c>
      <c r="D176" s="216">
        <v>4.549582</v>
      </c>
      <c r="E176" s="216">
        <v>2.68786696</v>
      </c>
      <c r="F176" s="216">
        <v>0</v>
      </c>
      <c r="G176" s="216">
        <v>0.77442241999999994</v>
      </c>
      <c r="H176" s="210">
        <f t="shared" si="12"/>
        <v>1.0872926199999999</v>
      </c>
      <c r="I176" s="210"/>
      <c r="J176" s="216">
        <v>4.3921738339681822</v>
      </c>
      <c r="K176" s="216">
        <v>2.6310437427139051</v>
      </c>
      <c r="L176" s="216">
        <v>0</v>
      </c>
      <c r="M176" s="216">
        <v>1.07696982</v>
      </c>
      <c r="N176" s="210">
        <f t="shared" si="13"/>
        <v>0.68416027125427714</v>
      </c>
      <c r="O176" s="210">
        <f t="shared" si="11"/>
        <v>-37.076711579788231</v>
      </c>
      <c r="P176" s="34">
        <v>1.14716196</v>
      </c>
      <c r="Q176" s="34">
        <v>1.5407049999999998</v>
      </c>
      <c r="R176" s="35">
        <f t="shared" si="14"/>
        <v>2.68786696</v>
      </c>
      <c r="S176" s="34">
        <v>1.1406439900000001</v>
      </c>
      <c r="T176" s="34">
        <v>1.490399752713905</v>
      </c>
      <c r="U176" s="35">
        <f t="shared" si="15"/>
        <v>2.6310437427139051</v>
      </c>
      <c r="V176" s="36"/>
      <c r="W176" s="36"/>
      <c r="X176" s="36"/>
      <c r="Y176" s="36"/>
      <c r="Z176" s="36"/>
    </row>
    <row r="177" spans="1:26" s="37" customFormat="1" ht="18.95" customHeight="1" x14ac:dyDescent="0.2">
      <c r="A177" s="215">
        <v>198</v>
      </c>
      <c r="B177" s="215" t="s">
        <v>133</v>
      </c>
      <c r="C177" s="215" t="s">
        <v>295</v>
      </c>
      <c r="D177" s="216">
        <v>18.052377500000002</v>
      </c>
      <c r="E177" s="216">
        <v>12.722165499999999</v>
      </c>
      <c r="F177" s="216">
        <v>0</v>
      </c>
      <c r="G177" s="216">
        <v>1.4664461499999999</v>
      </c>
      <c r="H177" s="210">
        <f t="shared" si="12"/>
        <v>3.8637658500000032</v>
      </c>
      <c r="I177" s="210"/>
      <c r="J177" s="216">
        <v>15.187619249320429</v>
      </c>
      <c r="K177" s="216">
        <v>12.030759809333757</v>
      </c>
      <c r="L177" s="216">
        <v>0</v>
      </c>
      <c r="M177" s="216">
        <v>2.27082769</v>
      </c>
      <c r="N177" s="210">
        <f t="shared" si="13"/>
        <v>0.88603174998667189</v>
      </c>
      <c r="O177" s="210">
        <f t="shared" si="11"/>
        <v>-77.068182069400734</v>
      </c>
      <c r="P177" s="34">
        <v>4.3058809999999994</v>
      </c>
      <c r="Q177" s="34">
        <v>8.4162844999999997</v>
      </c>
      <c r="R177" s="35">
        <f t="shared" si="14"/>
        <v>12.722165499999999</v>
      </c>
      <c r="S177" s="34">
        <v>4.3029088699999996</v>
      </c>
      <c r="T177" s="34">
        <v>7.7278509393337576</v>
      </c>
      <c r="U177" s="35">
        <f t="shared" si="15"/>
        <v>12.030759809333757</v>
      </c>
      <c r="V177" s="36"/>
      <c r="W177" s="36"/>
      <c r="X177" s="36"/>
      <c r="Y177" s="36"/>
      <c r="Z177" s="36"/>
    </row>
    <row r="178" spans="1:26" s="37" customFormat="1" ht="18.95" customHeight="1" x14ac:dyDescent="0.2">
      <c r="A178" s="215">
        <v>199</v>
      </c>
      <c r="B178" s="215" t="s">
        <v>133</v>
      </c>
      <c r="C178" s="215" t="s">
        <v>296</v>
      </c>
      <c r="D178" s="216">
        <v>14.360383499999999</v>
      </c>
      <c r="E178" s="216">
        <v>10.009876139999999</v>
      </c>
      <c r="F178" s="216">
        <v>0</v>
      </c>
      <c r="G178" s="216">
        <v>0.69099716999999983</v>
      </c>
      <c r="H178" s="210">
        <f t="shared" si="12"/>
        <v>3.6595101900000002</v>
      </c>
      <c r="I178" s="210"/>
      <c r="J178" s="216">
        <v>11.055663406274405</v>
      </c>
      <c r="K178" s="216">
        <v>9.7362827453670633</v>
      </c>
      <c r="L178" s="216">
        <v>0</v>
      </c>
      <c r="M178" s="216">
        <v>0.80848530000000007</v>
      </c>
      <c r="N178" s="210">
        <f t="shared" si="13"/>
        <v>0.51089536090734189</v>
      </c>
      <c r="O178" s="210">
        <f t="shared" si="11"/>
        <v>-86.039242019234777</v>
      </c>
      <c r="P178" s="34">
        <v>4.0811961399999985</v>
      </c>
      <c r="Q178" s="34">
        <v>5.9286800000000008</v>
      </c>
      <c r="R178" s="35">
        <f t="shared" si="14"/>
        <v>10.009876139999999</v>
      </c>
      <c r="S178" s="34">
        <v>4.2382240700000002</v>
      </c>
      <c r="T178" s="34">
        <v>5.4980586753670639</v>
      </c>
      <c r="U178" s="35">
        <f t="shared" si="15"/>
        <v>9.7362827453670633</v>
      </c>
      <c r="V178" s="36"/>
      <c r="W178" s="36"/>
      <c r="X178" s="36"/>
      <c r="Y178" s="36"/>
      <c r="Z178" s="36"/>
    </row>
    <row r="179" spans="1:26" s="37" customFormat="1" ht="18.95" customHeight="1" x14ac:dyDescent="0.2">
      <c r="A179" s="215">
        <v>200</v>
      </c>
      <c r="B179" s="215" t="s">
        <v>221</v>
      </c>
      <c r="C179" s="215" t="s">
        <v>297</v>
      </c>
      <c r="D179" s="216">
        <v>42.399991</v>
      </c>
      <c r="E179" s="216">
        <v>26.843338729999996</v>
      </c>
      <c r="F179" s="216">
        <v>0</v>
      </c>
      <c r="G179" s="216">
        <v>4.6239388200000002</v>
      </c>
      <c r="H179" s="210">
        <f t="shared" si="12"/>
        <v>10.932713450000005</v>
      </c>
      <c r="I179" s="210"/>
      <c r="J179" s="216">
        <v>35.526725072097541</v>
      </c>
      <c r="K179" s="216">
        <v>25.774332865977975</v>
      </c>
      <c r="L179" s="216">
        <v>0</v>
      </c>
      <c r="M179" s="216">
        <v>7.0950054400000013</v>
      </c>
      <c r="N179" s="210">
        <f t="shared" si="13"/>
        <v>2.6573867661195649</v>
      </c>
      <c r="O179" s="210">
        <f t="shared" si="11"/>
        <v>-75.693255125793456</v>
      </c>
      <c r="P179" s="34">
        <v>13.013920229999997</v>
      </c>
      <c r="Q179" s="34">
        <v>13.829418499999999</v>
      </c>
      <c r="R179" s="35">
        <f t="shared" si="14"/>
        <v>26.843338729999996</v>
      </c>
      <c r="S179" s="34">
        <v>13.002125789999997</v>
      </c>
      <c r="T179" s="34">
        <v>12.772207075977978</v>
      </c>
      <c r="U179" s="35">
        <f t="shared" si="15"/>
        <v>25.774332865977975</v>
      </c>
      <c r="V179" s="36"/>
      <c r="W179" s="36"/>
      <c r="X179" s="36"/>
      <c r="Y179" s="36"/>
      <c r="Z179" s="36"/>
    </row>
    <row r="180" spans="1:26" s="37" customFormat="1" ht="18.95" customHeight="1" x14ac:dyDescent="0.2">
      <c r="A180" s="215">
        <v>201</v>
      </c>
      <c r="B180" s="215" t="s">
        <v>221</v>
      </c>
      <c r="C180" s="215" t="s">
        <v>298</v>
      </c>
      <c r="D180" s="216">
        <v>55.853016999999994</v>
      </c>
      <c r="E180" s="216">
        <v>32.416848729999998</v>
      </c>
      <c r="F180" s="216">
        <v>0</v>
      </c>
      <c r="G180" s="216">
        <v>12.486482109999999</v>
      </c>
      <c r="H180" s="210">
        <f t="shared" si="12"/>
        <v>10.949686159999997</v>
      </c>
      <c r="I180" s="210"/>
      <c r="J180" s="216">
        <v>61.013332031068309</v>
      </c>
      <c r="K180" s="216">
        <v>32.397362698629856</v>
      </c>
      <c r="L180" s="216">
        <v>0</v>
      </c>
      <c r="M180" s="216">
        <v>17.211043709999998</v>
      </c>
      <c r="N180" s="210">
        <f t="shared" si="13"/>
        <v>11.404925622438455</v>
      </c>
      <c r="O180" s="210">
        <f t="shared" si="11"/>
        <v>4.1575571736611128</v>
      </c>
      <c r="P180" s="34">
        <v>18.33278323</v>
      </c>
      <c r="Q180" s="34">
        <v>14.084065499999998</v>
      </c>
      <c r="R180" s="35">
        <f t="shared" si="14"/>
        <v>32.416848729999998</v>
      </c>
      <c r="S180" s="34">
        <v>18.228619689999999</v>
      </c>
      <c r="T180" s="34">
        <v>14.168743008629859</v>
      </c>
      <c r="U180" s="35">
        <f t="shared" si="15"/>
        <v>32.397362698629856</v>
      </c>
      <c r="V180" s="36"/>
      <c r="W180" s="36"/>
      <c r="X180" s="36"/>
      <c r="Y180" s="36"/>
      <c r="Z180" s="36"/>
    </row>
    <row r="181" spans="1:26" s="37" customFormat="1" ht="18.95" customHeight="1" x14ac:dyDescent="0.2">
      <c r="A181" s="215">
        <v>202</v>
      </c>
      <c r="B181" s="215" t="s">
        <v>221</v>
      </c>
      <c r="C181" s="215" t="s">
        <v>299</v>
      </c>
      <c r="D181" s="216">
        <v>66.092978000000002</v>
      </c>
      <c r="E181" s="216">
        <v>51.673819700000003</v>
      </c>
      <c r="F181" s="216">
        <v>0</v>
      </c>
      <c r="G181" s="216">
        <v>12.77651228</v>
      </c>
      <c r="H181" s="210">
        <f t="shared" si="12"/>
        <v>1.642646019999999</v>
      </c>
      <c r="I181" s="210"/>
      <c r="J181" s="216">
        <v>61.478868920066546</v>
      </c>
      <c r="K181" s="216">
        <v>42.57940375947701</v>
      </c>
      <c r="L181" s="216">
        <v>0</v>
      </c>
      <c r="M181" s="216">
        <v>16.615565770000003</v>
      </c>
      <c r="N181" s="210">
        <f t="shared" si="13"/>
        <v>2.2838993905895322</v>
      </c>
      <c r="O181" s="210">
        <f t="shared" si="11"/>
        <v>39.0378305966086</v>
      </c>
      <c r="P181" s="34">
        <v>32.053638200000002</v>
      </c>
      <c r="Q181" s="34">
        <v>19.620181500000001</v>
      </c>
      <c r="R181" s="35">
        <f t="shared" si="14"/>
        <v>51.673819700000003</v>
      </c>
      <c r="S181" s="34">
        <v>24.685747859999999</v>
      </c>
      <c r="T181" s="34">
        <v>17.893655899477011</v>
      </c>
      <c r="U181" s="35">
        <f t="shared" si="15"/>
        <v>42.57940375947701</v>
      </c>
      <c r="V181" s="36"/>
      <c r="W181" s="36"/>
      <c r="X181" s="36"/>
      <c r="Y181" s="36"/>
      <c r="Z181" s="36"/>
    </row>
    <row r="182" spans="1:26" s="37" customFormat="1" ht="18.95" customHeight="1" x14ac:dyDescent="0.2">
      <c r="A182" s="215">
        <v>203</v>
      </c>
      <c r="B182" s="215" t="s">
        <v>243</v>
      </c>
      <c r="C182" s="215" t="s">
        <v>300</v>
      </c>
      <c r="D182" s="216">
        <v>30.8885465</v>
      </c>
      <c r="E182" s="216">
        <v>19.830509710000001</v>
      </c>
      <c r="F182" s="216">
        <v>0</v>
      </c>
      <c r="G182" s="216">
        <v>1.0408445500000001</v>
      </c>
      <c r="H182" s="210">
        <f t="shared" si="12"/>
        <v>10.01719224</v>
      </c>
      <c r="I182" s="210"/>
      <c r="J182" s="216">
        <v>20.555299866727864</v>
      </c>
      <c r="K182" s="216">
        <v>19.112326961301829</v>
      </c>
      <c r="L182" s="216">
        <v>0</v>
      </c>
      <c r="M182" s="216">
        <v>1.03992781</v>
      </c>
      <c r="N182" s="210">
        <f t="shared" si="13"/>
        <v>0.40304509542603562</v>
      </c>
      <c r="O182" s="210">
        <f t="shared" si="11"/>
        <v>-95.976466401267388</v>
      </c>
      <c r="P182" s="34">
        <v>10.38352471</v>
      </c>
      <c r="Q182" s="34">
        <v>9.4469849999999997</v>
      </c>
      <c r="R182" s="35">
        <f t="shared" si="14"/>
        <v>19.830509710000001</v>
      </c>
      <c r="S182" s="34">
        <v>10.374379219999998</v>
      </c>
      <c r="T182" s="34">
        <v>8.7379477413018307</v>
      </c>
      <c r="U182" s="35">
        <f t="shared" si="15"/>
        <v>19.112326961301829</v>
      </c>
      <c r="V182" s="36"/>
      <c r="W182" s="36"/>
      <c r="X182" s="36"/>
      <c r="Y182" s="36"/>
      <c r="Z182" s="36"/>
    </row>
    <row r="183" spans="1:26" s="37" customFormat="1" ht="18.95" customHeight="1" x14ac:dyDescent="0.2">
      <c r="A183" s="215">
        <v>204</v>
      </c>
      <c r="B183" s="215" t="s">
        <v>221</v>
      </c>
      <c r="C183" s="215" t="s">
        <v>301</v>
      </c>
      <c r="D183" s="216">
        <v>56.651184500000006</v>
      </c>
      <c r="E183" s="216">
        <v>32.134334920000001</v>
      </c>
      <c r="F183" s="216">
        <v>0</v>
      </c>
      <c r="G183" s="216">
        <v>0.95433727000000002</v>
      </c>
      <c r="H183" s="210">
        <f t="shared" si="12"/>
        <v>23.562512310000006</v>
      </c>
      <c r="I183" s="210"/>
      <c r="J183" s="216">
        <v>32.120920341889224</v>
      </c>
      <c r="K183" s="216">
        <v>29.574620640283541</v>
      </c>
      <c r="L183" s="216">
        <v>0</v>
      </c>
      <c r="M183" s="216">
        <v>1.3282424399999999</v>
      </c>
      <c r="N183" s="210">
        <f t="shared" si="13"/>
        <v>1.2180572616056833</v>
      </c>
      <c r="O183" s="210">
        <f t="shared" si="11"/>
        <v>-94.830528911432182</v>
      </c>
      <c r="P183" s="34">
        <v>1.4148114199999999</v>
      </c>
      <c r="Q183" s="34">
        <v>30.719523499999998</v>
      </c>
      <c r="R183" s="35">
        <f t="shared" si="14"/>
        <v>32.134334920000001</v>
      </c>
      <c r="S183" s="34">
        <v>1.4067727300000001</v>
      </c>
      <c r="T183" s="34">
        <v>28.167847910283541</v>
      </c>
      <c r="U183" s="35">
        <f t="shared" si="15"/>
        <v>29.574620640283541</v>
      </c>
      <c r="V183" s="36"/>
      <c r="W183" s="36"/>
      <c r="X183" s="36"/>
      <c r="Y183" s="36"/>
      <c r="Z183" s="36"/>
    </row>
    <row r="184" spans="1:26" s="37" customFormat="1" ht="18.95" customHeight="1" x14ac:dyDescent="0.2">
      <c r="A184" s="215">
        <v>205</v>
      </c>
      <c r="B184" s="215" t="s">
        <v>182</v>
      </c>
      <c r="C184" s="215" t="s">
        <v>302</v>
      </c>
      <c r="D184" s="216">
        <v>1748.4086124999999</v>
      </c>
      <c r="E184" s="216">
        <v>22.700859459999997</v>
      </c>
      <c r="F184" s="216">
        <v>0</v>
      </c>
      <c r="G184" s="216">
        <v>1.6712716700000001</v>
      </c>
      <c r="H184" s="210">
        <f t="shared" si="12"/>
        <v>1724.03648137</v>
      </c>
      <c r="I184" s="210"/>
      <c r="J184" s="216">
        <v>985.80125043999999</v>
      </c>
      <c r="K184" s="216">
        <v>24.105995703000001</v>
      </c>
      <c r="L184" s="216">
        <v>0</v>
      </c>
      <c r="M184" s="216">
        <v>2.3036376000000001</v>
      </c>
      <c r="N184" s="210">
        <f t="shared" si="13"/>
        <v>959.39161713700003</v>
      </c>
      <c r="O184" s="210">
        <f t="shared" si="11"/>
        <v>-44.3520118336114</v>
      </c>
      <c r="P184" s="34">
        <v>2.4537784600000001</v>
      </c>
      <c r="Q184" s="34">
        <v>20.247080999999998</v>
      </c>
      <c r="R184" s="35">
        <f t="shared" si="14"/>
        <v>22.700859459999997</v>
      </c>
      <c r="S184" s="34">
        <v>2.43983653</v>
      </c>
      <c r="T184" s="34">
        <v>21.666159173</v>
      </c>
      <c r="U184" s="35">
        <f t="shared" si="15"/>
        <v>24.105995703000001</v>
      </c>
      <c r="V184" s="36"/>
      <c r="W184" s="36"/>
      <c r="X184" s="36"/>
      <c r="Y184" s="36"/>
      <c r="Z184" s="36"/>
    </row>
    <row r="185" spans="1:26" s="37" customFormat="1" ht="18.95" customHeight="1" x14ac:dyDescent="0.2">
      <c r="A185" s="215">
        <v>206</v>
      </c>
      <c r="B185" s="215" t="s">
        <v>239</v>
      </c>
      <c r="C185" s="215" t="s">
        <v>303</v>
      </c>
      <c r="D185" s="216">
        <v>0</v>
      </c>
      <c r="E185" s="216">
        <v>0</v>
      </c>
      <c r="F185" s="216">
        <v>0</v>
      </c>
      <c r="G185" s="216">
        <v>0</v>
      </c>
      <c r="H185" s="210">
        <f t="shared" si="12"/>
        <v>0</v>
      </c>
      <c r="I185" s="210"/>
      <c r="J185" s="216">
        <v>0</v>
      </c>
      <c r="K185" s="216">
        <v>0</v>
      </c>
      <c r="L185" s="216">
        <v>0</v>
      </c>
      <c r="M185" s="216">
        <v>0</v>
      </c>
      <c r="N185" s="210">
        <f t="shared" si="13"/>
        <v>0</v>
      </c>
      <c r="O185" s="210" t="str">
        <f t="shared" si="11"/>
        <v>N.A.</v>
      </c>
      <c r="P185" s="34">
        <v>0</v>
      </c>
      <c r="Q185" s="34">
        <v>0</v>
      </c>
      <c r="R185" s="35">
        <f t="shared" si="14"/>
        <v>0</v>
      </c>
      <c r="S185" s="34">
        <v>0</v>
      </c>
      <c r="T185" s="34">
        <v>0</v>
      </c>
      <c r="U185" s="35">
        <f t="shared" si="15"/>
        <v>0</v>
      </c>
      <c r="V185" s="36"/>
      <c r="W185" s="36"/>
      <c r="X185" s="36"/>
      <c r="Y185" s="36"/>
      <c r="Z185" s="36"/>
    </row>
    <row r="186" spans="1:26" s="37" customFormat="1" ht="18.95" customHeight="1" x14ac:dyDescent="0.2">
      <c r="A186" s="215">
        <v>207</v>
      </c>
      <c r="B186" s="215" t="s">
        <v>239</v>
      </c>
      <c r="C186" s="215" t="s">
        <v>304</v>
      </c>
      <c r="D186" s="216">
        <v>23.345619500000005</v>
      </c>
      <c r="E186" s="216">
        <v>20.666897410000001</v>
      </c>
      <c r="F186" s="216">
        <v>0</v>
      </c>
      <c r="G186" s="216">
        <v>0.85206977999999989</v>
      </c>
      <c r="H186" s="210">
        <f t="shared" si="12"/>
        <v>1.8266523100000045</v>
      </c>
      <c r="I186" s="210"/>
      <c r="J186" s="216">
        <v>21.142253629726309</v>
      </c>
      <c r="K186" s="216">
        <v>19.216619084241483</v>
      </c>
      <c r="L186" s="216">
        <v>0</v>
      </c>
      <c r="M186" s="216">
        <v>1.1189236899999999</v>
      </c>
      <c r="N186" s="210">
        <f t="shared" si="13"/>
        <v>0.80671085548482591</v>
      </c>
      <c r="O186" s="210">
        <f t="shared" si="11"/>
        <v>-55.83664986114276</v>
      </c>
      <c r="P186" s="34">
        <v>2.7630974099999999</v>
      </c>
      <c r="Q186" s="34">
        <v>17.9038</v>
      </c>
      <c r="R186" s="35">
        <f t="shared" si="14"/>
        <v>20.666897410000001</v>
      </c>
      <c r="S186" s="34">
        <v>2.7558424799999992</v>
      </c>
      <c r="T186" s="34">
        <v>16.460776604241484</v>
      </c>
      <c r="U186" s="35">
        <f t="shared" si="15"/>
        <v>19.216619084241483</v>
      </c>
      <c r="V186" s="36"/>
      <c r="W186" s="36"/>
      <c r="X186" s="36"/>
      <c r="Y186" s="36"/>
      <c r="Z186" s="36"/>
    </row>
    <row r="187" spans="1:26" s="37" customFormat="1" ht="18.95" customHeight="1" x14ac:dyDescent="0.2">
      <c r="A187" s="215">
        <v>208</v>
      </c>
      <c r="B187" s="215" t="s">
        <v>133</v>
      </c>
      <c r="C187" s="215" t="s">
        <v>305</v>
      </c>
      <c r="D187" s="216">
        <v>20.636153</v>
      </c>
      <c r="E187" s="216">
        <v>12.649559650000002</v>
      </c>
      <c r="F187" s="216">
        <v>0</v>
      </c>
      <c r="G187" s="216">
        <v>0.72817602999999986</v>
      </c>
      <c r="H187" s="210">
        <f t="shared" si="12"/>
        <v>7.2584173199999977</v>
      </c>
      <c r="I187" s="210"/>
      <c r="J187" s="216">
        <v>13.25528556913509</v>
      </c>
      <c r="K187" s="216">
        <v>12.26784322895597</v>
      </c>
      <c r="L187" s="216">
        <v>0</v>
      </c>
      <c r="M187" s="216">
        <v>0.72753478000000016</v>
      </c>
      <c r="N187" s="210">
        <f t="shared" si="13"/>
        <v>0.25990756017911998</v>
      </c>
      <c r="O187" s="210">
        <f t="shared" si="11"/>
        <v>-96.419225449286785</v>
      </c>
      <c r="P187" s="34">
        <v>7.2643281500000016</v>
      </c>
      <c r="Q187" s="34">
        <v>5.3852315000000006</v>
      </c>
      <c r="R187" s="35">
        <f t="shared" si="14"/>
        <v>12.649559650000002</v>
      </c>
      <c r="S187" s="34">
        <v>7.2579299500000012</v>
      </c>
      <c r="T187" s="34">
        <v>5.0099132789559686</v>
      </c>
      <c r="U187" s="35">
        <f t="shared" si="15"/>
        <v>12.26784322895597</v>
      </c>
      <c r="V187" s="36"/>
      <c r="W187" s="36"/>
      <c r="X187" s="36"/>
      <c r="Y187" s="36"/>
      <c r="Z187" s="36"/>
    </row>
    <row r="188" spans="1:26" s="37" customFormat="1" ht="18.95" customHeight="1" x14ac:dyDescent="0.2">
      <c r="A188" s="215">
        <v>209</v>
      </c>
      <c r="B188" s="215" t="s">
        <v>133</v>
      </c>
      <c r="C188" s="215" t="s">
        <v>306</v>
      </c>
      <c r="D188" s="216">
        <v>328.11978699999997</v>
      </c>
      <c r="E188" s="216">
        <v>70.13583749</v>
      </c>
      <c r="F188" s="216">
        <v>0</v>
      </c>
      <c r="G188" s="216">
        <v>6.9157309756254435</v>
      </c>
      <c r="H188" s="210">
        <f t="shared" si="12"/>
        <v>251.06821853437455</v>
      </c>
      <c r="I188" s="210"/>
      <c r="J188" s="216">
        <v>37.440419774205765</v>
      </c>
      <c r="K188" s="216">
        <v>28.072422002162504</v>
      </c>
      <c r="L188" s="216">
        <v>0</v>
      </c>
      <c r="M188" s="216">
        <v>8.0456366000000017</v>
      </c>
      <c r="N188" s="210">
        <f t="shared" si="13"/>
        <v>1.3223611720432586</v>
      </c>
      <c r="O188" s="210">
        <f t="shared" si="11"/>
        <v>-99.473306028233026</v>
      </c>
      <c r="P188" s="34">
        <v>15.58519399</v>
      </c>
      <c r="Q188" s="34">
        <v>54.5506435</v>
      </c>
      <c r="R188" s="35">
        <f t="shared" si="14"/>
        <v>70.13583749</v>
      </c>
      <c r="S188" s="34">
        <v>13.747303540000003</v>
      </c>
      <c r="T188" s="34">
        <v>14.325118462162504</v>
      </c>
      <c r="U188" s="35">
        <f t="shared" si="15"/>
        <v>28.072422002162504</v>
      </c>
      <c r="V188" s="36"/>
      <c r="W188" s="36"/>
      <c r="X188" s="36"/>
      <c r="Y188" s="36"/>
      <c r="Z188" s="36"/>
    </row>
    <row r="189" spans="1:26" s="37" customFormat="1" ht="18.95" customHeight="1" x14ac:dyDescent="0.2">
      <c r="A189" s="215">
        <v>210</v>
      </c>
      <c r="B189" s="215" t="s">
        <v>221</v>
      </c>
      <c r="C189" s="215" t="s">
        <v>307</v>
      </c>
      <c r="D189" s="216">
        <v>87.306404999999998</v>
      </c>
      <c r="E189" s="216">
        <v>81.786130049999997</v>
      </c>
      <c r="F189" s="216">
        <v>0</v>
      </c>
      <c r="G189" s="216">
        <v>2.4498903200000006</v>
      </c>
      <c r="H189" s="210">
        <f t="shared" si="12"/>
        <v>3.0703846300000004</v>
      </c>
      <c r="I189" s="210"/>
      <c r="J189" s="216">
        <v>81.686326498559595</v>
      </c>
      <c r="K189" s="216">
        <v>75.296171812509385</v>
      </c>
      <c r="L189" s="216">
        <v>0</v>
      </c>
      <c r="M189" s="216">
        <v>3.4159129899999998</v>
      </c>
      <c r="N189" s="210">
        <f t="shared" si="13"/>
        <v>2.9742416960502096</v>
      </c>
      <c r="O189" s="210">
        <f t="shared" si="11"/>
        <v>-3.1312993496124548</v>
      </c>
      <c r="P189" s="34">
        <v>3.6385470500000001</v>
      </c>
      <c r="Q189" s="34">
        <v>78.147582999999997</v>
      </c>
      <c r="R189" s="35">
        <f t="shared" si="14"/>
        <v>81.786130049999997</v>
      </c>
      <c r="S189" s="34">
        <v>3.61787349</v>
      </c>
      <c r="T189" s="34">
        <v>71.678298322509391</v>
      </c>
      <c r="U189" s="35">
        <f t="shared" si="15"/>
        <v>75.296171812509385</v>
      </c>
      <c r="V189" s="36"/>
      <c r="W189" s="36"/>
      <c r="X189" s="36"/>
      <c r="Y189" s="36"/>
      <c r="Z189" s="36"/>
    </row>
    <row r="190" spans="1:26" s="37" customFormat="1" ht="18.95" customHeight="1" x14ac:dyDescent="0.2">
      <c r="A190" s="215">
        <v>211</v>
      </c>
      <c r="B190" s="215" t="s">
        <v>221</v>
      </c>
      <c r="C190" s="215" t="s">
        <v>308</v>
      </c>
      <c r="D190" s="216">
        <v>33.197404499999998</v>
      </c>
      <c r="E190" s="216">
        <v>22.344989740000003</v>
      </c>
      <c r="F190" s="216">
        <v>0</v>
      </c>
      <c r="G190" s="216">
        <v>6.6377121700000004</v>
      </c>
      <c r="H190" s="210">
        <f t="shared" si="12"/>
        <v>4.2147025899999946</v>
      </c>
      <c r="I190" s="210"/>
      <c r="J190" s="216">
        <v>30.619181941668543</v>
      </c>
      <c r="K190" s="216">
        <v>18.668828244577</v>
      </c>
      <c r="L190" s="216">
        <v>0</v>
      </c>
      <c r="M190" s="216">
        <v>8.4088011099999989</v>
      </c>
      <c r="N190" s="210">
        <f t="shared" si="13"/>
        <v>3.5415525870915445</v>
      </c>
      <c r="O190" s="210">
        <f t="shared" si="11"/>
        <v>-15.971471023972084</v>
      </c>
      <c r="P190" s="34">
        <v>11.45982624</v>
      </c>
      <c r="Q190" s="34">
        <v>10.885163500000001</v>
      </c>
      <c r="R190" s="35">
        <f t="shared" si="14"/>
        <v>22.344989740000003</v>
      </c>
      <c r="S190" s="34">
        <v>8.3792209599999996</v>
      </c>
      <c r="T190" s="34">
        <v>10.289607284577002</v>
      </c>
      <c r="U190" s="35">
        <f t="shared" si="15"/>
        <v>18.668828244577</v>
      </c>
      <c r="V190" s="36"/>
      <c r="W190" s="36"/>
      <c r="X190" s="36"/>
      <c r="Y190" s="36"/>
      <c r="Z190" s="36"/>
    </row>
    <row r="191" spans="1:26" s="37" customFormat="1" ht="18.95" customHeight="1" x14ac:dyDescent="0.2">
      <c r="A191" s="215">
        <v>212</v>
      </c>
      <c r="B191" s="215" t="s">
        <v>133</v>
      </c>
      <c r="C191" s="215" t="s">
        <v>309</v>
      </c>
      <c r="D191" s="216">
        <v>571.87285099999997</v>
      </c>
      <c r="E191" s="216">
        <v>2.2903905</v>
      </c>
      <c r="F191" s="216">
        <v>0</v>
      </c>
      <c r="G191" s="216">
        <v>0</v>
      </c>
      <c r="H191" s="210">
        <f t="shared" si="12"/>
        <v>569.58246050000002</v>
      </c>
      <c r="I191" s="210"/>
      <c r="J191" s="216">
        <v>0</v>
      </c>
      <c r="K191" s="216">
        <v>0</v>
      </c>
      <c r="L191" s="216">
        <v>0</v>
      </c>
      <c r="M191" s="216">
        <v>0</v>
      </c>
      <c r="N191" s="210">
        <f t="shared" si="13"/>
        <v>0</v>
      </c>
      <c r="O191" s="210" t="str">
        <f t="shared" si="11"/>
        <v>N.A.</v>
      </c>
      <c r="P191" s="34">
        <v>0</v>
      </c>
      <c r="Q191" s="34">
        <v>2.2903905</v>
      </c>
      <c r="R191" s="35">
        <f t="shared" si="14"/>
        <v>2.2903905</v>
      </c>
      <c r="S191" s="34">
        <v>0</v>
      </c>
      <c r="T191" s="34">
        <v>0</v>
      </c>
      <c r="U191" s="35">
        <f t="shared" si="15"/>
        <v>0</v>
      </c>
      <c r="V191" s="36"/>
      <c r="W191" s="36"/>
      <c r="X191" s="36"/>
      <c r="Y191" s="36"/>
      <c r="Z191" s="36"/>
    </row>
    <row r="192" spans="1:26" s="37" customFormat="1" ht="18.95" customHeight="1" x14ac:dyDescent="0.2">
      <c r="A192" s="215">
        <v>213</v>
      </c>
      <c r="B192" s="215" t="s">
        <v>133</v>
      </c>
      <c r="C192" s="215" t="s">
        <v>310</v>
      </c>
      <c r="D192" s="216">
        <v>105.29916599999999</v>
      </c>
      <c r="E192" s="216">
        <v>30.477843679999999</v>
      </c>
      <c r="F192" s="216">
        <v>0</v>
      </c>
      <c r="G192" s="216">
        <v>12.749964159999998</v>
      </c>
      <c r="H192" s="210">
        <f t="shared" si="12"/>
        <v>62.071358159999981</v>
      </c>
      <c r="I192" s="210"/>
      <c r="J192" s="216">
        <v>58.539036406279351</v>
      </c>
      <c r="K192" s="216">
        <v>37.710365559489553</v>
      </c>
      <c r="L192" s="216">
        <v>0</v>
      </c>
      <c r="M192" s="216">
        <v>17.033787779999997</v>
      </c>
      <c r="N192" s="210">
        <f t="shared" si="13"/>
        <v>3.7948830667898008</v>
      </c>
      <c r="O192" s="210">
        <f t="shared" si="11"/>
        <v>-93.886257399092486</v>
      </c>
      <c r="P192" s="34">
        <v>21.58733668</v>
      </c>
      <c r="Q192" s="34">
        <v>8.8905070000000013</v>
      </c>
      <c r="R192" s="35">
        <f t="shared" si="14"/>
        <v>30.477843679999999</v>
      </c>
      <c r="S192" s="34">
        <v>27.26897142</v>
      </c>
      <c r="T192" s="34">
        <v>10.441394139489553</v>
      </c>
      <c r="U192" s="35">
        <f t="shared" si="15"/>
        <v>37.710365559489553</v>
      </c>
      <c r="V192" s="36"/>
      <c r="W192" s="36"/>
      <c r="X192" s="36"/>
      <c r="Y192" s="36"/>
      <c r="Z192" s="36"/>
    </row>
    <row r="193" spans="1:26" s="37" customFormat="1" ht="18.95" customHeight="1" x14ac:dyDescent="0.2">
      <c r="A193" s="215">
        <v>214</v>
      </c>
      <c r="B193" s="215" t="s">
        <v>133</v>
      </c>
      <c r="C193" s="215" t="s">
        <v>311</v>
      </c>
      <c r="D193" s="216">
        <v>626.16402700000003</v>
      </c>
      <c r="E193" s="216">
        <v>90.226558159999996</v>
      </c>
      <c r="F193" s="216">
        <v>0</v>
      </c>
      <c r="G193" s="216">
        <v>14.122881048495328</v>
      </c>
      <c r="H193" s="210">
        <f t="shared" si="12"/>
        <v>521.81458779150478</v>
      </c>
      <c r="I193" s="210"/>
      <c r="J193" s="216">
        <v>108.87824018949607</v>
      </c>
      <c r="K193" s="216">
        <v>45.816929806050943</v>
      </c>
      <c r="L193" s="216">
        <v>0</v>
      </c>
      <c r="M193" s="216">
        <v>17.707851870000002</v>
      </c>
      <c r="N193" s="210">
        <f t="shared" si="13"/>
        <v>45.353458513445119</v>
      </c>
      <c r="O193" s="210">
        <f t="shared" si="11"/>
        <v>-91.308510805457502</v>
      </c>
      <c r="P193" s="34">
        <v>48.674576160000001</v>
      </c>
      <c r="Q193" s="34">
        <v>41.551982000000002</v>
      </c>
      <c r="R193" s="35">
        <f t="shared" si="14"/>
        <v>90.226558159999996</v>
      </c>
      <c r="S193" s="34">
        <v>37.274387700000005</v>
      </c>
      <c r="T193" s="34">
        <v>8.5425421060509379</v>
      </c>
      <c r="U193" s="35">
        <f t="shared" si="15"/>
        <v>45.816929806050943</v>
      </c>
      <c r="V193" s="36"/>
      <c r="W193" s="36"/>
      <c r="X193" s="36"/>
      <c r="Y193" s="36"/>
      <c r="Z193" s="36"/>
    </row>
    <row r="194" spans="1:26" s="37" customFormat="1" ht="18.95" customHeight="1" x14ac:dyDescent="0.2">
      <c r="A194" s="215">
        <v>215</v>
      </c>
      <c r="B194" s="215" t="s">
        <v>221</v>
      </c>
      <c r="C194" s="215" t="s">
        <v>312</v>
      </c>
      <c r="D194" s="216">
        <v>76.870434500000002</v>
      </c>
      <c r="E194" s="216">
        <v>45.749580909999999</v>
      </c>
      <c r="F194" s="216">
        <v>0</v>
      </c>
      <c r="G194" s="216">
        <v>9.6385800099999983</v>
      </c>
      <c r="H194" s="210">
        <f t="shared" si="12"/>
        <v>21.482273580000005</v>
      </c>
      <c r="I194" s="210"/>
      <c r="J194" s="216">
        <v>56.397650818572217</v>
      </c>
      <c r="K194" s="216">
        <v>32.619661494634158</v>
      </c>
      <c r="L194" s="216">
        <v>0</v>
      </c>
      <c r="M194" s="216">
        <v>12.045043870000001</v>
      </c>
      <c r="N194" s="210">
        <f t="shared" si="13"/>
        <v>11.732945453938058</v>
      </c>
      <c r="O194" s="210">
        <f t="shared" si="11"/>
        <v>-45.3831299082727</v>
      </c>
      <c r="P194" s="34">
        <v>30.584324409999997</v>
      </c>
      <c r="Q194" s="34">
        <v>15.1652565</v>
      </c>
      <c r="R194" s="35">
        <f t="shared" si="14"/>
        <v>45.749580909999999</v>
      </c>
      <c r="S194" s="34">
        <v>23.047254789999997</v>
      </c>
      <c r="T194" s="34">
        <v>9.5724067046341652</v>
      </c>
      <c r="U194" s="35">
        <f t="shared" si="15"/>
        <v>32.619661494634158</v>
      </c>
      <c r="V194" s="36"/>
      <c r="W194" s="36"/>
      <c r="X194" s="36"/>
      <c r="Y194" s="36"/>
      <c r="Z194" s="36"/>
    </row>
    <row r="195" spans="1:26" s="37" customFormat="1" ht="18.95" customHeight="1" x14ac:dyDescent="0.2">
      <c r="A195" s="215">
        <v>216</v>
      </c>
      <c r="B195" s="215" t="s">
        <v>198</v>
      </c>
      <c r="C195" s="215" t="s">
        <v>313</v>
      </c>
      <c r="D195" s="216">
        <v>544.63080300000001</v>
      </c>
      <c r="E195" s="216">
        <v>1.8779319000000001</v>
      </c>
      <c r="F195" s="216">
        <v>0</v>
      </c>
      <c r="G195" s="216">
        <v>34.120811340000003</v>
      </c>
      <c r="H195" s="210">
        <f t="shared" si="12"/>
        <v>508.63205976</v>
      </c>
      <c r="I195" s="210"/>
      <c r="J195" s="216">
        <v>945.66032229700295</v>
      </c>
      <c r="K195" s="216">
        <v>132.64108823000001</v>
      </c>
      <c r="L195" s="216">
        <v>0</v>
      </c>
      <c r="M195" s="216">
        <v>62.687731769999992</v>
      </c>
      <c r="N195" s="210">
        <f t="shared" si="13"/>
        <v>750.33150229700288</v>
      </c>
      <c r="O195" s="210">
        <f t="shared" si="11"/>
        <v>47.519506074990574</v>
      </c>
      <c r="P195" s="34">
        <v>1.8779319000000001</v>
      </c>
      <c r="Q195" s="34">
        <v>0</v>
      </c>
      <c r="R195" s="35">
        <f t="shared" si="14"/>
        <v>1.8779319000000001</v>
      </c>
      <c r="S195" s="34">
        <v>132.64108823000001</v>
      </c>
      <c r="T195" s="34">
        <v>0</v>
      </c>
      <c r="U195" s="35">
        <f t="shared" si="15"/>
        <v>132.64108823000001</v>
      </c>
      <c r="V195" s="36"/>
      <c r="W195" s="36"/>
      <c r="X195" s="36"/>
      <c r="Y195" s="36"/>
      <c r="Z195" s="36"/>
    </row>
    <row r="196" spans="1:26" s="37" customFormat="1" ht="18.95" customHeight="1" x14ac:dyDescent="0.2">
      <c r="A196" s="215">
        <v>217</v>
      </c>
      <c r="B196" s="215" t="s">
        <v>198</v>
      </c>
      <c r="C196" s="215" t="s">
        <v>314</v>
      </c>
      <c r="D196" s="216">
        <v>1591.464639</v>
      </c>
      <c r="E196" s="216">
        <v>64.904897960000014</v>
      </c>
      <c r="F196" s="216">
        <v>0</v>
      </c>
      <c r="G196" s="216">
        <v>20.965836870000004</v>
      </c>
      <c r="H196" s="210">
        <f t="shared" si="12"/>
        <v>1505.5939041700001</v>
      </c>
      <c r="I196" s="210"/>
      <c r="J196" s="216">
        <v>2432.3769138600001</v>
      </c>
      <c r="K196" s="216">
        <v>58.632163760000005</v>
      </c>
      <c r="L196" s="216">
        <v>0</v>
      </c>
      <c r="M196" s="216">
        <v>41.318240779999996</v>
      </c>
      <c r="N196" s="210">
        <f t="shared" si="13"/>
        <v>2332.4265093200002</v>
      </c>
      <c r="O196" s="210">
        <f t="shared" si="11"/>
        <v>54.917371999178897</v>
      </c>
      <c r="P196" s="34">
        <v>64.904897960000014</v>
      </c>
      <c r="Q196" s="34">
        <v>0</v>
      </c>
      <c r="R196" s="35">
        <f t="shared" si="14"/>
        <v>64.904897960000014</v>
      </c>
      <c r="S196" s="34">
        <v>58.632163760000005</v>
      </c>
      <c r="T196" s="34">
        <v>0</v>
      </c>
      <c r="U196" s="35">
        <f t="shared" si="15"/>
        <v>58.632163760000005</v>
      </c>
      <c r="V196" s="36"/>
      <c r="W196" s="36"/>
      <c r="X196" s="36"/>
      <c r="Y196" s="36"/>
      <c r="Z196" s="36"/>
    </row>
    <row r="197" spans="1:26" s="37" customFormat="1" ht="18.95" customHeight="1" x14ac:dyDescent="0.2">
      <c r="A197" s="215">
        <v>218</v>
      </c>
      <c r="B197" s="215" t="s">
        <v>129</v>
      </c>
      <c r="C197" s="215" t="s">
        <v>315</v>
      </c>
      <c r="D197" s="216">
        <v>45.4980355</v>
      </c>
      <c r="E197" s="216">
        <v>44.45172256</v>
      </c>
      <c r="F197" s="216">
        <v>0</v>
      </c>
      <c r="G197" s="216">
        <v>0.21362576000000003</v>
      </c>
      <c r="H197" s="210">
        <f t="shared" si="12"/>
        <v>0.83268717999999997</v>
      </c>
      <c r="I197" s="210"/>
      <c r="J197" s="216">
        <v>41.724967304647066</v>
      </c>
      <c r="K197" s="216">
        <v>40.612374460830452</v>
      </c>
      <c r="L197" s="216">
        <v>0</v>
      </c>
      <c r="M197" s="216">
        <v>0.29445622999999999</v>
      </c>
      <c r="N197" s="210">
        <f t="shared" si="13"/>
        <v>0.81813661381661418</v>
      </c>
      <c r="O197" s="210">
        <f t="shared" si="11"/>
        <v>-1.7474228657376225</v>
      </c>
      <c r="P197" s="34">
        <v>0.31364755999999999</v>
      </c>
      <c r="Q197" s="34">
        <v>44.138075000000001</v>
      </c>
      <c r="R197" s="35">
        <f t="shared" si="14"/>
        <v>44.45172256</v>
      </c>
      <c r="S197" s="34">
        <v>0.31186547000000003</v>
      </c>
      <c r="T197" s="34">
        <v>40.300508990830451</v>
      </c>
      <c r="U197" s="35">
        <f t="shared" si="15"/>
        <v>40.612374460830452</v>
      </c>
      <c r="V197" s="36"/>
      <c r="W197" s="36"/>
      <c r="X197" s="36"/>
      <c r="Y197" s="36"/>
      <c r="Z197" s="36"/>
    </row>
    <row r="198" spans="1:26" s="37" customFormat="1" ht="18.95" customHeight="1" x14ac:dyDescent="0.2">
      <c r="A198" s="215">
        <v>219</v>
      </c>
      <c r="B198" s="215" t="s">
        <v>221</v>
      </c>
      <c r="C198" s="215" t="s">
        <v>316</v>
      </c>
      <c r="D198" s="216">
        <v>17.141538000000001</v>
      </c>
      <c r="E198" s="216">
        <v>7.1290975999999997</v>
      </c>
      <c r="F198" s="216">
        <v>0</v>
      </c>
      <c r="G198" s="216">
        <v>4.8556375200000002</v>
      </c>
      <c r="H198" s="210">
        <f t="shared" si="12"/>
        <v>5.1568028800000008</v>
      </c>
      <c r="I198" s="210"/>
      <c r="J198" s="216">
        <v>21.918914561978475</v>
      </c>
      <c r="K198" s="216">
        <v>7.4996611675040805</v>
      </c>
      <c r="L198" s="216">
        <v>0</v>
      </c>
      <c r="M198" s="216">
        <v>6.6928850200000003</v>
      </c>
      <c r="N198" s="210">
        <f t="shared" si="13"/>
        <v>7.7263683744743954</v>
      </c>
      <c r="O198" s="210">
        <f t="shared" si="11"/>
        <v>49.828654580537204</v>
      </c>
      <c r="P198" s="34">
        <v>7.1290975999999997</v>
      </c>
      <c r="Q198" s="34">
        <v>0</v>
      </c>
      <c r="R198" s="35">
        <f t="shared" si="14"/>
        <v>7.1290975999999997</v>
      </c>
      <c r="S198" s="34">
        <v>7.0885913600000006</v>
      </c>
      <c r="T198" s="34">
        <v>0.41106980750407957</v>
      </c>
      <c r="U198" s="35">
        <f t="shared" si="15"/>
        <v>7.4996611675040805</v>
      </c>
      <c r="V198" s="36"/>
      <c r="W198" s="36"/>
      <c r="X198" s="36"/>
      <c r="Y198" s="36"/>
      <c r="Z198" s="36"/>
    </row>
    <row r="199" spans="1:26" s="37" customFormat="1" ht="18.95" customHeight="1" x14ac:dyDescent="0.2">
      <c r="A199" s="215">
        <v>222</v>
      </c>
      <c r="B199" s="215" t="s">
        <v>119</v>
      </c>
      <c r="C199" s="215" t="s">
        <v>317</v>
      </c>
      <c r="D199" s="216">
        <v>7252.6209364999986</v>
      </c>
      <c r="E199" s="216">
        <v>1563.0459813599998</v>
      </c>
      <c r="F199" s="216">
        <v>0</v>
      </c>
      <c r="G199" s="216">
        <v>79.661220760000006</v>
      </c>
      <c r="H199" s="210">
        <f t="shared" si="12"/>
        <v>5609.9137343799985</v>
      </c>
      <c r="I199" s="210"/>
      <c r="J199" s="216">
        <v>2803.4101874654016</v>
      </c>
      <c r="K199" s="216">
        <v>1316.892099005358</v>
      </c>
      <c r="L199" s="216">
        <v>0</v>
      </c>
      <c r="M199" s="216">
        <v>160.3266357</v>
      </c>
      <c r="N199" s="210">
        <f t="shared" si="13"/>
        <v>1326.1914527600436</v>
      </c>
      <c r="O199" s="210">
        <f t="shared" si="11"/>
        <v>-76.359860141296579</v>
      </c>
      <c r="P199" s="34">
        <v>214.33782986</v>
      </c>
      <c r="Q199" s="34">
        <v>1348.7081514999998</v>
      </c>
      <c r="R199" s="35">
        <f t="shared" si="14"/>
        <v>1563.0459813599998</v>
      </c>
      <c r="S199" s="34">
        <v>567.67101370000012</v>
      </c>
      <c r="T199" s="34">
        <v>749.22108530535786</v>
      </c>
      <c r="U199" s="35">
        <f t="shared" si="15"/>
        <v>1316.892099005358</v>
      </c>
      <c r="V199" s="36"/>
      <c r="W199" s="36"/>
      <c r="X199" s="36"/>
      <c r="Y199" s="36"/>
      <c r="Z199" s="36"/>
    </row>
    <row r="200" spans="1:26" s="37" customFormat="1" ht="18.95" customHeight="1" x14ac:dyDescent="0.2">
      <c r="A200" s="215">
        <v>223</v>
      </c>
      <c r="B200" s="215" t="s">
        <v>129</v>
      </c>
      <c r="C200" s="215" t="s">
        <v>318</v>
      </c>
      <c r="D200" s="216">
        <v>0</v>
      </c>
      <c r="E200" s="216">
        <v>0</v>
      </c>
      <c r="F200" s="216">
        <v>0</v>
      </c>
      <c r="G200" s="216">
        <v>0</v>
      </c>
      <c r="H200" s="210">
        <f t="shared" si="12"/>
        <v>0</v>
      </c>
      <c r="I200" s="210"/>
      <c r="J200" s="216">
        <v>0</v>
      </c>
      <c r="K200" s="216">
        <v>0</v>
      </c>
      <c r="L200" s="216">
        <v>0</v>
      </c>
      <c r="M200" s="216">
        <v>0</v>
      </c>
      <c r="N200" s="210">
        <f t="shared" si="13"/>
        <v>0</v>
      </c>
      <c r="O200" s="210" t="str">
        <f t="shared" si="11"/>
        <v>N.A.</v>
      </c>
      <c r="P200" s="34">
        <v>0</v>
      </c>
      <c r="Q200" s="34">
        <v>0</v>
      </c>
      <c r="R200" s="35">
        <f t="shared" si="14"/>
        <v>0</v>
      </c>
      <c r="S200" s="34">
        <v>0</v>
      </c>
      <c r="T200" s="34">
        <v>0</v>
      </c>
      <c r="U200" s="35">
        <f t="shared" si="15"/>
        <v>0</v>
      </c>
      <c r="V200" s="36"/>
      <c r="W200" s="36"/>
      <c r="X200" s="36"/>
      <c r="Y200" s="36"/>
      <c r="Z200" s="36"/>
    </row>
    <row r="201" spans="1:26" s="37" customFormat="1" ht="18.95" customHeight="1" x14ac:dyDescent="0.2">
      <c r="A201" s="215">
        <v>225</v>
      </c>
      <c r="B201" s="215" t="s">
        <v>129</v>
      </c>
      <c r="C201" s="215" t="s">
        <v>319</v>
      </c>
      <c r="D201" s="216">
        <v>0</v>
      </c>
      <c r="E201" s="216">
        <v>0</v>
      </c>
      <c r="F201" s="216">
        <v>0</v>
      </c>
      <c r="G201" s="216">
        <v>0</v>
      </c>
      <c r="H201" s="210">
        <f t="shared" si="12"/>
        <v>0</v>
      </c>
      <c r="I201" s="210"/>
      <c r="J201" s="216">
        <v>1.8077846121576995</v>
      </c>
      <c r="K201" s="216">
        <v>0.17710971505656808</v>
      </c>
      <c r="L201" s="216">
        <v>0</v>
      </c>
      <c r="M201" s="216">
        <v>0</v>
      </c>
      <c r="N201" s="210">
        <f t="shared" si="13"/>
        <v>1.6306748971011313</v>
      </c>
      <c r="O201" s="210" t="str">
        <f t="shared" si="11"/>
        <v>N.A.</v>
      </c>
      <c r="P201" s="34">
        <v>0</v>
      </c>
      <c r="Q201" s="34">
        <v>0</v>
      </c>
      <c r="R201" s="35">
        <f t="shared" si="14"/>
        <v>0</v>
      </c>
      <c r="S201" s="34">
        <v>0</v>
      </c>
      <c r="T201" s="34">
        <v>0.17710971505656808</v>
      </c>
      <c r="U201" s="35">
        <f t="shared" si="15"/>
        <v>0.17710971505656808</v>
      </c>
      <c r="V201" s="36"/>
      <c r="W201" s="36"/>
      <c r="X201" s="36"/>
      <c r="Y201" s="36"/>
      <c r="Z201" s="36"/>
    </row>
    <row r="202" spans="1:26" s="37" customFormat="1" ht="18.95" customHeight="1" x14ac:dyDescent="0.2">
      <c r="A202" s="215">
        <v>226</v>
      </c>
      <c r="B202" s="215" t="s">
        <v>121</v>
      </c>
      <c r="C202" s="215" t="s">
        <v>320</v>
      </c>
      <c r="D202" s="216">
        <v>107.59711649999998</v>
      </c>
      <c r="E202" s="216">
        <v>57.224162999999997</v>
      </c>
      <c r="F202" s="216">
        <v>0</v>
      </c>
      <c r="G202" s="216">
        <v>6.2331577500000002</v>
      </c>
      <c r="H202" s="210">
        <f t="shared" si="12"/>
        <v>44.13979574999999</v>
      </c>
      <c r="I202" s="210"/>
      <c r="J202" s="216">
        <v>182.54158946732622</v>
      </c>
      <c r="K202" s="216">
        <v>100.1154895</v>
      </c>
      <c r="L202" s="216">
        <v>0</v>
      </c>
      <c r="M202" s="216">
        <v>11.589023689999999</v>
      </c>
      <c r="N202" s="210">
        <f t="shared" si="13"/>
        <v>70.837076277326219</v>
      </c>
      <c r="O202" s="210">
        <f t="shared" si="11"/>
        <v>60.483470921648376</v>
      </c>
      <c r="P202" s="34">
        <v>0</v>
      </c>
      <c r="Q202" s="34">
        <v>57.224162999999997</v>
      </c>
      <c r="R202" s="35">
        <f t="shared" si="14"/>
        <v>57.224162999999997</v>
      </c>
      <c r="S202" s="34">
        <v>24.779774249999999</v>
      </c>
      <c r="T202" s="34">
        <v>75.335715249999993</v>
      </c>
      <c r="U202" s="35">
        <f t="shared" si="15"/>
        <v>100.1154895</v>
      </c>
      <c r="V202" s="36"/>
      <c r="W202" s="36"/>
      <c r="X202" s="36"/>
      <c r="Y202" s="36"/>
      <c r="Z202" s="36"/>
    </row>
    <row r="203" spans="1:26" s="37" customFormat="1" ht="18.95" customHeight="1" x14ac:dyDescent="0.2">
      <c r="A203" s="215">
        <v>227</v>
      </c>
      <c r="B203" s="215" t="s">
        <v>117</v>
      </c>
      <c r="C203" s="215" t="s">
        <v>321</v>
      </c>
      <c r="D203" s="216">
        <v>141.20520300000001</v>
      </c>
      <c r="E203" s="216">
        <v>33.611583019999998</v>
      </c>
      <c r="F203" s="216">
        <v>0</v>
      </c>
      <c r="G203" s="216">
        <v>7.3930143200000007</v>
      </c>
      <c r="H203" s="210">
        <f t="shared" si="12"/>
        <v>100.20060566000001</v>
      </c>
      <c r="I203" s="210"/>
      <c r="J203" s="216">
        <v>283.85181736758722</v>
      </c>
      <c r="K203" s="216">
        <v>31.949824197200002</v>
      </c>
      <c r="L203" s="216">
        <v>0</v>
      </c>
      <c r="M203" s="216">
        <v>8.1456493400000003</v>
      </c>
      <c r="N203" s="210">
        <f t="shared" si="13"/>
        <v>243.75634383038721</v>
      </c>
      <c r="O203" s="210">
        <f t="shared" si="11"/>
        <v>143.26833378382912</v>
      </c>
      <c r="P203" s="34">
        <v>13.993059519999999</v>
      </c>
      <c r="Q203" s="34">
        <v>19.618523499999998</v>
      </c>
      <c r="R203" s="35">
        <f t="shared" si="14"/>
        <v>33.611583019999998</v>
      </c>
      <c r="S203" s="34">
        <v>6.9965297599999996</v>
      </c>
      <c r="T203" s="34">
        <v>24.9532944372</v>
      </c>
      <c r="U203" s="35">
        <f t="shared" si="15"/>
        <v>31.949824197200002</v>
      </c>
      <c r="V203" s="36"/>
      <c r="W203" s="36"/>
      <c r="X203" s="36"/>
      <c r="Y203" s="36"/>
      <c r="Z203" s="36"/>
    </row>
    <row r="204" spans="1:26" s="37" customFormat="1" ht="18.95" customHeight="1" x14ac:dyDescent="0.2">
      <c r="A204" s="215">
        <v>228</v>
      </c>
      <c r="B204" s="215" t="s">
        <v>129</v>
      </c>
      <c r="C204" s="215" t="s">
        <v>322</v>
      </c>
      <c r="D204" s="216">
        <v>3.9997785000000006</v>
      </c>
      <c r="E204" s="216">
        <v>3.9699796599999999</v>
      </c>
      <c r="F204" s="216">
        <v>0</v>
      </c>
      <c r="G204" s="216">
        <v>1.4400074200000001</v>
      </c>
      <c r="H204" s="210">
        <f t="shared" si="12"/>
        <v>-1.4102085799999995</v>
      </c>
      <c r="I204" s="210"/>
      <c r="J204" s="216">
        <v>4.1745690840551521</v>
      </c>
      <c r="K204" s="216">
        <v>2.5153318600540726</v>
      </c>
      <c r="L204" s="216">
        <v>0</v>
      </c>
      <c r="M204" s="216">
        <v>1.5952281400000001</v>
      </c>
      <c r="N204" s="210">
        <f t="shared" si="13"/>
        <v>6.4009084001079408E-2</v>
      </c>
      <c r="O204" s="210">
        <f t="shared" si="11"/>
        <v>-104.53897990048249</v>
      </c>
      <c r="P204" s="34">
        <v>2.7516131599999998</v>
      </c>
      <c r="Q204" s="34">
        <v>1.2183664999999999</v>
      </c>
      <c r="R204" s="35">
        <f t="shared" si="14"/>
        <v>3.9699796599999999</v>
      </c>
      <c r="S204" s="34">
        <v>1.4051104999999999</v>
      </c>
      <c r="T204" s="34">
        <v>1.1102213600540727</v>
      </c>
      <c r="U204" s="35">
        <f t="shared" si="15"/>
        <v>2.5153318600540726</v>
      </c>
      <c r="V204" s="36"/>
      <c r="W204" s="36"/>
      <c r="X204" s="36"/>
      <c r="Y204" s="36"/>
      <c r="Z204" s="36"/>
    </row>
    <row r="205" spans="1:26" s="37" customFormat="1" ht="18.95" customHeight="1" x14ac:dyDescent="0.2">
      <c r="A205" s="215">
        <v>229</v>
      </c>
      <c r="B205" s="215" t="s">
        <v>127</v>
      </c>
      <c r="C205" s="215" t="s">
        <v>323</v>
      </c>
      <c r="D205" s="216">
        <v>501.26135549999998</v>
      </c>
      <c r="E205" s="216">
        <v>30.279680379999999</v>
      </c>
      <c r="F205" s="216">
        <v>0</v>
      </c>
      <c r="G205" s="216">
        <v>15.205086429999998</v>
      </c>
      <c r="H205" s="210">
        <f t="shared" si="12"/>
        <v>455.77658868999998</v>
      </c>
      <c r="I205" s="210"/>
      <c r="J205" s="216">
        <v>180.52543091506107</v>
      </c>
      <c r="K205" s="216">
        <v>224.82071244000005</v>
      </c>
      <c r="L205" s="216">
        <v>0</v>
      </c>
      <c r="M205" s="216">
        <v>19.727500240000001</v>
      </c>
      <c r="N205" s="210">
        <f t="shared" si="13"/>
        <v>-64.022781764938983</v>
      </c>
      <c r="O205" s="210">
        <f t="shared" si="11"/>
        <v>-114.04696584985952</v>
      </c>
      <c r="P205" s="34">
        <v>24.213515879999999</v>
      </c>
      <c r="Q205" s="34">
        <v>6.0661645000000002</v>
      </c>
      <c r="R205" s="35">
        <f t="shared" si="14"/>
        <v>30.279680379999999</v>
      </c>
      <c r="S205" s="34">
        <v>19.91225004</v>
      </c>
      <c r="T205" s="34">
        <v>204.90846240000005</v>
      </c>
      <c r="U205" s="35">
        <f t="shared" si="15"/>
        <v>224.82071244000005</v>
      </c>
      <c r="V205" s="36"/>
      <c r="W205" s="36"/>
      <c r="X205" s="36"/>
      <c r="Y205" s="36"/>
      <c r="Z205" s="36"/>
    </row>
    <row r="206" spans="1:26" s="37" customFormat="1" ht="18.95" customHeight="1" x14ac:dyDescent="0.2">
      <c r="A206" s="215">
        <v>231</v>
      </c>
      <c r="B206" s="215" t="s">
        <v>221</v>
      </c>
      <c r="C206" s="215" t="s">
        <v>324</v>
      </c>
      <c r="D206" s="216">
        <v>12.286015000000001</v>
      </c>
      <c r="E206" s="216">
        <v>11.737461529999999</v>
      </c>
      <c r="F206" s="216">
        <v>0</v>
      </c>
      <c r="G206" s="216">
        <v>0.29085886</v>
      </c>
      <c r="H206" s="210">
        <f t="shared" si="12"/>
        <v>0.25769461000000166</v>
      </c>
      <c r="I206" s="210"/>
      <c r="J206" s="216">
        <v>11.547760429950653</v>
      </c>
      <c r="K206" s="216">
        <v>10.785670384853582</v>
      </c>
      <c r="L206" s="216">
        <v>0</v>
      </c>
      <c r="M206" s="216">
        <v>0.40091234000000003</v>
      </c>
      <c r="N206" s="210">
        <f t="shared" si="13"/>
        <v>0.36117770509707153</v>
      </c>
      <c r="O206" s="210">
        <f t="shared" si="11"/>
        <v>40.157260214743808</v>
      </c>
      <c r="P206" s="34">
        <v>0.42704203000000002</v>
      </c>
      <c r="Q206" s="34">
        <v>11.310419499999998</v>
      </c>
      <c r="R206" s="35">
        <f t="shared" si="14"/>
        <v>11.737461529999999</v>
      </c>
      <c r="S206" s="34">
        <v>0.42461566000000001</v>
      </c>
      <c r="T206" s="34">
        <v>10.361054724853581</v>
      </c>
      <c r="U206" s="35">
        <f t="shared" si="15"/>
        <v>10.785670384853582</v>
      </c>
      <c r="V206" s="36"/>
      <c r="W206" s="36"/>
      <c r="X206" s="36"/>
      <c r="Y206" s="36"/>
      <c r="Z206" s="36"/>
    </row>
    <row r="207" spans="1:26" s="37" customFormat="1" ht="18.95" customHeight="1" x14ac:dyDescent="0.2">
      <c r="A207" s="215">
        <v>233</v>
      </c>
      <c r="B207" s="215" t="s">
        <v>221</v>
      </c>
      <c r="C207" s="215" t="s">
        <v>325</v>
      </c>
      <c r="D207" s="216">
        <v>23.138733500000001</v>
      </c>
      <c r="E207" s="216">
        <v>4.8658095399999999</v>
      </c>
      <c r="F207" s="216">
        <v>0</v>
      </c>
      <c r="G207" s="216">
        <v>0.38861970000000001</v>
      </c>
      <c r="H207" s="210">
        <f t="shared" si="12"/>
        <v>17.88430426</v>
      </c>
      <c r="I207" s="210"/>
      <c r="J207" s="216">
        <v>21.41570753297097</v>
      </c>
      <c r="K207" s="216">
        <v>4.5240561789911462</v>
      </c>
      <c r="L207" s="216">
        <v>0</v>
      </c>
      <c r="M207" s="216">
        <v>0.53566336999999997</v>
      </c>
      <c r="N207" s="210">
        <f t="shared" si="13"/>
        <v>16.355987983979823</v>
      </c>
      <c r="O207" s="210">
        <f t="shared" si="11"/>
        <v>-8.5455729996632126</v>
      </c>
      <c r="P207" s="34">
        <v>0.57057553999999999</v>
      </c>
      <c r="Q207" s="34">
        <v>4.2952339999999998</v>
      </c>
      <c r="R207" s="35">
        <f t="shared" si="14"/>
        <v>4.8658095399999999</v>
      </c>
      <c r="S207" s="34">
        <v>0.56733363999999997</v>
      </c>
      <c r="T207" s="34">
        <v>3.956722538991146</v>
      </c>
      <c r="U207" s="35">
        <f t="shared" si="15"/>
        <v>4.5240561789911462</v>
      </c>
      <c r="V207" s="36"/>
      <c r="W207" s="36"/>
      <c r="X207" s="36"/>
      <c r="Y207" s="36"/>
      <c r="Z207" s="36"/>
    </row>
    <row r="208" spans="1:26" s="37" customFormat="1" ht="18.95" customHeight="1" x14ac:dyDescent="0.2">
      <c r="A208" s="215">
        <v>234</v>
      </c>
      <c r="B208" s="215" t="s">
        <v>221</v>
      </c>
      <c r="C208" s="215" t="s">
        <v>326</v>
      </c>
      <c r="D208" s="216">
        <v>51.705505500000001</v>
      </c>
      <c r="E208" s="216">
        <v>10.27019567</v>
      </c>
      <c r="F208" s="216">
        <v>0</v>
      </c>
      <c r="G208" s="216">
        <v>16.382629359999999</v>
      </c>
      <c r="H208" s="210">
        <f t="shared" si="12"/>
        <v>25.052680470000002</v>
      </c>
      <c r="I208" s="210"/>
      <c r="J208" s="216">
        <v>39.737414429570308</v>
      </c>
      <c r="K208" s="216">
        <v>19.957732361211594</v>
      </c>
      <c r="L208" s="216">
        <v>0</v>
      </c>
      <c r="M208" s="216">
        <v>16.471735519999999</v>
      </c>
      <c r="N208" s="210">
        <f t="shared" si="13"/>
        <v>3.3079465483587143</v>
      </c>
      <c r="O208" s="210">
        <f t="shared" si="11"/>
        <v>-86.796037444696168</v>
      </c>
      <c r="P208" s="34">
        <v>4.5732246700000001</v>
      </c>
      <c r="Q208" s="34">
        <v>5.6969710000000005</v>
      </c>
      <c r="R208" s="35">
        <f t="shared" si="14"/>
        <v>10.27019567</v>
      </c>
      <c r="S208" s="34">
        <v>4.5310393299999996</v>
      </c>
      <c r="T208" s="34">
        <v>15.426693031211594</v>
      </c>
      <c r="U208" s="35">
        <f t="shared" si="15"/>
        <v>19.957732361211594</v>
      </c>
      <c r="V208" s="36"/>
      <c r="W208" s="36"/>
      <c r="X208" s="36"/>
      <c r="Y208" s="36"/>
      <c r="Z208" s="36"/>
    </row>
    <row r="209" spans="1:26" s="37" customFormat="1" ht="18.95" customHeight="1" x14ac:dyDescent="0.2">
      <c r="A209" s="215">
        <v>235</v>
      </c>
      <c r="B209" s="215" t="s">
        <v>121</v>
      </c>
      <c r="C209" s="215" t="s">
        <v>327</v>
      </c>
      <c r="D209" s="216">
        <v>371.23000449999995</v>
      </c>
      <c r="E209" s="216">
        <v>331.65052130000004</v>
      </c>
      <c r="F209" s="216">
        <v>0</v>
      </c>
      <c r="G209" s="216">
        <v>23.112831969999998</v>
      </c>
      <c r="H209" s="210">
        <f t="shared" si="12"/>
        <v>16.466651229999915</v>
      </c>
      <c r="I209" s="210"/>
      <c r="J209" s="216">
        <v>243.43932988887877</v>
      </c>
      <c r="K209" s="216">
        <v>415.97345614000005</v>
      </c>
      <c r="L209" s="216">
        <v>0</v>
      </c>
      <c r="M209" s="216">
        <v>31.8581292</v>
      </c>
      <c r="N209" s="210">
        <f t="shared" si="13"/>
        <v>-204.39225545112129</v>
      </c>
      <c r="O209" s="210" t="str">
        <f t="shared" si="11"/>
        <v>&lt;-500</v>
      </c>
      <c r="P209" s="34">
        <v>33.934500800000002</v>
      </c>
      <c r="Q209" s="34">
        <v>297.71602050000001</v>
      </c>
      <c r="R209" s="35">
        <f t="shared" si="14"/>
        <v>331.65052130000004</v>
      </c>
      <c r="S209" s="34">
        <v>33.74169114</v>
      </c>
      <c r="T209" s="34">
        <v>382.23176500000005</v>
      </c>
      <c r="U209" s="35">
        <f t="shared" si="15"/>
        <v>415.97345614000005</v>
      </c>
      <c r="V209" s="36"/>
      <c r="W209" s="36"/>
      <c r="X209" s="36"/>
      <c r="Y209" s="36"/>
      <c r="Z209" s="36"/>
    </row>
    <row r="210" spans="1:26" s="37" customFormat="1" ht="18.95" customHeight="1" x14ac:dyDescent="0.2">
      <c r="A210" s="215">
        <v>236</v>
      </c>
      <c r="B210" s="215" t="s">
        <v>121</v>
      </c>
      <c r="C210" s="215" t="s">
        <v>328</v>
      </c>
      <c r="D210" s="216">
        <v>327.24682100000001</v>
      </c>
      <c r="E210" s="216">
        <v>309.87280514000003</v>
      </c>
      <c r="F210" s="216">
        <v>0</v>
      </c>
      <c r="G210" s="216">
        <v>3.5677539899999999</v>
      </c>
      <c r="H210" s="210">
        <f t="shared" si="12"/>
        <v>13.806261869999986</v>
      </c>
      <c r="I210" s="210"/>
      <c r="J210" s="216">
        <v>35.571986259378775</v>
      </c>
      <c r="K210" s="216">
        <v>394.38854964000006</v>
      </c>
      <c r="L210" s="216">
        <v>0</v>
      </c>
      <c r="M210" s="216">
        <v>5.7195728300000006</v>
      </c>
      <c r="N210" s="210">
        <f t="shared" si="13"/>
        <v>-364.53613621062129</v>
      </c>
      <c r="O210" s="210" t="str">
        <f t="shared" ref="O210:O273" si="16">IF(OR(H210=0,N210=0),"N.A.",IF((((N210-H210)/H210))*100&gt;=500,"500&lt;",IF((((N210-H210)/H210))*100&lt;=-500,"&lt;-500",(((N210-H210)/H210))*100)))</f>
        <v>&lt;-500</v>
      </c>
      <c r="P210" s="34">
        <v>12.156784640000001</v>
      </c>
      <c r="Q210" s="34">
        <v>297.71602050000001</v>
      </c>
      <c r="R210" s="35">
        <f t="shared" si="14"/>
        <v>309.87280514000003</v>
      </c>
      <c r="S210" s="34">
        <v>12.156784640000001</v>
      </c>
      <c r="T210" s="34">
        <v>382.23176500000005</v>
      </c>
      <c r="U210" s="35">
        <f t="shared" si="15"/>
        <v>394.38854964000006</v>
      </c>
      <c r="V210" s="36"/>
      <c r="W210" s="36"/>
      <c r="X210" s="36"/>
      <c r="Y210" s="36"/>
      <c r="Z210" s="36"/>
    </row>
    <row r="211" spans="1:26" s="37" customFormat="1" ht="18.95" customHeight="1" x14ac:dyDescent="0.2">
      <c r="A211" s="215">
        <v>237</v>
      </c>
      <c r="B211" s="215" t="s">
        <v>129</v>
      </c>
      <c r="C211" s="215" t="s">
        <v>329</v>
      </c>
      <c r="D211" s="216">
        <v>20.521431500000002</v>
      </c>
      <c r="E211" s="216">
        <v>20.283140979999999</v>
      </c>
      <c r="F211" s="216">
        <v>0</v>
      </c>
      <c r="G211" s="216">
        <v>3.2321923400000001</v>
      </c>
      <c r="H211" s="210">
        <f t="shared" ref="H211:H274" si="17">D211-E211-G211</f>
        <v>-2.9939018199999969</v>
      </c>
      <c r="I211" s="210"/>
      <c r="J211" s="216">
        <v>23.654029631631165</v>
      </c>
      <c r="K211" s="216">
        <v>14.813139927027407</v>
      </c>
      <c r="L211" s="216">
        <v>0</v>
      </c>
      <c r="M211" s="216">
        <v>4.9369979199999996</v>
      </c>
      <c r="N211" s="210">
        <f t="shared" ref="N211:N274" si="18">J211-K211-M211</f>
        <v>3.9038917846037577</v>
      </c>
      <c r="O211" s="210">
        <f t="shared" si="16"/>
        <v>-230.39478310627305</v>
      </c>
      <c r="P211" s="34">
        <v>17.785967979999999</v>
      </c>
      <c r="Q211" s="34">
        <v>2.4971730000000001</v>
      </c>
      <c r="R211" s="35">
        <f t="shared" ref="R211:R274" si="19">SUM(P211:Q211)</f>
        <v>20.283140979999999</v>
      </c>
      <c r="S211" s="34">
        <v>14.281869069999999</v>
      </c>
      <c r="T211" s="34">
        <v>0.53127085702740906</v>
      </c>
      <c r="U211" s="35">
        <f t="shared" ref="U211:U274" si="20">SUM(S211:T211)</f>
        <v>14.813139927027407</v>
      </c>
      <c r="V211" s="36"/>
      <c r="W211" s="36"/>
      <c r="X211" s="36"/>
      <c r="Y211" s="36"/>
      <c r="Z211" s="36"/>
    </row>
    <row r="212" spans="1:26" s="37" customFormat="1" ht="18.95" customHeight="1" x14ac:dyDescent="0.2">
      <c r="A212" s="215">
        <v>242</v>
      </c>
      <c r="B212" s="215" t="s">
        <v>133</v>
      </c>
      <c r="C212" s="215" t="s">
        <v>330</v>
      </c>
      <c r="D212" s="216">
        <v>33.762380499999999</v>
      </c>
      <c r="E212" s="216">
        <v>22.965695469999996</v>
      </c>
      <c r="F212" s="216">
        <v>0</v>
      </c>
      <c r="G212" s="216">
        <v>4.3446169300000008</v>
      </c>
      <c r="H212" s="210">
        <f t="shared" si="17"/>
        <v>6.4520681000000017</v>
      </c>
      <c r="I212" s="210"/>
      <c r="J212" s="216">
        <v>50.528980397102828</v>
      </c>
      <c r="K212" s="216">
        <v>17.277213434414545</v>
      </c>
      <c r="L212" s="216">
        <v>0</v>
      </c>
      <c r="M212" s="216">
        <v>3.8435245500000002</v>
      </c>
      <c r="N212" s="210">
        <f t="shared" si="18"/>
        <v>29.408242412688278</v>
      </c>
      <c r="O212" s="210">
        <f t="shared" si="16"/>
        <v>355.79559851031746</v>
      </c>
      <c r="P212" s="34">
        <v>6.7863629699999999</v>
      </c>
      <c r="Q212" s="34">
        <v>16.179332499999997</v>
      </c>
      <c r="R212" s="35">
        <f t="shared" si="19"/>
        <v>22.965695469999996</v>
      </c>
      <c r="S212" s="34">
        <v>5.91667203</v>
      </c>
      <c r="T212" s="34">
        <v>11.360541404414544</v>
      </c>
      <c r="U212" s="35">
        <f t="shared" si="20"/>
        <v>17.277213434414545</v>
      </c>
      <c r="V212" s="36"/>
      <c r="W212" s="36"/>
      <c r="X212" s="36"/>
      <c r="Y212" s="36"/>
      <c r="Z212" s="36"/>
    </row>
    <row r="213" spans="1:26" s="37" customFormat="1" ht="18.95" customHeight="1" x14ac:dyDescent="0.2">
      <c r="A213" s="215">
        <v>243</v>
      </c>
      <c r="B213" s="215" t="s">
        <v>133</v>
      </c>
      <c r="C213" s="215" t="s">
        <v>331</v>
      </c>
      <c r="D213" s="216">
        <v>68.288721999999993</v>
      </c>
      <c r="E213" s="216">
        <v>39.522478290000002</v>
      </c>
      <c r="F213" s="216">
        <v>0</v>
      </c>
      <c r="G213" s="216">
        <v>18.545371029999998</v>
      </c>
      <c r="H213" s="210">
        <f t="shared" si="17"/>
        <v>10.220872679999992</v>
      </c>
      <c r="I213" s="210"/>
      <c r="J213" s="216">
        <v>77.827175059701474</v>
      </c>
      <c r="K213" s="216">
        <v>50.46622391252955</v>
      </c>
      <c r="L213" s="216">
        <v>0</v>
      </c>
      <c r="M213" s="216">
        <v>26.378649699999997</v>
      </c>
      <c r="N213" s="210">
        <f t="shared" si="18"/>
        <v>0.98230144717192758</v>
      </c>
      <c r="O213" s="210">
        <f t="shared" si="16"/>
        <v>-90.389260507137749</v>
      </c>
      <c r="P213" s="34">
        <v>33.851658790000002</v>
      </c>
      <c r="Q213" s="34">
        <v>5.6708195000000003</v>
      </c>
      <c r="R213" s="35">
        <f t="shared" si="19"/>
        <v>39.522478290000002</v>
      </c>
      <c r="S213" s="34">
        <v>45.282925919999997</v>
      </c>
      <c r="T213" s="34">
        <v>5.183297992529555</v>
      </c>
      <c r="U213" s="35">
        <f t="shared" si="20"/>
        <v>50.46622391252955</v>
      </c>
      <c r="V213" s="36"/>
      <c r="W213" s="36"/>
      <c r="X213" s="36"/>
      <c r="Y213" s="36"/>
      <c r="Z213" s="36"/>
    </row>
    <row r="214" spans="1:26" s="37" customFormat="1" ht="18.95" customHeight="1" x14ac:dyDescent="0.2">
      <c r="A214" s="215">
        <v>244</v>
      </c>
      <c r="B214" s="215" t="s">
        <v>133</v>
      </c>
      <c r="C214" s="215" t="s">
        <v>332</v>
      </c>
      <c r="D214" s="216">
        <v>42.543912999999996</v>
      </c>
      <c r="E214" s="216">
        <v>32.672855829999996</v>
      </c>
      <c r="F214" s="216">
        <v>0</v>
      </c>
      <c r="G214" s="216">
        <v>9.2587932600000009</v>
      </c>
      <c r="H214" s="210">
        <f t="shared" si="17"/>
        <v>0.61226390999999936</v>
      </c>
      <c r="I214" s="210"/>
      <c r="J214" s="216">
        <v>47.878254386975961</v>
      </c>
      <c r="K214" s="216">
        <v>30.179265173887302</v>
      </c>
      <c r="L214" s="216">
        <v>0</v>
      </c>
      <c r="M214" s="216">
        <v>12.993186659999999</v>
      </c>
      <c r="N214" s="210">
        <f t="shared" si="18"/>
        <v>4.7058025530886596</v>
      </c>
      <c r="O214" s="210" t="str">
        <f t="shared" si="16"/>
        <v>500&lt;</v>
      </c>
      <c r="P214" s="34">
        <v>21.608204329999996</v>
      </c>
      <c r="Q214" s="34">
        <v>11.0646515</v>
      </c>
      <c r="R214" s="35">
        <f t="shared" si="19"/>
        <v>32.672855829999996</v>
      </c>
      <c r="S214" s="34">
        <v>19.534082909999999</v>
      </c>
      <c r="T214" s="34">
        <v>10.645182263887303</v>
      </c>
      <c r="U214" s="35">
        <f t="shared" si="20"/>
        <v>30.179265173887302</v>
      </c>
      <c r="V214" s="36"/>
      <c r="W214" s="36"/>
      <c r="X214" s="36"/>
      <c r="Y214" s="36"/>
      <c r="Z214" s="36"/>
    </row>
    <row r="215" spans="1:26" s="37" customFormat="1" ht="18.95" customHeight="1" x14ac:dyDescent="0.2">
      <c r="A215" s="215">
        <v>245</v>
      </c>
      <c r="B215" s="215" t="s">
        <v>133</v>
      </c>
      <c r="C215" s="215" t="s">
        <v>333</v>
      </c>
      <c r="D215" s="216">
        <v>206.54348999999999</v>
      </c>
      <c r="E215" s="216">
        <v>44.273659680000002</v>
      </c>
      <c r="F215" s="216">
        <v>0</v>
      </c>
      <c r="G215" s="216">
        <v>6.5123070300000014</v>
      </c>
      <c r="H215" s="210">
        <f t="shared" si="17"/>
        <v>155.75752328999999</v>
      </c>
      <c r="I215" s="210"/>
      <c r="J215" s="216">
        <v>46.342863568215137</v>
      </c>
      <c r="K215" s="216">
        <v>30.017858036260769</v>
      </c>
      <c r="L215" s="216">
        <v>0</v>
      </c>
      <c r="M215" s="216">
        <v>8.6890790100000004</v>
      </c>
      <c r="N215" s="210">
        <f t="shared" si="18"/>
        <v>7.6359265219543673</v>
      </c>
      <c r="O215" s="210">
        <f t="shared" si="16"/>
        <v>-95.097555250838667</v>
      </c>
      <c r="P215" s="34">
        <v>28.89618218</v>
      </c>
      <c r="Q215" s="34">
        <v>15.377477499999999</v>
      </c>
      <c r="R215" s="35">
        <f t="shared" si="19"/>
        <v>44.273659680000002</v>
      </c>
      <c r="S215" s="34">
        <v>20.358057029999998</v>
      </c>
      <c r="T215" s="34">
        <v>9.6598010062607731</v>
      </c>
      <c r="U215" s="35">
        <f t="shared" si="20"/>
        <v>30.017858036260769</v>
      </c>
      <c r="V215" s="36"/>
      <c r="W215" s="36"/>
      <c r="X215" s="36"/>
      <c r="Y215" s="36"/>
      <c r="Z215" s="36"/>
    </row>
    <row r="216" spans="1:26" s="37" customFormat="1" ht="18.95" customHeight="1" x14ac:dyDescent="0.2">
      <c r="A216" s="215">
        <v>247</v>
      </c>
      <c r="B216" s="215" t="s">
        <v>221</v>
      </c>
      <c r="C216" s="215" t="s">
        <v>334</v>
      </c>
      <c r="D216" s="216">
        <v>19.243325000000002</v>
      </c>
      <c r="E216" s="216">
        <v>13.942478989999998</v>
      </c>
      <c r="F216" s="216">
        <v>0</v>
      </c>
      <c r="G216" s="216">
        <v>1.9439517700000002</v>
      </c>
      <c r="H216" s="210">
        <f t="shared" si="17"/>
        <v>3.3568942400000044</v>
      </c>
      <c r="I216" s="210"/>
      <c r="J216" s="216">
        <v>19.542180976831407</v>
      </c>
      <c r="K216" s="216">
        <v>13.15301093767785</v>
      </c>
      <c r="L216" s="216">
        <v>0</v>
      </c>
      <c r="M216" s="216">
        <v>2.7790958699999999</v>
      </c>
      <c r="N216" s="210">
        <f t="shared" si="18"/>
        <v>3.6100741691535569</v>
      </c>
      <c r="O216" s="210">
        <f t="shared" si="16"/>
        <v>7.5420883427519678</v>
      </c>
      <c r="P216" s="34">
        <v>3.8763609899999993</v>
      </c>
      <c r="Q216" s="34">
        <v>10.066117999999999</v>
      </c>
      <c r="R216" s="35">
        <f t="shared" si="19"/>
        <v>13.942478989999998</v>
      </c>
      <c r="S216" s="34">
        <v>3.8100876399999994</v>
      </c>
      <c r="T216" s="34">
        <v>9.3429232976778511</v>
      </c>
      <c r="U216" s="35">
        <f t="shared" si="20"/>
        <v>13.15301093767785</v>
      </c>
      <c r="V216" s="36"/>
      <c r="W216" s="36"/>
      <c r="X216" s="36"/>
      <c r="Y216" s="36"/>
      <c r="Z216" s="36"/>
    </row>
    <row r="217" spans="1:26" s="37" customFormat="1" ht="18.95" customHeight="1" x14ac:dyDescent="0.2">
      <c r="A217" s="215">
        <v>248</v>
      </c>
      <c r="B217" s="215" t="s">
        <v>221</v>
      </c>
      <c r="C217" s="215" t="s">
        <v>335</v>
      </c>
      <c r="D217" s="216">
        <v>41.1240995</v>
      </c>
      <c r="E217" s="216">
        <v>31.219035920000003</v>
      </c>
      <c r="F217" s="216">
        <v>0</v>
      </c>
      <c r="G217" s="216">
        <v>4.3412940400000002</v>
      </c>
      <c r="H217" s="210">
        <f t="shared" si="17"/>
        <v>5.5637695399999965</v>
      </c>
      <c r="I217" s="210"/>
      <c r="J217" s="216">
        <v>44.120250443480458</v>
      </c>
      <c r="K217" s="216">
        <v>28.883788213804372</v>
      </c>
      <c r="L217" s="216">
        <v>0</v>
      </c>
      <c r="M217" s="216">
        <v>6.0059900200000005</v>
      </c>
      <c r="N217" s="210">
        <f t="shared" si="18"/>
        <v>9.2304722096760852</v>
      </c>
      <c r="O217" s="210">
        <f t="shared" si="16"/>
        <v>65.903209026089371</v>
      </c>
      <c r="P217" s="34">
        <v>8.4426769200000003</v>
      </c>
      <c r="Q217" s="34">
        <v>22.776359000000003</v>
      </c>
      <c r="R217" s="35">
        <f t="shared" si="19"/>
        <v>31.219035920000003</v>
      </c>
      <c r="S217" s="34">
        <v>7.7872760900000007</v>
      </c>
      <c r="T217" s="34">
        <v>21.09651212380437</v>
      </c>
      <c r="U217" s="35">
        <f t="shared" si="20"/>
        <v>28.883788213804372</v>
      </c>
      <c r="V217" s="36"/>
      <c r="W217" s="36"/>
      <c r="X217" s="36"/>
      <c r="Y217" s="36"/>
      <c r="Z217" s="36"/>
    </row>
    <row r="218" spans="1:26" s="37" customFormat="1" ht="18.95" customHeight="1" x14ac:dyDescent="0.2">
      <c r="A218" s="215">
        <v>249</v>
      </c>
      <c r="B218" s="215" t="s">
        <v>221</v>
      </c>
      <c r="C218" s="215" t="s">
        <v>336</v>
      </c>
      <c r="D218" s="216">
        <v>501.97023199999995</v>
      </c>
      <c r="E218" s="216">
        <v>41.541036169999998</v>
      </c>
      <c r="F218" s="216">
        <v>0</v>
      </c>
      <c r="G218" s="216">
        <v>29.341981678559996</v>
      </c>
      <c r="H218" s="210">
        <f t="shared" si="17"/>
        <v>431.08721415143998</v>
      </c>
      <c r="I218" s="210"/>
      <c r="J218" s="216">
        <v>42.772184904711715</v>
      </c>
      <c r="K218" s="216">
        <v>28.992496668344828</v>
      </c>
      <c r="L218" s="216">
        <v>0</v>
      </c>
      <c r="M218" s="216">
        <v>13.68508477</v>
      </c>
      <c r="N218" s="210">
        <f t="shared" si="18"/>
        <v>9.4603466366887545E-2</v>
      </c>
      <c r="O218" s="210">
        <f t="shared" si="16"/>
        <v>-99.978054680523726</v>
      </c>
      <c r="P218" s="34">
        <v>37.145573169999999</v>
      </c>
      <c r="Q218" s="34">
        <v>4.3954629999999995</v>
      </c>
      <c r="R218" s="35">
        <f t="shared" si="19"/>
        <v>41.541036169999998</v>
      </c>
      <c r="S218" s="34">
        <v>15.481118110000001</v>
      </c>
      <c r="T218" s="34">
        <v>13.511378558344829</v>
      </c>
      <c r="U218" s="35">
        <f t="shared" si="20"/>
        <v>28.992496668344828</v>
      </c>
      <c r="V218" s="36"/>
      <c r="W218" s="36"/>
      <c r="X218" s="36"/>
      <c r="Y218" s="36"/>
      <c r="Z218" s="36"/>
    </row>
    <row r="219" spans="1:26" s="37" customFormat="1" ht="18.95" customHeight="1" x14ac:dyDescent="0.2">
      <c r="A219" s="215">
        <v>250</v>
      </c>
      <c r="B219" s="215" t="s">
        <v>221</v>
      </c>
      <c r="C219" s="215" t="s">
        <v>337</v>
      </c>
      <c r="D219" s="216">
        <v>28.706038000000003</v>
      </c>
      <c r="E219" s="216">
        <v>24.59403356</v>
      </c>
      <c r="F219" s="216">
        <v>0</v>
      </c>
      <c r="G219" s="216">
        <v>1.70692602</v>
      </c>
      <c r="H219" s="210">
        <f t="shared" si="17"/>
        <v>2.4050784200000033</v>
      </c>
      <c r="I219" s="210"/>
      <c r="J219" s="216">
        <v>31.019645796321743</v>
      </c>
      <c r="K219" s="216">
        <v>22.851921871884063</v>
      </c>
      <c r="L219" s="216">
        <v>0</v>
      </c>
      <c r="M219" s="216">
        <v>2.3527826499999995</v>
      </c>
      <c r="N219" s="210">
        <f t="shared" si="18"/>
        <v>5.8149412744376807</v>
      </c>
      <c r="O219" s="210">
        <f t="shared" si="16"/>
        <v>141.7776163172955</v>
      </c>
      <c r="P219" s="34">
        <v>2.5061265599999998</v>
      </c>
      <c r="Q219" s="34">
        <v>22.087907000000001</v>
      </c>
      <c r="R219" s="35">
        <f t="shared" si="19"/>
        <v>24.59403356</v>
      </c>
      <c r="S219" s="34">
        <v>2.4918872299999997</v>
      </c>
      <c r="T219" s="34">
        <v>20.360034641884063</v>
      </c>
      <c r="U219" s="35">
        <f t="shared" si="20"/>
        <v>22.851921871884063</v>
      </c>
      <c r="V219" s="36"/>
      <c r="W219" s="36"/>
      <c r="X219" s="36"/>
      <c r="Y219" s="36"/>
      <c r="Z219" s="36"/>
    </row>
    <row r="220" spans="1:26" s="37" customFormat="1" ht="18.95" customHeight="1" x14ac:dyDescent="0.2">
      <c r="A220" s="215">
        <v>251</v>
      </c>
      <c r="B220" s="215" t="s">
        <v>133</v>
      </c>
      <c r="C220" s="215" t="s">
        <v>338</v>
      </c>
      <c r="D220" s="216">
        <v>154.68665649999997</v>
      </c>
      <c r="E220" s="216">
        <v>90.843672480000009</v>
      </c>
      <c r="F220" s="216">
        <v>0</v>
      </c>
      <c r="G220" s="216">
        <v>6.0852117199999993</v>
      </c>
      <c r="H220" s="210">
        <f t="shared" si="17"/>
        <v>57.757772299999964</v>
      </c>
      <c r="I220" s="210"/>
      <c r="J220" s="216">
        <v>22.16515013623804</v>
      </c>
      <c r="K220" s="216">
        <v>10.240352519252983</v>
      </c>
      <c r="L220" s="216">
        <v>0</v>
      </c>
      <c r="M220" s="216">
        <v>6.7751818500000009</v>
      </c>
      <c r="N220" s="210">
        <f t="shared" si="18"/>
        <v>5.1496157669850557</v>
      </c>
      <c r="O220" s="210">
        <f t="shared" si="16"/>
        <v>-91.084116367512564</v>
      </c>
      <c r="P220" s="34">
        <v>7.7969459800000003</v>
      </c>
      <c r="Q220" s="34">
        <v>83.046726500000005</v>
      </c>
      <c r="R220" s="35">
        <f t="shared" si="19"/>
        <v>90.843672480000009</v>
      </c>
      <c r="S220" s="34">
        <v>5.443632430000001</v>
      </c>
      <c r="T220" s="34">
        <v>4.7967200892529833</v>
      </c>
      <c r="U220" s="35">
        <f t="shared" si="20"/>
        <v>10.240352519252983</v>
      </c>
      <c r="V220" s="36"/>
      <c r="W220" s="36"/>
      <c r="X220" s="36"/>
      <c r="Y220" s="36"/>
      <c r="Z220" s="36"/>
    </row>
    <row r="221" spans="1:26" s="37" customFormat="1" ht="18.95" customHeight="1" x14ac:dyDescent="0.2">
      <c r="A221" s="215">
        <v>252</v>
      </c>
      <c r="B221" s="215" t="s">
        <v>133</v>
      </c>
      <c r="C221" s="215" t="s">
        <v>339</v>
      </c>
      <c r="D221" s="216">
        <v>0</v>
      </c>
      <c r="E221" s="216">
        <v>0</v>
      </c>
      <c r="F221" s="216">
        <v>0</v>
      </c>
      <c r="G221" s="216">
        <v>0</v>
      </c>
      <c r="H221" s="210">
        <f t="shared" si="17"/>
        <v>0</v>
      </c>
      <c r="I221" s="210"/>
      <c r="J221" s="216">
        <v>0</v>
      </c>
      <c r="K221" s="216">
        <v>0</v>
      </c>
      <c r="L221" s="216">
        <v>0</v>
      </c>
      <c r="M221" s="216">
        <v>0</v>
      </c>
      <c r="N221" s="210">
        <f t="shared" si="18"/>
        <v>0</v>
      </c>
      <c r="O221" s="210" t="str">
        <f t="shared" si="16"/>
        <v>N.A.</v>
      </c>
      <c r="P221" s="34">
        <v>0</v>
      </c>
      <c r="Q221" s="34">
        <v>0</v>
      </c>
      <c r="R221" s="35">
        <f t="shared" si="19"/>
        <v>0</v>
      </c>
      <c r="S221" s="34">
        <v>0</v>
      </c>
      <c r="T221" s="34">
        <v>0</v>
      </c>
      <c r="U221" s="35">
        <f t="shared" si="20"/>
        <v>0</v>
      </c>
      <c r="V221" s="36"/>
      <c r="W221" s="36"/>
      <c r="X221" s="36"/>
      <c r="Y221" s="36"/>
      <c r="Z221" s="36"/>
    </row>
    <row r="222" spans="1:26" s="37" customFormat="1" ht="18.95" customHeight="1" x14ac:dyDescent="0.2">
      <c r="A222" s="215">
        <v>253</v>
      </c>
      <c r="B222" s="215" t="s">
        <v>133</v>
      </c>
      <c r="C222" s="215" t="s">
        <v>340</v>
      </c>
      <c r="D222" s="216">
        <v>56.691786999999998</v>
      </c>
      <c r="E222" s="216">
        <v>33.521108040000001</v>
      </c>
      <c r="F222" s="216">
        <v>0</v>
      </c>
      <c r="G222" s="216">
        <v>8.1435439099999947</v>
      </c>
      <c r="H222" s="210">
        <f t="shared" si="17"/>
        <v>15.027135050000002</v>
      </c>
      <c r="I222" s="210"/>
      <c r="J222" s="216">
        <v>48.328616655111375</v>
      </c>
      <c r="K222" s="216">
        <v>33.758939116971931</v>
      </c>
      <c r="L222" s="216">
        <v>0</v>
      </c>
      <c r="M222" s="216">
        <v>11.490186830000003</v>
      </c>
      <c r="N222" s="210">
        <f t="shared" si="18"/>
        <v>3.079490708139442</v>
      </c>
      <c r="O222" s="210">
        <f t="shared" si="16"/>
        <v>-79.507133609347306</v>
      </c>
      <c r="P222" s="34">
        <v>22.037833540000001</v>
      </c>
      <c r="Q222" s="34">
        <v>11.483274499999998</v>
      </c>
      <c r="R222" s="35">
        <f t="shared" si="19"/>
        <v>33.521108040000001</v>
      </c>
      <c r="S222" s="34">
        <v>24.047125649999998</v>
      </c>
      <c r="T222" s="34">
        <v>9.7118134669719325</v>
      </c>
      <c r="U222" s="35">
        <f t="shared" si="20"/>
        <v>33.758939116971931</v>
      </c>
      <c r="V222" s="36"/>
      <c r="W222" s="36"/>
      <c r="X222" s="36"/>
      <c r="Y222" s="36"/>
      <c r="Z222" s="36"/>
    </row>
    <row r="223" spans="1:26" s="37" customFormat="1" ht="18.95" customHeight="1" x14ac:dyDescent="0.2">
      <c r="A223" s="215">
        <v>258</v>
      </c>
      <c r="B223" s="215" t="s">
        <v>198</v>
      </c>
      <c r="C223" s="215" t="s">
        <v>341</v>
      </c>
      <c r="D223" s="216">
        <v>0</v>
      </c>
      <c r="E223" s="216">
        <v>0</v>
      </c>
      <c r="F223" s="216">
        <v>0</v>
      </c>
      <c r="G223" s="216">
        <v>0</v>
      </c>
      <c r="H223" s="210">
        <f t="shared" si="17"/>
        <v>0</v>
      </c>
      <c r="I223" s="210"/>
      <c r="J223" s="216">
        <v>0</v>
      </c>
      <c r="K223" s="216">
        <v>0</v>
      </c>
      <c r="L223" s="216">
        <v>0</v>
      </c>
      <c r="M223" s="216">
        <v>0</v>
      </c>
      <c r="N223" s="210">
        <f t="shared" si="18"/>
        <v>0</v>
      </c>
      <c r="O223" s="210" t="str">
        <f t="shared" si="16"/>
        <v>N.A.</v>
      </c>
      <c r="P223" s="34">
        <v>0</v>
      </c>
      <c r="Q223" s="34">
        <v>0</v>
      </c>
      <c r="R223" s="35">
        <f t="shared" si="19"/>
        <v>0</v>
      </c>
      <c r="S223" s="34">
        <v>0</v>
      </c>
      <c r="T223" s="34">
        <v>0</v>
      </c>
      <c r="U223" s="35">
        <f t="shared" si="20"/>
        <v>0</v>
      </c>
      <c r="V223" s="36"/>
      <c r="W223" s="36"/>
      <c r="X223" s="36"/>
      <c r="Y223" s="36"/>
      <c r="Z223" s="36"/>
    </row>
    <row r="224" spans="1:26" s="37" customFormat="1" ht="18.95" customHeight="1" x14ac:dyDescent="0.2">
      <c r="A224" s="215">
        <v>259</v>
      </c>
      <c r="B224" s="215" t="s">
        <v>133</v>
      </c>
      <c r="C224" s="215" t="s">
        <v>342</v>
      </c>
      <c r="D224" s="216">
        <v>35.817745500000001</v>
      </c>
      <c r="E224" s="216">
        <v>24.146494669999999</v>
      </c>
      <c r="F224" s="216">
        <v>0</v>
      </c>
      <c r="G224" s="216">
        <v>10.501438329999999</v>
      </c>
      <c r="H224" s="210">
        <f t="shared" si="17"/>
        <v>1.1698125000000026</v>
      </c>
      <c r="I224" s="210"/>
      <c r="J224" s="216">
        <v>34.45101630913517</v>
      </c>
      <c r="K224" s="216">
        <v>22.663977131701145</v>
      </c>
      <c r="L224" s="216">
        <v>0</v>
      </c>
      <c r="M224" s="216">
        <v>11.661273290000002</v>
      </c>
      <c r="N224" s="210">
        <f t="shared" si="18"/>
        <v>0.12576588743402262</v>
      </c>
      <c r="O224" s="210">
        <f t="shared" si="16"/>
        <v>-89.249055944091694</v>
      </c>
      <c r="P224" s="34">
        <v>16.299274669999999</v>
      </c>
      <c r="Q224" s="34">
        <v>7.847220000000001</v>
      </c>
      <c r="R224" s="35">
        <f t="shared" si="19"/>
        <v>24.146494669999999</v>
      </c>
      <c r="S224" s="34">
        <v>13.99400065</v>
      </c>
      <c r="T224" s="34">
        <v>8.6699764817011449</v>
      </c>
      <c r="U224" s="35">
        <f t="shared" si="20"/>
        <v>22.663977131701145</v>
      </c>
      <c r="V224" s="36"/>
      <c r="W224" s="36"/>
      <c r="X224" s="36"/>
      <c r="Y224" s="36"/>
      <c r="Z224" s="36"/>
    </row>
    <row r="225" spans="1:26" s="37" customFormat="1" ht="18.95" customHeight="1" x14ac:dyDescent="0.2">
      <c r="A225" s="215">
        <v>260</v>
      </c>
      <c r="B225" s="215" t="s">
        <v>133</v>
      </c>
      <c r="C225" s="215" t="s">
        <v>343</v>
      </c>
      <c r="D225" s="216">
        <v>14.760178</v>
      </c>
      <c r="E225" s="216">
        <v>3.4519985300000005</v>
      </c>
      <c r="F225" s="216">
        <v>0</v>
      </c>
      <c r="G225" s="216">
        <v>4.4597494700000002</v>
      </c>
      <c r="H225" s="210">
        <f t="shared" si="17"/>
        <v>6.8484299999999987</v>
      </c>
      <c r="I225" s="210"/>
      <c r="J225" s="216">
        <v>17.503038415623962</v>
      </c>
      <c r="K225" s="216">
        <v>6.4333567926248145</v>
      </c>
      <c r="L225" s="216">
        <v>0</v>
      </c>
      <c r="M225" s="216">
        <v>4.1507447400000004</v>
      </c>
      <c r="N225" s="210">
        <f t="shared" si="18"/>
        <v>6.918936882999148</v>
      </c>
      <c r="O225" s="210">
        <f t="shared" si="16"/>
        <v>1.0295335281100826</v>
      </c>
      <c r="P225" s="34">
        <v>0.22858253000000001</v>
      </c>
      <c r="Q225" s="34">
        <v>3.2234160000000003</v>
      </c>
      <c r="R225" s="35">
        <f t="shared" si="19"/>
        <v>3.4519985300000005</v>
      </c>
      <c r="S225" s="34">
        <v>0.22821433999999999</v>
      </c>
      <c r="T225" s="34">
        <v>6.2051424526248145</v>
      </c>
      <c r="U225" s="35">
        <f t="shared" si="20"/>
        <v>6.4333567926248145</v>
      </c>
      <c r="V225" s="36"/>
      <c r="W225" s="36"/>
      <c r="X225" s="36"/>
      <c r="Y225" s="36"/>
      <c r="Z225" s="36"/>
    </row>
    <row r="226" spans="1:26" s="37" customFormat="1" ht="18.95" customHeight="1" x14ac:dyDescent="0.2">
      <c r="A226" s="215">
        <v>261</v>
      </c>
      <c r="B226" s="215" t="s">
        <v>185</v>
      </c>
      <c r="C226" s="215" t="s">
        <v>344</v>
      </c>
      <c r="D226" s="216">
        <v>1238.06</v>
      </c>
      <c r="E226" s="216">
        <v>1120.6400019900002</v>
      </c>
      <c r="F226" s="216">
        <v>0</v>
      </c>
      <c r="G226" s="216">
        <v>117.29133857000002</v>
      </c>
      <c r="H226" s="210">
        <f t="shared" si="17"/>
        <v>0.12865943999972274</v>
      </c>
      <c r="I226" s="210"/>
      <c r="J226" s="216">
        <v>2464.1897351500002</v>
      </c>
      <c r="K226" s="216">
        <v>1040.2336124500002</v>
      </c>
      <c r="L226" s="216">
        <v>0</v>
      </c>
      <c r="M226" s="216">
        <v>137.98422614999998</v>
      </c>
      <c r="N226" s="210">
        <f t="shared" si="18"/>
        <v>1285.9718965499999</v>
      </c>
      <c r="O226" s="210" t="str">
        <f t="shared" si="16"/>
        <v>500&lt;</v>
      </c>
      <c r="P226" s="34">
        <v>292.97320199000001</v>
      </c>
      <c r="Q226" s="34">
        <v>827.66680000000008</v>
      </c>
      <c r="R226" s="35">
        <f t="shared" si="19"/>
        <v>1120.6400019900002</v>
      </c>
      <c r="S226" s="34">
        <v>187.10267444999999</v>
      </c>
      <c r="T226" s="34">
        <v>853.13093800000013</v>
      </c>
      <c r="U226" s="35">
        <f t="shared" si="20"/>
        <v>1040.2336124500002</v>
      </c>
      <c r="V226" s="36"/>
      <c r="W226" s="36"/>
      <c r="X226" s="36"/>
      <c r="Y226" s="36"/>
      <c r="Z226" s="36"/>
    </row>
    <row r="227" spans="1:26" s="37" customFormat="1" ht="18.95" customHeight="1" x14ac:dyDescent="0.2">
      <c r="A227" s="215">
        <v>262</v>
      </c>
      <c r="B227" s="215" t="s">
        <v>221</v>
      </c>
      <c r="C227" s="215" t="s">
        <v>345</v>
      </c>
      <c r="D227" s="216">
        <v>31.0126925</v>
      </c>
      <c r="E227" s="216">
        <v>15.864368200000001</v>
      </c>
      <c r="F227" s="216">
        <v>0</v>
      </c>
      <c r="G227" s="216">
        <v>4.8982562700000001</v>
      </c>
      <c r="H227" s="210">
        <f t="shared" si="17"/>
        <v>10.250068029999998</v>
      </c>
      <c r="I227" s="210"/>
      <c r="J227" s="216">
        <v>38.133528302089495</v>
      </c>
      <c r="K227" s="216">
        <v>15.101374160872055</v>
      </c>
      <c r="L227" s="216">
        <v>0</v>
      </c>
      <c r="M227" s="216">
        <v>6.7287705600000001</v>
      </c>
      <c r="N227" s="210">
        <f t="shared" si="18"/>
        <v>16.303383581217439</v>
      </c>
      <c r="O227" s="210">
        <f t="shared" si="16"/>
        <v>59.05634512376443</v>
      </c>
      <c r="P227" s="34">
        <v>8.4329387000000011</v>
      </c>
      <c r="Q227" s="34">
        <v>7.4314294999999992</v>
      </c>
      <c r="R227" s="35">
        <f t="shared" si="19"/>
        <v>15.864368200000001</v>
      </c>
      <c r="S227" s="34">
        <v>7.9164200000000005</v>
      </c>
      <c r="T227" s="34">
        <v>7.1849541608720555</v>
      </c>
      <c r="U227" s="35">
        <f t="shared" si="20"/>
        <v>15.101374160872055</v>
      </c>
      <c r="V227" s="36"/>
      <c r="W227" s="36"/>
      <c r="X227" s="36"/>
      <c r="Y227" s="36"/>
      <c r="Z227" s="36"/>
    </row>
    <row r="228" spans="1:26" s="37" customFormat="1" ht="18.95" customHeight="1" x14ac:dyDescent="0.2">
      <c r="A228" s="215">
        <v>264</v>
      </c>
      <c r="B228" s="215" t="s">
        <v>119</v>
      </c>
      <c r="C228" s="215" t="s">
        <v>346</v>
      </c>
      <c r="D228" s="216">
        <v>6687.6487045000003</v>
      </c>
      <c r="E228" s="216">
        <v>5552.0582802199997</v>
      </c>
      <c r="F228" s="216">
        <v>0</v>
      </c>
      <c r="G228" s="216">
        <v>196.68750681000006</v>
      </c>
      <c r="H228" s="210">
        <f t="shared" si="17"/>
        <v>938.9029174700006</v>
      </c>
      <c r="I228" s="210"/>
      <c r="J228" s="216">
        <v>3143.9350344500003</v>
      </c>
      <c r="K228" s="216">
        <v>1748.8518249799999</v>
      </c>
      <c r="L228" s="216">
        <v>0</v>
      </c>
      <c r="M228" s="216">
        <v>216.51434396000002</v>
      </c>
      <c r="N228" s="210">
        <f t="shared" si="18"/>
        <v>1178.5688655100003</v>
      </c>
      <c r="O228" s="210">
        <f t="shared" si="16"/>
        <v>25.526169274860877</v>
      </c>
      <c r="P228" s="34">
        <v>775.67145722000009</v>
      </c>
      <c r="Q228" s="34">
        <v>4776.3868229999998</v>
      </c>
      <c r="R228" s="35">
        <f t="shared" si="19"/>
        <v>5552.0582802199997</v>
      </c>
      <c r="S228" s="34">
        <v>343.05775498000003</v>
      </c>
      <c r="T228" s="34">
        <v>1405.7940699999999</v>
      </c>
      <c r="U228" s="35">
        <f t="shared" si="20"/>
        <v>1748.8518249799999</v>
      </c>
      <c r="V228" s="36"/>
      <c r="W228" s="36"/>
      <c r="X228" s="36"/>
      <c r="Y228" s="36"/>
      <c r="Z228" s="36"/>
    </row>
    <row r="229" spans="1:26" s="37" customFormat="1" ht="18.95" customHeight="1" x14ac:dyDescent="0.2">
      <c r="A229" s="215">
        <v>266</v>
      </c>
      <c r="B229" s="215" t="s">
        <v>221</v>
      </c>
      <c r="C229" s="215" t="s">
        <v>347</v>
      </c>
      <c r="D229" s="216">
        <v>473.16166799999996</v>
      </c>
      <c r="E229" s="216">
        <v>71.033497000000011</v>
      </c>
      <c r="F229" s="216">
        <v>0</v>
      </c>
      <c r="G229" s="216">
        <v>7.9666301700000002</v>
      </c>
      <c r="H229" s="210">
        <f t="shared" si="17"/>
        <v>394.16154082999998</v>
      </c>
      <c r="I229" s="210"/>
      <c r="J229" s="216">
        <v>78.300489202996744</v>
      </c>
      <c r="K229" s="216">
        <v>49.087935461419569</v>
      </c>
      <c r="L229" s="216">
        <v>0</v>
      </c>
      <c r="M229" s="216">
        <v>22.2844379</v>
      </c>
      <c r="N229" s="210">
        <f t="shared" si="18"/>
        <v>6.9281158415771742</v>
      </c>
      <c r="O229" s="210">
        <f t="shared" si="16"/>
        <v>-98.242315618365922</v>
      </c>
      <c r="P229" s="34">
        <v>56.617782000000012</v>
      </c>
      <c r="Q229" s="34">
        <v>14.415714999999997</v>
      </c>
      <c r="R229" s="35">
        <f t="shared" si="19"/>
        <v>71.033497000000011</v>
      </c>
      <c r="S229" s="34">
        <v>27.238295340000001</v>
      </c>
      <c r="T229" s="34">
        <v>21.849640121419569</v>
      </c>
      <c r="U229" s="35">
        <f t="shared" si="20"/>
        <v>49.087935461419569</v>
      </c>
      <c r="V229" s="36"/>
      <c r="W229" s="36"/>
      <c r="X229" s="36"/>
      <c r="Y229" s="36"/>
      <c r="Z229" s="36"/>
    </row>
    <row r="230" spans="1:26" s="37" customFormat="1" ht="18.95" customHeight="1" x14ac:dyDescent="0.2">
      <c r="A230" s="215">
        <v>267</v>
      </c>
      <c r="B230" s="215" t="s">
        <v>221</v>
      </c>
      <c r="C230" s="215" t="s">
        <v>348</v>
      </c>
      <c r="D230" s="216">
        <v>13.835660499999999</v>
      </c>
      <c r="E230" s="216">
        <v>15.562028799999998</v>
      </c>
      <c r="F230" s="216">
        <v>0</v>
      </c>
      <c r="G230" s="216">
        <v>6.1106552800000005</v>
      </c>
      <c r="H230" s="210">
        <f t="shared" si="17"/>
        <v>-7.8370235799999994</v>
      </c>
      <c r="I230" s="210"/>
      <c r="J230" s="216">
        <v>16.454995286191465</v>
      </c>
      <c r="K230" s="216">
        <v>9.4352510286191347</v>
      </c>
      <c r="L230" s="216">
        <v>0</v>
      </c>
      <c r="M230" s="216">
        <v>6.7327416200000005</v>
      </c>
      <c r="N230" s="210">
        <f t="shared" si="18"/>
        <v>0.28700263757233024</v>
      </c>
      <c r="O230" s="210">
        <f t="shared" si="16"/>
        <v>-103.6621382421862</v>
      </c>
      <c r="P230" s="34">
        <v>11.565886299999999</v>
      </c>
      <c r="Q230" s="34">
        <v>3.9961424999999999</v>
      </c>
      <c r="R230" s="35">
        <f t="shared" si="19"/>
        <v>15.562028799999998</v>
      </c>
      <c r="S230" s="34">
        <v>5.7829431499999995</v>
      </c>
      <c r="T230" s="34">
        <v>3.6523078786191343</v>
      </c>
      <c r="U230" s="35">
        <f t="shared" si="20"/>
        <v>9.4352510286191347</v>
      </c>
      <c r="V230" s="36"/>
      <c r="W230" s="36"/>
      <c r="X230" s="36"/>
      <c r="Y230" s="36"/>
      <c r="Z230" s="36"/>
    </row>
    <row r="231" spans="1:26" s="37" customFormat="1" ht="18.95" customHeight="1" x14ac:dyDescent="0.2">
      <c r="A231" s="215">
        <v>268</v>
      </c>
      <c r="B231" s="215" t="s">
        <v>121</v>
      </c>
      <c r="C231" s="215" t="s">
        <v>349</v>
      </c>
      <c r="D231" s="216">
        <v>83.696141499999982</v>
      </c>
      <c r="E231" s="216">
        <v>37.497139500000003</v>
      </c>
      <c r="F231" s="216">
        <v>0</v>
      </c>
      <c r="G231" s="216">
        <v>0</v>
      </c>
      <c r="H231" s="210">
        <f t="shared" si="17"/>
        <v>46.199001999999979</v>
      </c>
      <c r="I231" s="210"/>
      <c r="J231" s="216">
        <v>0</v>
      </c>
      <c r="K231" s="216">
        <v>0</v>
      </c>
      <c r="L231" s="216">
        <v>0</v>
      </c>
      <c r="M231" s="216">
        <v>0</v>
      </c>
      <c r="N231" s="210">
        <f t="shared" si="18"/>
        <v>0</v>
      </c>
      <c r="O231" s="210" t="str">
        <f t="shared" si="16"/>
        <v>N.A.</v>
      </c>
      <c r="P231" s="34">
        <v>2.1877000000000001E-2</v>
      </c>
      <c r="Q231" s="34">
        <v>37.475262499999999</v>
      </c>
      <c r="R231" s="35">
        <f t="shared" si="19"/>
        <v>37.497139500000003</v>
      </c>
      <c r="S231" s="34">
        <v>0</v>
      </c>
      <c r="T231" s="34">
        <v>0</v>
      </c>
      <c r="U231" s="35">
        <f t="shared" si="20"/>
        <v>0</v>
      </c>
      <c r="V231" s="36"/>
      <c r="W231" s="36"/>
      <c r="X231" s="36"/>
      <c r="Y231" s="36"/>
      <c r="Z231" s="36"/>
    </row>
    <row r="232" spans="1:26" s="37" customFormat="1" ht="18.95" customHeight="1" x14ac:dyDescent="0.2">
      <c r="A232" s="215">
        <v>269</v>
      </c>
      <c r="B232" s="215" t="s">
        <v>129</v>
      </c>
      <c r="C232" s="215" t="s">
        <v>350</v>
      </c>
      <c r="D232" s="216">
        <v>19.570113499999998</v>
      </c>
      <c r="E232" s="216">
        <v>2.3468226800000003</v>
      </c>
      <c r="F232" s="216">
        <v>0</v>
      </c>
      <c r="G232" s="216">
        <v>0.73946427999999986</v>
      </c>
      <c r="H232" s="210">
        <f t="shared" si="17"/>
        <v>16.483826539999999</v>
      </c>
      <c r="I232" s="210"/>
      <c r="J232" s="216">
        <v>23.147056164303386</v>
      </c>
      <c r="K232" s="216">
        <v>1.5621005579444867</v>
      </c>
      <c r="L232" s="216">
        <v>0</v>
      </c>
      <c r="M232" s="216">
        <v>0.81474435000000012</v>
      </c>
      <c r="N232" s="210">
        <f t="shared" si="18"/>
        <v>20.770211256358898</v>
      </c>
      <c r="O232" s="210">
        <f t="shared" si="16"/>
        <v>26.003578149511995</v>
      </c>
      <c r="P232" s="34">
        <v>1.3996141800000002</v>
      </c>
      <c r="Q232" s="34">
        <v>0.94720850000000012</v>
      </c>
      <c r="R232" s="35">
        <f t="shared" si="19"/>
        <v>2.3468226800000003</v>
      </c>
      <c r="S232" s="34">
        <v>0.69980709000000008</v>
      </c>
      <c r="T232" s="34">
        <v>0.86229346794448669</v>
      </c>
      <c r="U232" s="35">
        <f t="shared" si="20"/>
        <v>1.5621005579444867</v>
      </c>
      <c r="V232" s="36"/>
      <c r="W232" s="36"/>
      <c r="X232" s="36"/>
      <c r="Y232" s="36"/>
      <c r="Z232" s="36"/>
    </row>
    <row r="233" spans="1:26" s="37" customFormat="1" ht="18.95" customHeight="1" x14ac:dyDescent="0.2">
      <c r="A233" s="215">
        <v>273</v>
      </c>
      <c r="B233" s="215" t="s">
        <v>133</v>
      </c>
      <c r="C233" s="215" t="s">
        <v>351</v>
      </c>
      <c r="D233" s="216">
        <v>65.940208499999997</v>
      </c>
      <c r="E233" s="216">
        <v>40.817591099999994</v>
      </c>
      <c r="F233" s="216">
        <v>0</v>
      </c>
      <c r="G233" s="216">
        <v>18.043158214999998</v>
      </c>
      <c r="H233" s="210">
        <f t="shared" si="17"/>
        <v>7.0794591850000046</v>
      </c>
      <c r="I233" s="210"/>
      <c r="J233" s="216">
        <v>82.972425893563724</v>
      </c>
      <c r="K233" s="216">
        <v>40.291442250790674</v>
      </c>
      <c r="L233" s="216">
        <v>0</v>
      </c>
      <c r="M233" s="216">
        <v>21.131091760000004</v>
      </c>
      <c r="N233" s="210">
        <f t="shared" si="18"/>
        <v>21.549891882773046</v>
      </c>
      <c r="O233" s="210">
        <f t="shared" si="16"/>
        <v>204.40025600307251</v>
      </c>
      <c r="P233" s="34">
        <v>26.811239099999995</v>
      </c>
      <c r="Q233" s="34">
        <v>14.006351999999998</v>
      </c>
      <c r="R233" s="35">
        <f t="shared" si="19"/>
        <v>40.817591099999994</v>
      </c>
      <c r="S233" s="34">
        <v>25.824105610000004</v>
      </c>
      <c r="T233" s="34">
        <v>14.46733664079067</v>
      </c>
      <c r="U233" s="35">
        <f t="shared" si="20"/>
        <v>40.291442250790674</v>
      </c>
      <c r="V233" s="36"/>
      <c r="W233" s="36"/>
      <c r="X233" s="36"/>
      <c r="Y233" s="36"/>
      <c r="Z233" s="36"/>
    </row>
    <row r="234" spans="1:26" s="37" customFormat="1" ht="18.95" customHeight="1" x14ac:dyDescent="0.2">
      <c r="A234" s="215">
        <v>274</v>
      </c>
      <c r="B234" s="215" t="s">
        <v>133</v>
      </c>
      <c r="C234" s="215" t="s">
        <v>352</v>
      </c>
      <c r="D234" s="216">
        <v>604.29738450000002</v>
      </c>
      <c r="E234" s="216">
        <v>135.29981989999999</v>
      </c>
      <c r="F234" s="216">
        <v>0</v>
      </c>
      <c r="G234" s="216">
        <v>27.09515906</v>
      </c>
      <c r="H234" s="210">
        <f t="shared" si="17"/>
        <v>441.90240554000002</v>
      </c>
      <c r="I234" s="210"/>
      <c r="J234" s="216">
        <v>128.68849748411498</v>
      </c>
      <c r="K234" s="216">
        <v>90.649008346802361</v>
      </c>
      <c r="L234" s="216">
        <v>0</v>
      </c>
      <c r="M234" s="216">
        <v>37.573774729999997</v>
      </c>
      <c r="N234" s="210">
        <f t="shared" si="18"/>
        <v>0.4657144073126176</v>
      </c>
      <c r="O234" s="210">
        <f t="shared" si="16"/>
        <v>-99.8946114794864</v>
      </c>
      <c r="P234" s="34">
        <v>63.458802899999995</v>
      </c>
      <c r="Q234" s="34">
        <v>71.841017000000008</v>
      </c>
      <c r="R234" s="35">
        <f t="shared" si="19"/>
        <v>135.29981989999999</v>
      </c>
      <c r="S234" s="34">
        <v>49.511247099999999</v>
      </c>
      <c r="T234" s="34">
        <v>41.137761246802363</v>
      </c>
      <c r="U234" s="35">
        <f t="shared" si="20"/>
        <v>90.649008346802361</v>
      </c>
      <c r="V234" s="36"/>
      <c r="W234" s="36"/>
      <c r="X234" s="36"/>
      <c r="Y234" s="36"/>
      <c r="Z234" s="36"/>
    </row>
    <row r="235" spans="1:26" s="37" customFormat="1" ht="18.95" customHeight="1" x14ac:dyDescent="0.2">
      <c r="A235" s="215">
        <v>275</v>
      </c>
      <c r="B235" s="215" t="s">
        <v>117</v>
      </c>
      <c r="C235" s="215" t="s">
        <v>353</v>
      </c>
      <c r="D235" s="216">
        <v>181.34624950000003</v>
      </c>
      <c r="E235" s="216">
        <v>58.403591680000005</v>
      </c>
      <c r="F235" s="216">
        <v>0</v>
      </c>
      <c r="G235" s="216">
        <v>18.03810562</v>
      </c>
      <c r="H235" s="210">
        <f t="shared" si="17"/>
        <v>104.90455220000003</v>
      </c>
      <c r="I235" s="210"/>
      <c r="J235" s="216">
        <v>163.24473871184682</v>
      </c>
      <c r="K235" s="216">
        <v>54.873127339999996</v>
      </c>
      <c r="L235" s="216">
        <v>0</v>
      </c>
      <c r="M235" s="216">
        <v>19.87444859</v>
      </c>
      <c r="N235" s="210">
        <f t="shared" si="18"/>
        <v>88.497162781846825</v>
      </c>
      <c r="O235" s="210">
        <f t="shared" si="16"/>
        <v>-15.640302612295216</v>
      </c>
      <c r="P235" s="34">
        <v>34.141457680000002</v>
      </c>
      <c r="Q235" s="34">
        <v>24.262134</v>
      </c>
      <c r="R235" s="35">
        <f t="shared" si="19"/>
        <v>58.403591680000005</v>
      </c>
      <c r="S235" s="34">
        <v>17.070728840000001</v>
      </c>
      <c r="T235" s="34">
        <v>37.802398499999995</v>
      </c>
      <c r="U235" s="35">
        <f t="shared" si="20"/>
        <v>54.873127339999996</v>
      </c>
      <c r="V235" s="36"/>
      <c r="W235" s="36"/>
      <c r="X235" s="36"/>
      <c r="Y235" s="36"/>
      <c r="Z235" s="36"/>
    </row>
    <row r="236" spans="1:26" s="37" customFormat="1" ht="18.95" customHeight="1" x14ac:dyDescent="0.2">
      <c r="A236" s="215">
        <v>278</v>
      </c>
      <c r="B236" s="215" t="s">
        <v>198</v>
      </c>
      <c r="C236" s="215" t="s">
        <v>354</v>
      </c>
      <c r="D236" s="216">
        <v>277.83310649999999</v>
      </c>
      <c r="E236" s="216">
        <v>125.07399402999994</v>
      </c>
      <c r="F236" s="216">
        <v>0</v>
      </c>
      <c r="G236" s="216">
        <v>83.720784609999981</v>
      </c>
      <c r="H236" s="210">
        <f t="shared" si="17"/>
        <v>69.038327860000066</v>
      </c>
      <c r="I236" s="210"/>
      <c r="J236" s="216">
        <v>2979.9874964700007</v>
      </c>
      <c r="K236" s="216">
        <v>114.96677403999999</v>
      </c>
      <c r="L236" s="216">
        <v>0</v>
      </c>
      <c r="M236" s="216">
        <v>100.84147874999999</v>
      </c>
      <c r="N236" s="210">
        <f t="shared" si="18"/>
        <v>2764.1792436800006</v>
      </c>
      <c r="O236" s="210" t="str">
        <f t="shared" si="16"/>
        <v>500&lt;</v>
      </c>
      <c r="P236" s="34">
        <v>125.07399402999994</v>
      </c>
      <c r="Q236" s="34">
        <v>0</v>
      </c>
      <c r="R236" s="35">
        <f t="shared" si="19"/>
        <v>125.07399402999994</v>
      </c>
      <c r="S236" s="34">
        <v>114.96677403999999</v>
      </c>
      <c r="T236" s="34">
        <v>0</v>
      </c>
      <c r="U236" s="35">
        <f t="shared" si="20"/>
        <v>114.96677403999999</v>
      </c>
      <c r="V236" s="36"/>
      <c r="W236" s="36"/>
      <c r="X236" s="36"/>
      <c r="Y236" s="36"/>
      <c r="Z236" s="36"/>
    </row>
    <row r="237" spans="1:26" s="37" customFormat="1" ht="18.95" customHeight="1" x14ac:dyDescent="0.2">
      <c r="A237" s="215">
        <v>280</v>
      </c>
      <c r="B237" s="215" t="s">
        <v>221</v>
      </c>
      <c r="C237" s="215" t="s">
        <v>355</v>
      </c>
      <c r="D237" s="216">
        <v>139.59313950000001</v>
      </c>
      <c r="E237" s="216">
        <v>22.294168280000001</v>
      </c>
      <c r="F237" s="216">
        <v>0</v>
      </c>
      <c r="G237" s="216">
        <v>8.8642938199999985</v>
      </c>
      <c r="H237" s="210">
        <f t="shared" si="17"/>
        <v>108.4346774</v>
      </c>
      <c r="I237" s="210"/>
      <c r="J237" s="216">
        <v>101.40123088629247</v>
      </c>
      <c r="K237" s="216">
        <v>30.079210247149465</v>
      </c>
      <c r="L237" s="216">
        <v>0</v>
      </c>
      <c r="M237" s="216">
        <v>10.899501820000001</v>
      </c>
      <c r="N237" s="210">
        <f t="shared" si="18"/>
        <v>60.422518819143008</v>
      </c>
      <c r="O237" s="210">
        <f t="shared" si="16"/>
        <v>-44.277494738834342</v>
      </c>
      <c r="P237" s="34">
        <v>5.4377442800000004</v>
      </c>
      <c r="Q237" s="34">
        <v>16.856424000000001</v>
      </c>
      <c r="R237" s="35">
        <f t="shared" si="19"/>
        <v>22.294168280000001</v>
      </c>
      <c r="S237" s="34">
        <v>16.162793850000003</v>
      </c>
      <c r="T237" s="34">
        <v>13.916416397149462</v>
      </c>
      <c r="U237" s="35">
        <f t="shared" si="20"/>
        <v>30.079210247149465</v>
      </c>
      <c r="V237" s="36"/>
      <c r="W237" s="36"/>
      <c r="X237" s="36"/>
      <c r="Y237" s="36"/>
      <c r="Z237" s="36"/>
    </row>
    <row r="238" spans="1:26" s="37" customFormat="1" ht="18.95" customHeight="1" x14ac:dyDescent="0.2">
      <c r="A238" s="215">
        <v>281</v>
      </c>
      <c r="B238" s="215" t="s">
        <v>129</v>
      </c>
      <c r="C238" s="215" t="s">
        <v>356</v>
      </c>
      <c r="D238" s="216">
        <v>232.0519855</v>
      </c>
      <c r="E238" s="216">
        <v>75.824333039999999</v>
      </c>
      <c r="F238" s="216">
        <v>0</v>
      </c>
      <c r="G238" s="216">
        <v>33.970581180000003</v>
      </c>
      <c r="H238" s="210">
        <f t="shared" si="17"/>
        <v>122.25707127999999</v>
      </c>
      <c r="I238" s="210"/>
      <c r="J238" s="216">
        <v>142.63827277532729</v>
      </c>
      <c r="K238" s="216">
        <v>69.435682089198195</v>
      </c>
      <c r="L238" s="216">
        <v>0</v>
      </c>
      <c r="M238" s="216">
        <v>69.333761209999992</v>
      </c>
      <c r="N238" s="210">
        <f t="shared" si="18"/>
        <v>3.8688294761291075</v>
      </c>
      <c r="O238" s="210">
        <f t="shared" si="16"/>
        <v>-96.835496355651699</v>
      </c>
      <c r="P238" s="34">
        <v>66.925122540000004</v>
      </c>
      <c r="Q238" s="34">
        <v>8.8992105000000006</v>
      </c>
      <c r="R238" s="35">
        <f t="shared" si="19"/>
        <v>75.824333039999999</v>
      </c>
      <c r="S238" s="34">
        <v>66.757259630000007</v>
      </c>
      <c r="T238" s="34">
        <v>2.6784224591981838</v>
      </c>
      <c r="U238" s="35">
        <f t="shared" si="20"/>
        <v>69.435682089198195</v>
      </c>
      <c r="V238" s="36"/>
      <c r="W238" s="36"/>
      <c r="X238" s="36"/>
      <c r="Y238" s="36"/>
      <c r="Z238" s="36"/>
    </row>
    <row r="239" spans="1:26" s="37" customFormat="1" ht="18.95" customHeight="1" x14ac:dyDescent="0.2">
      <c r="A239" s="215">
        <v>282</v>
      </c>
      <c r="B239" s="215" t="s">
        <v>221</v>
      </c>
      <c r="C239" s="215" t="s">
        <v>357</v>
      </c>
      <c r="D239" s="216">
        <v>351.30321249999997</v>
      </c>
      <c r="E239" s="216">
        <v>12.536198699999998</v>
      </c>
      <c r="F239" s="216">
        <v>0</v>
      </c>
      <c r="G239" s="216">
        <v>6.5269507599999992</v>
      </c>
      <c r="H239" s="210">
        <f t="shared" si="17"/>
        <v>332.24006304</v>
      </c>
      <c r="I239" s="210"/>
      <c r="J239" s="216">
        <v>33.010365981705867</v>
      </c>
      <c r="K239" s="216">
        <v>17.664627923633205</v>
      </c>
      <c r="L239" s="216">
        <v>0</v>
      </c>
      <c r="M239" s="216">
        <v>6.8914669900000005</v>
      </c>
      <c r="N239" s="210">
        <f t="shared" si="18"/>
        <v>8.4542710680726607</v>
      </c>
      <c r="O239" s="210">
        <f t="shared" si="16"/>
        <v>-97.455372783548128</v>
      </c>
      <c r="P239" s="34">
        <v>11.971810199999998</v>
      </c>
      <c r="Q239" s="34">
        <v>0.56438850000000007</v>
      </c>
      <c r="R239" s="35">
        <f t="shared" si="19"/>
        <v>12.536198699999998</v>
      </c>
      <c r="S239" s="34">
        <v>10.773075179999999</v>
      </c>
      <c r="T239" s="34">
        <v>6.8915527436332074</v>
      </c>
      <c r="U239" s="35">
        <f t="shared" si="20"/>
        <v>17.664627923633205</v>
      </c>
      <c r="V239" s="36"/>
      <c r="W239" s="36"/>
      <c r="X239" s="36"/>
      <c r="Y239" s="36"/>
      <c r="Z239" s="36"/>
    </row>
    <row r="240" spans="1:26" s="37" customFormat="1" ht="18.95" customHeight="1" x14ac:dyDescent="0.2">
      <c r="A240" s="215">
        <v>283</v>
      </c>
      <c r="B240" s="215" t="s">
        <v>129</v>
      </c>
      <c r="C240" s="215" t="s">
        <v>358</v>
      </c>
      <c r="D240" s="216">
        <v>48.330051499999996</v>
      </c>
      <c r="E240" s="216">
        <v>20.707983659999996</v>
      </c>
      <c r="F240" s="216">
        <v>0</v>
      </c>
      <c r="G240" s="216">
        <v>4.5894151499999998</v>
      </c>
      <c r="H240" s="210">
        <f t="shared" si="17"/>
        <v>23.032652689999999</v>
      </c>
      <c r="I240" s="210"/>
      <c r="J240" s="216">
        <v>39.681729683910483</v>
      </c>
      <c r="K240" s="216">
        <v>20.651636006029513</v>
      </c>
      <c r="L240" s="216">
        <v>0</v>
      </c>
      <c r="M240" s="216">
        <v>14.698475980000001</v>
      </c>
      <c r="N240" s="210">
        <f t="shared" si="18"/>
        <v>4.3316176978809686</v>
      </c>
      <c r="O240" s="210">
        <f t="shared" si="16"/>
        <v>-81.193578715483298</v>
      </c>
      <c r="P240" s="34">
        <v>20.079498159999996</v>
      </c>
      <c r="Q240" s="34">
        <v>0.62848549999999992</v>
      </c>
      <c r="R240" s="35">
        <f t="shared" si="19"/>
        <v>20.707983659999996</v>
      </c>
      <c r="S240" s="34">
        <v>20.079498159999996</v>
      </c>
      <c r="T240" s="34">
        <v>0.57213784602951734</v>
      </c>
      <c r="U240" s="35">
        <f t="shared" si="20"/>
        <v>20.651636006029513</v>
      </c>
      <c r="V240" s="36"/>
      <c r="W240" s="36"/>
      <c r="X240" s="36"/>
      <c r="Y240" s="36"/>
      <c r="Z240" s="36"/>
    </row>
    <row r="241" spans="1:26" s="37" customFormat="1" ht="18.95" customHeight="1" x14ac:dyDescent="0.2">
      <c r="A241" s="215">
        <v>284</v>
      </c>
      <c r="B241" s="215" t="s">
        <v>117</v>
      </c>
      <c r="C241" s="215" t="s">
        <v>359</v>
      </c>
      <c r="D241" s="216">
        <v>430.30374899999998</v>
      </c>
      <c r="E241" s="216">
        <v>219.43164822000003</v>
      </c>
      <c r="F241" s="216">
        <v>0</v>
      </c>
      <c r="G241" s="216">
        <v>9.6508659600000009</v>
      </c>
      <c r="H241" s="210">
        <f t="shared" si="17"/>
        <v>201.22123481999995</v>
      </c>
      <c r="I241" s="210"/>
      <c r="J241" s="216">
        <v>173.89311878814439</v>
      </c>
      <c r="K241" s="216">
        <v>58.918164422800004</v>
      </c>
      <c r="L241" s="216">
        <v>0</v>
      </c>
      <c r="M241" s="216">
        <v>11.732056560000002</v>
      </c>
      <c r="N241" s="210">
        <f t="shared" si="18"/>
        <v>103.24289780534438</v>
      </c>
      <c r="O241" s="210">
        <f t="shared" si="16"/>
        <v>-48.691847608579138</v>
      </c>
      <c r="P241" s="34">
        <v>94.125473720000002</v>
      </c>
      <c r="Q241" s="34">
        <v>125.30617450000003</v>
      </c>
      <c r="R241" s="35">
        <f t="shared" si="19"/>
        <v>219.43164822000003</v>
      </c>
      <c r="S241" s="34">
        <v>38.959121859999996</v>
      </c>
      <c r="T241" s="34">
        <v>19.959042562800004</v>
      </c>
      <c r="U241" s="35">
        <f t="shared" si="20"/>
        <v>58.918164422800004</v>
      </c>
      <c r="V241" s="36"/>
      <c r="W241" s="36"/>
      <c r="X241" s="36"/>
      <c r="Y241" s="36"/>
      <c r="Z241" s="36"/>
    </row>
    <row r="242" spans="1:26" s="37" customFormat="1" ht="18.95" customHeight="1" x14ac:dyDescent="0.2">
      <c r="A242" s="215">
        <v>286</v>
      </c>
      <c r="B242" s="215" t="s">
        <v>121</v>
      </c>
      <c r="C242" s="215" t="s">
        <v>360</v>
      </c>
      <c r="D242" s="216">
        <v>434.86996549999998</v>
      </c>
      <c r="E242" s="216">
        <v>297.71602050000001</v>
      </c>
      <c r="F242" s="216">
        <v>0</v>
      </c>
      <c r="G242" s="216">
        <v>26.095058990000002</v>
      </c>
      <c r="H242" s="210">
        <f t="shared" si="17"/>
        <v>111.05888600999997</v>
      </c>
      <c r="I242" s="210"/>
      <c r="J242" s="216">
        <v>-148.43352696580709</v>
      </c>
      <c r="K242" s="216">
        <v>485.97206731000006</v>
      </c>
      <c r="L242" s="216">
        <v>0</v>
      </c>
      <c r="M242" s="216">
        <v>48.51734355</v>
      </c>
      <c r="N242" s="210">
        <f t="shared" si="18"/>
        <v>-682.92293782580714</v>
      </c>
      <c r="O242" s="210" t="str">
        <f t="shared" si="16"/>
        <v>&lt;-500</v>
      </c>
      <c r="P242" s="34">
        <v>0</v>
      </c>
      <c r="Q242" s="34">
        <v>297.71602050000001</v>
      </c>
      <c r="R242" s="35">
        <f t="shared" si="19"/>
        <v>297.71602050000001</v>
      </c>
      <c r="S242" s="34">
        <v>103.74030231</v>
      </c>
      <c r="T242" s="34">
        <v>382.23176500000005</v>
      </c>
      <c r="U242" s="35">
        <f t="shared" si="20"/>
        <v>485.97206731000006</v>
      </c>
      <c r="V242" s="36"/>
      <c r="W242" s="36"/>
      <c r="X242" s="36"/>
      <c r="Y242" s="36"/>
      <c r="Z242" s="36"/>
    </row>
    <row r="243" spans="1:26" s="37" customFormat="1" ht="18.95" customHeight="1" x14ac:dyDescent="0.2">
      <c r="A243" s="215">
        <v>288</v>
      </c>
      <c r="B243" s="215" t="s">
        <v>221</v>
      </c>
      <c r="C243" s="215" t="s">
        <v>361</v>
      </c>
      <c r="D243" s="216">
        <v>72.705062999999996</v>
      </c>
      <c r="E243" s="216">
        <v>19.79516379</v>
      </c>
      <c r="F243" s="216">
        <v>0</v>
      </c>
      <c r="G243" s="216">
        <v>7.5148019900000005</v>
      </c>
      <c r="H243" s="210">
        <f t="shared" si="17"/>
        <v>45.39509721999999</v>
      </c>
      <c r="I243" s="210"/>
      <c r="J243" s="216">
        <v>62.272874780648017</v>
      </c>
      <c r="K243" s="216">
        <v>26.193237299054843</v>
      </c>
      <c r="L243" s="216">
        <v>0</v>
      </c>
      <c r="M243" s="216">
        <v>12.904147539999999</v>
      </c>
      <c r="N243" s="210">
        <f t="shared" si="18"/>
        <v>23.175489941593177</v>
      </c>
      <c r="O243" s="210">
        <f t="shared" si="16"/>
        <v>-48.947152091608224</v>
      </c>
      <c r="P243" s="34">
        <v>12.799177289999999</v>
      </c>
      <c r="Q243" s="34">
        <v>6.9959864999999999</v>
      </c>
      <c r="R243" s="35">
        <f t="shared" si="19"/>
        <v>19.79516379</v>
      </c>
      <c r="S243" s="34">
        <v>21.611128900000004</v>
      </c>
      <c r="T243" s="34">
        <v>4.5821083990548388</v>
      </c>
      <c r="U243" s="35">
        <f t="shared" si="20"/>
        <v>26.193237299054843</v>
      </c>
      <c r="V243" s="36"/>
      <c r="W243" s="36"/>
      <c r="X243" s="36"/>
      <c r="Y243" s="36"/>
      <c r="Z243" s="36"/>
    </row>
    <row r="244" spans="1:26" s="37" customFormat="1" ht="18.95" customHeight="1" x14ac:dyDescent="0.2">
      <c r="A244" s="215">
        <v>292</v>
      </c>
      <c r="B244" s="215" t="s">
        <v>133</v>
      </c>
      <c r="C244" s="215" t="s">
        <v>362</v>
      </c>
      <c r="D244" s="216">
        <v>76.778538000000012</v>
      </c>
      <c r="E244" s="216">
        <v>88.671123420000001</v>
      </c>
      <c r="F244" s="216">
        <v>0</v>
      </c>
      <c r="G244" s="216">
        <v>27.025764019999997</v>
      </c>
      <c r="H244" s="210">
        <f t="shared" si="17"/>
        <v>-38.918349439999986</v>
      </c>
      <c r="I244" s="210"/>
      <c r="J244" s="216">
        <v>135.23226080245169</v>
      </c>
      <c r="K244" s="216">
        <v>64.649351024625474</v>
      </c>
      <c r="L244" s="216">
        <v>0</v>
      </c>
      <c r="M244" s="216">
        <v>30.061662399999999</v>
      </c>
      <c r="N244" s="210">
        <f t="shared" si="18"/>
        <v>40.521247377826214</v>
      </c>
      <c r="O244" s="210">
        <f t="shared" si="16"/>
        <v>-204.11861746680034</v>
      </c>
      <c r="P244" s="34">
        <v>75.571387920000006</v>
      </c>
      <c r="Q244" s="34">
        <v>13.0997355</v>
      </c>
      <c r="R244" s="35">
        <f t="shared" si="19"/>
        <v>88.671123420000001</v>
      </c>
      <c r="S244" s="34">
        <v>51.357969359999998</v>
      </c>
      <c r="T244" s="34">
        <v>13.291381664625469</v>
      </c>
      <c r="U244" s="35">
        <f t="shared" si="20"/>
        <v>64.649351024625474</v>
      </c>
      <c r="V244" s="36"/>
      <c r="W244" s="36"/>
      <c r="X244" s="36"/>
      <c r="Y244" s="36"/>
      <c r="Z244" s="36"/>
    </row>
    <row r="245" spans="1:26" s="37" customFormat="1" ht="18.95" customHeight="1" x14ac:dyDescent="0.2">
      <c r="A245" s="215">
        <v>293</v>
      </c>
      <c r="B245" s="215" t="s">
        <v>221</v>
      </c>
      <c r="C245" s="215" t="s">
        <v>363</v>
      </c>
      <c r="D245" s="216">
        <v>63.938599499999995</v>
      </c>
      <c r="E245" s="216">
        <v>69.427898859999999</v>
      </c>
      <c r="F245" s="216">
        <v>0</v>
      </c>
      <c r="G245" s="216">
        <v>17.774144039999996</v>
      </c>
      <c r="H245" s="210">
        <f t="shared" si="17"/>
        <v>-23.2634434</v>
      </c>
      <c r="I245" s="210"/>
      <c r="J245" s="216">
        <v>69.211423028351078</v>
      </c>
      <c r="K245" s="216">
        <v>49.535141796618682</v>
      </c>
      <c r="L245" s="216">
        <v>0</v>
      </c>
      <c r="M245" s="216">
        <v>19.583614770000001</v>
      </c>
      <c r="N245" s="210">
        <f t="shared" si="18"/>
        <v>9.2666461732395788E-2</v>
      </c>
      <c r="O245" s="210">
        <f t="shared" si="16"/>
        <v>-100.39833510516503</v>
      </c>
      <c r="P245" s="34">
        <v>33.641846860000001</v>
      </c>
      <c r="Q245" s="34">
        <v>35.786052000000005</v>
      </c>
      <c r="R245" s="35">
        <f t="shared" si="19"/>
        <v>69.427898859999999</v>
      </c>
      <c r="S245" s="34">
        <v>16.820923430000001</v>
      </c>
      <c r="T245" s="34">
        <v>32.714218366618681</v>
      </c>
      <c r="U245" s="35">
        <f t="shared" si="20"/>
        <v>49.535141796618682</v>
      </c>
      <c r="V245" s="36"/>
      <c r="W245" s="36"/>
      <c r="X245" s="36"/>
      <c r="Y245" s="36"/>
      <c r="Z245" s="36"/>
    </row>
    <row r="246" spans="1:26" s="37" customFormat="1" ht="18.95" customHeight="1" x14ac:dyDescent="0.2">
      <c r="A246" s="215">
        <v>294</v>
      </c>
      <c r="B246" s="215" t="s">
        <v>221</v>
      </c>
      <c r="C246" s="215" t="s">
        <v>364</v>
      </c>
      <c r="D246" s="216">
        <v>37.451253000000001</v>
      </c>
      <c r="E246" s="216">
        <v>40.001952419999995</v>
      </c>
      <c r="F246" s="216">
        <v>0</v>
      </c>
      <c r="G246" s="216">
        <v>11.633751889999999</v>
      </c>
      <c r="H246" s="210">
        <f t="shared" si="17"/>
        <v>-14.184451309999993</v>
      </c>
      <c r="I246" s="210"/>
      <c r="J246" s="216">
        <v>42.326529543742566</v>
      </c>
      <c r="K246" s="216">
        <v>28.711174572492663</v>
      </c>
      <c r="L246" s="216">
        <v>0</v>
      </c>
      <c r="M246" s="216">
        <v>13.22115529</v>
      </c>
      <c r="N246" s="210">
        <f t="shared" si="18"/>
        <v>0.39419968124990312</v>
      </c>
      <c r="O246" s="210">
        <f t="shared" si="16"/>
        <v>-102.77909714401143</v>
      </c>
      <c r="P246" s="34">
        <v>22.01360992</v>
      </c>
      <c r="Q246" s="34">
        <v>17.988342499999998</v>
      </c>
      <c r="R246" s="35">
        <f t="shared" si="19"/>
        <v>40.001952419999995</v>
      </c>
      <c r="S246" s="34">
        <v>12.17904068</v>
      </c>
      <c r="T246" s="34">
        <v>16.532133892492663</v>
      </c>
      <c r="U246" s="35">
        <f t="shared" si="20"/>
        <v>28.711174572492663</v>
      </c>
      <c r="V246" s="36"/>
      <c r="W246" s="36"/>
      <c r="X246" s="36"/>
      <c r="Y246" s="36"/>
      <c r="Z246" s="36"/>
    </row>
    <row r="247" spans="1:26" s="37" customFormat="1" ht="18.95" customHeight="1" x14ac:dyDescent="0.2">
      <c r="A247" s="215">
        <v>295</v>
      </c>
      <c r="B247" s="215" t="s">
        <v>221</v>
      </c>
      <c r="C247" s="215" t="s">
        <v>365</v>
      </c>
      <c r="D247" s="216">
        <v>54.156349499999997</v>
      </c>
      <c r="E247" s="216">
        <v>12.16325655</v>
      </c>
      <c r="F247" s="216">
        <v>0</v>
      </c>
      <c r="G247" s="216">
        <v>4.9776968799999999</v>
      </c>
      <c r="H247" s="210">
        <f t="shared" si="17"/>
        <v>37.015396069999994</v>
      </c>
      <c r="I247" s="210"/>
      <c r="J247" s="216">
        <v>52.172640350080123</v>
      </c>
      <c r="K247" s="216">
        <v>8.0858322020393452</v>
      </c>
      <c r="L247" s="216">
        <v>0</v>
      </c>
      <c r="M247" s="216">
        <v>5.7265994900000008</v>
      </c>
      <c r="N247" s="210">
        <f t="shared" si="18"/>
        <v>38.360208658040776</v>
      </c>
      <c r="O247" s="210">
        <f t="shared" si="16"/>
        <v>3.6331168400781122</v>
      </c>
      <c r="P247" s="34">
        <v>9.05082305</v>
      </c>
      <c r="Q247" s="34">
        <v>3.1124335000000007</v>
      </c>
      <c r="R247" s="35">
        <f t="shared" si="19"/>
        <v>12.16325655</v>
      </c>
      <c r="S247" s="34">
        <v>5.16002749</v>
      </c>
      <c r="T247" s="34">
        <v>2.9258047120393442</v>
      </c>
      <c r="U247" s="35">
        <f t="shared" si="20"/>
        <v>8.0858322020393452</v>
      </c>
      <c r="V247" s="36"/>
      <c r="W247" s="36"/>
      <c r="X247" s="36"/>
      <c r="Y247" s="36"/>
      <c r="Z247" s="36"/>
    </row>
    <row r="248" spans="1:26" s="37" customFormat="1" ht="18.95" customHeight="1" x14ac:dyDescent="0.2">
      <c r="A248" s="215">
        <v>296</v>
      </c>
      <c r="B248" s="215" t="s">
        <v>119</v>
      </c>
      <c r="C248" s="215" t="s">
        <v>366</v>
      </c>
      <c r="D248" s="216">
        <v>3788.921981</v>
      </c>
      <c r="E248" s="216">
        <v>2866.0762594999997</v>
      </c>
      <c r="F248" s="216">
        <v>0</v>
      </c>
      <c r="G248" s="216">
        <v>141.62343428</v>
      </c>
      <c r="H248" s="210">
        <f t="shared" si="17"/>
        <v>781.22228722000034</v>
      </c>
      <c r="I248" s="210"/>
      <c r="J248" s="216">
        <v>2218.0084528920997</v>
      </c>
      <c r="K248" s="216">
        <v>917.19595449999997</v>
      </c>
      <c r="L248" s="216">
        <v>0</v>
      </c>
      <c r="M248" s="216">
        <v>378.35106352000003</v>
      </c>
      <c r="N248" s="210">
        <f t="shared" si="18"/>
        <v>922.46143487209974</v>
      </c>
      <c r="O248" s="210">
        <f t="shared" si="16"/>
        <v>18.079252213182826</v>
      </c>
      <c r="P248" s="34">
        <v>355.68033149999997</v>
      </c>
      <c r="Q248" s="34">
        <v>2510.3959279999999</v>
      </c>
      <c r="R248" s="35">
        <f t="shared" si="19"/>
        <v>2866.0762594999997</v>
      </c>
      <c r="S248" s="34">
        <v>355.68033149999997</v>
      </c>
      <c r="T248" s="34">
        <v>561.51562300000001</v>
      </c>
      <c r="U248" s="35">
        <f t="shared" si="20"/>
        <v>917.19595449999997</v>
      </c>
      <c r="V248" s="36"/>
      <c r="W248" s="36"/>
      <c r="X248" s="36"/>
      <c r="Y248" s="36"/>
      <c r="Z248" s="36"/>
    </row>
    <row r="249" spans="1:26" s="37" customFormat="1" ht="18.95" customHeight="1" x14ac:dyDescent="0.2">
      <c r="A249" s="215">
        <v>297</v>
      </c>
      <c r="B249" s="215" t="s">
        <v>129</v>
      </c>
      <c r="C249" s="215" t="s">
        <v>367</v>
      </c>
      <c r="D249" s="216">
        <v>290.62730300000004</v>
      </c>
      <c r="E249" s="216">
        <v>31.140622829999998</v>
      </c>
      <c r="F249" s="216">
        <v>0</v>
      </c>
      <c r="G249" s="216">
        <v>41.910587969999987</v>
      </c>
      <c r="H249" s="210">
        <f t="shared" si="17"/>
        <v>217.57609220000006</v>
      </c>
      <c r="I249" s="210"/>
      <c r="J249" s="216">
        <v>75.929049478734626</v>
      </c>
      <c r="K249" s="216">
        <v>25.415408984035178</v>
      </c>
      <c r="L249" s="216">
        <v>0</v>
      </c>
      <c r="M249" s="216">
        <v>43.063815200000001</v>
      </c>
      <c r="N249" s="210">
        <f t="shared" si="18"/>
        <v>7.4498252946994441</v>
      </c>
      <c r="O249" s="210">
        <f t="shared" si="16"/>
        <v>-96.575990854798775</v>
      </c>
      <c r="P249" s="34">
        <v>14.68797983</v>
      </c>
      <c r="Q249" s="34">
        <v>16.452642999999998</v>
      </c>
      <c r="R249" s="35">
        <f t="shared" si="19"/>
        <v>31.140622829999998</v>
      </c>
      <c r="S249" s="34">
        <v>14.654313439999999</v>
      </c>
      <c r="T249" s="34">
        <v>10.761095544035179</v>
      </c>
      <c r="U249" s="35">
        <f t="shared" si="20"/>
        <v>25.415408984035178</v>
      </c>
      <c r="V249" s="36"/>
      <c r="W249" s="36"/>
      <c r="X249" s="36"/>
      <c r="Y249" s="36"/>
      <c r="Z249" s="36"/>
    </row>
    <row r="250" spans="1:26" s="37" customFormat="1" ht="18.95" customHeight="1" x14ac:dyDescent="0.2">
      <c r="A250" s="215">
        <v>298</v>
      </c>
      <c r="B250" s="215" t="s">
        <v>119</v>
      </c>
      <c r="C250" s="215" t="s">
        <v>368</v>
      </c>
      <c r="D250" s="216">
        <v>5111.9561365</v>
      </c>
      <c r="E250" s="216">
        <v>2908.0949290138665</v>
      </c>
      <c r="F250" s="216">
        <v>0</v>
      </c>
      <c r="G250" s="216">
        <v>146.14596516793594</v>
      </c>
      <c r="H250" s="210">
        <f t="shared" si="17"/>
        <v>2057.7152423181974</v>
      </c>
      <c r="I250" s="210"/>
      <c r="J250" s="216">
        <v>3497.1734106599997</v>
      </c>
      <c r="K250" s="216">
        <v>1904.7781890399999</v>
      </c>
      <c r="L250" s="216">
        <v>0</v>
      </c>
      <c r="M250" s="216">
        <v>159.11056266999998</v>
      </c>
      <c r="N250" s="210">
        <f t="shared" si="18"/>
        <v>1433.2846589499998</v>
      </c>
      <c r="O250" s="210">
        <f t="shared" si="16"/>
        <v>-30.345820963289437</v>
      </c>
      <c r="P250" s="34">
        <v>336.48318601386671</v>
      </c>
      <c r="Q250" s="34">
        <v>2571.6117429999999</v>
      </c>
      <c r="R250" s="35">
        <f t="shared" si="19"/>
        <v>2908.0949290138665</v>
      </c>
      <c r="S250" s="34">
        <v>261.91039103999998</v>
      </c>
      <c r="T250" s="34">
        <v>1642.867798</v>
      </c>
      <c r="U250" s="35">
        <f t="shared" si="20"/>
        <v>1904.7781890399999</v>
      </c>
      <c r="V250" s="36"/>
      <c r="W250" s="36"/>
      <c r="X250" s="36"/>
      <c r="Y250" s="36"/>
      <c r="Z250" s="36"/>
    </row>
    <row r="251" spans="1:26" s="37" customFormat="1" ht="18.95" customHeight="1" x14ac:dyDescent="0.2">
      <c r="A251" s="215">
        <v>300</v>
      </c>
      <c r="B251" s="215" t="s">
        <v>129</v>
      </c>
      <c r="C251" s="215" t="s">
        <v>369</v>
      </c>
      <c r="D251" s="216">
        <v>62.867666999999997</v>
      </c>
      <c r="E251" s="216">
        <v>31.701468939999994</v>
      </c>
      <c r="F251" s="216">
        <v>0</v>
      </c>
      <c r="G251" s="216">
        <v>5.6330108999999995</v>
      </c>
      <c r="H251" s="210">
        <f t="shared" si="17"/>
        <v>25.533187160000004</v>
      </c>
      <c r="I251" s="210"/>
      <c r="J251" s="216">
        <v>51.65956045841952</v>
      </c>
      <c r="K251" s="216">
        <v>31.068886271351392</v>
      </c>
      <c r="L251" s="216">
        <v>0</v>
      </c>
      <c r="M251" s="216">
        <v>18.040790030000004</v>
      </c>
      <c r="N251" s="210">
        <f t="shared" si="18"/>
        <v>2.5498841570681243</v>
      </c>
      <c r="O251" s="210">
        <f t="shared" si="16"/>
        <v>-90.013451352196469</v>
      </c>
      <c r="P251" s="34">
        <v>24.645412939999996</v>
      </c>
      <c r="Q251" s="34">
        <v>7.056055999999999</v>
      </c>
      <c r="R251" s="35">
        <f t="shared" si="19"/>
        <v>31.701468939999994</v>
      </c>
      <c r="S251" s="34">
        <v>24.645412939999996</v>
      </c>
      <c r="T251" s="34">
        <v>6.4234733313513948</v>
      </c>
      <c r="U251" s="35">
        <f t="shared" si="20"/>
        <v>31.068886271351392</v>
      </c>
      <c r="V251" s="36"/>
      <c r="W251" s="36"/>
      <c r="X251" s="36"/>
      <c r="Y251" s="36"/>
      <c r="Z251" s="36"/>
    </row>
    <row r="252" spans="1:26" s="37" customFormat="1" ht="18.95" customHeight="1" x14ac:dyDescent="0.2">
      <c r="A252" s="215">
        <v>305</v>
      </c>
      <c r="B252" s="215" t="s">
        <v>133</v>
      </c>
      <c r="C252" s="215" t="s">
        <v>370</v>
      </c>
      <c r="D252" s="216">
        <v>33.882653500000004</v>
      </c>
      <c r="E252" s="216">
        <v>11.10988592</v>
      </c>
      <c r="F252" s="216">
        <v>0</v>
      </c>
      <c r="G252" s="216">
        <v>2.0567977599999998</v>
      </c>
      <c r="H252" s="210">
        <f t="shared" si="17"/>
        <v>20.715969820000005</v>
      </c>
      <c r="I252" s="210"/>
      <c r="J252" s="216">
        <v>34.184648210249286</v>
      </c>
      <c r="K252" s="216">
        <v>8.5441628704404771</v>
      </c>
      <c r="L252" s="216">
        <v>0</v>
      </c>
      <c r="M252" s="216">
        <v>2.2661870500000001</v>
      </c>
      <c r="N252" s="210">
        <f t="shared" si="18"/>
        <v>23.374298289808809</v>
      </c>
      <c r="O252" s="210">
        <f t="shared" si="16"/>
        <v>12.832266569737664</v>
      </c>
      <c r="P252" s="34">
        <v>3.8929849200000004</v>
      </c>
      <c r="Q252" s="34">
        <v>7.216901</v>
      </c>
      <c r="R252" s="35">
        <f t="shared" si="19"/>
        <v>11.10988592</v>
      </c>
      <c r="S252" s="34">
        <v>1.9464924600000002</v>
      </c>
      <c r="T252" s="34">
        <v>6.5976704104404771</v>
      </c>
      <c r="U252" s="35">
        <f t="shared" si="20"/>
        <v>8.5441628704404771</v>
      </c>
      <c r="V252" s="36"/>
      <c r="W252" s="36"/>
      <c r="X252" s="36"/>
      <c r="Y252" s="36"/>
      <c r="Z252" s="36"/>
    </row>
    <row r="253" spans="1:26" s="37" customFormat="1" ht="18.95" customHeight="1" x14ac:dyDescent="0.2">
      <c r="A253" s="215">
        <v>306</v>
      </c>
      <c r="B253" s="215" t="s">
        <v>133</v>
      </c>
      <c r="C253" s="215" t="s">
        <v>371</v>
      </c>
      <c r="D253" s="216">
        <v>98.230965999999981</v>
      </c>
      <c r="E253" s="216">
        <v>37.754698079999997</v>
      </c>
      <c r="F253" s="216">
        <v>0</v>
      </c>
      <c r="G253" s="216">
        <v>21.008348390000002</v>
      </c>
      <c r="H253" s="210">
        <f t="shared" si="17"/>
        <v>39.467919529999982</v>
      </c>
      <c r="I253" s="210"/>
      <c r="J253" s="216">
        <v>97.355842107168613</v>
      </c>
      <c r="K253" s="216">
        <v>57.736708236635906</v>
      </c>
      <c r="L253" s="216">
        <v>0</v>
      </c>
      <c r="M253" s="216">
        <v>24.970198119999999</v>
      </c>
      <c r="N253" s="210">
        <f t="shared" si="18"/>
        <v>14.648935750532708</v>
      </c>
      <c r="O253" s="210">
        <f t="shared" si="16"/>
        <v>-62.883942389215889</v>
      </c>
      <c r="P253" s="34">
        <v>27.031100080000002</v>
      </c>
      <c r="Q253" s="34">
        <v>10.723597999999999</v>
      </c>
      <c r="R253" s="35">
        <f t="shared" si="19"/>
        <v>37.754698079999997</v>
      </c>
      <c r="S253" s="34">
        <v>33.129413530000001</v>
      </c>
      <c r="T253" s="34">
        <v>24.607294706635908</v>
      </c>
      <c r="U253" s="35">
        <f t="shared" si="20"/>
        <v>57.736708236635906</v>
      </c>
      <c r="V253" s="36"/>
      <c r="W253" s="36"/>
      <c r="X253" s="36"/>
      <c r="Y253" s="36"/>
      <c r="Z253" s="36"/>
    </row>
    <row r="254" spans="1:26" s="37" customFormat="1" ht="18.95" customHeight="1" x14ac:dyDescent="0.2">
      <c r="A254" s="215">
        <v>307</v>
      </c>
      <c r="B254" s="215" t="s">
        <v>221</v>
      </c>
      <c r="C254" s="215" t="s">
        <v>372</v>
      </c>
      <c r="D254" s="216">
        <v>104.66361499999998</v>
      </c>
      <c r="E254" s="216">
        <v>69.754559889999996</v>
      </c>
      <c r="F254" s="216">
        <v>0</v>
      </c>
      <c r="G254" s="216">
        <v>31.667753480000009</v>
      </c>
      <c r="H254" s="210">
        <f t="shared" si="17"/>
        <v>3.241301629999974</v>
      </c>
      <c r="I254" s="210"/>
      <c r="J254" s="216">
        <v>121.96539581072508</v>
      </c>
      <c r="K254" s="216">
        <v>65.106133252856068</v>
      </c>
      <c r="L254" s="216">
        <v>0</v>
      </c>
      <c r="M254" s="216">
        <v>37.71019579</v>
      </c>
      <c r="N254" s="210">
        <f t="shared" si="18"/>
        <v>19.149066767869016</v>
      </c>
      <c r="O254" s="210">
        <f t="shared" si="16"/>
        <v>490.78323938241965</v>
      </c>
      <c r="P254" s="34">
        <v>62.158474890000001</v>
      </c>
      <c r="Q254" s="34">
        <v>7.5960849999999995</v>
      </c>
      <c r="R254" s="35">
        <f t="shared" si="19"/>
        <v>69.754559889999996</v>
      </c>
      <c r="S254" s="34">
        <v>51.445502830000002</v>
      </c>
      <c r="T254" s="34">
        <v>13.66063042285607</v>
      </c>
      <c r="U254" s="35">
        <f t="shared" si="20"/>
        <v>65.106133252856068</v>
      </c>
      <c r="V254" s="36"/>
      <c r="W254" s="36"/>
      <c r="X254" s="36"/>
      <c r="Y254" s="36"/>
      <c r="Z254" s="36"/>
    </row>
    <row r="255" spans="1:26" s="37" customFormat="1" ht="18.95" customHeight="1" x14ac:dyDescent="0.2">
      <c r="A255" s="215">
        <v>308</v>
      </c>
      <c r="B255" s="215" t="s">
        <v>221</v>
      </c>
      <c r="C255" s="215" t="s">
        <v>373</v>
      </c>
      <c r="D255" s="216">
        <v>119.848575</v>
      </c>
      <c r="E255" s="216">
        <v>81.473176969999997</v>
      </c>
      <c r="F255" s="216">
        <v>0</v>
      </c>
      <c r="G255" s="216">
        <v>11.95660225</v>
      </c>
      <c r="H255" s="210">
        <f t="shared" si="17"/>
        <v>26.41879578</v>
      </c>
      <c r="I255" s="210"/>
      <c r="J255" s="216">
        <v>110.92739547142847</v>
      </c>
      <c r="K255" s="216">
        <v>76.8326410339549</v>
      </c>
      <c r="L255" s="216">
        <v>0</v>
      </c>
      <c r="M255" s="216">
        <v>20.10224805</v>
      </c>
      <c r="N255" s="210">
        <f t="shared" si="18"/>
        <v>13.992506387473568</v>
      </c>
      <c r="O255" s="210">
        <f t="shared" si="16"/>
        <v>-47.035790336566322</v>
      </c>
      <c r="P255" s="34">
        <v>55.072391970000005</v>
      </c>
      <c r="Q255" s="34">
        <v>26.400784999999996</v>
      </c>
      <c r="R255" s="35">
        <f t="shared" si="19"/>
        <v>81.473176969999997</v>
      </c>
      <c r="S255" s="34">
        <v>55.97517546000001</v>
      </c>
      <c r="T255" s="34">
        <v>20.85746557395489</v>
      </c>
      <c r="U255" s="35">
        <f t="shared" si="20"/>
        <v>76.8326410339549</v>
      </c>
      <c r="V255" s="36"/>
      <c r="W255" s="36"/>
      <c r="X255" s="36"/>
      <c r="Y255" s="36"/>
      <c r="Z255" s="36"/>
    </row>
    <row r="256" spans="1:26" s="37" customFormat="1" ht="18.95" customHeight="1" x14ac:dyDescent="0.2">
      <c r="A256" s="215">
        <v>309</v>
      </c>
      <c r="B256" s="215" t="s">
        <v>221</v>
      </c>
      <c r="C256" s="215" t="s">
        <v>374</v>
      </c>
      <c r="D256" s="216">
        <v>80.083983000000003</v>
      </c>
      <c r="E256" s="216">
        <v>55.813774049999992</v>
      </c>
      <c r="F256" s="216">
        <v>0</v>
      </c>
      <c r="G256" s="216">
        <v>22.3355952</v>
      </c>
      <c r="H256" s="210">
        <f t="shared" si="17"/>
        <v>1.9346137500000111</v>
      </c>
      <c r="I256" s="210"/>
      <c r="J256" s="216">
        <v>73.498041417822037</v>
      </c>
      <c r="K256" s="216">
        <v>47.363062375903965</v>
      </c>
      <c r="L256" s="216">
        <v>0</v>
      </c>
      <c r="M256" s="216">
        <v>25.614071540000001</v>
      </c>
      <c r="N256" s="210">
        <f t="shared" si="18"/>
        <v>0.52090750191807089</v>
      </c>
      <c r="O256" s="210">
        <f t="shared" si="16"/>
        <v>-73.074340967644417</v>
      </c>
      <c r="P256" s="34">
        <v>37.308629049999993</v>
      </c>
      <c r="Q256" s="34">
        <v>18.505145000000002</v>
      </c>
      <c r="R256" s="35">
        <f t="shared" si="19"/>
        <v>55.813774049999992</v>
      </c>
      <c r="S256" s="34">
        <v>34.477792139999998</v>
      </c>
      <c r="T256" s="34">
        <v>12.885270235903969</v>
      </c>
      <c r="U256" s="35">
        <f t="shared" si="20"/>
        <v>47.363062375903965</v>
      </c>
      <c r="V256" s="36"/>
      <c r="W256" s="36"/>
      <c r="X256" s="36"/>
      <c r="Y256" s="36"/>
      <c r="Z256" s="36"/>
    </row>
    <row r="257" spans="1:26" s="37" customFormat="1" ht="18.95" customHeight="1" x14ac:dyDescent="0.2">
      <c r="A257" s="215">
        <v>310</v>
      </c>
      <c r="B257" s="215" t="s">
        <v>221</v>
      </c>
      <c r="C257" s="215" t="s">
        <v>375</v>
      </c>
      <c r="D257" s="216">
        <v>197.19488000000001</v>
      </c>
      <c r="E257" s="216">
        <v>47.973133709999992</v>
      </c>
      <c r="F257" s="216">
        <v>0</v>
      </c>
      <c r="G257" s="216">
        <v>15.40721111</v>
      </c>
      <c r="H257" s="210">
        <f t="shared" si="17"/>
        <v>133.81453518000004</v>
      </c>
      <c r="I257" s="210"/>
      <c r="J257" s="216">
        <v>72.937864226102093</v>
      </c>
      <c r="K257" s="216">
        <v>30.500630565590264</v>
      </c>
      <c r="L257" s="216">
        <v>0</v>
      </c>
      <c r="M257" s="216">
        <v>16.850703719999998</v>
      </c>
      <c r="N257" s="210">
        <f t="shared" si="18"/>
        <v>25.586529940511831</v>
      </c>
      <c r="O257" s="210">
        <f t="shared" si="16"/>
        <v>-80.879110101085644</v>
      </c>
      <c r="P257" s="34">
        <v>18.298957209999998</v>
      </c>
      <c r="Q257" s="34">
        <v>29.674176499999994</v>
      </c>
      <c r="R257" s="35">
        <f t="shared" si="19"/>
        <v>47.973133709999992</v>
      </c>
      <c r="S257" s="34">
        <v>14.320630319999998</v>
      </c>
      <c r="T257" s="34">
        <v>16.180000245590268</v>
      </c>
      <c r="U257" s="35">
        <f t="shared" si="20"/>
        <v>30.500630565590264</v>
      </c>
      <c r="V257" s="36"/>
      <c r="W257" s="36"/>
      <c r="X257" s="36"/>
      <c r="Y257" s="36"/>
      <c r="Z257" s="36"/>
    </row>
    <row r="258" spans="1:26" s="37" customFormat="1" ht="18.95" customHeight="1" x14ac:dyDescent="0.2">
      <c r="A258" s="215">
        <v>311</v>
      </c>
      <c r="B258" s="215" t="s">
        <v>198</v>
      </c>
      <c r="C258" s="215" t="s">
        <v>376</v>
      </c>
      <c r="D258" s="216">
        <v>655.69066649999991</v>
      </c>
      <c r="E258" s="216">
        <v>372.06026497333335</v>
      </c>
      <c r="F258" s="216">
        <v>0</v>
      </c>
      <c r="G258" s="216">
        <v>219.18579756999998</v>
      </c>
      <c r="H258" s="210">
        <f t="shared" si="17"/>
        <v>64.444603956666583</v>
      </c>
      <c r="I258" s="210"/>
      <c r="J258" s="216">
        <v>2946.18303483</v>
      </c>
      <c r="K258" s="216">
        <v>178.81106201</v>
      </c>
      <c r="L258" s="216">
        <v>0</v>
      </c>
      <c r="M258" s="216">
        <v>146.60261053000005</v>
      </c>
      <c r="N258" s="210">
        <f t="shared" si="18"/>
        <v>2620.7693622899997</v>
      </c>
      <c r="O258" s="210" t="str">
        <f t="shared" si="16"/>
        <v>500&lt;</v>
      </c>
      <c r="P258" s="34">
        <v>372.06026497333335</v>
      </c>
      <c r="Q258" s="34">
        <v>0</v>
      </c>
      <c r="R258" s="35">
        <f t="shared" si="19"/>
        <v>372.06026497333335</v>
      </c>
      <c r="S258" s="34">
        <v>178.81106201</v>
      </c>
      <c r="T258" s="34">
        <v>0</v>
      </c>
      <c r="U258" s="35">
        <f t="shared" si="20"/>
        <v>178.81106201</v>
      </c>
      <c r="V258" s="36"/>
      <c r="W258" s="36"/>
      <c r="X258" s="36"/>
      <c r="Y258" s="36"/>
      <c r="Z258" s="36"/>
    </row>
    <row r="259" spans="1:26" s="37" customFormat="1" ht="18.95" customHeight="1" x14ac:dyDescent="0.2">
      <c r="A259" s="215">
        <v>312</v>
      </c>
      <c r="B259" s="215" t="s">
        <v>198</v>
      </c>
      <c r="C259" s="215" t="s">
        <v>377</v>
      </c>
      <c r="D259" s="216">
        <v>526.49125700000002</v>
      </c>
      <c r="E259" s="216">
        <v>34.431961730000005</v>
      </c>
      <c r="F259" s="216">
        <v>0</v>
      </c>
      <c r="G259" s="216">
        <v>10.88575767</v>
      </c>
      <c r="H259" s="210">
        <f t="shared" si="17"/>
        <v>481.17353760000003</v>
      </c>
      <c r="I259" s="210"/>
      <c r="J259" s="216">
        <v>280.37715502401483</v>
      </c>
      <c r="K259" s="216">
        <v>26.864203109999998</v>
      </c>
      <c r="L259" s="216">
        <v>0</v>
      </c>
      <c r="M259" s="216">
        <v>14.311028559999999</v>
      </c>
      <c r="N259" s="210">
        <f t="shared" si="18"/>
        <v>239.20192335401481</v>
      </c>
      <c r="O259" s="210">
        <f t="shared" si="16"/>
        <v>-50.2878058200982</v>
      </c>
      <c r="P259" s="34">
        <v>34.431961730000005</v>
      </c>
      <c r="Q259" s="34">
        <v>0</v>
      </c>
      <c r="R259" s="35">
        <f t="shared" si="19"/>
        <v>34.431961730000005</v>
      </c>
      <c r="S259" s="34">
        <v>26.864203109999998</v>
      </c>
      <c r="T259" s="34">
        <v>0</v>
      </c>
      <c r="U259" s="35">
        <f t="shared" si="20"/>
        <v>26.864203109999998</v>
      </c>
      <c r="V259" s="36"/>
      <c r="W259" s="36"/>
      <c r="X259" s="36"/>
      <c r="Y259" s="36"/>
      <c r="Z259" s="36"/>
    </row>
    <row r="260" spans="1:26" s="37" customFormat="1" ht="18.95" customHeight="1" x14ac:dyDescent="0.2">
      <c r="A260" s="215">
        <v>313</v>
      </c>
      <c r="B260" s="215" t="s">
        <v>119</v>
      </c>
      <c r="C260" s="215" t="s">
        <v>378</v>
      </c>
      <c r="D260" s="216">
        <v>3873.1251195</v>
      </c>
      <c r="E260" s="216">
        <v>2617.7093284103998</v>
      </c>
      <c r="F260" s="216">
        <v>0</v>
      </c>
      <c r="G260" s="216">
        <v>202.26475981795198</v>
      </c>
      <c r="H260" s="210">
        <f t="shared" si="17"/>
        <v>1053.1510312716482</v>
      </c>
      <c r="I260" s="210"/>
      <c r="J260" s="216">
        <v>1281.33821453</v>
      </c>
      <c r="K260" s="216">
        <v>0</v>
      </c>
      <c r="L260" s="216">
        <v>0</v>
      </c>
      <c r="M260" s="216">
        <v>169.21304589999997</v>
      </c>
      <c r="N260" s="210">
        <f t="shared" si="18"/>
        <v>1112.12516863</v>
      </c>
      <c r="O260" s="210">
        <f t="shared" si="16"/>
        <v>5.5997796714059387</v>
      </c>
      <c r="P260" s="34">
        <v>29.518921910400003</v>
      </c>
      <c r="Q260" s="34">
        <v>2588.1904064999999</v>
      </c>
      <c r="R260" s="35">
        <f t="shared" si="19"/>
        <v>2617.7093284103998</v>
      </c>
      <c r="S260" s="34">
        <v>0</v>
      </c>
      <c r="T260" s="34">
        <v>0</v>
      </c>
      <c r="U260" s="35">
        <f t="shared" si="20"/>
        <v>0</v>
      </c>
      <c r="V260" s="36"/>
      <c r="W260" s="36"/>
      <c r="X260" s="36"/>
      <c r="Y260" s="36"/>
      <c r="Z260" s="36"/>
    </row>
    <row r="261" spans="1:26" s="37" customFormat="1" ht="18.95" customHeight="1" x14ac:dyDescent="0.2">
      <c r="A261" s="215">
        <v>314</v>
      </c>
      <c r="B261" s="215" t="s">
        <v>129</v>
      </c>
      <c r="C261" s="215" t="s">
        <v>379</v>
      </c>
      <c r="D261" s="216">
        <v>145.2382915</v>
      </c>
      <c r="E261" s="216">
        <v>23.565805580000003</v>
      </c>
      <c r="F261" s="216">
        <v>0</v>
      </c>
      <c r="G261" s="216">
        <v>43.231184869999993</v>
      </c>
      <c r="H261" s="210">
        <f t="shared" si="17"/>
        <v>78.441301050000007</v>
      </c>
      <c r="I261" s="210"/>
      <c r="J261" s="216">
        <v>99.9654049620748</v>
      </c>
      <c r="K261" s="216">
        <v>51.851598956883088</v>
      </c>
      <c r="L261" s="216">
        <v>0</v>
      </c>
      <c r="M261" s="216">
        <v>41.007079459999993</v>
      </c>
      <c r="N261" s="210">
        <f t="shared" si="18"/>
        <v>7.1067265451917194</v>
      </c>
      <c r="O261" s="210">
        <f t="shared" si="16"/>
        <v>-90.940070536742184</v>
      </c>
      <c r="P261" s="34">
        <v>4.5580105799999995</v>
      </c>
      <c r="Q261" s="34">
        <v>19.007795000000002</v>
      </c>
      <c r="R261" s="35">
        <f t="shared" si="19"/>
        <v>23.565805580000003</v>
      </c>
      <c r="S261" s="34">
        <v>4.4796864100000002</v>
      </c>
      <c r="T261" s="34">
        <v>47.371912546883088</v>
      </c>
      <c r="U261" s="35">
        <f t="shared" si="20"/>
        <v>51.851598956883088</v>
      </c>
      <c r="V261" s="36"/>
      <c r="W261" s="36"/>
      <c r="X261" s="36"/>
      <c r="Y261" s="36"/>
      <c r="Z261" s="36"/>
    </row>
    <row r="262" spans="1:26" s="37" customFormat="1" ht="18.95" customHeight="1" x14ac:dyDescent="0.2">
      <c r="A262" s="215">
        <v>316</v>
      </c>
      <c r="B262" s="215" t="s">
        <v>133</v>
      </c>
      <c r="C262" s="215" t="s">
        <v>380</v>
      </c>
      <c r="D262" s="216">
        <v>48.2924255</v>
      </c>
      <c r="E262" s="216">
        <v>31.552206079999998</v>
      </c>
      <c r="F262" s="216">
        <v>0</v>
      </c>
      <c r="G262" s="216">
        <v>7.7003290900000003</v>
      </c>
      <c r="H262" s="210">
        <f t="shared" si="17"/>
        <v>9.0398903300000022</v>
      </c>
      <c r="I262" s="210"/>
      <c r="J262" s="216">
        <v>61.379435846131166</v>
      </c>
      <c r="K262" s="216">
        <v>25.993605620483461</v>
      </c>
      <c r="L262" s="216">
        <v>0</v>
      </c>
      <c r="M262" s="216">
        <v>8.4579801299999993</v>
      </c>
      <c r="N262" s="210">
        <f t="shared" si="18"/>
        <v>26.92785009564771</v>
      </c>
      <c r="O262" s="210">
        <f t="shared" si="16"/>
        <v>197.8780617092697</v>
      </c>
      <c r="P262" s="34">
        <v>18.975854579999996</v>
      </c>
      <c r="Q262" s="34">
        <v>12.576351499999999</v>
      </c>
      <c r="R262" s="35">
        <f t="shared" si="19"/>
        <v>31.552206079999998</v>
      </c>
      <c r="S262" s="34">
        <v>13.288330129999999</v>
      </c>
      <c r="T262" s="34">
        <v>12.705275490483462</v>
      </c>
      <c r="U262" s="35">
        <f t="shared" si="20"/>
        <v>25.993605620483461</v>
      </c>
      <c r="V262" s="36"/>
      <c r="W262" s="36"/>
      <c r="X262" s="36"/>
      <c r="Y262" s="36"/>
      <c r="Z262" s="36"/>
    </row>
    <row r="263" spans="1:26" s="37" customFormat="1" ht="18.95" customHeight="1" x14ac:dyDescent="0.2">
      <c r="A263" s="215">
        <v>317</v>
      </c>
      <c r="B263" s="215" t="s">
        <v>221</v>
      </c>
      <c r="C263" s="215" t="s">
        <v>381</v>
      </c>
      <c r="D263" s="216">
        <v>107.944587</v>
      </c>
      <c r="E263" s="216">
        <v>54.691183100000003</v>
      </c>
      <c r="F263" s="216">
        <v>0</v>
      </c>
      <c r="G263" s="216">
        <v>23.266991400000002</v>
      </c>
      <c r="H263" s="210">
        <f t="shared" si="17"/>
        <v>29.986412499999993</v>
      </c>
      <c r="I263" s="210"/>
      <c r="J263" s="216">
        <v>115.93903516480393</v>
      </c>
      <c r="K263" s="216">
        <v>81.421382273269302</v>
      </c>
      <c r="L263" s="216">
        <v>0</v>
      </c>
      <c r="M263" s="216">
        <v>28.356690839999999</v>
      </c>
      <c r="N263" s="210">
        <f t="shared" si="18"/>
        <v>6.1609620515346251</v>
      </c>
      <c r="O263" s="210">
        <f t="shared" si="16"/>
        <v>-79.454154272257043</v>
      </c>
      <c r="P263" s="34">
        <v>19.637090100000002</v>
      </c>
      <c r="Q263" s="34">
        <v>35.054093000000002</v>
      </c>
      <c r="R263" s="35">
        <f t="shared" si="19"/>
        <v>54.691183100000003</v>
      </c>
      <c r="S263" s="34">
        <v>38.303131539999995</v>
      </c>
      <c r="T263" s="34">
        <v>43.118250733269313</v>
      </c>
      <c r="U263" s="35">
        <f t="shared" si="20"/>
        <v>81.421382273269302</v>
      </c>
      <c r="V263" s="36"/>
      <c r="W263" s="36"/>
      <c r="X263" s="36"/>
      <c r="Y263" s="36"/>
      <c r="Z263" s="36"/>
    </row>
    <row r="264" spans="1:26" s="37" customFormat="1" ht="18.95" customHeight="1" x14ac:dyDescent="0.2">
      <c r="A264" s="215">
        <v>318</v>
      </c>
      <c r="B264" s="215" t="s">
        <v>133</v>
      </c>
      <c r="C264" s="215" t="s">
        <v>382</v>
      </c>
      <c r="D264" s="216">
        <v>57.432748500000002</v>
      </c>
      <c r="E264" s="216">
        <v>31.563231500000001</v>
      </c>
      <c r="F264" s="216">
        <v>0</v>
      </c>
      <c r="G264" s="216">
        <v>2.87005935</v>
      </c>
      <c r="H264" s="210">
        <f t="shared" si="17"/>
        <v>22.999457650000004</v>
      </c>
      <c r="I264" s="210"/>
      <c r="J264" s="216">
        <v>66.73299762425944</v>
      </c>
      <c r="K264" s="216">
        <v>34.207794273246385</v>
      </c>
      <c r="L264" s="216">
        <v>0</v>
      </c>
      <c r="M264" s="216">
        <v>5.3169241400000002</v>
      </c>
      <c r="N264" s="210">
        <f t="shared" si="18"/>
        <v>27.208279211013053</v>
      </c>
      <c r="O264" s="210">
        <f t="shared" si="16"/>
        <v>18.299655692155198</v>
      </c>
      <c r="P264" s="34">
        <v>9.5724844999999981</v>
      </c>
      <c r="Q264" s="34">
        <v>21.990747000000002</v>
      </c>
      <c r="R264" s="35">
        <f t="shared" si="19"/>
        <v>31.563231500000001</v>
      </c>
      <c r="S264" s="34">
        <v>14.103911499999999</v>
      </c>
      <c r="T264" s="34">
        <v>20.103882773246387</v>
      </c>
      <c r="U264" s="35">
        <f t="shared" si="20"/>
        <v>34.207794273246385</v>
      </c>
      <c r="V264" s="36"/>
      <c r="W264" s="36"/>
      <c r="X264" s="36"/>
      <c r="Y264" s="36"/>
      <c r="Z264" s="36"/>
    </row>
    <row r="265" spans="1:26" s="37" customFormat="1" ht="18.95" customHeight="1" x14ac:dyDescent="0.2">
      <c r="A265" s="215">
        <v>319</v>
      </c>
      <c r="B265" s="215" t="s">
        <v>221</v>
      </c>
      <c r="C265" s="215" t="s">
        <v>383</v>
      </c>
      <c r="D265" s="216">
        <v>102.95365</v>
      </c>
      <c r="E265" s="216">
        <v>164.99744577999996</v>
      </c>
      <c r="F265" s="216">
        <v>0</v>
      </c>
      <c r="G265" s="216">
        <v>23.230618529999994</v>
      </c>
      <c r="H265" s="210">
        <f t="shared" si="17"/>
        <v>-85.274414309999969</v>
      </c>
      <c r="I265" s="210"/>
      <c r="J265" s="216">
        <v>178.52697083344492</v>
      </c>
      <c r="K265" s="216">
        <v>97.998681994646546</v>
      </c>
      <c r="L265" s="216">
        <v>0</v>
      </c>
      <c r="M265" s="216">
        <v>30.324614250000003</v>
      </c>
      <c r="N265" s="210">
        <f t="shared" si="18"/>
        <v>50.203674588798371</v>
      </c>
      <c r="O265" s="210">
        <f t="shared" si="16"/>
        <v>-158.87308050723379</v>
      </c>
      <c r="P265" s="34">
        <v>126.98999277999997</v>
      </c>
      <c r="Q265" s="34">
        <v>38.007452999999998</v>
      </c>
      <c r="R265" s="35">
        <f t="shared" si="19"/>
        <v>164.99744577999996</v>
      </c>
      <c r="S265" s="34">
        <v>84.298630439999997</v>
      </c>
      <c r="T265" s="34">
        <v>13.700051554646553</v>
      </c>
      <c r="U265" s="35">
        <f t="shared" si="20"/>
        <v>97.998681994646546</v>
      </c>
      <c r="V265" s="36"/>
      <c r="W265" s="36"/>
      <c r="X265" s="36"/>
      <c r="Y265" s="36"/>
      <c r="Z265" s="36"/>
    </row>
    <row r="266" spans="1:26" s="37" customFormat="1" ht="18.95" customHeight="1" x14ac:dyDescent="0.2">
      <c r="A266" s="215">
        <v>320</v>
      </c>
      <c r="B266" s="215" t="s">
        <v>129</v>
      </c>
      <c r="C266" s="215" t="s">
        <v>384</v>
      </c>
      <c r="D266" s="216">
        <v>66.915958500000002</v>
      </c>
      <c r="E266" s="216">
        <v>44.828439420000002</v>
      </c>
      <c r="F266" s="216">
        <v>0</v>
      </c>
      <c r="G266" s="216">
        <v>24.618242469999995</v>
      </c>
      <c r="H266" s="210">
        <f t="shared" si="17"/>
        <v>-2.530723389999995</v>
      </c>
      <c r="I266" s="210"/>
      <c r="J266" s="216">
        <v>86.87436088410999</v>
      </c>
      <c r="K266" s="216">
        <v>46.666854204560344</v>
      </c>
      <c r="L266" s="216">
        <v>0</v>
      </c>
      <c r="M266" s="216">
        <v>26.847853990000004</v>
      </c>
      <c r="N266" s="210">
        <f t="shared" si="18"/>
        <v>13.359652689549641</v>
      </c>
      <c r="O266" s="210" t="str">
        <f t="shared" si="16"/>
        <v>&lt;-500</v>
      </c>
      <c r="P266" s="34">
        <v>41.461338420000004</v>
      </c>
      <c r="Q266" s="34">
        <v>3.3671009999999995</v>
      </c>
      <c r="R266" s="35">
        <f t="shared" si="19"/>
        <v>44.828439420000002</v>
      </c>
      <c r="S266" s="34">
        <v>34.18839672</v>
      </c>
      <c r="T266" s="34">
        <v>12.478457484560346</v>
      </c>
      <c r="U266" s="35">
        <f t="shared" si="20"/>
        <v>46.666854204560344</v>
      </c>
      <c r="V266" s="36"/>
      <c r="W266" s="36"/>
      <c r="X266" s="36"/>
      <c r="Y266" s="36"/>
      <c r="Z266" s="36"/>
    </row>
    <row r="267" spans="1:26" s="37" customFormat="1" ht="18.95" customHeight="1" x14ac:dyDescent="0.2">
      <c r="A267" s="215">
        <v>321</v>
      </c>
      <c r="B267" s="215" t="s">
        <v>221</v>
      </c>
      <c r="C267" s="215" t="s">
        <v>385</v>
      </c>
      <c r="D267" s="216">
        <v>110.95969600000002</v>
      </c>
      <c r="E267" s="216">
        <v>62.379909529999992</v>
      </c>
      <c r="F267" s="216">
        <v>0</v>
      </c>
      <c r="G267" s="216">
        <v>10.030259109999999</v>
      </c>
      <c r="H267" s="210">
        <f t="shared" si="17"/>
        <v>38.549527360000027</v>
      </c>
      <c r="I267" s="210"/>
      <c r="J267" s="216">
        <v>207.70702203573072</v>
      </c>
      <c r="K267" s="216">
        <v>32.043283019147715</v>
      </c>
      <c r="L267" s="216">
        <v>0</v>
      </c>
      <c r="M267" s="216">
        <v>16.649382400000004</v>
      </c>
      <c r="N267" s="210">
        <f t="shared" si="18"/>
        <v>159.014356616583</v>
      </c>
      <c r="O267" s="210">
        <f t="shared" si="16"/>
        <v>312.49366076944523</v>
      </c>
      <c r="P267" s="34">
        <v>15.577544029999997</v>
      </c>
      <c r="Q267" s="34">
        <v>46.802365499999993</v>
      </c>
      <c r="R267" s="35">
        <f t="shared" si="19"/>
        <v>62.379909529999992</v>
      </c>
      <c r="S267" s="34">
        <v>20.707712569999995</v>
      </c>
      <c r="T267" s="34">
        <v>11.335570449147722</v>
      </c>
      <c r="U267" s="35">
        <f t="shared" si="20"/>
        <v>32.043283019147715</v>
      </c>
      <c r="V267" s="36"/>
      <c r="W267" s="36"/>
      <c r="X267" s="36"/>
      <c r="Y267" s="36"/>
      <c r="Z267" s="36"/>
    </row>
    <row r="268" spans="1:26" s="37" customFormat="1" ht="18.95" customHeight="1" x14ac:dyDescent="0.2">
      <c r="A268" s="215">
        <v>322</v>
      </c>
      <c r="B268" s="215" t="s">
        <v>221</v>
      </c>
      <c r="C268" s="215" t="s">
        <v>386</v>
      </c>
      <c r="D268" s="216">
        <v>436.54536349999995</v>
      </c>
      <c r="E268" s="216">
        <v>182.86135358000001</v>
      </c>
      <c r="F268" s="216">
        <v>0</v>
      </c>
      <c r="G268" s="216">
        <v>143.08191842000002</v>
      </c>
      <c r="H268" s="210">
        <f t="shared" si="17"/>
        <v>110.60209149999991</v>
      </c>
      <c r="I268" s="210"/>
      <c r="J268" s="216">
        <v>360.75697303056728</v>
      </c>
      <c r="K268" s="216">
        <v>189.05685787456923</v>
      </c>
      <c r="L268" s="216">
        <v>0</v>
      </c>
      <c r="M268" s="216">
        <v>171.59105231000001</v>
      </c>
      <c r="N268" s="210">
        <f t="shared" si="18"/>
        <v>0.10906284599803939</v>
      </c>
      <c r="O268" s="210">
        <f t="shared" si="16"/>
        <v>-99.901391696559344</v>
      </c>
      <c r="P268" s="34">
        <v>117.04217008000003</v>
      </c>
      <c r="Q268" s="34">
        <v>65.819183499999994</v>
      </c>
      <c r="R268" s="35">
        <f t="shared" si="19"/>
        <v>182.86135358000001</v>
      </c>
      <c r="S268" s="34">
        <v>143.85030508999998</v>
      </c>
      <c r="T268" s="34">
        <v>45.206552784569254</v>
      </c>
      <c r="U268" s="35">
        <f t="shared" si="20"/>
        <v>189.05685787456923</v>
      </c>
      <c r="V268" s="36"/>
      <c r="W268" s="36"/>
      <c r="X268" s="36"/>
      <c r="Y268" s="36"/>
      <c r="Z268" s="36"/>
    </row>
    <row r="269" spans="1:26" s="37" customFormat="1" ht="18.95" customHeight="1" x14ac:dyDescent="0.2">
      <c r="A269" s="215">
        <v>327</v>
      </c>
      <c r="B269" s="215" t="s">
        <v>117</v>
      </c>
      <c r="C269" s="215" t="s">
        <v>387</v>
      </c>
      <c r="D269" s="216">
        <v>169.63174050000003</v>
      </c>
      <c r="E269" s="216">
        <v>1.6461049999999999</v>
      </c>
      <c r="F269" s="216">
        <v>0</v>
      </c>
      <c r="G269" s="216">
        <v>15.765675330000002</v>
      </c>
      <c r="H269" s="210">
        <f t="shared" si="17"/>
        <v>152.21996017000004</v>
      </c>
      <c r="I269" s="210"/>
      <c r="J269" s="216">
        <v>89.368863297579523</v>
      </c>
      <c r="K269" s="216">
        <v>38.557860629999993</v>
      </c>
      <c r="L269" s="216">
        <v>0</v>
      </c>
      <c r="M269" s="216">
        <v>29.52561846</v>
      </c>
      <c r="N269" s="210">
        <f t="shared" si="18"/>
        <v>21.285384207579529</v>
      </c>
      <c r="O269" s="210">
        <f t="shared" si="16"/>
        <v>-86.01669309083519</v>
      </c>
      <c r="P269" s="34">
        <v>1.6461049999999999</v>
      </c>
      <c r="Q269" s="34">
        <v>0</v>
      </c>
      <c r="R269" s="35">
        <f t="shared" si="19"/>
        <v>1.6461049999999999</v>
      </c>
      <c r="S269" s="34">
        <v>0.75546212999999995</v>
      </c>
      <c r="T269" s="34">
        <v>37.802398499999995</v>
      </c>
      <c r="U269" s="35">
        <f t="shared" si="20"/>
        <v>38.557860629999993</v>
      </c>
      <c r="V269" s="36"/>
      <c r="W269" s="36"/>
      <c r="X269" s="36"/>
      <c r="Y269" s="36"/>
      <c r="Z269" s="36"/>
    </row>
    <row r="270" spans="1:26" s="37" customFormat="1" ht="18.95" customHeight="1" x14ac:dyDescent="0.2">
      <c r="A270" s="215">
        <v>328</v>
      </c>
      <c r="B270" s="215" t="s">
        <v>129</v>
      </c>
      <c r="C270" s="215" t="s">
        <v>388</v>
      </c>
      <c r="D270" s="216">
        <v>37.697093500000001</v>
      </c>
      <c r="E270" s="216">
        <v>5.0170911400000007</v>
      </c>
      <c r="F270" s="216">
        <v>0</v>
      </c>
      <c r="G270" s="216">
        <v>2.0149973199999991</v>
      </c>
      <c r="H270" s="210">
        <f t="shared" si="17"/>
        <v>30.665005040000004</v>
      </c>
      <c r="I270" s="210"/>
      <c r="J270" s="216">
        <v>39.22589979545554</v>
      </c>
      <c r="K270" s="216">
        <v>2.89300915534856</v>
      </c>
      <c r="L270" s="216">
        <v>0</v>
      </c>
      <c r="M270" s="216">
        <v>1.7853359499999999</v>
      </c>
      <c r="N270" s="210">
        <f t="shared" si="18"/>
        <v>34.547554690106985</v>
      </c>
      <c r="O270" s="210">
        <f t="shared" si="16"/>
        <v>12.661174015926333</v>
      </c>
      <c r="P270" s="34">
        <v>3.1277726400000008</v>
      </c>
      <c r="Q270" s="34">
        <v>1.8893185000000001</v>
      </c>
      <c r="R270" s="35">
        <f t="shared" si="19"/>
        <v>5.0170911400000007</v>
      </c>
      <c r="S270" s="34">
        <v>2.7270891800000001</v>
      </c>
      <c r="T270" s="34">
        <v>0.16591997534855998</v>
      </c>
      <c r="U270" s="35">
        <f t="shared" si="20"/>
        <v>2.89300915534856</v>
      </c>
      <c r="V270" s="36"/>
      <c r="W270" s="36"/>
      <c r="X270" s="36"/>
      <c r="Y270" s="36"/>
      <c r="Z270" s="36"/>
    </row>
    <row r="271" spans="1:26" s="37" customFormat="1" ht="18.95" customHeight="1" x14ac:dyDescent="0.2">
      <c r="A271" s="215">
        <v>329</v>
      </c>
      <c r="B271" s="215" t="s">
        <v>117</v>
      </c>
      <c r="C271" s="215" t="s">
        <v>389</v>
      </c>
      <c r="D271" s="216">
        <v>0</v>
      </c>
      <c r="E271" s="216">
        <v>0</v>
      </c>
      <c r="F271" s="216">
        <v>0</v>
      </c>
      <c r="G271" s="216">
        <v>0</v>
      </c>
      <c r="H271" s="210">
        <f t="shared" si="17"/>
        <v>0</v>
      </c>
      <c r="I271" s="210"/>
      <c r="J271" s="216">
        <v>0</v>
      </c>
      <c r="K271" s="216">
        <v>0</v>
      </c>
      <c r="L271" s="216">
        <v>0</v>
      </c>
      <c r="M271" s="216">
        <v>0</v>
      </c>
      <c r="N271" s="210">
        <f t="shared" si="18"/>
        <v>0</v>
      </c>
      <c r="O271" s="210" t="str">
        <f t="shared" si="16"/>
        <v>N.A.</v>
      </c>
      <c r="P271" s="34">
        <v>0</v>
      </c>
      <c r="Q271" s="34">
        <v>0</v>
      </c>
      <c r="R271" s="35">
        <v>0</v>
      </c>
      <c r="S271" s="34">
        <v>0</v>
      </c>
      <c r="T271" s="34">
        <v>0</v>
      </c>
      <c r="U271" s="35">
        <v>0</v>
      </c>
      <c r="V271" s="36"/>
      <c r="W271" s="36"/>
      <c r="X271" s="36"/>
      <c r="Y271" s="36"/>
      <c r="Z271" s="36"/>
    </row>
    <row r="272" spans="1:26" s="37" customFormat="1" ht="18.95" customHeight="1" x14ac:dyDescent="0.2">
      <c r="A272" s="215">
        <v>330</v>
      </c>
      <c r="B272" s="215" t="s">
        <v>148</v>
      </c>
      <c r="C272" s="215" t="s">
        <v>390</v>
      </c>
      <c r="D272" s="216">
        <v>0</v>
      </c>
      <c r="E272" s="216">
        <v>0</v>
      </c>
      <c r="F272" s="216">
        <v>0</v>
      </c>
      <c r="G272" s="216">
        <v>0</v>
      </c>
      <c r="H272" s="210">
        <f t="shared" si="17"/>
        <v>0</v>
      </c>
      <c r="I272" s="210"/>
      <c r="J272" s="216">
        <v>0</v>
      </c>
      <c r="K272" s="216">
        <v>0</v>
      </c>
      <c r="L272" s="216">
        <v>0</v>
      </c>
      <c r="M272" s="216">
        <v>0</v>
      </c>
      <c r="N272" s="210">
        <f t="shared" si="18"/>
        <v>0</v>
      </c>
      <c r="O272" s="210" t="str">
        <f t="shared" si="16"/>
        <v>N.A.</v>
      </c>
      <c r="P272" s="34">
        <v>0</v>
      </c>
      <c r="Q272" s="34">
        <v>0</v>
      </c>
      <c r="R272" s="35">
        <v>0</v>
      </c>
      <c r="S272" s="34">
        <v>0</v>
      </c>
      <c r="T272" s="34">
        <v>0</v>
      </c>
      <c r="U272" s="35">
        <v>0</v>
      </c>
      <c r="V272" s="36"/>
      <c r="W272" s="36"/>
      <c r="X272" s="36"/>
      <c r="Y272" s="36"/>
      <c r="Z272" s="36"/>
    </row>
    <row r="273" spans="1:26" s="37" customFormat="1" ht="18.95" customHeight="1" x14ac:dyDescent="0.2">
      <c r="A273" s="215">
        <v>336</v>
      </c>
      <c r="B273" s="215" t="s">
        <v>221</v>
      </c>
      <c r="C273" s="215" t="s">
        <v>391</v>
      </c>
      <c r="D273" s="216">
        <v>746.08537200000001</v>
      </c>
      <c r="E273" s="216">
        <v>42.842446580000001</v>
      </c>
      <c r="F273" s="216">
        <v>0</v>
      </c>
      <c r="G273" s="216">
        <v>26.515887040000003</v>
      </c>
      <c r="H273" s="210">
        <f t="shared" si="17"/>
        <v>676.72703837999995</v>
      </c>
      <c r="I273" s="210"/>
      <c r="J273" s="216">
        <v>130.85686639318149</v>
      </c>
      <c r="K273" s="216">
        <v>77.393405483456164</v>
      </c>
      <c r="L273" s="216">
        <v>0</v>
      </c>
      <c r="M273" s="216">
        <v>35.563755349999994</v>
      </c>
      <c r="N273" s="210">
        <f t="shared" si="18"/>
        <v>17.899705559725334</v>
      </c>
      <c r="O273" s="210">
        <f t="shared" si="16"/>
        <v>-97.354959304925217</v>
      </c>
      <c r="P273" s="34">
        <v>32.865928580000002</v>
      </c>
      <c r="Q273" s="34">
        <v>9.9765180000000004</v>
      </c>
      <c r="R273" s="35">
        <f t="shared" si="19"/>
        <v>42.842446580000001</v>
      </c>
      <c r="S273" s="34">
        <v>31.871714310000005</v>
      </c>
      <c r="T273" s="34">
        <v>45.521691173456162</v>
      </c>
      <c r="U273" s="35">
        <f t="shared" si="20"/>
        <v>77.393405483456164</v>
      </c>
      <c r="V273" s="36"/>
      <c r="W273" s="36"/>
      <c r="X273" s="36"/>
      <c r="Y273" s="36"/>
      <c r="Z273" s="36"/>
    </row>
    <row r="274" spans="1:26" s="37" customFormat="1" ht="18.95" customHeight="1" x14ac:dyDescent="0.2">
      <c r="A274" s="215">
        <v>337</v>
      </c>
      <c r="B274" s="215" t="s">
        <v>221</v>
      </c>
      <c r="C274" s="215" t="s">
        <v>392</v>
      </c>
      <c r="D274" s="216">
        <v>736.90596049999988</v>
      </c>
      <c r="E274" s="216">
        <v>70.357272761299996</v>
      </c>
      <c r="F274" s="216">
        <v>0</v>
      </c>
      <c r="G274" s="216">
        <v>26.34686898</v>
      </c>
      <c r="H274" s="210">
        <f t="shared" si="17"/>
        <v>640.20181875869991</v>
      </c>
      <c r="I274" s="210"/>
      <c r="J274" s="216">
        <v>148.52469856938646</v>
      </c>
      <c r="K274" s="216">
        <v>105.82233197705975</v>
      </c>
      <c r="L274" s="216">
        <v>0</v>
      </c>
      <c r="M274" s="216">
        <v>42.509489200000004</v>
      </c>
      <c r="N274" s="210">
        <f t="shared" si="18"/>
        <v>0.19287739232670731</v>
      </c>
      <c r="O274" s="210">
        <f t="shared" ref="O274:O281" si="21">IF(OR(H274=0,N274=0),"N.A.",IF((((N274-H274)/H274))*100&gt;=500,"500&lt;",IF((((N274-H274)/H274))*100&lt;=-500,"&lt;-500",(((N274-H274)/H274))*100)))</f>
        <v>-99.969872407938382</v>
      </c>
      <c r="P274" s="34">
        <v>58.395893261299996</v>
      </c>
      <c r="Q274" s="34">
        <v>11.9613795</v>
      </c>
      <c r="R274" s="35">
        <f t="shared" si="19"/>
        <v>70.357272761299996</v>
      </c>
      <c r="S274" s="34">
        <v>55.454902709999992</v>
      </c>
      <c r="T274" s="34">
        <v>50.367429267059762</v>
      </c>
      <c r="U274" s="35">
        <f t="shared" si="20"/>
        <v>105.82233197705975</v>
      </c>
      <c r="V274" s="36"/>
      <c r="W274" s="36"/>
      <c r="X274" s="36"/>
      <c r="Y274" s="36"/>
      <c r="Z274" s="36"/>
    </row>
    <row r="275" spans="1:26" s="37" customFormat="1" ht="18.95" customHeight="1" x14ac:dyDescent="0.2">
      <c r="A275" s="215">
        <v>338</v>
      </c>
      <c r="B275" s="215" t="s">
        <v>221</v>
      </c>
      <c r="C275" s="215" t="s">
        <v>393</v>
      </c>
      <c r="D275" s="216">
        <v>196.34443000000002</v>
      </c>
      <c r="E275" s="216">
        <v>17.954899455</v>
      </c>
      <c r="F275" s="216">
        <v>0</v>
      </c>
      <c r="G275" s="216">
        <v>15.200742155073739</v>
      </c>
      <c r="H275" s="210">
        <f t="shared" ref="H275:H281" si="22">D275-E275-G275</f>
        <v>163.18878838992629</v>
      </c>
      <c r="I275" s="210"/>
      <c r="J275" s="216">
        <v>308.31093528798539</v>
      </c>
      <c r="K275" s="216">
        <v>43.522674871358277</v>
      </c>
      <c r="L275" s="216">
        <v>0</v>
      </c>
      <c r="M275" s="216">
        <v>15.588361379999998</v>
      </c>
      <c r="N275" s="210">
        <f t="shared" ref="N275:N281" si="23">J275-K275-M275</f>
        <v>249.1998990366271</v>
      </c>
      <c r="O275" s="210">
        <f t="shared" si="21"/>
        <v>52.706507288469041</v>
      </c>
      <c r="P275" s="34">
        <v>17.898743955</v>
      </c>
      <c r="Q275" s="34">
        <v>5.6155499999999997E-2</v>
      </c>
      <c r="R275" s="35">
        <f>SUM(P275:Q275)</f>
        <v>17.954899455</v>
      </c>
      <c r="S275" s="34">
        <v>16.452634249999999</v>
      </c>
      <c r="T275" s="34">
        <v>27.070040621358281</v>
      </c>
      <c r="U275" s="35">
        <f>SUM(S275:T275)</f>
        <v>43.522674871358277</v>
      </c>
      <c r="V275" s="36"/>
      <c r="W275" s="36"/>
      <c r="X275" s="36"/>
      <c r="Y275" s="36"/>
      <c r="Z275" s="36"/>
    </row>
    <row r="276" spans="1:26" s="37" customFormat="1" ht="18.95" customHeight="1" x14ac:dyDescent="0.2">
      <c r="A276" s="215">
        <v>339</v>
      </c>
      <c r="B276" s="215" t="s">
        <v>221</v>
      </c>
      <c r="C276" s="215" t="s">
        <v>394</v>
      </c>
      <c r="D276" s="216">
        <v>755.72450350000008</v>
      </c>
      <c r="E276" s="216">
        <v>462.56362137999997</v>
      </c>
      <c r="F276" s="216">
        <v>0</v>
      </c>
      <c r="G276" s="216">
        <v>224.67779195999998</v>
      </c>
      <c r="H276" s="210">
        <f t="shared" si="22"/>
        <v>68.483090160000131</v>
      </c>
      <c r="I276" s="210"/>
      <c r="J276" s="216">
        <v>650.37197996433929</v>
      </c>
      <c r="K276" s="216">
        <v>391.54179874523788</v>
      </c>
      <c r="L276" s="216">
        <v>0</v>
      </c>
      <c r="M276" s="216">
        <v>258.74294795999998</v>
      </c>
      <c r="N276" s="210">
        <f t="shared" si="23"/>
        <v>8.723325910142421E-2</v>
      </c>
      <c r="O276" s="210">
        <f t="shared" si="21"/>
        <v>-99.872620731778284</v>
      </c>
      <c r="P276" s="34">
        <v>316.30761787999995</v>
      </c>
      <c r="Q276" s="34">
        <v>146.25600349999999</v>
      </c>
      <c r="R276" s="35">
        <f>SUM(P276:Q276)</f>
        <v>462.56362137999997</v>
      </c>
      <c r="S276" s="34">
        <v>313.50118995000008</v>
      </c>
      <c r="T276" s="34">
        <v>78.040608795237802</v>
      </c>
      <c r="U276" s="35">
        <f>SUM(S276:T276)</f>
        <v>391.54179874523788</v>
      </c>
      <c r="V276" s="36"/>
      <c r="W276" s="36"/>
      <c r="X276" s="36"/>
      <c r="Y276" s="36"/>
      <c r="Z276" s="36"/>
    </row>
    <row r="277" spans="1:26" s="37" customFormat="1" ht="18.95" customHeight="1" x14ac:dyDescent="0.2">
      <c r="A277" s="215">
        <v>348</v>
      </c>
      <c r="B277" s="215" t="s">
        <v>133</v>
      </c>
      <c r="C277" s="215" t="s">
        <v>395</v>
      </c>
      <c r="D277" s="216">
        <v>11.883903</v>
      </c>
      <c r="E277" s="216">
        <v>2.8685364399999993</v>
      </c>
      <c r="F277" s="216">
        <v>0</v>
      </c>
      <c r="G277" s="216">
        <v>2.7183274600000003</v>
      </c>
      <c r="H277" s="210">
        <f t="shared" si="22"/>
        <v>6.2970391000000001</v>
      </c>
      <c r="I277" s="210"/>
      <c r="J277" s="216">
        <v>16.421125326915838</v>
      </c>
      <c r="K277" s="216">
        <v>4.4981750666068656</v>
      </c>
      <c r="L277" s="216">
        <v>0</v>
      </c>
      <c r="M277" s="216">
        <v>2.4596408299999997</v>
      </c>
      <c r="N277" s="210">
        <f t="shared" si="23"/>
        <v>9.4633094303089731</v>
      </c>
      <c r="O277" s="210">
        <f t="shared" si="21"/>
        <v>50.281890901852158</v>
      </c>
      <c r="P277" s="34">
        <v>6.1137439999999994E-2</v>
      </c>
      <c r="Q277" s="34">
        <v>2.8073989999999993</v>
      </c>
      <c r="R277" s="35">
        <f>SUM(P277:Q277)</f>
        <v>2.8685364399999993</v>
      </c>
      <c r="S277" s="34">
        <v>2.7790909999999995E-2</v>
      </c>
      <c r="T277" s="34">
        <v>4.4703841566068654</v>
      </c>
      <c r="U277" s="35">
        <f>SUM(S277:T277)</f>
        <v>4.4981750666068656</v>
      </c>
      <c r="V277" s="36"/>
      <c r="W277" s="36"/>
      <c r="X277" s="36"/>
      <c r="Y277" s="36"/>
      <c r="Z277" s="36"/>
    </row>
    <row r="278" spans="1:26" s="37" customFormat="1" ht="18.95" customHeight="1" x14ac:dyDescent="0.2">
      <c r="A278" s="215">
        <v>349</v>
      </c>
      <c r="B278" s="215" t="s">
        <v>221</v>
      </c>
      <c r="C278" s="215" t="s">
        <v>396</v>
      </c>
      <c r="D278" s="216">
        <v>94.606880000000004</v>
      </c>
      <c r="E278" s="216">
        <v>48.224242919999995</v>
      </c>
      <c r="F278" s="216">
        <v>0</v>
      </c>
      <c r="G278" s="216">
        <v>10.505968040000001</v>
      </c>
      <c r="H278" s="210">
        <f t="shared" si="22"/>
        <v>35.87666904000001</v>
      </c>
      <c r="I278" s="210"/>
      <c r="J278" s="216">
        <v>48.52700584879355</v>
      </c>
      <c r="K278" s="216">
        <v>18.143476630189756</v>
      </c>
      <c r="L278" s="216">
        <v>0</v>
      </c>
      <c r="M278" s="216">
        <v>8.9230613600000002</v>
      </c>
      <c r="N278" s="210">
        <f t="shared" si="23"/>
        <v>21.460467858603792</v>
      </c>
      <c r="O278" s="210">
        <f t="shared" si="21"/>
        <v>-40.182663461101001</v>
      </c>
      <c r="P278" s="34">
        <v>40.198740419999993</v>
      </c>
      <c r="Q278" s="34">
        <v>8.0255025</v>
      </c>
      <c r="R278" s="35">
        <f>SUM(P278:Q278)</f>
        <v>48.224242919999995</v>
      </c>
      <c r="S278" s="34">
        <v>14.465447620000001</v>
      </c>
      <c r="T278" s="34">
        <v>3.6780290101897544</v>
      </c>
      <c r="U278" s="35">
        <f>SUM(S278:T278)</f>
        <v>18.143476630189756</v>
      </c>
      <c r="V278" s="36"/>
      <c r="W278" s="36"/>
      <c r="X278" s="36"/>
      <c r="Y278" s="36"/>
      <c r="Z278" s="36"/>
    </row>
    <row r="279" spans="1:26" s="37" customFormat="1" ht="18.95" customHeight="1" x14ac:dyDescent="0.2">
      <c r="A279" s="215">
        <v>350</v>
      </c>
      <c r="B279" s="215" t="s">
        <v>221</v>
      </c>
      <c r="C279" s="215" t="s">
        <v>397</v>
      </c>
      <c r="D279" s="216">
        <v>126.97423900000001</v>
      </c>
      <c r="E279" s="216">
        <v>90.554894079999997</v>
      </c>
      <c r="F279" s="216">
        <v>0</v>
      </c>
      <c r="G279" s="216">
        <v>33.240097109999994</v>
      </c>
      <c r="H279" s="210">
        <f t="shared" si="22"/>
        <v>3.179247810000021</v>
      </c>
      <c r="I279" s="210"/>
      <c r="J279" s="216">
        <v>83.543249727724088</v>
      </c>
      <c r="K279" s="216">
        <v>53.737478010381267</v>
      </c>
      <c r="L279" s="216">
        <v>0</v>
      </c>
      <c r="M279" s="216">
        <v>29.4320193</v>
      </c>
      <c r="N279" s="210">
        <f t="shared" si="23"/>
        <v>0.37375241734282127</v>
      </c>
      <c r="O279" s="210">
        <f t="shared" si="21"/>
        <v>-88.243998590886235</v>
      </c>
      <c r="P279" s="34">
        <v>52.816641580000002</v>
      </c>
      <c r="Q279" s="34">
        <v>37.738252500000002</v>
      </c>
      <c r="R279" s="35">
        <f>SUM(P279:Q279)</f>
        <v>90.554894079999997</v>
      </c>
      <c r="S279" s="34">
        <v>45.378135409999999</v>
      </c>
      <c r="T279" s="34">
        <v>8.3593426003812699</v>
      </c>
      <c r="U279" s="35">
        <f>SUM(S279:T279)</f>
        <v>53.737478010381267</v>
      </c>
      <c r="V279" s="36"/>
      <c r="W279" s="36"/>
      <c r="X279" s="36"/>
      <c r="Y279" s="36"/>
      <c r="Z279" s="36"/>
    </row>
    <row r="280" spans="1:26" s="37" customFormat="1" ht="18.95" customHeight="1" x14ac:dyDescent="0.2">
      <c r="A280" s="215">
        <v>352</v>
      </c>
      <c r="B280" s="215" t="s">
        <v>221</v>
      </c>
      <c r="C280" s="215" t="s">
        <v>398</v>
      </c>
      <c r="D280" s="216">
        <v>71.060483000000005</v>
      </c>
      <c r="E280" s="216">
        <v>0</v>
      </c>
      <c r="F280" s="216">
        <v>0</v>
      </c>
      <c r="G280" s="216">
        <v>0</v>
      </c>
      <c r="H280" s="210">
        <f t="shared" si="22"/>
        <v>71.060483000000005</v>
      </c>
      <c r="I280" s="210"/>
      <c r="J280" s="216">
        <v>0</v>
      </c>
      <c r="K280" s="216">
        <v>0</v>
      </c>
      <c r="L280" s="216">
        <v>0</v>
      </c>
      <c r="M280" s="216">
        <v>0</v>
      </c>
      <c r="N280" s="210">
        <f t="shared" si="23"/>
        <v>0</v>
      </c>
      <c r="O280" s="210" t="str">
        <f t="shared" si="21"/>
        <v>N.A.</v>
      </c>
      <c r="P280" s="34">
        <v>0</v>
      </c>
      <c r="Q280" s="34">
        <v>0</v>
      </c>
      <c r="R280" s="35">
        <v>0</v>
      </c>
      <c r="S280" s="34">
        <v>0</v>
      </c>
      <c r="T280" s="34">
        <v>0</v>
      </c>
      <c r="U280" s="35">
        <v>0</v>
      </c>
      <c r="V280" s="36"/>
      <c r="W280" s="36"/>
      <c r="X280" s="36"/>
      <c r="Y280" s="36"/>
      <c r="Z280" s="36"/>
    </row>
    <row r="281" spans="1:26" s="37" customFormat="1" ht="18.95" customHeight="1" thickBot="1" x14ac:dyDescent="0.25">
      <c r="A281" s="217">
        <v>353</v>
      </c>
      <c r="B281" s="217" t="s">
        <v>129</v>
      </c>
      <c r="C281" s="217" t="s">
        <v>399</v>
      </c>
      <c r="D281" s="218">
        <v>89.940135499999997</v>
      </c>
      <c r="E281" s="218">
        <v>0</v>
      </c>
      <c r="F281" s="218">
        <v>0</v>
      </c>
      <c r="G281" s="218">
        <v>0</v>
      </c>
      <c r="H281" s="219">
        <f t="shared" si="22"/>
        <v>89.940135499999997</v>
      </c>
      <c r="I281" s="219"/>
      <c r="J281" s="218">
        <v>0</v>
      </c>
      <c r="K281" s="218">
        <v>0</v>
      </c>
      <c r="L281" s="218">
        <v>0</v>
      </c>
      <c r="M281" s="218">
        <v>0</v>
      </c>
      <c r="N281" s="219">
        <f t="shared" si="23"/>
        <v>0</v>
      </c>
      <c r="O281" s="219" t="str">
        <f t="shared" si="21"/>
        <v>N.A.</v>
      </c>
      <c r="P281" s="34">
        <v>0</v>
      </c>
      <c r="Q281" s="34">
        <v>0</v>
      </c>
      <c r="R281" s="35">
        <v>0</v>
      </c>
      <c r="S281" s="34">
        <v>0</v>
      </c>
      <c r="T281" s="34">
        <v>0</v>
      </c>
      <c r="U281" s="35">
        <v>0</v>
      </c>
      <c r="V281" s="36"/>
      <c r="W281" s="36"/>
      <c r="X281" s="36"/>
      <c r="Y281" s="36"/>
      <c r="Z281" s="36"/>
    </row>
    <row r="282" spans="1:26" x14ac:dyDescent="0.25">
      <c r="A282" s="202" t="s">
        <v>741</v>
      </c>
      <c r="B282" s="202"/>
      <c r="C282" s="203"/>
      <c r="D282" s="204"/>
      <c r="E282" s="204"/>
      <c r="F282" s="204"/>
      <c r="G282" s="204"/>
      <c r="H282" s="204"/>
      <c r="I282" s="204"/>
      <c r="J282" s="204"/>
      <c r="K282" s="204"/>
      <c r="L282" s="204"/>
      <c r="M282" s="204"/>
      <c r="N282" s="204"/>
      <c r="O282" s="204"/>
      <c r="P282" s="38"/>
      <c r="Q282" s="38"/>
      <c r="R282" s="38"/>
      <c r="S282" s="38"/>
      <c r="T282" s="38"/>
      <c r="U282" s="38"/>
      <c r="V282" s="38"/>
      <c r="W282" s="38"/>
      <c r="X282" s="38"/>
      <c r="Y282" s="38"/>
      <c r="Z282" s="38"/>
    </row>
    <row r="283" spans="1:26" x14ac:dyDescent="0.25">
      <c r="A283" s="206" t="s">
        <v>401</v>
      </c>
      <c r="B283" s="207"/>
      <c r="C283" s="203"/>
      <c r="D283" s="204"/>
      <c r="E283" s="204"/>
      <c r="F283" s="204"/>
      <c r="G283" s="204"/>
      <c r="H283" s="204"/>
      <c r="I283" s="204"/>
      <c r="J283" s="204"/>
      <c r="K283" s="204"/>
      <c r="L283" s="204"/>
      <c r="M283" s="204"/>
      <c r="N283" s="204"/>
      <c r="O283" s="204"/>
      <c r="P283" s="38"/>
      <c r="Q283" s="38"/>
      <c r="R283" s="38"/>
      <c r="S283" s="38"/>
      <c r="T283" s="38"/>
      <c r="U283" s="38"/>
      <c r="V283" s="38"/>
      <c r="W283" s="38"/>
      <c r="X283" s="38"/>
      <c r="Y283" s="38"/>
      <c r="Z283" s="38"/>
    </row>
    <row r="284" spans="1:26" x14ac:dyDescent="0.25">
      <c r="A284" s="208" t="s">
        <v>768</v>
      </c>
      <c r="B284" s="207"/>
      <c r="C284" s="203"/>
      <c r="D284" s="204"/>
      <c r="E284" s="204"/>
      <c r="F284" s="204"/>
      <c r="G284" s="204"/>
      <c r="H284" s="204"/>
      <c r="I284" s="204"/>
      <c r="J284" s="204"/>
      <c r="K284" s="204"/>
      <c r="L284" s="204"/>
      <c r="M284" s="204"/>
      <c r="N284" s="204"/>
      <c r="O284" s="204"/>
      <c r="P284" s="38"/>
      <c r="Q284" s="38"/>
      <c r="R284" s="38"/>
      <c r="S284" s="38"/>
      <c r="T284" s="38"/>
      <c r="U284" s="38"/>
      <c r="V284" s="38"/>
      <c r="W284" s="38"/>
      <c r="X284" s="38"/>
      <c r="Y284" s="38"/>
      <c r="Z284" s="38"/>
    </row>
    <row r="285" spans="1:26" x14ac:dyDescent="0.25">
      <c r="A285" s="205" t="s">
        <v>400</v>
      </c>
      <c r="B285" s="205"/>
      <c r="C285" s="203"/>
      <c r="D285" s="204"/>
      <c r="E285" s="204"/>
      <c r="F285" s="204"/>
      <c r="G285" s="204"/>
      <c r="H285" s="204"/>
      <c r="I285" s="204"/>
      <c r="J285" s="204"/>
      <c r="K285" s="204"/>
      <c r="L285" s="204"/>
      <c r="M285" s="204"/>
      <c r="N285" s="204"/>
      <c r="O285" s="204"/>
      <c r="P285" s="38"/>
      <c r="Q285" s="38"/>
      <c r="R285" s="38"/>
      <c r="S285" s="38"/>
      <c r="T285" s="38"/>
      <c r="U285" s="38"/>
      <c r="V285" s="38"/>
      <c r="W285" s="38"/>
      <c r="X285" s="38"/>
      <c r="Y285" s="38"/>
      <c r="Z285" s="38"/>
    </row>
    <row r="286" spans="1:26" x14ac:dyDescent="0.25">
      <c r="A286" s="209" t="s">
        <v>738</v>
      </c>
      <c r="B286" s="209"/>
      <c r="C286" s="209"/>
      <c r="D286" s="209"/>
      <c r="E286" s="209"/>
      <c r="F286" s="209"/>
      <c r="G286" s="209"/>
      <c r="H286" s="209"/>
      <c r="I286" s="209"/>
      <c r="J286" s="209"/>
      <c r="K286" s="209"/>
      <c r="L286" s="209"/>
      <c r="M286" s="209"/>
      <c r="N286" s="209"/>
      <c r="O286" s="209"/>
    </row>
    <row r="287" spans="1:26" x14ac:dyDescent="0.25">
      <c r="A287" s="203" t="s">
        <v>739</v>
      </c>
      <c r="B287" s="203"/>
      <c r="C287" s="203"/>
      <c r="D287" s="148"/>
      <c r="E287" s="148"/>
      <c r="F287" s="148"/>
      <c r="G287" s="148"/>
      <c r="H287" s="148"/>
      <c r="I287" s="148"/>
      <c r="J287" s="148"/>
      <c r="K287" s="148"/>
      <c r="L287" s="148"/>
      <c r="M287" s="148"/>
      <c r="N287" s="148"/>
      <c r="O287" s="148"/>
    </row>
    <row r="288" spans="1:26" x14ac:dyDescent="0.25">
      <c r="A288" s="208" t="s">
        <v>79</v>
      </c>
      <c r="B288" s="208"/>
      <c r="C288" s="203"/>
      <c r="D288" s="204"/>
      <c r="E288" s="204"/>
      <c r="F288" s="204"/>
      <c r="G288" s="204"/>
      <c r="H288" s="204"/>
      <c r="I288" s="204"/>
      <c r="J288" s="204"/>
      <c r="K288" s="204"/>
      <c r="L288" s="204"/>
      <c r="M288" s="204"/>
      <c r="N288" s="204"/>
      <c r="O288" s="204"/>
      <c r="P288" s="38"/>
      <c r="Q288" s="38"/>
      <c r="R288" s="38"/>
      <c r="S288" s="38"/>
      <c r="T288" s="38"/>
      <c r="U288" s="38"/>
      <c r="V288" s="38"/>
      <c r="W288" s="38"/>
      <c r="X288" s="38"/>
      <c r="Y288" s="38"/>
      <c r="Z288" s="38"/>
    </row>
    <row r="289" spans="1:15" x14ac:dyDescent="0.25">
      <c r="A289" s="148"/>
      <c r="B289" s="148"/>
      <c r="C289" s="148"/>
      <c r="D289" s="148"/>
      <c r="E289" s="148"/>
      <c r="F289" s="148"/>
      <c r="G289" s="148"/>
      <c r="H289" s="148"/>
      <c r="I289" s="148"/>
      <c r="J289" s="148"/>
      <c r="K289" s="148"/>
      <c r="L289" s="148"/>
      <c r="M289" s="148"/>
      <c r="N289" s="148"/>
      <c r="O289" s="148"/>
    </row>
  </sheetData>
  <mergeCells count="30">
    <mergeCell ref="A1:D1"/>
    <mergeCell ref="E1:O1"/>
    <mergeCell ref="A2:O2"/>
    <mergeCell ref="A3:F3"/>
    <mergeCell ref="G3:L3"/>
    <mergeCell ref="M3:O3"/>
    <mergeCell ref="S11:S14"/>
    <mergeCell ref="T11:T14"/>
    <mergeCell ref="U11:U14"/>
    <mergeCell ref="P10:R10"/>
    <mergeCell ref="S10:U10"/>
    <mergeCell ref="P11:P14"/>
    <mergeCell ref="Q11:Q14"/>
    <mergeCell ref="R11:R14"/>
    <mergeCell ref="A4:M4"/>
    <mergeCell ref="A5:M5"/>
    <mergeCell ref="A6:M6"/>
    <mergeCell ref="A7:M7"/>
    <mergeCell ref="A8:M8"/>
    <mergeCell ref="A286:O286"/>
    <mergeCell ref="A9:C15"/>
    <mergeCell ref="D9:H9"/>
    <mergeCell ref="J9:N9"/>
    <mergeCell ref="E10:G10"/>
    <mergeCell ref="K10:M10"/>
    <mergeCell ref="D11:D14"/>
    <mergeCell ref="H11:H14"/>
    <mergeCell ref="J11:J14"/>
    <mergeCell ref="N11:N14"/>
    <mergeCell ref="O11:O14"/>
  </mergeCells>
  <printOptions horizontalCentered="1"/>
  <pageMargins left="0.39370078740157483" right="0.39370078740157483" top="0.59055118110236227" bottom="0.39370078740157483" header="0" footer="0"/>
  <pageSetup scale="52" orientation="landscape" r:id="rId1"/>
  <colBreaks count="1" manualBreakCount="1">
    <brk id="21" max="1048575" man="1"/>
  </colBreaks>
  <ignoredErrors>
    <ignoredError sqref="D15:X16 D18:X18 D17:N17 P17:X17" numberStoredAsText="1"/>
    <ignoredError sqref="O17" numberStoredAsText="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topLeftCell="B1" workbookViewId="0">
      <selection activeCell="P20" sqref="P20"/>
    </sheetView>
  </sheetViews>
  <sheetFormatPr baseColWidth="10" defaultColWidth="11.42578125" defaultRowHeight="14.25" x14ac:dyDescent="0.25"/>
  <cols>
    <col min="1" max="1" width="11.42578125" style="39" hidden="1" customWidth="1"/>
    <col min="2" max="2" width="4.5703125" style="39" customWidth="1"/>
    <col min="3" max="3" width="53.85546875" style="39" customWidth="1"/>
    <col min="4" max="4" width="12.85546875" style="39" customWidth="1"/>
    <col min="5" max="5" width="11" style="39" customWidth="1"/>
    <col min="6" max="6" width="11.7109375" style="39" customWidth="1"/>
    <col min="7" max="7" width="12.140625" style="39" customWidth="1"/>
    <col min="8" max="8" width="2" style="39" customWidth="1"/>
    <col min="9" max="9" width="12.42578125" style="39" customWidth="1"/>
    <col min="10" max="10" width="10.7109375" style="39" customWidth="1"/>
    <col min="11" max="11" width="12" style="39" customWidth="1"/>
    <col min="12" max="13" width="13.85546875" style="39" customWidth="1"/>
    <col min="14" max="14" width="19.7109375" style="39" bestFit="1" customWidth="1"/>
    <col min="15" max="16384" width="11.42578125" style="39"/>
  </cols>
  <sheetData>
    <row r="1" spans="1:14" s="220" customFormat="1" ht="48" customHeight="1" x14ac:dyDescent="0.2">
      <c r="A1" s="100" t="s">
        <v>746</v>
      </c>
      <c r="B1" s="100"/>
      <c r="C1" s="100"/>
      <c r="D1" s="100"/>
      <c r="E1" s="174" t="s">
        <v>748</v>
      </c>
      <c r="F1" s="174"/>
      <c r="G1" s="174"/>
      <c r="H1" s="174"/>
      <c r="I1" s="174"/>
      <c r="J1" s="174"/>
      <c r="K1" s="174"/>
      <c r="L1" s="174"/>
      <c r="M1" s="174"/>
    </row>
    <row r="2" spans="1:14" s="1" customFormat="1" ht="36" customHeight="1" thickBot="1" x14ac:dyDescent="0.45">
      <c r="A2" s="175" t="s">
        <v>747</v>
      </c>
      <c r="B2" s="175"/>
      <c r="C2" s="175"/>
      <c r="D2" s="175"/>
      <c r="E2" s="175"/>
      <c r="F2" s="175"/>
      <c r="G2" s="175"/>
      <c r="H2" s="175"/>
      <c r="I2" s="175"/>
      <c r="J2" s="175"/>
      <c r="K2" s="175"/>
      <c r="L2" s="175"/>
      <c r="M2" s="175"/>
    </row>
    <row r="3" spans="1:14" customFormat="1" ht="4.5" customHeight="1" x14ac:dyDescent="0.4">
      <c r="A3" s="105"/>
      <c r="B3" s="105"/>
      <c r="C3" s="105"/>
      <c r="D3" s="105"/>
      <c r="E3" s="105"/>
      <c r="F3" s="105"/>
      <c r="G3" s="105"/>
      <c r="H3" s="105"/>
      <c r="I3" s="105"/>
      <c r="J3" s="105"/>
      <c r="K3" s="105"/>
      <c r="L3" s="105"/>
      <c r="M3" s="105"/>
    </row>
    <row r="4" spans="1:14" ht="20.25" x14ac:dyDescent="0.25">
      <c r="B4" s="227" t="s">
        <v>939</v>
      </c>
      <c r="C4" s="227"/>
      <c r="D4" s="227"/>
      <c r="E4" s="227"/>
      <c r="F4" s="227"/>
      <c r="G4" s="227"/>
      <c r="H4" s="227"/>
      <c r="I4" s="227"/>
      <c r="J4" s="227"/>
      <c r="K4" s="227"/>
      <c r="L4" s="227"/>
      <c r="M4" s="227"/>
    </row>
    <row r="5" spans="1:14" ht="18.75" x14ac:dyDescent="0.25">
      <c r="A5" s="40" t="s">
        <v>402</v>
      </c>
      <c r="B5" s="227" t="s">
        <v>403</v>
      </c>
      <c r="C5" s="227"/>
      <c r="D5" s="227"/>
      <c r="E5" s="227"/>
      <c r="F5" s="227"/>
      <c r="G5" s="227"/>
      <c r="H5" s="227"/>
      <c r="I5" s="227"/>
      <c r="J5" s="227"/>
      <c r="K5" s="227"/>
      <c r="L5" s="227"/>
      <c r="M5" s="227"/>
    </row>
    <row r="6" spans="1:14" ht="18.75" x14ac:dyDescent="0.25">
      <c r="B6" s="227" t="s">
        <v>1</v>
      </c>
      <c r="C6" s="227"/>
      <c r="D6" s="227"/>
      <c r="E6" s="227"/>
      <c r="F6" s="227"/>
      <c r="G6" s="227"/>
      <c r="H6" s="227"/>
      <c r="I6" s="227"/>
      <c r="J6" s="227"/>
      <c r="K6" s="227"/>
      <c r="L6" s="227"/>
      <c r="M6" s="227"/>
    </row>
    <row r="7" spans="1:14" ht="18.75" x14ac:dyDescent="0.25">
      <c r="B7" s="227" t="s">
        <v>744</v>
      </c>
      <c r="C7" s="227"/>
      <c r="D7" s="227"/>
      <c r="E7" s="227"/>
      <c r="F7" s="227"/>
      <c r="G7" s="227"/>
      <c r="H7" s="227"/>
      <c r="I7" s="227"/>
      <c r="J7" s="227"/>
      <c r="K7" s="227"/>
      <c r="L7" s="227"/>
      <c r="M7" s="227"/>
    </row>
    <row r="8" spans="1:14" ht="18.75" x14ac:dyDescent="0.25">
      <c r="B8" s="227" t="s">
        <v>737</v>
      </c>
      <c r="C8" s="227"/>
      <c r="D8" s="227"/>
      <c r="E8" s="227"/>
      <c r="F8" s="227"/>
      <c r="G8" s="227"/>
      <c r="H8" s="227"/>
      <c r="I8" s="227"/>
      <c r="J8" s="227"/>
      <c r="K8" s="227"/>
      <c r="L8" s="227"/>
      <c r="M8" s="227"/>
    </row>
    <row r="9" spans="1:14" x14ac:dyDescent="0.25">
      <c r="B9" s="124" t="s">
        <v>404</v>
      </c>
      <c r="C9" s="124" t="s">
        <v>3</v>
      </c>
      <c r="D9" s="124" t="s">
        <v>405</v>
      </c>
      <c r="E9" s="124"/>
      <c r="F9" s="124"/>
      <c r="G9" s="124"/>
      <c r="H9" s="130"/>
      <c r="I9" s="124" t="s">
        <v>82</v>
      </c>
      <c r="J9" s="124"/>
      <c r="K9" s="124"/>
      <c r="L9" s="124"/>
      <c r="M9" s="230"/>
    </row>
    <row r="10" spans="1:14" x14ac:dyDescent="0.25">
      <c r="B10" s="124"/>
      <c r="C10" s="124"/>
      <c r="D10" s="130"/>
      <c r="E10" s="237" t="s">
        <v>406</v>
      </c>
      <c r="F10" s="237"/>
      <c r="G10" s="130"/>
      <c r="H10" s="130"/>
      <c r="I10" s="130"/>
      <c r="J10" s="237" t="s">
        <v>406</v>
      </c>
      <c r="K10" s="237"/>
      <c r="L10" s="130"/>
      <c r="M10" s="230"/>
    </row>
    <row r="11" spans="1:14" ht="14.25" customHeight="1" x14ac:dyDescent="0.25">
      <c r="B11" s="124"/>
      <c r="C11" s="124"/>
      <c r="D11" s="238" t="s">
        <v>407</v>
      </c>
      <c r="E11" s="238" t="s">
        <v>408</v>
      </c>
      <c r="F11" s="238" t="s">
        <v>409</v>
      </c>
      <c r="G11" s="238" t="s">
        <v>410</v>
      </c>
      <c r="H11" s="239"/>
      <c r="I11" s="238" t="s">
        <v>87</v>
      </c>
      <c r="J11" s="238" t="s">
        <v>408</v>
      </c>
      <c r="K11" s="238" t="s">
        <v>409</v>
      </c>
      <c r="L11" s="238" t="s">
        <v>411</v>
      </c>
      <c r="M11" s="238" t="s">
        <v>412</v>
      </c>
    </row>
    <row r="12" spans="1:14" ht="14.25" customHeight="1" x14ac:dyDescent="0.25">
      <c r="B12" s="124"/>
      <c r="C12" s="124"/>
      <c r="D12" s="238"/>
      <c r="E12" s="238"/>
      <c r="F12" s="238"/>
      <c r="G12" s="238"/>
      <c r="H12" s="239"/>
      <c r="I12" s="238"/>
      <c r="J12" s="238"/>
      <c r="K12" s="238"/>
      <c r="L12" s="238"/>
      <c r="M12" s="238"/>
    </row>
    <row r="13" spans="1:14" ht="15" thickBot="1" x14ac:dyDescent="0.3">
      <c r="B13" s="230"/>
      <c r="C13" s="230"/>
      <c r="D13" s="231" t="s">
        <v>12</v>
      </c>
      <c r="E13" s="231" t="s">
        <v>13</v>
      </c>
      <c r="F13" s="231" t="s">
        <v>14</v>
      </c>
      <c r="G13" s="231" t="s">
        <v>413</v>
      </c>
      <c r="H13" s="231"/>
      <c r="I13" s="231" t="s">
        <v>414</v>
      </c>
      <c r="J13" s="231" t="s">
        <v>415</v>
      </c>
      <c r="K13" s="231" t="s">
        <v>416</v>
      </c>
      <c r="L13" s="130" t="s">
        <v>417</v>
      </c>
      <c r="M13" s="231" t="s">
        <v>418</v>
      </c>
    </row>
    <row r="14" spans="1:14" s="221" customFormat="1" ht="5.25" customHeight="1" thickBot="1" x14ac:dyDescent="0.3">
      <c r="B14" s="222"/>
      <c r="C14" s="222"/>
      <c r="D14" s="223"/>
      <c r="E14" s="223"/>
      <c r="F14" s="223"/>
      <c r="G14" s="223"/>
      <c r="H14" s="223"/>
      <c r="I14" s="223"/>
      <c r="J14" s="223"/>
      <c r="K14" s="224"/>
      <c r="L14" s="223"/>
      <c r="M14" s="222"/>
      <c r="N14" s="225"/>
    </row>
    <row r="15" spans="1:14" x14ac:dyDescent="0.25">
      <c r="B15" s="241"/>
      <c r="C15" s="242" t="s">
        <v>93</v>
      </c>
      <c r="D15" s="243">
        <f t="shared" ref="D15:L15" si="0">SUM(D16:D49)</f>
        <v>72690.6344445</v>
      </c>
      <c r="E15" s="243">
        <f t="shared" si="0"/>
        <v>20268.245944999995</v>
      </c>
      <c r="F15" s="243">
        <f t="shared" si="0"/>
        <v>23396.634507000002</v>
      </c>
      <c r="G15" s="243">
        <f t="shared" si="0"/>
        <v>29025.753992500002</v>
      </c>
      <c r="H15" s="243"/>
      <c r="I15" s="243">
        <f t="shared" si="0"/>
        <v>74855.344514301018</v>
      </c>
      <c r="J15" s="243">
        <f t="shared" si="0"/>
        <v>17157.606952999999</v>
      </c>
      <c r="K15" s="243">
        <f t="shared" si="0"/>
        <v>23790.154615999996</v>
      </c>
      <c r="L15" s="243">
        <f t="shared" si="0"/>
        <v>33907.582945301001</v>
      </c>
      <c r="M15" s="244">
        <f>IF(OR(G15=0,L15=0),"N.A.",IF((((L15-G15)/G15))*100&gt;=ABS(500),"&gt;500",(((L15-G15)/G15))*100))</f>
        <v>16.818956551696886</v>
      </c>
    </row>
    <row r="16" spans="1:14" x14ac:dyDescent="0.25">
      <c r="B16" s="245">
        <v>1</v>
      </c>
      <c r="C16" s="246" t="s">
        <v>419</v>
      </c>
      <c r="D16" s="247">
        <v>443.45244048000001</v>
      </c>
      <c r="E16" s="247">
        <v>341.51939400000003</v>
      </c>
      <c r="F16" s="247">
        <v>59.105129999999988</v>
      </c>
      <c r="G16" s="248">
        <f t="shared" ref="G16:G49" si="1">D16-E16-F16</f>
        <v>42.827916479999985</v>
      </c>
      <c r="H16" s="248"/>
      <c r="I16" s="247">
        <v>377.31883707000003</v>
      </c>
      <c r="J16" s="248">
        <v>337.75526500000001</v>
      </c>
      <c r="K16" s="248">
        <v>35.827742000000001</v>
      </c>
      <c r="L16" s="248">
        <f t="shared" ref="L16:L48" si="2">I16-J16-K16</f>
        <v>3.73583007000002</v>
      </c>
      <c r="M16" s="240">
        <f t="shared" ref="M16:M49" si="3">IF(((L16-G16)/G16)*100&lt;-500,"&lt;-500",IF(((L16-G16)/G16)*100&gt;500,"&gt;500",(((L16-G16)/G16)*100)))</f>
        <v>-91.277114608774866</v>
      </c>
    </row>
    <row r="17" spans="2:13" x14ac:dyDescent="0.25">
      <c r="B17" s="245">
        <v>2</v>
      </c>
      <c r="C17" s="246" t="s">
        <v>420</v>
      </c>
      <c r="D17" s="247">
        <v>2034.0245125200001</v>
      </c>
      <c r="E17" s="247">
        <v>220.04914499999998</v>
      </c>
      <c r="F17" s="247">
        <v>759.16793699999994</v>
      </c>
      <c r="G17" s="248">
        <f t="shared" si="1"/>
        <v>1054.8074305200003</v>
      </c>
      <c r="H17" s="248"/>
      <c r="I17" s="247">
        <v>1939.0069468859999</v>
      </c>
      <c r="J17" s="248">
        <v>205.23629</v>
      </c>
      <c r="K17" s="248">
        <v>629.53171099999997</v>
      </c>
      <c r="L17" s="248">
        <f t="shared" si="2"/>
        <v>1104.2389458859998</v>
      </c>
      <c r="M17" s="240">
        <f t="shared" si="3"/>
        <v>4.6863070865580383</v>
      </c>
    </row>
    <row r="18" spans="2:13" x14ac:dyDescent="0.25">
      <c r="B18" s="245">
        <v>3</v>
      </c>
      <c r="C18" s="246" t="s">
        <v>421</v>
      </c>
      <c r="D18" s="247">
        <v>2531.2133404799997</v>
      </c>
      <c r="E18" s="247">
        <v>227.315271</v>
      </c>
      <c r="F18" s="247">
        <v>1057.7613490000001</v>
      </c>
      <c r="G18" s="248">
        <f t="shared" si="1"/>
        <v>1246.1367204799997</v>
      </c>
      <c r="H18" s="248"/>
      <c r="I18" s="247">
        <v>2434.1856235720002</v>
      </c>
      <c r="J18" s="248">
        <v>175.72715199999999</v>
      </c>
      <c r="K18" s="248">
        <v>1177.2846420000001</v>
      </c>
      <c r="L18" s="248">
        <f t="shared" si="2"/>
        <v>1081.1738295720002</v>
      </c>
      <c r="M18" s="240">
        <f t="shared" si="3"/>
        <v>-13.237944777396288</v>
      </c>
    </row>
    <row r="19" spans="2:13" x14ac:dyDescent="0.25">
      <c r="B19" s="245">
        <v>4</v>
      </c>
      <c r="C19" s="246" t="s">
        <v>422</v>
      </c>
      <c r="D19" s="247">
        <v>689.3298585</v>
      </c>
      <c r="E19" s="247">
        <v>171.41273100000004</v>
      </c>
      <c r="F19" s="247">
        <v>61.844783000000007</v>
      </c>
      <c r="G19" s="248">
        <f t="shared" si="1"/>
        <v>456.07234449999999</v>
      </c>
      <c r="H19" s="248"/>
      <c r="I19" s="247">
        <v>1244.5595392189998</v>
      </c>
      <c r="J19" s="248">
        <v>116.010824</v>
      </c>
      <c r="K19" s="248">
        <v>755.18401100000005</v>
      </c>
      <c r="L19" s="248">
        <f t="shared" si="2"/>
        <v>373.3647042189998</v>
      </c>
      <c r="M19" s="240">
        <f t="shared" si="3"/>
        <v>-18.134763328321078</v>
      </c>
    </row>
    <row r="20" spans="2:13" x14ac:dyDescent="0.25">
      <c r="B20" s="245">
        <v>5</v>
      </c>
      <c r="C20" s="246" t="s">
        <v>423</v>
      </c>
      <c r="D20" s="247">
        <v>1196.4269260199999</v>
      </c>
      <c r="E20" s="247">
        <v>403.26333899999997</v>
      </c>
      <c r="F20" s="247">
        <v>643.56950199999994</v>
      </c>
      <c r="G20" s="248">
        <f t="shared" si="1"/>
        <v>149.59408501999997</v>
      </c>
      <c r="H20" s="248"/>
      <c r="I20" s="247">
        <v>657.10771610300003</v>
      </c>
      <c r="J20" s="248">
        <v>196.161145</v>
      </c>
      <c r="K20" s="248">
        <v>120.45177099999999</v>
      </c>
      <c r="L20" s="248">
        <f t="shared" si="2"/>
        <v>340.49480010299999</v>
      </c>
      <c r="M20" s="240">
        <f t="shared" si="3"/>
        <v>127.61247549157947</v>
      </c>
    </row>
    <row r="21" spans="2:13" x14ac:dyDescent="0.25">
      <c r="B21" s="245">
        <v>6</v>
      </c>
      <c r="C21" s="246" t="s">
        <v>424</v>
      </c>
      <c r="D21" s="247">
        <v>2724.0286605000001</v>
      </c>
      <c r="E21" s="247">
        <v>581.64011100000005</v>
      </c>
      <c r="F21" s="247">
        <v>1029.048108</v>
      </c>
      <c r="G21" s="248">
        <f t="shared" si="1"/>
        <v>1113.3404415</v>
      </c>
      <c r="H21" s="248"/>
      <c r="I21" s="247">
        <v>3201.6741386030003</v>
      </c>
      <c r="J21" s="248">
        <v>484.15584999999999</v>
      </c>
      <c r="K21" s="248">
        <v>1287.6488240000001</v>
      </c>
      <c r="L21" s="248">
        <f t="shared" si="2"/>
        <v>1429.8694646030001</v>
      </c>
      <c r="M21" s="240">
        <f t="shared" si="3"/>
        <v>28.430569060847333</v>
      </c>
    </row>
    <row r="22" spans="2:13" x14ac:dyDescent="0.25">
      <c r="B22" s="245">
        <v>7</v>
      </c>
      <c r="C22" s="246" t="s">
        <v>425</v>
      </c>
      <c r="D22" s="247">
        <v>1657.3253314799999</v>
      </c>
      <c r="E22" s="247">
        <v>415.95503600000001</v>
      </c>
      <c r="F22" s="247">
        <v>817.65546600000016</v>
      </c>
      <c r="G22" s="248">
        <f t="shared" si="1"/>
        <v>423.71482947999971</v>
      </c>
      <c r="H22" s="248"/>
      <c r="I22" s="247">
        <v>1835.1047090089999</v>
      </c>
      <c r="J22" s="248">
        <v>363.70617199999998</v>
      </c>
      <c r="K22" s="248">
        <v>476.71413200000001</v>
      </c>
      <c r="L22" s="248">
        <f t="shared" si="2"/>
        <v>994.68440500899987</v>
      </c>
      <c r="M22" s="240">
        <f t="shared" si="3"/>
        <v>134.75326700972857</v>
      </c>
    </row>
    <row r="23" spans="2:13" x14ac:dyDescent="0.25">
      <c r="B23" s="245">
        <v>8</v>
      </c>
      <c r="C23" s="246" t="s">
        <v>426</v>
      </c>
      <c r="D23" s="247">
        <v>1282.47527898</v>
      </c>
      <c r="E23" s="247">
        <v>564.186419</v>
      </c>
      <c r="F23" s="247">
        <v>825.755223</v>
      </c>
      <c r="G23" s="248">
        <f t="shared" si="1"/>
        <v>-107.46636302000002</v>
      </c>
      <c r="H23" s="248"/>
      <c r="I23" s="247">
        <v>1267.6556884429999</v>
      </c>
      <c r="J23" s="248">
        <v>478.73457400000001</v>
      </c>
      <c r="K23" s="248">
        <v>294.41656699999999</v>
      </c>
      <c r="L23" s="248">
        <f t="shared" si="2"/>
        <v>494.50454744299986</v>
      </c>
      <c r="M23" s="240" t="str">
        <f t="shared" si="3"/>
        <v>&lt;-500</v>
      </c>
    </row>
    <row r="24" spans="2:13" x14ac:dyDescent="0.25">
      <c r="B24" s="245">
        <v>9</v>
      </c>
      <c r="C24" s="246" t="s">
        <v>427</v>
      </c>
      <c r="D24" s="247">
        <v>1868.08366398</v>
      </c>
      <c r="E24" s="247">
        <v>408.96553600000004</v>
      </c>
      <c r="F24" s="247">
        <v>881.67487099999994</v>
      </c>
      <c r="G24" s="248">
        <f t="shared" si="1"/>
        <v>577.44325697999989</v>
      </c>
      <c r="H24" s="248"/>
      <c r="I24" s="247">
        <v>2025.348322711</v>
      </c>
      <c r="J24" s="248">
        <v>310.29726599999998</v>
      </c>
      <c r="K24" s="248">
        <v>912.79165999999998</v>
      </c>
      <c r="L24" s="248">
        <f t="shared" si="2"/>
        <v>802.25939671100002</v>
      </c>
      <c r="M24" s="240">
        <f t="shared" si="3"/>
        <v>38.933027100667452</v>
      </c>
    </row>
    <row r="25" spans="2:13" x14ac:dyDescent="0.25">
      <c r="B25" s="245">
        <v>10</v>
      </c>
      <c r="C25" s="246" t="s">
        <v>428</v>
      </c>
      <c r="D25" s="247">
        <v>1587.3348229799999</v>
      </c>
      <c r="E25" s="247">
        <v>350.58089600000005</v>
      </c>
      <c r="F25" s="247">
        <v>1151.9231609999999</v>
      </c>
      <c r="G25" s="248">
        <f t="shared" si="1"/>
        <v>84.830765980000024</v>
      </c>
      <c r="H25" s="248"/>
      <c r="I25" s="247">
        <v>2431.9120669680001</v>
      </c>
      <c r="J25" s="248">
        <v>242.104828</v>
      </c>
      <c r="K25" s="248">
        <v>676.01192300000002</v>
      </c>
      <c r="L25" s="248">
        <f t="shared" si="2"/>
        <v>1513.7953159680001</v>
      </c>
      <c r="M25" s="240" t="str">
        <f t="shared" si="3"/>
        <v>&gt;500</v>
      </c>
    </row>
    <row r="26" spans="2:13" x14ac:dyDescent="0.25">
      <c r="B26" s="245">
        <v>11</v>
      </c>
      <c r="C26" s="246" t="s">
        <v>429</v>
      </c>
      <c r="D26" s="247">
        <v>1036.0543810199999</v>
      </c>
      <c r="E26" s="247">
        <v>278.33550199999996</v>
      </c>
      <c r="F26" s="247">
        <v>325.70705399999997</v>
      </c>
      <c r="G26" s="248">
        <f t="shared" si="1"/>
        <v>432.01182502000006</v>
      </c>
      <c r="H26" s="248"/>
      <c r="I26" s="247">
        <v>1070.4090599799999</v>
      </c>
      <c r="J26" s="248">
        <v>244.552245</v>
      </c>
      <c r="K26" s="248">
        <v>382.045231</v>
      </c>
      <c r="L26" s="248">
        <f t="shared" si="2"/>
        <v>443.81158397999997</v>
      </c>
      <c r="M26" s="240">
        <f t="shared" si="3"/>
        <v>2.7313509206498305</v>
      </c>
    </row>
    <row r="27" spans="2:13" x14ac:dyDescent="0.25">
      <c r="B27" s="245">
        <v>12</v>
      </c>
      <c r="C27" s="246" t="s">
        <v>430</v>
      </c>
      <c r="D27" s="247">
        <v>2133.5468819999996</v>
      </c>
      <c r="E27" s="247">
        <v>201.90367699999999</v>
      </c>
      <c r="F27" s="247">
        <v>877.20634699999982</v>
      </c>
      <c r="G27" s="248">
        <f t="shared" si="1"/>
        <v>1054.4368579999998</v>
      </c>
      <c r="H27" s="248"/>
      <c r="I27" s="247">
        <v>1933.331963783</v>
      </c>
      <c r="J27" s="248">
        <v>177.55350999999999</v>
      </c>
      <c r="K27" s="248">
        <v>1014.5364530000001</v>
      </c>
      <c r="L27" s="248">
        <f t="shared" si="2"/>
        <v>741.24200078299998</v>
      </c>
      <c r="M27" s="240">
        <f t="shared" si="3"/>
        <v>-29.702571077707894</v>
      </c>
    </row>
    <row r="28" spans="2:13" ht="15" x14ac:dyDescent="0.25">
      <c r="B28" s="245">
        <v>13</v>
      </c>
      <c r="C28" s="246" t="s">
        <v>769</v>
      </c>
      <c r="D28" s="247">
        <v>0</v>
      </c>
      <c r="E28" s="247">
        <v>0</v>
      </c>
      <c r="F28" s="247">
        <v>0</v>
      </c>
      <c r="G28" s="248">
        <f t="shared" si="1"/>
        <v>0</v>
      </c>
      <c r="H28" s="248"/>
      <c r="I28" s="247">
        <v>0</v>
      </c>
      <c r="J28" s="248">
        <v>0</v>
      </c>
      <c r="K28" s="248">
        <v>0</v>
      </c>
      <c r="L28" s="248">
        <f t="shared" si="2"/>
        <v>0</v>
      </c>
      <c r="M28" s="240">
        <v>0</v>
      </c>
    </row>
    <row r="29" spans="2:13" x14ac:dyDescent="0.25">
      <c r="B29" s="245">
        <v>15</v>
      </c>
      <c r="C29" s="246" t="s">
        <v>431</v>
      </c>
      <c r="D29" s="247">
        <v>4708.5472120200002</v>
      </c>
      <c r="E29" s="247">
        <v>1510.2706400000002</v>
      </c>
      <c r="F29" s="247">
        <v>1136.7027869999999</v>
      </c>
      <c r="G29" s="248">
        <f t="shared" si="1"/>
        <v>2061.5737850200003</v>
      </c>
      <c r="H29" s="248"/>
      <c r="I29" s="247">
        <v>5223.0616077140003</v>
      </c>
      <c r="J29" s="248">
        <v>1259.984813</v>
      </c>
      <c r="K29" s="248">
        <v>1351.7963649999999</v>
      </c>
      <c r="L29" s="248">
        <f t="shared" si="2"/>
        <v>2611.2804297140001</v>
      </c>
      <c r="M29" s="240">
        <f t="shared" si="3"/>
        <v>26.664417673930927</v>
      </c>
    </row>
    <row r="30" spans="2:13" x14ac:dyDescent="0.25">
      <c r="B30" s="245">
        <v>16</v>
      </c>
      <c r="C30" s="246" t="s">
        <v>432</v>
      </c>
      <c r="D30" s="247">
        <v>1181.1585049800001</v>
      </c>
      <c r="E30" s="247">
        <v>285.67163900000003</v>
      </c>
      <c r="F30" s="247">
        <v>736.03821700000003</v>
      </c>
      <c r="G30" s="248">
        <f t="shared" si="1"/>
        <v>159.44864898000003</v>
      </c>
      <c r="H30" s="248"/>
      <c r="I30" s="247">
        <v>889.68723039700001</v>
      </c>
      <c r="J30" s="248">
        <v>246.03756999999999</v>
      </c>
      <c r="K30" s="248">
        <v>198.48768200000001</v>
      </c>
      <c r="L30" s="248">
        <f t="shared" si="2"/>
        <v>445.16197839700004</v>
      </c>
      <c r="M30" s="240">
        <f t="shared" si="3"/>
        <v>179.18830372331195</v>
      </c>
    </row>
    <row r="31" spans="2:13" x14ac:dyDescent="0.25">
      <c r="B31" s="245">
        <v>17</v>
      </c>
      <c r="C31" s="246" t="s">
        <v>433</v>
      </c>
      <c r="D31" s="247">
        <v>2733.9559035000002</v>
      </c>
      <c r="E31" s="247">
        <v>1022.2084709999999</v>
      </c>
      <c r="F31" s="247">
        <v>592.62186800000006</v>
      </c>
      <c r="G31" s="248">
        <f t="shared" si="1"/>
        <v>1119.1255645000001</v>
      </c>
      <c r="H31" s="248"/>
      <c r="I31" s="247">
        <v>2434.9716069270003</v>
      </c>
      <c r="J31" s="248">
        <v>838.85246099999995</v>
      </c>
      <c r="K31" s="248">
        <v>564.55427799999995</v>
      </c>
      <c r="L31" s="248">
        <f t="shared" si="2"/>
        <v>1031.5648679270003</v>
      </c>
      <c r="M31" s="240">
        <f t="shared" si="3"/>
        <v>-7.8240279152339793</v>
      </c>
    </row>
    <row r="32" spans="2:13" x14ac:dyDescent="0.25">
      <c r="B32" s="245">
        <v>18</v>
      </c>
      <c r="C32" s="246" t="s">
        <v>434</v>
      </c>
      <c r="D32" s="247">
        <v>2395.53194502</v>
      </c>
      <c r="E32" s="247">
        <v>434.20850899999994</v>
      </c>
      <c r="F32" s="247">
        <v>753.64638700000012</v>
      </c>
      <c r="G32" s="248">
        <f t="shared" si="1"/>
        <v>1207.6770490199997</v>
      </c>
      <c r="H32" s="248"/>
      <c r="I32" s="247">
        <v>2103.4377977540003</v>
      </c>
      <c r="J32" s="248">
        <v>351.88918000000001</v>
      </c>
      <c r="K32" s="248">
        <v>565.713213</v>
      </c>
      <c r="L32" s="248">
        <f t="shared" si="2"/>
        <v>1185.8354047540001</v>
      </c>
      <c r="M32" s="240">
        <f t="shared" si="3"/>
        <v>-1.8085666431868941</v>
      </c>
    </row>
    <row r="33" spans="2:13" x14ac:dyDescent="0.25">
      <c r="B33" s="245">
        <v>19</v>
      </c>
      <c r="C33" s="246" t="s">
        <v>435</v>
      </c>
      <c r="D33" s="247">
        <v>4968.9409039800003</v>
      </c>
      <c r="E33" s="247">
        <v>1848.7864609999999</v>
      </c>
      <c r="F33" s="247">
        <v>1021.440822</v>
      </c>
      <c r="G33" s="248">
        <f t="shared" si="1"/>
        <v>2098.7136209800005</v>
      </c>
      <c r="H33" s="248"/>
      <c r="I33" s="247">
        <v>5270.5433523899992</v>
      </c>
      <c r="J33" s="248">
        <v>1514.563384</v>
      </c>
      <c r="K33" s="248">
        <v>1207.4377119999999</v>
      </c>
      <c r="L33" s="248">
        <f t="shared" si="2"/>
        <v>2548.5422563899992</v>
      </c>
      <c r="M33" s="240">
        <f t="shared" si="3"/>
        <v>21.43354057043523</v>
      </c>
    </row>
    <row r="34" spans="2:13" x14ac:dyDescent="0.25">
      <c r="B34" s="245">
        <v>20</v>
      </c>
      <c r="C34" s="246" t="s">
        <v>436</v>
      </c>
      <c r="D34" s="247">
        <v>5258.8690225199998</v>
      </c>
      <c r="E34" s="247">
        <v>1904.7936279999999</v>
      </c>
      <c r="F34" s="247">
        <v>1140.5762</v>
      </c>
      <c r="G34" s="248">
        <f t="shared" si="1"/>
        <v>2213.4991945199999</v>
      </c>
      <c r="H34" s="248"/>
      <c r="I34" s="247">
        <v>5280.2344155580004</v>
      </c>
      <c r="J34" s="248">
        <v>1587.4419439999999</v>
      </c>
      <c r="K34" s="248">
        <v>1506.9193290000001</v>
      </c>
      <c r="L34" s="248">
        <f t="shared" si="2"/>
        <v>2185.8731425579999</v>
      </c>
      <c r="M34" s="240">
        <f t="shared" si="3"/>
        <v>-1.2480714711979266</v>
      </c>
    </row>
    <row r="35" spans="2:13" x14ac:dyDescent="0.25">
      <c r="B35" s="245">
        <v>21</v>
      </c>
      <c r="C35" s="246" t="s">
        <v>437</v>
      </c>
      <c r="D35" s="247">
        <v>4609.8845005200001</v>
      </c>
      <c r="E35" s="247">
        <v>1644.9161540000002</v>
      </c>
      <c r="F35" s="247">
        <v>715.00550299999998</v>
      </c>
      <c r="G35" s="248">
        <f t="shared" si="1"/>
        <v>2249.9628435199998</v>
      </c>
      <c r="H35" s="248"/>
      <c r="I35" s="247">
        <v>5429.8578305239998</v>
      </c>
      <c r="J35" s="248">
        <v>1825.537163</v>
      </c>
      <c r="K35" s="248">
        <v>1550.9985320000001</v>
      </c>
      <c r="L35" s="248">
        <f t="shared" si="2"/>
        <v>2053.3221355239998</v>
      </c>
      <c r="M35" s="240">
        <f t="shared" si="3"/>
        <v>-8.7397313498902687</v>
      </c>
    </row>
    <row r="36" spans="2:13" x14ac:dyDescent="0.25">
      <c r="B36" s="245">
        <v>24</v>
      </c>
      <c r="C36" s="246" t="s">
        <v>438</v>
      </c>
      <c r="D36" s="247">
        <v>2491.4338960200002</v>
      </c>
      <c r="E36" s="247">
        <v>644.47602600000005</v>
      </c>
      <c r="F36" s="247">
        <v>845.48170100000004</v>
      </c>
      <c r="G36" s="248">
        <f t="shared" si="1"/>
        <v>1001.4761690200002</v>
      </c>
      <c r="H36" s="248"/>
      <c r="I36" s="247">
        <v>1940.795175833</v>
      </c>
      <c r="J36" s="248">
        <v>476.47487899999999</v>
      </c>
      <c r="K36" s="248">
        <v>601.86795800000004</v>
      </c>
      <c r="L36" s="248">
        <f t="shared" si="2"/>
        <v>862.45233883300011</v>
      </c>
      <c r="M36" s="240">
        <f t="shared" si="3"/>
        <v>-13.881891001264918</v>
      </c>
    </row>
    <row r="37" spans="2:13" x14ac:dyDescent="0.25">
      <c r="B37" s="245">
        <v>25</v>
      </c>
      <c r="C37" s="246" t="s">
        <v>439</v>
      </c>
      <c r="D37" s="247">
        <v>2495.6182294799996</v>
      </c>
      <c r="E37" s="247">
        <v>786.67439100000001</v>
      </c>
      <c r="F37" s="247">
        <v>744.83119699999986</v>
      </c>
      <c r="G37" s="248">
        <f t="shared" si="1"/>
        <v>964.11264147999975</v>
      </c>
      <c r="H37" s="248"/>
      <c r="I37" s="247">
        <v>2828.3864861069997</v>
      </c>
      <c r="J37" s="248">
        <v>908.61749399999997</v>
      </c>
      <c r="K37" s="248">
        <v>845.56648600000005</v>
      </c>
      <c r="L37" s="248">
        <f t="shared" si="2"/>
        <v>1074.2025061069994</v>
      </c>
      <c r="M37" s="240">
        <f t="shared" si="3"/>
        <v>11.418776177231926</v>
      </c>
    </row>
    <row r="38" spans="2:13" x14ac:dyDescent="0.25">
      <c r="B38" s="245">
        <v>26</v>
      </c>
      <c r="C38" s="246" t="s">
        <v>440</v>
      </c>
      <c r="D38" s="247">
        <v>2669.8455724799996</v>
      </c>
      <c r="E38" s="247">
        <v>1010.7559839999999</v>
      </c>
      <c r="F38" s="247">
        <v>517.720101</v>
      </c>
      <c r="G38" s="248">
        <f t="shared" si="1"/>
        <v>1141.3694874799999</v>
      </c>
      <c r="H38" s="248"/>
      <c r="I38" s="247">
        <v>4771.750088026999</v>
      </c>
      <c r="J38" s="248">
        <v>1082.6627020000001</v>
      </c>
      <c r="K38" s="248">
        <v>898.17905599999995</v>
      </c>
      <c r="L38" s="248">
        <f t="shared" si="2"/>
        <v>2790.908330026999</v>
      </c>
      <c r="M38" s="240">
        <f t="shared" si="3"/>
        <v>144.5227737942227</v>
      </c>
    </row>
    <row r="39" spans="2:13" x14ac:dyDescent="0.25">
      <c r="B39" s="245">
        <v>28</v>
      </c>
      <c r="C39" s="246" t="s">
        <v>441</v>
      </c>
      <c r="D39" s="247">
        <v>2332.4010510000003</v>
      </c>
      <c r="E39" s="247">
        <v>879.0972999999999</v>
      </c>
      <c r="F39" s="247">
        <v>504.82458800000001</v>
      </c>
      <c r="G39" s="248">
        <f t="shared" si="1"/>
        <v>948.47916300000043</v>
      </c>
      <c r="H39" s="248"/>
      <c r="I39" s="247">
        <v>1936.891054033</v>
      </c>
      <c r="J39" s="248">
        <v>538.55587300000002</v>
      </c>
      <c r="K39" s="248">
        <v>468.86513300000001</v>
      </c>
      <c r="L39" s="248">
        <f t="shared" si="2"/>
        <v>929.47004803300001</v>
      </c>
      <c r="M39" s="240">
        <f t="shared" si="3"/>
        <v>-2.0041679046353922</v>
      </c>
    </row>
    <row r="40" spans="2:13" x14ac:dyDescent="0.25">
      <c r="B40" s="245">
        <v>29</v>
      </c>
      <c r="C40" s="246" t="s">
        <v>442</v>
      </c>
      <c r="D40" s="247">
        <v>2464.9433050200005</v>
      </c>
      <c r="E40" s="247">
        <v>1103.4299569999998</v>
      </c>
      <c r="F40" s="247">
        <v>685.54822300000001</v>
      </c>
      <c r="G40" s="248">
        <f t="shared" si="1"/>
        <v>675.96512502000064</v>
      </c>
      <c r="H40" s="248"/>
      <c r="I40" s="247">
        <v>2808.159408648</v>
      </c>
      <c r="J40" s="248">
        <v>868.85044100000005</v>
      </c>
      <c r="K40" s="248">
        <v>808.60049700000002</v>
      </c>
      <c r="L40" s="248">
        <f t="shared" si="2"/>
        <v>1130.708470648</v>
      </c>
      <c r="M40" s="240">
        <f t="shared" si="3"/>
        <v>67.273196322745832</v>
      </c>
    </row>
    <row r="41" spans="2:13" x14ac:dyDescent="0.25">
      <c r="B41" s="245">
        <v>31</v>
      </c>
      <c r="C41" s="246" t="s">
        <v>443</v>
      </c>
      <c r="D41" s="247">
        <v>462.47780748000002</v>
      </c>
      <c r="E41" s="247">
        <v>0</v>
      </c>
      <c r="F41" s="247">
        <v>397.77351399999998</v>
      </c>
      <c r="G41" s="248">
        <f t="shared" si="1"/>
        <v>64.704293480000047</v>
      </c>
      <c r="H41" s="248"/>
      <c r="I41" s="247">
        <v>385.62841763800003</v>
      </c>
      <c r="J41" s="248">
        <v>0</v>
      </c>
      <c r="K41" s="248">
        <v>255.179405</v>
      </c>
      <c r="L41" s="248">
        <f t="shared" si="2"/>
        <v>130.44901263800003</v>
      </c>
      <c r="M41" s="240">
        <f t="shared" si="3"/>
        <v>101.60797007747489</v>
      </c>
    </row>
    <row r="42" spans="2:13" x14ac:dyDescent="0.25">
      <c r="B42" s="245">
        <v>33</v>
      </c>
      <c r="C42" s="246" t="s">
        <v>444</v>
      </c>
      <c r="D42" s="247">
        <v>353.37703499999998</v>
      </c>
      <c r="E42" s="247">
        <v>0</v>
      </c>
      <c r="F42" s="247">
        <v>298.57435400000003</v>
      </c>
      <c r="G42" s="248">
        <f t="shared" si="1"/>
        <v>54.80268099999995</v>
      </c>
      <c r="H42" s="248"/>
      <c r="I42" s="247">
        <v>336.02420927099996</v>
      </c>
      <c r="J42" s="248">
        <v>0</v>
      </c>
      <c r="K42" s="248">
        <v>186.64611199999999</v>
      </c>
      <c r="L42" s="248">
        <f t="shared" si="2"/>
        <v>149.37809727099997</v>
      </c>
      <c r="M42" s="240">
        <f t="shared" si="3"/>
        <v>172.57443348620137</v>
      </c>
    </row>
    <row r="43" spans="2:13" x14ac:dyDescent="0.25">
      <c r="B43" s="245">
        <v>34</v>
      </c>
      <c r="C43" s="246" t="s">
        <v>445</v>
      </c>
      <c r="D43" s="247">
        <v>1216.4560180200001</v>
      </c>
      <c r="E43" s="247">
        <v>0</v>
      </c>
      <c r="F43" s="247">
        <v>1006.216773</v>
      </c>
      <c r="G43" s="248">
        <f t="shared" si="1"/>
        <v>210.23924502000011</v>
      </c>
      <c r="H43" s="248"/>
      <c r="I43" s="247">
        <v>1233.9506500269999</v>
      </c>
      <c r="J43" s="248">
        <v>0</v>
      </c>
      <c r="K43" s="248">
        <v>870.11158599999999</v>
      </c>
      <c r="L43" s="248">
        <f t="shared" si="2"/>
        <v>363.83906402699995</v>
      </c>
      <c r="M43" s="240">
        <f t="shared" si="3"/>
        <v>73.059537001470801</v>
      </c>
    </row>
    <row r="44" spans="2:13" x14ac:dyDescent="0.25">
      <c r="B44" s="245">
        <v>36</v>
      </c>
      <c r="C44" s="246" t="s">
        <v>446</v>
      </c>
      <c r="D44" s="247">
        <v>1137.7732465199999</v>
      </c>
      <c r="E44" s="247">
        <v>372.69082599999996</v>
      </c>
      <c r="F44" s="247">
        <v>607.44375200000002</v>
      </c>
      <c r="G44" s="248">
        <f t="shared" si="1"/>
        <v>157.6386685199999</v>
      </c>
      <c r="H44" s="248"/>
      <c r="I44" s="247">
        <v>2050.7809169120001</v>
      </c>
      <c r="J44" s="248">
        <v>311.94585699999999</v>
      </c>
      <c r="K44" s="248">
        <v>1210.6932340000001</v>
      </c>
      <c r="L44" s="248">
        <f t="shared" si="2"/>
        <v>528.14182591200006</v>
      </c>
      <c r="M44" s="240">
        <f t="shared" si="3"/>
        <v>235.03316849253503</v>
      </c>
    </row>
    <row r="45" spans="2:13" x14ac:dyDescent="0.25">
      <c r="B45" s="245">
        <v>38</v>
      </c>
      <c r="C45" s="246" t="s">
        <v>447</v>
      </c>
      <c r="D45" s="247">
        <v>3496.5263020199995</v>
      </c>
      <c r="E45" s="247">
        <v>939.572632</v>
      </c>
      <c r="F45" s="247">
        <v>726.69283900000005</v>
      </c>
      <c r="G45" s="248">
        <f t="shared" si="1"/>
        <v>1830.2608310199996</v>
      </c>
      <c r="H45" s="248"/>
      <c r="I45" s="247">
        <v>3324.7657325119999</v>
      </c>
      <c r="J45" s="248">
        <v>861.09573899999998</v>
      </c>
      <c r="K45" s="248">
        <v>890.213616</v>
      </c>
      <c r="L45" s="248">
        <f t="shared" si="2"/>
        <v>1573.456377512</v>
      </c>
      <c r="M45" s="240">
        <f t="shared" si="3"/>
        <v>-14.031030394989283</v>
      </c>
    </row>
    <row r="46" spans="2:13" x14ac:dyDescent="0.25">
      <c r="B46" s="245">
        <v>40</v>
      </c>
      <c r="C46" s="246" t="s">
        <v>448</v>
      </c>
      <c r="D46" s="247">
        <v>263.22066102000002</v>
      </c>
      <c r="E46" s="247">
        <v>0</v>
      </c>
      <c r="F46" s="247">
        <v>253.32221800000005</v>
      </c>
      <c r="G46" s="248">
        <f t="shared" si="1"/>
        <v>9.8984430199999736</v>
      </c>
      <c r="H46" s="248"/>
      <c r="I46" s="247">
        <v>305.97199555200001</v>
      </c>
      <c r="J46" s="248">
        <v>0</v>
      </c>
      <c r="K46" s="248">
        <v>183.44184100000001</v>
      </c>
      <c r="L46" s="248">
        <f t="shared" si="2"/>
        <v>122.530154552</v>
      </c>
      <c r="M46" s="240" t="str">
        <f t="shared" si="3"/>
        <v>&gt;500</v>
      </c>
    </row>
    <row r="47" spans="2:13" x14ac:dyDescent="0.25">
      <c r="B47" s="245">
        <v>42</v>
      </c>
      <c r="C47" s="246" t="s">
        <v>449</v>
      </c>
      <c r="D47" s="247">
        <v>3013.5487444799996</v>
      </c>
      <c r="E47" s="247">
        <v>1061.5466160000001</v>
      </c>
      <c r="F47" s="247">
        <v>1590.3993489999998</v>
      </c>
      <c r="G47" s="248">
        <f t="shared" si="1"/>
        <v>361.60277947999975</v>
      </c>
      <c r="H47" s="248"/>
      <c r="I47" s="247">
        <v>2587.8955286269997</v>
      </c>
      <c r="J47" s="248">
        <v>642.204519</v>
      </c>
      <c r="K47" s="248">
        <v>726.491986</v>
      </c>
      <c r="L47" s="248">
        <f t="shared" si="2"/>
        <v>1219.1990236269999</v>
      </c>
      <c r="M47" s="240">
        <f t="shared" si="3"/>
        <v>237.16527991855045</v>
      </c>
    </row>
    <row r="48" spans="2:13" x14ac:dyDescent="0.25">
      <c r="B48" s="245">
        <v>43</v>
      </c>
      <c r="C48" s="246" t="s">
        <v>450</v>
      </c>
      <c r="D48" s="247">
        <v>2776.1313445199999</v>
      </c>
      <c r="E48" s="247">
        <v>654.01965400000006</v>
      </c>
      <c r="F48" s="247">
        <v>631.35518300000001</v>
      </c>
      <c r="G48" s="248">
        <f t="shared" si="1"/>
        <v>1490.7565075199996</v>
      </c>
      <c r="H48" s="248"/>
      <c r="I48" s="247">
        <v>3294.9363975030001</v>
      </c>
      <c r="J48" s="248">
        <v>510.89781299999999</v>
      </c>
      <c r="K48" s="248">
        <v>1135.9459280000001</v>
      </c>
      <c r="L48" s="248">
        <f t="shared" si="2"/>
        <v>1648.0926565029999</v>
      </c>
      <c r="M48" s="240">
        <f t="shared" si="3"/>
        <v>10.554114517651342</v>
      </c>
    </row>
    <row r="49" spans="2:13" ht="15" thickBot="1" x14ac:dyDescent="0.3">
      <c r="B49" s="249">
        <v>45</v>
      </c>
      <c r="C49" s="250" t="s">
        <v>451</v>
      </c>
      <c r="D49" s="251">
        <v>2476.6971399600002</v>
      </c>
      <c r="E49" s="251">
        <v>0</v>
      </c>
      <c r="F49" s="251">
        <v>0</v>
      </c>
      <c r="G49" s="252">
        <f t="shared" si="1"/>
        <v>2476.6971399600002</v>
      </c>
      <c r="H49" s="252"/>
      <c r="I49" s="251">
        <v>0</v>
      </c>
      <c r="J49" s="252">
        <v>0</v>
      </c>
      <c r="K49" s="252">
        <v>0</v>
      </c>
      <c r="L49" s="252">
        <v>0</v>
      </c>
      <c r="M49" s="253">
        <f t="shared" si="3"/>
        <v>-100</v>
      </c>
    </row>
    <row r="50" spans="2:13" s="41" customFormat="1" ht="13.5" x14ac:dyDescent="0.25">
      <c r="B50" s="228" t="s">
        <v>741</v>
      </c>
      <c r="C50" s="230"/>
      <c r="D50" s="230"/>
      <c r="E50" s="230"/>
      <c r="F50" s="232"/>
      <c r="G50" s="233"/>
      <c r="H50" s="233"/>
      <c r="I50" s="234"/>
      <c r="J50" s="234"/>
      <c r="K50" s="234"/>
      <c r="L50" s="234"/>
      <c r="M50" s="234"/>
    </row>
    <row r="51" spans="2:13" s="41" customFormat="1" ht="12" customHeight="1" x14ac:dyDescent="0.25">
      <c r="B51" s="229" t="s">
        <v>452</v>
      </c>
      <c r="C51" s="229"/>
      <c r="D51" s="229"/>
      <c r="E51" s="229"/>
      <c r="F51" s="229"/>
      <c r="G51" s="229"/>
      <c r="H51" s="229"/>
      <c r="I51" s="229"/>
      <c r="J51" s="229"/>
      <c r="K51" s="229"/>
      <c r="L51" s="229"/>
      <c r="M51" s="229"/>
    </row>
    <row r="52" spans="2:13" x14ac:dyDescent="0.25">
      <c r="B52" s="228" t="s">
        <v>453</v>
      </c>
      <c r="C52" s="230"/>
      <c r="D52" s="230"/>
      <c r="E52" s="230"/>
      <c r="F52" s="235"/>
      <c r="G52" s="236"/>
      <c r="H52" s="236"/>
      <c r="I52" s="230"/>
      <c r="J52" s="230"/>
      <c r="K52" s="230"/>
      <c r="L52" s="235"/>
      <c r="M52" s="230"/>
    </row>
    <row r="53" spans="2:13" x14ac:dyDescent="0.25">
      <c r="B53" s="229"/>
      <c r="C53" s="229"/>
      <c r="D53" s="229"/>
      <c r="E53" s="229"/>
      <c r="F53" s="229"/>
      <c r="G53" s="229"/>
      <c r="H53" s="229"/>
      <c r="I53" s="229"/>
      <c r="J53" s="229"/>
      <c r="K53" s="229"/>
      <c r="L53" s="229"/>
      <c r="M53" s="229"/>
    </row>
    <row r="54" spans="2:13" x14ac:dyDescent="0.25">
      <c r="B54" s="228"/>
      <c r="C54" s="230"/>
      <c r="D54" s="230"/>
      <c r="E54" s="230"/>
      <c r="F54" s="235"/>
      <c r="G54" s="236"/>
      <c r="H54" s="236"/>
      <c r="I54" s="230"/>
      <c r="J54" s="230"/>
      <c r="K54" s="230"/>
      <c r="L54" s="235"/>
      <c r="M54" s="230"/>
    </row>
    <row r="55" spans="2:13" x14ac:dyDescent="0.25">
      <c r="B55" s="228"/>
      <c r="C55" s="230"/>
      <c r="D55" s="230"/>
      <c r="E55" s="230"/>
      <c r="F55" s="235"/>
      <c r="G55" s="230"/>
      <c r="H55" s="230"/>
      <c r="I55" s="230"/>
      <c r="J55" s="230"/>
      <c r="K55" s="230"/>
      <c r="L55" s="230"/>
      <c r="M55" s="230"/>
    </row>
    <row r="56" spans="2:13" x14ac:dyDescent="0.25">
      <c r="B56" s="230"/>
      <c r="C56" s="230"/>
      <c r="D56" s="230"/>
      <c r="E56" s="230"/>
      <c r="F56" s="230"/>
      <c r="G56" s="230"/>
      <c r="H56" s="230"/>
      <c r="I56" s="230"/>
      <c r="J56" s="230"/>
      <c r="K56" s="230"/>
      <c r="L56" s="230"/>
      <c r="M56" s="230"/>
    </row>
    <row r="57" spans="2:13" x14ac:dyDescent="0.25">
      <c r="B57" s="230"/>
      <c r="C57" s="230"/>
      <c r="D57" s="230"/>
      <c r="E57" s="230"/>
      <c r="F57" s="230"/>
      <c r="G57" s="230"/>
      <c r="H57" s="230"/>
      <c r="I57" s="230"/>
      <c r="J57" s="230"/>
      <c r="K57" s="230"/>
      <c r="L57" s="230"/>
      <c r="M57" s="230"/>
    </row>
    <row r="58" spans="2:13" x14ac:dyDescent="0.25">
      <c r="B58" s="230"/>
      <c r="C58" s="230"/>
      <c r="D58" s="230"/>
      <c r="E58" s="230"/>
      <c r="F58" s="230"/>
      <c r="G58" s="230"/>
      <c r="H58" s="230"/>
      <c r="I58" s="230"/>
      <c r="J58" s="230"/>
      <c r="K58" s="230"/>
      <c r="L58" s="230"/>
      <c r="M58" s="230"/>
    </row>
    <row r="59" spans="2:13" x14ac:dyDescent="0.25">
      <c r="B59" s="230"/>
      <c r="C59" s="230"/>
      <c r="D59" s="230"/>
      <c r="E59" s="230"/>
      <c r="F59" s="230"/>
      <c r="G59" s="230"/>
      <c r="H59" s="230"/>
      <c r="I59" s="230"/>
      <c r="J59" s="230"/>
      <c r="K59" s="230"/>
      <c r="L59" s="230"/>
      <c r="M59" s="230"/>
    </row>
    <row r="60" spans="2:13" x14ac:dyDescent="0.25">
      <c r="B60" s="230"/>
      <c r="C60" s="230"/>
      <c r="D60" s="230"/>
      <c r="E60" s="230"/>
      <c r="F60" s="230"/>
      <c r="G60" s="230"/>
      <c r="H60" s="230"/>
      <c r="I60" s="230"/>
      <c r="J60" s="230"/>
      <c r="K60" s="230"/>
      <c r="L60" s="230"/>
      <c r="M60" s="230"/>
    </row>
    <row r="61" spans="2:13" x14ac:dyDescent="0.25">
      <c r="B61" s="230"/>
      <c r="C61" s="230"/>
      <c r="D61" s="230"/>
      <c r="E61" s="230"/>
      <c r="F61" s="230"/>
      <c r="G61" s="230"/>
      <c r="H61" s="230"/>
      <c r="I61" s="230"/>
      <c r="J61" s="230"/>
      <c r="K61" s="230"/>
      <c r="L61" s="230"/>
      <c r="M61" s="230"/>
    </row>
    <row r="62" spans="2:13" x14ac:dyDescent="0.25">
      <c r="B62" s="230"/>
      <c r="C62" s="230"/>
      <c r="D62" s="230"/>
      <c r="E62" s="230"/>
      <c r="F62" s="230"/>
      <c r="G62" s="230"/>
      <c r="H62" s="230"/>
      <c r="I62" s="230"/>
      <c r="J62" s="230"/>
      <c r="K62" s="230"/>
      <c r="L62" s="230"/>
      <c r="M62" s="230"/>
    </row>
    <row r="63" spans="2:13" x14ac:dyDescent="0.25">
      <c r="B63" s="230"/>
      <c r="C63" s="230"/>
      <c r="D63" s="230"/>
      <c r="E63" s="230"/>
      <c r="F63" s="230"/>
      <c r="G63" s="230"/>
      <c r="H63" s="230"/>
      <c r="I63" s="230"/>
      <c r="J63" s="230"/>
      <c r="K63" s="230"/>
      <c r="L63" s="230"/>
      <c r="M63" s="230"/>
    </row>
    <row r="64" spans="2:13" x14ac:dyDescent="0.25">
      <c r="B64" s="230"/>
      <c r="C64" s="230"/>
      <c r="D64" s="230"/>
      <c r="E64" s="230"/>
      <c r="F64" s="230"/>
      <c r="G64" s="230"/>
      <c r="H64" s="230"/>
      <c r="I64" s="230"/>
      <c r="J64" s="230"/>
      <c r="K64" s="230"/>
      <c r="L64" s="230"/>
      <c r="M64" s="230"/>
    </row>
    <row r="65" spans="2:13" x14ac:dyDescent="0.25">
      <c r="B65" s="230"/>
      <c r="C65" s="230"/>
      <c r="D65" s="230"/>
      <c r="E65" s="230"/>
      <c r="F65" s="230"/>
      <c r="G65" s="230"/>
      <c r="H65" s="230"/>
      <c r="I65" s="230"/>
      <c r="J65" s="230"/>
      <c r="K65" s="230"/>
      <c r="L65" s="230"/>
      <c r="M65" s="230"/>
    </row>
    <row r="66" spans="2:13" x14ac:dyDescent="0.25">
      <c r="B66" s="230"/>
      <c r="C66" s="230"/>
      <c r="D66" s="230"/>
      <c r="E66" s="230"/>
      <c r="F66" s="230"/>
      <c r="G66" s="230"/>
      <c r="H66" s="230"/>
      <c r="I66" s="230"/>
      <c r="J66" s="230"/>
      <c r="K66" s="230"/>
      <c r="L66" s="230"/>
      <c r="M66" s="230"/>
    </row>
    <row r="67" spans="2:13" x14ac:dyDescent="0.25">
      <c r="B67" s="230"/>
      <c r="C67" s="230"/>
      <c r="D67" s="230"/>
      <c r="E67" s="230"/>
      <c r="F67" s="230"/>
      <c r="G67" s="230"/>
      <c r="H67" s="230"/>
      <c r="I67" s="230"/>
      <c r="J67" s="230"/>
      <c r="K67" s="230"/>
      <c r="L67" s="230"/>
      <c r="M67" s="230"/>
    </row>
    <row r="68" spans="2:13" x14ac:dyDescent="0.25">
      <c r="B68" s="230"/>
      <c r="C68" s="230"/>
      <c r="D68" s="230"/>
      <c r="E68" s="230"/>
      <c r="F68" s="230"/>
      <c r="G68" s="230"/>
      <c r="H68" s="230"/>
      <c r="I68" s="230"/>
      <c r="J68" s="230"/>
      <c r="K68" s="230"/>
      <c r="L68" s="230"/>
      <c r="M68" s="230"/>
    </row>
  </sheetData>
  <mergeCells count="22">
    <mergeCell ref="F11:F12"/>
    <mergeCell ref="A1:D1"/>
    <mergeCell ref="E1:M1"/>
    <mergeCell ref="A2:M2"/>
    <mergeCell ref="A3:F3"/>
    <mergeCell ref="G3:M3"/>
    <mergeCell ref="G11:G12"/>
    <mergeCell ref="B53:M53"/>
    <mergeCell ref="I11:I12"/>
    <mergeCell ref="J11:J12"/>
    <mergeCell ref="K11:K12"/>
    <mergeCell ref="L11:L12"/>
    <mergeCell ref="M11:M12"/>
    <mergeCell ref="B51:M51"/>
    <mergeCell ref="B9:B12"/>
    <mergeCell ref="C9:C12"/>
    <mergeCell ref="D9:G9"/>
    <mergeCell ref="I9:L9"/>
    <mergeCell ref="E10:F10"/>
    <mergeCell ref="J10:K10"/>
    <mergeCell ref="D11:D12"/>
    <mergeCell ref="E11:E12"/>
  </mergeCells>
  <pageMargins left="0.70866141732283472" right="0.70866141732283472" top="0.74803149606299213" bottom="0.74803149606299213" header="0.31496062992125984" footer="0.31496062992125984"/>
  <pageSetup scale="70" orientation="landscape" verticalDpi="0" r:id="rId1"/>
  <ignoredErrors>
    <ignoredError sqref="D13:M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9"/>
  <sheetViews>
    <sheetView showGridLines="0" zoomScaleNormal="100" zoomScaleSheetLayoutView="80" workbookViewId="0">
      <selection activeCell="P18" sqref="P18"/>
    </sheetView>
  </sheetViews>
  <sheetFormatPr baseColWidth="10" defaultColWidth="46.42578125" defaultRowHeight="12.75" x14ac:dyDescent="0.25"/>
  <cols>
    <col min="1" max="1" width="8.28515625" style="46" customWidth="1"/>
    <col min="2" max="2" width="62.28515625" style="46" customWidth="1"/>
    <col min="3" max="3" width="10.85546875" style="46" customWidth="1"/>
    <col min="4" max="4" width="12.28515625" style="46" customWidth="1"/>
    <col min="5" max="6" width="11.140625" style="46" customWidth="1"/>
    <col min="7" max="7" width="3.5703125" style="46" customWidth="1"/>
    <col min="8" max="8" width="8.7109375" style="46" customWidth="1"/>
    <col min="9" max="9" width="9" style="46" customWidth="1"/>
    <col min="10" max="10" width="9.5703125" style="46" customWidth="1"/>
    <col min="11" max="11" width="2" style="46" customWidth="1"/>
    <col min="12" max="12" width="13.7109375" style="46" customWidth="1"/>
    <col min="13" max="13" width="10.85546875" style="46" customWidth="1"/>
    <col min="14" max="14" width="10" style="46" customWidth="1"/>
    <col min="15" max="15" width="13.85546875" style="46" customWidth="1"/>
    <col min="16" max="16" width="9.42578125" style="46" customWidth="1"/>
    <col min="17" max="16384" width="46.42578125" style="46"/>
  </cols>
  <sheetData>
    <row r="1" spans="1:16" s="220" customFormat="1" ht="44.25" customHeight="1" x14ac:dyDescent="0.2">
      <c r="A1" s="100" t="s">
        <v>746</v>
      </c>
      <c r="B1" s="100"/>
      <c r="C1" s="101" t="s">
        <v>748</v>
      </c>
      <c r="D1" s="101"/>
      <c r="E1" s="101"/>
      <c r="F1" s="254"/>
      <c r="G1" s="254"/>
      <c r="H1" s="254"/>
      <c r="I1" s="254"/>
      <c r="J1" s="254"/>
      <c r="K1" s="254"/>
      <c r="L1" s="254"/>
      <c r="M1" s="254"/>
    </row>
    <row r="2" spans="1:16" s="1" customFormat="1" ht="36" customHeight="1" thickBot="1" x14ac:dyDescent="0.45">
      <c r="A2" s="103" t="s">
        <v>747</v>
      </c>
      <c r="B2" s="103"/>
      <c r="C2" s="103"/>
      <c r="D2" s="103"/>
      <c r="E2" s="103"/>
      <c r="F2" s="103"/>
      <c r="G2" s="103"/>
      <c r="H2" s="103"/>
      <c r="I2" s="103"/>
      <c r="J2" s="103"/>
      <c r="K2" s="103"/>
      <c r="L2" s="103"/>
      <c r="M2" s="103"/>
    </row>
    <row r="3" spans="1:16" customFormat="1" ht="4.5" customHeight="1" x14ac:dyDescent="0.4">
      <c r="A3" s="105"/>
      <c r="B3" s="105"/>
      <c r="C3" s="105"/>
      <c r="D3" s="105"/>
      <c r="E3" s="105"/>
      <c r="F3" s="105"/>
      <c r="G3" s="105"/>
      <c r="H3" s="105"/>
      <c r="I3" s="105"/>
      <c r="J3" s="105"/>
      <c r="K3" s="105"/>
      <c r="L3" s="105"/>
      <c r="M3" s="106"/>
    </row>
    <row r="4" spans="1:16" s="42" customFormat="1" ht="17.649999999999999" customHeight="1" x14ac:dyDescent="0.35">
      <c r="A4" s="120" t="s">
        <v>770</v>
      </c>
      <c r="B4" s="227"/>
      <c r="C4" s="227"/>
      <c r="D4" s="227"/>
      <c r="E4" s="227"/>
      <c r="F4" s="227"/>
      <c r="G4" s="227"/>
      <c r="H4" s="227"/>
      <c r="I4" s="227"/>
      <c r="J4" s="227"/>
      <c r="K4" s="227"/>
      <c r="L4" s="227"/>
      <c r="M4" s="227"/>
    </row>
    <row r="5" spans="1:16" s="42" customFormat="1" ht="17.649999999999999" customHeight="1" x14ac:dyDescent="0.35">
      <c r="A5" s="120" t="s">
        <v>454</v>
      </c>
      <c r="B5" s="227"/>
      <c r="C5" s="227"/>
      <c r="D5" s="227"/>
      <c r="E5" s="227"/>
      <c r="F5" s="227"/>
      <c r="G5" s="227"/>
      <c r="H5" s="227"/>
      <c r="I5" s="227"/>
      <c r="J5" s="227"/>
      <c r="K5" s="227"/>
      <c r="L5" s="227"/>
      <c r="M5" s="227"/>
    </row>
    <row r="6" spans="1:16" s="42" customFormat="1" ht="17.649999999999999" customHeight="1" x14ac:dyDescent="0.35">
      <c r="A6" s="120" t="s">
        <v>455</v>
      </c>
      <c r="B6" s="227"/>
      <c r="C6" s="227"/>
      <c r="D6" s="227"/>
      <c r="E6" s="227"/>
      <c r="F6" s="227"/>
      <c r="G6" s="227"/>
      <c r="H6" s="227"/>
      <c r="I6" s="227"/>
      <c r="J6" s="227"/>
      <c r="K6" s="227"/>
      <c r="L6" s="227"/>
      <c r="M6" s="227"/>
    </row>
    <row r="7" spans="1:16" s="42" customFormat="1" ht="17.649999999999999" customHeight="1" x14ac:dyDescent="0.35">
      <c r="A7" s="120" t="s">
        <v>745</v>
      </c>
      <c r="B7" s="227"/>
      <c r="C7" s="227"/>
      <c r="D7" s="227"/>
      <c r="E7" s="227"/>
      <c r="F7" s="227"/>
      <c r="G7" s="227"/>
      <c r="H7" s="227"/>
      <c r="I7" s="227"/>
      <c r="J7" s="227"/>
      <c r="K7" s="227"/>
      <c r="L7" s="227"/>
      <c r="M7" s="227"/>
    </row>
    <row r="8" spans="1:16" s="42" customFormat="1" ht="17.649999999999999" customHeight="1" x14ac:dyDescent="0.35">
      <c r="A8" s="120" t="s">
        <v>940</v>
      </c>
      <c r="B8" s="227"/>
      <c r="C8" s="227"/>
      <c r="D8" s="227"/>
      <c r="E8" s="227"/>
      <c r="F8" s="227"/>
      <c r="G8" s="227"/>
      <c r="H8" s="227"/>
      <c r="I8" s="227"/>
      <c r="J8" s="227"/>
      <c r="K8" s="227"/>
      <c r="L8" s="227"/>
      <c r="M8" s="227"/>
      <c r="N8" s="43" t="s">
        <v>456</v>
      </c>
    </row>
    <row r="9" spans="1:16" s="41" customFormat="1" ht="17.649999999999999" customHeight="1" x14ac:dyDescent="0.25">
      <c r="A9" s="124" t="s">
        <v>404</v>
      </c>
      <c r="B9" s="123" t="s">
        <v>457</v>
      </c>
      <c r="C9" s="125" t="s">
        <v>458</v>
      </c>
      <c r="D9" s="127" t="s">
        <v>459</v>
      </c>
      <c r="E9" s="127"/>
      <c r="F9" s="127"/>
      <c r="G9" s="125"/>
      <c r="H9" s="127" t="s">
        <v>460</v>
      </c>
      <c r="I9" s="127"/>
      <c r="J9" s="127"/>
      <c r="K9" s="129"/>
      <c r="L9" s="127" t="s">
        <v>461</v>
      </c>
      <c r="M9" s="127"/>
      <c r="N9" s="257">
        <v>17.071999999999999</v>
      </c>
      <c r="O9" s="45"/>
    </row>
    <row r="10" spans="1:16" s="41" customFormat="1" ht="17.649999999999999" customHeight="1" x14ac:dyDescent="0.25">
      <c r="A10" s="124"/>
      <c r="B10" s="123"/>
      <c r="C10" s="125"/>
      <c r="D10" s="129" t="s">
        <v>905</v>
      </c>
      <c r="E10" s="129" t="s">
        <v>906</v>
      </c>
      <c r="F10" s="129" t="s">
        <v>462</v>
      </c>
      <c r="G10" s="125"/>
      <c r="H10" s="129" t="s">
        <v>463</v>
      </c>
      <c r="I10" s="129" t="s">
        <v>464</v>
      </c>
      <c r="J10" s="129" t="s">
        <v>462</v>
      </c>
      <c r="K10" s="129"/>
      <c r="L10" s="129" t="s">
        <v>465</v>
      </c>
      <c r="M10" s="129" t="s">
        <v>466</v>
      </c>
      <c r="N10" s="230"/>
    </row>
    <row r="11" spans="1:16" ht="17.649999999999999" customHeight="1" thickBot="1" x14ac:dyDescent="0.3">
      <c r="A11" s="237"/>
      <c r="B11" s="127"/>
      <c r="C11" s="258" t="s">
        <v>100</v>
      </c>
      <c r="D11" s="135" t="s">
        <v>13</v>
      </c>
      <c r="E11" s="135" t="s">
        <v>14</v>
      </c>
      <c r="F11" s="135" t="s">
        <v>467</v>
      </c>
      <c r="G11" s="259"/>
      <c r="H11" s="135" t="s">
        <v>414</v>
      </c>
      <c r="I11" s="135" t="s">
        <v>415</v>
      </c>
      <c r="J11" s="135" t="s">
        <v>468</v>
      </c>
      <c r="K11" s="135"/>
      <c r="L11" s="135" t="s">
        <v>469</v>
      </c>
      <c r="M11" s="135" t="s">
        <v>470</v>
      </c>
      <c r="N11" s="235"/>
    </row>
    <row r="12" spans="1:16" ht="5.25" customHeight="1" thickBot="1" x14ac:dyDescent="0.3">
      <c r="A12" s="255"/>
      <c r="B12" s="111"/>
      <c r="C12" s="256"/>
      <c r="D12" s="111"/>
      <c r="E12" s="111"/>
      <c r="F12" s="111"/>
      <c r="G12" s="111"/>
      <c r="H12" s="111"/>
      <c r="I12" s="111"/>
      <c r="J12" s="111"/>
      <c r="K12" s="111"/>
      <c r="L12" s="111"/>
      <c r="M12" s="111"/>
      <c r="N12" s="235"/>
    </row>
    <row r="13" spans="1:16" ht="18.75" customHeight="1" x14ac:dyDescent="0.25">
      <c r="A13" s="281"/>
      <c r="B13" s="272" t="s">
        <v>466</v>
      </c>
      <c r="C13" s="153">
        <f>C14+C249</f>
        <v>394244.85868279531</v>
      </c>
      <c r="D13" s="153">
        <f>D14+D249</f>
        <v>285366.6663851398</v>
      </c>
      <c r="E13" s="153">
        <f>E14+E249</f>
        <v>5134.9379775375292</v>
      </c>
      <c r="F13" s="153">
        <f>F14+F249</f>
        <v>290501.60436267738</v>
      </c>
      <c r="G13" s="153"/>
      <c r="H13" s="153">
        <f>H14+H249</f>
        <v>5008.4885131394167</v>
      </c>
      <c r="I13" s="153">
        <f>I14+I249</f>
        <v>11433.821871440145</v>
      </c>
      <c r="J13" s="153">
        <f>J14+J249</f>
        <v>16442.310384579563</v>
      </c>
      <c r="K13" s="153"/>
      <c r="L13" s="153">
        <f>L14+L249</f>
        <v>87300.943935538671</v>
      </c>
      <c r="M13" s="153">
        <f>M14+M249</f>
        <v>103743.25432011826</v>
      </c>
      <c r="N13" s="260"/>
      <c r="O13" s="47"/>
      <c r="P13" s="47"/>
    </row>
    <row r="14" spans="1:16" s="48" customFormat="1" ht="18.75" customHeight="1" x14ac:dyDescent="0.25">
      <c r="A14" s="282"/>
      <c r="B14" s="273" t="s">
        <v>471</v>
      </c>
      <c r="C14" s="274">
        <f>SUM(C15:C248)</f>
        <v>326812.80087260657</v>
      </c>
      <c r="D14" s="274">
        <f>SUM(D15:D248)</f>
        <v>263781.60242062813</v>
      </c>
      <c r="E14" s="274">
        <f>SUM(E15:E248)</f>
        <v>3435.8776364671535</v>
      </c>
      <c r="F14" s="274">
        <f>SUM(F15:F248)</f>
        <v>267217.48005709535</v>
      </c>
      <c r="G14" s="274"/>
      <c r="H14" s="274">
        <f>SUM(H15:H248)</f>
        <v>3015.0692684223441</v>
      </c>
      <c r="I14" s="274">
        <f>SUM(I15:I248)</f>
        <v>7057.4090650533526</v>
      </c>
      <c r="J14" s="274">
        <f>SUM(J15:J248)</f>
        <v>10072.478333475698</v>
      </c>
      <c r="K14" s="274"/>
      <c r="L14" s="274">
        <f>SUM(L15:L248)</f>
        <v>49522.842482035841</v>
      </c>
      <c r="M14" s="274">
        <f>SUM(M15:M248)</f>
        <v>59595.320815511572</v>
      </c>
      <c r="N14" s="235"/>
    </row>
    <row r="15" spans="1:16" s="48" customFormat="1" ht="21" customHeight="1" x14ac:dyDescent="0.25">
      <c r="A15" s="278">
        <v>1</v>
      </c>
      <c r="B15" s="275" t="s">
        <v>771</v>
      </c>
      <c r="C15" s="159">
        <v>1764.1521919999998</v>
      </c>
      <c r="D15" s="159">
        <v>1764.1521919999998</v>
      </c>
      <c r="E15" s="159">
        <v>0</v>
      </c>
      <c r="F15" s="159">
        <f>+D15+E15</f>
        <v>1764.1521919999998</v>
      </c>
      <c r="G15" s="159"/>
      <c r="H15" s="159">
        <v>0</v>
      </c>
      <c r="I15" s="159">
        <v>0</v>
      </c>
      <c r="J15" s="159">
        <f>+H15+I15</f>
        <v>0</v>
      </c>
      <c r="K15" s="159"/>
      <c r="L15" s="159">
        <f>SUM(C15-F15-J15)</f>
        <v>0</v>
      </c>
      <c r="M15" s="159">
        <f>J15+L15</f>
        <v>0</v>
      </c>
      <c r="N15" s="230"/>
    </row>
    <row r="16" spans="1:16" s="48" customFormat="1" ht="17.649999999999999" customHeight="1" x14ac:dyDescent="0.25">
      <c r="A16" s="278">
        <v>2</v>
      </c>
      <c r="B16" s="275" t="s">
        <v>772</v>
      </c>
      <c r="C16" s="159">
        <v>4735.1918021108777</v>
      </c>
      <c r="D16" s="159">
        <v>4735.1918021108804</v>
      </c>
      <c r="E16" s="159">
        <v>0</v>
      </c>
      <c r="F16" s="159">
        <f t="shared" ref="F16:F79" si="0">+D16+E16</f>
        <v>4735.1918021108804</v>
      </c>
      <c r="G16" s="159"/>
      <c r="H16" s="159">
        <v>0</v>
      </c>
      <c r="I16" s="159">
        <v>0</v>
      </c>
      <c r="J16" s="159">
        <f t="shared" ref="J16:J79" si="1">+H16+I16</f>
        <v>0</v>
      </c>
      <c r="K16" s="159"/>
      <c r="L16" s="159">
        <f t="shared" ref="L16:L79" si="2">SUM(C16-F16-J16)</f>
        <v>-2.7284841053187847E-12</v>
      </c>
      <c r="M16" s="159">
        <f t="shared" ref="M16:M79" si="3">J16+L16</f>
        <v>-2.7284841053187847E-12</v>
      </c>
      <c r="N16" s="230"/>
    </row>
    <row r="17" spans="1:14" s="48" customFormat="1" ht="17.649999999999999" customHeight="1" x14ac:dyDescent="0.25">
      <c r="A17" s="278">
        <v>3</v>
      </c>
      <c r="B17" s="275" t="s">
        <v>773</v>
      </c>
      <c r="C17" s="159">
        <v>468.91433293080274</v>
      </c>
      <c r="D17" s="159">
        <v>468.91433293080286</v>
      </c>
      <c r="E17" s="159">
        <v>0</v>
      </c>
      <c r="F17" s="159">
        <f t="shared" si="0"/>
        <v>468.91433293080286</v>
      </c>
      <c r="G17" s="159"/>
      <c r="H17" s="159">
        <v>0</v>
      </c>
      <c r="I17" s="159">
        <v>0</v>
      </c>
      <c r="J17" s="159">
        <f t="shared" si="1"/>
        <v>0</v>
      </c>
      <c r="K17" s="159"/>
      <c r="L17" s="159">
        <f t="shared" si="2"/>
        <v>-1.1368683772161603E-13</v>
      </c>
      <c r="M17" s="159">
        <f t="shared" si="3"/>
        <v>-1.1368683772161603E-13</v>
      </c>
      <c r="N17" s="230"/>
    </row>
    <row r="18" spans="1:14" s="48" customFormat="1" ht="17.649999999999999" customHeight="1" x14ac:dyDescent="0.25">
      <c r="A18" s="278">
        <v>4</v>
      </c>
      <c r="B18" s="275" t="s">
        <v>774</v>
      </c>
      <c r="C18" s="159">
        <v>4920.8895073148806</v>
      </c>
      <c r="D18" s="159">
        <v>4920.8895073148797</v>
      </c>
      <c r="E18" s="159">
        <v>0</v>
      </c>
      <c r="F18" s="159">
        <f t="shared" si="0"/>
        <v>4920.8895073148797</v>
      </c>
      <c r="G18" s="159"/>
      <c r="H18" s="159">
        <v>0</v>
      </c>
      <c r="I18" s="159">
        <v>0</v>
      </c>
      <c r="J18" s="159">
        <f t="shared" si="1"/>
        <v>0</v>
      </c>
      <c r="K18" s="159"/>
      <c r="L18" s="159">
        <f t="shared" si="2"/>
        <v>9.0949470177292824E-13</v>
      </c>
      <c r="M18" s="159">
        <f t="shared" si="3"/>
        <v>9.0949470177292824E-13</v>
      </c>
      <c r="N18" s="230"/>
    </row>
    <row r="19" spans="1:14" s="48" customFormat="1" ht="17.649999999999999" customHeight="1" x14ac:dyDescent="0.25">
      <c r="A19" s="278">
        <v>5</v>
      </c>
      <c r="B19" s="275" t="s">
        <v>775</v>
      </c>
      <c r="C19" s="159">
        <v>1044.9370008000001</v>
      </c>
      <c r="D19" s="159">
        <v>1044.9370008000001</v>
      </c>
      <c r="E19" s="159">
        <v>0</v>
      </c>
      <c r="F19" s="159">
        <f t="shared" si="0"/>
        <v>1044.9370008000001</v>
      </c>
      <c r="G19" s="159"/>
      <c r="H19" s="159">
        <v>0</v>
      </c>
      <c r="I19" s="159">
        <v>0</v>
      </c>
      <c r="J19" s="159">
        <f t="shared" si="1"/>
        <v>0</v>
      </c>
      <c r="K19" s="159"/>
      <c r="L19" s="159">
        <f t="shared" si="2"/>
        <v>0</v>
      </c>
      <c r="M19" s="159">
        <f t="shared" si="3"/>
        <v>0</v>
      </c>
      <c r="N19" s="230"/>
    </row>
    <row r="20" spans="1:14" s="48" customFormat="1" ht="17.649999999999999" customHeight="1" x14ac:dyDescent="0.25">
      <c r="A20" s="278">
        <v>6</v>
      </c>
      <c r="B20" s="275" t="s">
        <v>776</v>
      </c>
      <c r="C20" s="159">
        <v>5255.6725637979207</v>
      </c>
      <c r="D20" s="159">
        <v>5255.6725637979207</v>
      </c>
      <c r="E20" s="159">
        <v>0</v>
      </c>
      <c r="F20" s="159">
        <f t="shared" si="0"/>
        <v>5255.6725637979207</v>
      </c>
      <c r="G20" s="159"/>
      <c r="H20" s="159">
        <v>0</v>
      </c>
      <c r="I20" s="159">
        <v>0</v>
      </c>
      <c r="J20" s="159">
        <f t="shared" si="1"/>
        <v>0</v>
      </c>
      <c r="K20" s="159"/>
      <c r="L20" s="159">
        <f t="shared" si="2"/>
        <v>0</v>
      </c>
      <c r="M20" s="159">
        <f t="shared" si="3"/>
        <v>0</v>
      </c>
      <c r="N20" s="230"/>
    </row>
    <row r="21" spans="1:14" s="48" customFormat="1" ht="17.649999999999999" customHeight="1" x14ac:dyDescent="0.25">
      <c r="A21" s="278">
        <v>7</v>
      </c>
      <c r="B21" s="275" t="s">
        <v>777</v>
      </c>
      <c r="C21" s="159">
        <v>11971.225378559038</v>
      </c>
      <c r="D21" s="159">
        <v>11971.225378559038</v>
      </c>
      <c r="E21" s="159">
        <v>0</v>
      </c>
      <c r="F21" s="159">
        <f t="shared" si="0"/>
        <v>11971.225378559038</v>
      </c>
      <c r="G21" s="159"/>
      <c r="H21" s="159">
        <v>0</v>
      </c>
      <c r="I21" s="159">
        <v>0</v>
      </c>
      <c r="J21" s="159">
        <f t="shared" si="1"/>
        <v>0</v>
      </c>
      <c r="K21" s="159"/>
      <c r="L21" s="159">
        <f t="shared" si="2"/>
        <v>0</v>
      </c>
      <c r="M21" s="159">
        <f t="shared" si="3"/>
        <v>0</v>
      </c>
      <c r="N21" s="230"/>
    </row>
    <row r="22" spans="1:14" s="48" customFormat="1" ht="17.649999999999999" customHeight="1" x14ac:dyDescent="0.25">
      <c r="A22" s="278">
        <v>9</v>
      </c>
      <c r="B22" s="275" t="s">
        <v>778</v>
      </c>
      <c r="C22" s="159">
        <v>1707.5230534559998</v>
      </c>
      <c r="D22" s="159">
        <v>1707.5230534559998</v>
      </c>
      <c r="E22" s="159">
        <v>0</v>
      </c>
      <c r="F22" s="159">
        <f t="shared" si="0"/>
        <v>1707.5230534559998</v>
      </c>
      <c r="G22" s="159"/>
      <c r="H22" s="159">
        <v>0</v>
      </c>
      <c r="I22" s="159">
        <v>0</v>
      </c>
      <c r="J22" s="159">
        <f t="shared" si="1"/>
        <v>0</v>
      </c>
      <c r="K22" s="159"/>
      <c r="L22" s="159">
        <f t="shared" si="2"/>
        <v>0</v>
      </c>
      <c r="M22" s="159">
        <f t="shared" si="3"/>
        <v>0</v>
      </c>
      <c r="N22" s="230"/>
    </row>
    <row r="23" spans="1:14" s="48" customFormat="1" ht="17.649999999999999" customHeight="1" x14ac:dyDescent="0.25">
      <c r="A23" s="278">
        <v>10</v>
      </c>
      <c r="B23" s="275" t="s">
        <v>779</v>
      </c>
      <c r="C23" s="159">
        <v>2240.18790282496</v>
      </c>
      <c r="D23" s="159">
        <v>2240.18790282496</v>
      </c>
      <c r="E23" s="159">
        <v>0</v>
      </c>
      <c r="F23" s="159">
        <f t="shared" si="0"/>
        <v>2240.18790282496</v>
      </c>
      <c r="G23" s="159"/>
      <c r="H23" s="159">
        <v>0</v>
      </c>
      <c r="I23" s="159">
        <v>0</v>
      </c>
      <c r="J23" s="159">
        <f t="shared" si="1"/>
        <v>0</v>
      </c>
      <c r="K23" s="159"/>
      <c r="L23" s="159">
        <f t="shared" si="2"/>
        <v>0</v>
      </c>
      <c r="M23" s="159">
        <f t="shared" si="3"/>
        <v>0</v>
      </c>
      <c r="N23" s="230"/>
    </row>
    <row r="24" spans="1:14" s="48" customFormat="1" ht="17.649999999999999" customHeight="1" x14ac:dyDescent="0.25">
      <c r="A24" s="278">
        <v>11</v>
      </c>
      <c r="B24" s="275" t="s">
        <v>780</v>
      </c>
      <c r="C24" s="159">
        <v>1816.6237489963198</v>
      </c>
      <c r="D24" s="159">
        <v>1816.6237489963198</v>
      </c>
      <c r="E24" s="159">
        <v>0</v>
      </c>
      <c r="F24" s="159">
        <f t="shared" si="0"/>
        <v>1816.6237489963198</v>
      </c>
      <c r="G24" s="159"/>
      <c r="H24" s="159">
        <v>0</v>
      </c>
      <c r="I24" s="159">
        <v>0</v>
      </c>
      <c r="J24" s="159">
        <f t="shared" si="1"/>
        <v>0</v>
      </c>
      <c r="K24" s="159"/>
      <c r="L24" s="159">
        <f t="shared" si="2"/>
        <v>0</v>
      </c>
      <c r="M24" s="159">
        <f t="shared" si="3"/>
        <v>0</v>
      </c>
      <c r="N24" s="230"/>
    </row>
    <row r="25" spans="1:14" s="48" customFormat="1" ht="17.649999999999999" customHeight="1" x14ac:dyDescent="0.25">
      <c r="A25" s="278">
        <v>12</v>
      </c>
      <c r="B25" s="275" t="s">
        <v>781</v>
      </c>
      <c r="C25" s="159">
        <v>2990.6400069427204</v>
      </c>
      <c r="D25" s="159">
        <v>2990.64000694272</v>
      </c>
      <c r="E25" s="159">
        <v>0</v>
      </c>
      <c r="F25" s="159">
        <f t="shared" si="0"/>
        <v>2990.64000694272</v>
      </c>
      <c r="G25" s="159"/>
      <c r="H25" s="159">
        <v>0</v>
      </c>
      <c r="I25" s="159">
        <v>0</v>
      </c>
      <c r="J25" s="159">
        <f t="shared" si="1"/>
        <v>0</v>
      </c>
      <c r="K25" s="159"/>
      <c r="L25" s="159">
        <f t="shared" si="2"/>
        <v>4.5474735088646412E-13</v>
      </c>
      <c r="M25" s="159">
        <f t="shared" si="3"/>
        <v>4.5474735088646412E-13</v>
      </c>
      <c r="N25" s="230"/>
    </row>
    <row r="26" spans="1:14" s="48" customFormat="1" ht="17.649999999999999" customHeight="1" x14ac:dyDescent="0.25">
      <c r="A26" s="278">
        <v>13</v>
      </c>
      <c r="B26" s="275" t="s">
        <v>782</v>
      </c>
      <c r="C26" s="159">
        <v>864.81475044799993</v>
      </c>
      <c r="D26" s="159">
        <v>864.81475044799993</v>
      </c>
      <c r="E26" s="159">
        <v>0</v>
      </c>
      <c r="F26" s="159">
        <f t="shared" si="0"/>
        <v>864.81475044799993</v>
      </c>
      <c r="G26" s="159"/>
      <c r="H26" s="159">
        <v>0</v>
      </c>
      <c r="I26" s="159">
        <v>0</v>
      </c>
      <c r="J26" s="159">
        <f t="shared" si="1"/>
        <v>0</v>
      </c>
      <c r="K26" s="159"/>
      <c r="L26" s="159">
        <f t="shared" si="2"/>
        <v>0</v>
      </c>
      <c r="M26" s="159">
        <f t="shared" si="3"/>
        <v>0</v>
      </c>
      <c r="N26" s="230"/>
    </row>
    <row r="27" spans="1:14" s="48" customFormat="1" ht="17.649999999999999" customHeight="1" x14ac:dyDescent="0.25">
      <c r="A27" s="278">
        <v>14</v>
      </c>
      <c r="B27" s="275" t="s">
        <v>783</v>
      </c>
      <c r="C27" s="159">
        <v>576.35199544911995</v>
      </c>
      <c r="D27" s="159">
        <v>576.35199544911995</v>
      </c>
      <c r="E27" s="159">
        <v>0</v>
      </c>
      <c r="F27" s="159">
        <f t="shared" si="0"/>
        <v>576.35199544911995</v>
      </c>
      <c r="G27" s="159"/>
      <c r="H27" s="159">
        <v>0</v>
      </c>
      <c r="I27" s="159">
        <v>0</v>
      </c>
      <c r="J27" s="159">
        <f t="shared" si="1"/>
        <v>0</v>
      </c>
      <c r="K27" s="159"/>
      <c r="L27" s="159">
        <f t="shared" si="2"/>
        <v>0</v>
      </c>
      <c r="M27" s="159">
        <f t="shared" si="3"/>
        <v>0</v>
      </c>
      <c r="N27" s="230"/>
    </row>
    <row r="28" spans="1:14" s="48" customFormat="1" ht="17.649999999999999" customHeight="1" x14ac:dyDescent="0.25">
      <c r="A28" s="278">
        <v>15</v>
      </c>
      <c r="B28" s="275" t="s">
        <v>784</v>
      </c>
      <c r="C28" s="159">
        <v>1072.950377312</v>
      </c>
      <c r="D28" s="159">
        <v>1072.950377312</v>
      </c>
      <c r="E28" s="159">
        <v>0</v>
      </c>
      <c r="F28" s="159">
        <f t="shared" si="0"/>
        <v>1072.950377312</v>
      </c>
      <c r="G28" s="159"/>
      <c r="H28" s="159">
        <v>0</v>
      </c>
      <c r="I28" s="159">
        <v>0</v>
      </c>
      <c r="J28" s="159">
        <f t="shared" si="1"/>
        <v>0</v>
      </c>
      <c r="K28" s="159"/>
      <c r="L28" s="159">
        <f t="shared" si="2"/>
        <v>0</v>
      </c>
      <c r="M28" s="159">
        <f t="shared" si="3"/>
        <v>0</v>
      </c>
      <c r="N28" s="230"/>
    </row>
    <row r="29" spans="1:14" s="48" customFormat="1" ht="17.649999999999999" customHeight="1" x14ac:dyDescent="0.25">
      <c r="A29" s="278">
        <v>16</v>
      </c>
      <c r="B29" s="275" t="s">
        <v>785</v>
      </c>
      <c r="C29" s="159">
        <v>1237.9063651222402</v>
      </c>
      <c r="D29" s="159">
        <v>1237.90636512224</v>
      </c>
      <c r="E29" s="159">
        <v>0</v>
      </c>
      <c r="F29" s="159">
        <f t="shared" si="0"/>
        <v>1237.90636512224</v>
      </c>
      <c r="G29" s="159"/>
      <c r="H29" s="159">
        <v>0</v>
      </c>
      <c r="I29" s="159">
        <v>0</v>
      </c>
      <c r="J29" s="159">
        <f t="shared" si="1"/>
        <v>0</v>
      </c>
      <c r="K29" s="159"/>
      <c r="L29" s="159">
        <f t="shared" si="2"/>
        <v>2.2737367544323206E-13</v>
      </c>
      <c r="M29" s="159">
        <f t="shared" si="3"/>
        <v>2.2737367544323206E-13</v>
      </c>
      <c r="N29" s="230"/>
    </row>
    <row r="30" spans="1:14" s="48" customFormat="1" ht="17.649999999999999" customHeight="1" x14ac:dyDescent="0.25">
      <c r="A30" s="278">
        <v>17</v>
      </c>
      <c r="B30" s="275" t="s">
        <v>786</v>
      </c>
      <c r="C30" s="159">
        <v>760.45379267967996</v>
      </c>
      <c r="D30" s="159">
        <v>760.45379267967996</v>
      </c>
      <c r="E30" s="159">
        <v>0</v>
      </c>
      <c r="F30" s="159">
        <f t="shared" si="0"/>
        <v>760.45379267967996</v>
      </c>
      <c r="G30" s="159"/>
      <c r="H30" s="159">
        <v>0</v>
      </c>
      <c r="I30" s="159">
        <v>0</v>
      </c>
      <c r="J30" s="159">
        <f t="shared" si="1"/>
        <v>0</v>
      </c>
      <c r="K30" s="159"/>
      <c r="L30" s="159">
        <f t="shared" si="2"/>
        <v>0</v>
      </c>
      <c r="M30" s="159">
        <f t="shared" si="3"/>
        <v>0</v>
      </c>
      <c r="N30" s="230"/>
    </row>
    <row r="31" spans="1:14" s="48" customFormat="1" ht="17.649999999999999" customHeight="1" x14ac:dyDescent="0.25">
      <c r="A31" s="278">
        <v>18</v>
      </c>
      <c r="B31" s="275" t="s">
        <v>787</v>
      </c>
      <c r="C31" s="159">
        <v>702.62645359631995</v>
      </c>
      <c r="D31" s="159">
        <v>702.62645359631983</v>
      </c>
      <c r="E31" s="159">
        <v>0</v>
      </c>
      <c r="F31" s="159">
        <f t="shared" si="0"/>
        <v>702.62645359631983</v>
      </c>
      <c r="G31" s="159"/>
      <c r="H31" s="159">
        <v>0</v>
      </c>
      <c r="I31" s="159">
        <v>0</v>
      </c>
      <c r="J31" s="159">
        <f t="shared" si="1"/>
        <v>0</v>
      </c>
      <c r="K31" s="159"/>
      <c r="L31" s="159">
        <f t="shared" si="2"/>
        <v>1.1368683772161603E-13</v>
      </c>
      <c r="M31" s="159">
        <f t="shared" si="3"/>
        <v>1.1368683772161603E-13</v>
      </c>
      <c r="N31" s="230"/>
    </row>
    <row r="32" spans="1:14" s="48" customFormat="1" ht="17.649999999999999" customHeight="1" x14ac:dyDescent="0.25">
      <c r="A32" s="278">
        <v>19</v>
      </c>
      <c r="B32" s="275" t="s">
        <v>788</v>
      </c>
      <c r="C32" s="159">
        <v>472.54470824879996</v>
      </c>
      <c r="D32" s="159">
        <v>472.54470824879996</v>
      </c>
      <c r="E32" s="159">
        <v>0</v>
      </c>
      <c r="F32" s="159">
        <f t="shared" si="0"/>
        <v>472.54470824879996</v>
      </c>
      <c r="G32" s="159"/>
      <c r="H32" s="159">
        <v>0</v>
      </c>
      <c r="I32" s="159">
        <v>0</v>
      </c>
      <c r="J32" s="159">
        <f t="shared" si="1"/>
        <v>0</v>
      </c>
      <c r="K32" s="159"/>
      <c r="L32" s="159">
        <f t="shared" si="2"/>
        <v>0</v>
      </c>
      <c r="M32" s="159">
        <f t="shared" si="3"/>
        <v>0</v>
      </c>
      <c r="N32" s="230"/>
    </row>
    <row r="33" spans="1:14" s="48" customFormat="1" ht="17.649999999999999" customHeight="1" x14ac:dyDescent="0.25">
      <c r="A33" s="278">
        <v>20</v>
      </c>
      <c r="B33" s="275" t="s">
        <v>789</v>
      </c>
      <c r="C33" s="159">
        <v>481.77887127391989</v>
      </c>
      <c r="D33" s="159">
        <v>481.77887127391995</v>
      </c>
      <c r="E33" s="159">
        <v>0</v>
      </c>
      <c r="F33" s="159">
        <f t="shared" si="0"/>
        <v>481.77887127391995</v>
      </c>
      <c r="G33" s="159"/>
      <c r="H33" s="159">
        <v>0</v>
      </c>
      <c r="I33" s="159">
        <v>0</v>
      </c>
      <c r="J33" s="159">
        <f t="shared" si="1"/>
        <v>0</v>
      </c>
      <c r="K33" s="159"/>
      <c r="L33" s="159">
        <f t="shared" si="2"/>
        <v>-5.6843418860808015E-14</v>
      </c>
      <c r="M33" s="159">
        <f t="shared" si="3"/>
        <v>-5.6843418860808015E-14</v>
      </c>
      <c r="N33" s="230"/>
    </row>
    <row r="34" spans="1:14" s="48" customFormat="1" ht="17.649999999999999" customHeight="1" x14ac:dyDescent="0.25">
      <c r="A34" s="278">
        <v>21</v>
      </c>
      <c r="B34" s="275" t="s">
        <v>790</v>
      </c>
      <c r="C34" s="159">
        <v>622.76325603711996</v>
      </c>
      <c r="D34" s="159">
        <v>622.76325603711985</v>
      </c>
      <c r="E34" s="159">
        <v>0</v>
      </c>
      <c r="F34" s="159">
        <f t="shared" si="0"/>
        <v>622.76325603711985</v>
      </c>
      <c r="G34" s="159"/>
      <c r="H34" s="159">
        <v>0</v>
      </c>
      <c r="I34" s="159">
        <v>0</v>
      </c>
      <c r="J34" s="159">
        <f t="shared" si="1"/>
        <v>0</v>
      </c>
      <c r="K34" s="159"/>
      <c r="L34" s="159">
        <f t="shared" si="2"/>
        <v>1.1368683772161603E-13</v>
      </c>
      <c r="M34" s="159">
        <f t="shared" si="3"/>
        <v>1.1368683772161603E-13</v>
      </c>
      <c r="N34" s="230"/>
    </row>
    <row r="35" spans="1:14" s="48" customFormat="1" ht="17.649999999999999" customHeight="1" x14ac:dyDescent="0.25">
      <c r="A35" s="278">
        <v>22</v>
      </c>
      <c r="B35" s="275" t="s">
        <v>791</v>
      </c>
      <c r="C35" s="159">
        <v>768.05220782928006</v>
      </c>
      <c r="D35" s="159">
        <v>768.05220782928006</v>
      </c>
      <c r="E35" s="159">
        <v>0</v>
      </c>
      <c r="F35" s="159">
        <f t="shared" si="0"/>
        <v>768.05220782928006</v>
      </c>
      <c r="G35" s="159"/>
      <c r="H35" s="159">
        <v>0</v>
      </c>
      <c r="I35" s="159">
        <v>0</v>
      </c>
      <c r="J35" s="159">
        <f t="shared" si="1"/>
        <v>0</v>
      </c>
      <c r="K35" s="159"/>
      <c r="L35" s="159">
        <f t="shared" si="2"/>
        <v>0</v>
      </c>
      <c r="M35" s="159">
        <f t="shared" si="3"/>
        <v>0</v>
      </c>
      <c r="N35" s="230"/>
    </row>
    <row r="36" spans="1:14" s="48" customFormat="1" ht="17.649999999999999" customHeight="1" x14ac:dyDescent="0.25">
      <c r="A36" s="278">
        <v>23</v>
      </c>
      <c r="B36" s="275" t="s">
        <v>792</v>
      </c>
      <c r="C36" s="159">
        <v>415.52001044048001</v>
      </c>
      <c r="D36" s="159">
        <v>415.52001044047995</v>
      </c>
      <c r="E36" s="159">
        <v>0</v>
      </c>
      <c r="F36" s="159">
        <f t="shared" si="0"/>
        <v>415.52001044047995</v>
      </c>
      <c r="G36" s="159"/>
      <c r="H36" s="159">
        <v>0</v>
      </c>
      <c r="I36" s="159">
        <v>0</v>
      </c>
      <c r="J36" s="159">
        <f t="shared" si="1"/>
        <v>0</v>
      </c>
      <c r="K36" s="159"/>
      <c r="L36" s="159">
        <f t="shared" si="2"/>
        <v>5.6843418860808015E-14</v>
      </c>
      <c r="M36" s="159">
        <f t="shared" si="3"/>
        <v>5.6843418860808015E-14</v>
      </c>
      <c r="N36" s="230"/>
    </row>
    <row r="37" spans="1:14" s="48" customFormat="1" ht="17.649999999999999" customHeight="1" x14ac:dyDescent="0.25">
      <c r="A37" s="278">
        <v>24</v>
      </c>
      <c r="B37" s="275" t="s">
        <v>793</v>
      </c>
      <c r="C37" s="159">
        <v>753.39714020736005</v>
      </c>
      <c r="D37" s="159">
        <v>753.39714020736005</v>
      </c>
      <c r="E37" s="159">
        <v>0</v>
      </c>
      <c r="F37" s="159">
        <f t="shared" si="0"/>
        <v>753.39714020736005</v>
      </c>
      <c r="G37" s="159"/>
      <c r="H37" s="159">
        <v>0</v>
      </c>
      <c r="I37" s="159">
        <v>0</v>
      </c>
      <c r="J37" s="159">
        <f t="shared" si="1"/>
        <v>0</v>
      </c>
      <c r="K37" s="159"/>
      <c r="L37" s="159">
        <f t="shared" si="2"/>
        <v>0</v>
      </c>
      <c r="M37" s="159">
        <f t="shared" si="3"/>
        <v>0</v>
      </c>
      <c r="N37" s="230"/>
    </row>
    <row r="38" spans="1:14" s="48" customFormat="1" ht="17.649999999999999" customHeight="1" x14ac:dyDescent="0.25">
      <c r="A38" s="278">
        <v>25</v>
      </c>
      <c r="B38" s="275" t="s">
        <v>794</v>
      </c>
      <c r="C38" s="159">
        <v>2243.6236633356734</v>
      </c>
      <c r="D38" s="159">
        <v>2243.6236633356734</v>
      </c>
      <c r="E38" s="159">
        <v>0</v>
      </c>
      <c r="F38" s="159">
        <f t="shared" si="0"/>
        <v>2243.6236633356734</v>
      </c>
      <c r="G38" s="159"/>
      <c r="H38" s="159">
        <v>0</v>
      </c>
      <c r="I38" s="159">
        <v>0</v>
      </c>
      <c r="J38" s="159">
        <f t="shared" si="1"/>
        <v>0</v>
      </c>
      <c r="K38" s="159"/>
      <c r="L38" s="159">
        <f t="shared" si="2"/>
        <v>0</v>
      </c>
      <c r="M38" s="159">
        <f t="shared" si="3"/>
        <v>0</v>
      </c>
      <c r="N38" s="230"/>
    </row>
    <row r="39" spans="1:14" s="48" customFormat="1" ht="17.649999999999999" customHeight="1" x14ac:dyDescent="0.25">
      <c r="A39" s="278">
        <v>26</v>
      </c>
      <c r="B39" s="275" t="s">
        <v>795</v>
      </c>
      <c r="C39" s="159">
        <v>1960.1352584783062</v>
      </c>
      <c r="D39" s="159">
        <v>1960.135258478306</v>
      </c>
      <c r="E39" s="159">
        <v>0</v>
      </c>
      <c r="F39" s="159">
        <f t="shared" si="0"/>
        <v>1960.135258478306</v>
      </c>
      <c r="G39" s="159"/>
      <c r="H39" s="159">
        <v>0</v>
      </c>
      <c r="I39" s="159">
        <v>0</v>
      </c>
      <c r="J39" s="159">
        <f t="shared" si="1"/>
        <v>0</v>
      </c>
      <c r="K39" s="159"/>
      <c r="L39" s="159">
        <f t="shared" si="2"/>
        <v>2.2737367544323206E-13</v>
      </c>
      <c r="M39" s="159">
        <f t="shared" si="3"/>
        <v>2.2737367544323206E-13</v>
      </c>
      <c r="N39" s="230"/>
    </row>
    <row r="40" spans="1:14" s="48" customFormat="1" ht="17.649999999999999" customHeight="1" x14ac:dyDescent="0.25">
      <c r="A40" s="278">
        <v>27</v>
      </c>
      <c r="B40" s="275" t="s">
        <v>796</v>
      </c>
      <c r="C40" s="159">
        <v>2081.7026934943324</v>
      </c>
      <c r="D40" s="159">
        <v>2081.7026934943324</v>
      </c>
      <c r="E40" s="159">
        <v>0</v>
      </c>
      <c r="F40" s="159">
        <f t="shared" si="0"/>
        <v>2081.7026934943324</v>
      </c>
      <c r="G40" s="159"/>
      <c r="H40" s="159">
        <v>0</v>
      </c>
      <c r="I40" s="159">
        <v>0</v>
      </c>
      <c r="J40" s="159">
        <f t="shared" si="1"/>
        <v>0</v>
      </c>
      <c r="K40" s="159"/>
      <c r="L40" s="159">
        <f t="shared" si="2"/>
        <v>0</v>
      </c>
      <c r="M40" s="159">
        <f t="shared" si="3"/>
        <v>0</v>
      </c>
      <c r="N40" s="230"/>
    </row>
    <row r="41" spans="1:14" s="48" customFormat="1" ht="17.649999999999999" customHeight="1" x14ac:dyDescent="0.25">
      <c r="A41" s="278">
        <v>28</v>
      </c>
      <c r="B41" s="275" t="s">
        <v>797</v>
      </c>
      <c r="C41" s="159">
        <v>5697.9848861966411</v>
      </c>
      <c r="D41" s="159">
        <v>5697.984886196642</v>
      </c>
      <c r="E41" s="159">
        <v>0</v>
      </c>
      <c r="F41" s="159">
        <f t="shared" si="0"/>
        <v>5697.984886196642</v>
      </c>
      <c r="G41" s="159"/>
      <c r="H41" s="159">
        <v>0</v>
      </c>
      <c r="I41" s="159">
        <v>0</v>
      </c>
      <c r="J41" s="159">
        <f t="shared" si="1"/>
        <v>0</v>
      </c>
      <c r="K41" s="159"/>
      <c r="L41" s="159">
        <f t="shared" si="2"/>
        <v>-9.0949470177292824E-13</v>
      </c>
      <c r="M41" s="159">
        <f t="shared" si="3"/>
        <v>-9.0949470177292824E-13</v>
      </c>
      <c r="N41" s="230"/>
    </row>
    <row r="42" spans="1:14" s="48" customFormat="1" ht="17.649999999999999" customHeight="1" x14ac:dyDescent="0.25">
      <c r="A42" s="278">
        <v>29</v>
      </c>
      <c r="B42" s="275" t="s">
        <v>798</v>
      </c>
      <c r="C42" s="159">
        <v>761.85878515999991</v>
      </c>
      <c r="D42" s="159">
        <v>761.85878516000014</v>
      </c>
      <c r="E42" s="159">
        <v>0</v>
      </c>
      <c r="F42" s="159">
        <f t="shared" si="0"/>
        <v>761.85878516000014</v>
      </c>
      <c r="G42" s="159"/>
      <c r="H42" s="159">
        <v>0</v>
      </c>
      <c r="I42" s="159">
        <v>0</v>
      </c>
      <c r="J42" s="159">
        <f t="shared" si="1"/>
        <v>0</v>
      </c>
      <c r="K42" s="159"/>
      <c r="L42" s="159">
        <f t="shared" si="2"/>
        <v>-2.2737367544323206E-13</v>
      </c>
      <c r="M42" s="159">
        <f t="shared" si="3"/>
        <v>-2.2737367544323206E-13</v>
      </c>
      <c r="N42" s="230"/>
    </row>
    <row r="43" spans="1:14" s="48" customFormat="1" ht="17.649999999999999" customHeight="1" x14ac:dyDescent="0.25">
      <c r="A43" s="278">
        <v>30</v>
      </c>
      <c r="B43" s="275" t="s">
        <v>799</v>
      </c>
      <c r="C43" s="159">
        <v>2248.2250069157385</v>
      </c>
      <c r="D43" s="159">
        <v>2248.2250069157385</v>
      </c>
      <c r="E43" s="159">
        <v>0</v>
      </c>
      <c r="F43" s="159">
        <f t="shared" si="0"/>
        <v>2248.2250069157385</v>
      </c>
      <c r="G43" s="159"/>
      <c r="H43" s="159">
        <v>0</v>
      </c>
      <c r="I43" s="159">
        <v>0</v>
      </c>
      <c r="J43" s="159">
        <f t="shared" si="1"/>
        <v>0</v>
      </c>
      <c r="K43" s="159"/>
      <c r="L43" s="159">
        <f t="shared" si="2"/>
        <v>0</v>
      </c>
      <c r="M43" s="159">
        <f t="shared" si="3"/>
        <v>0</v>
      </c>
      <c r="N43" s="230"/>
    </row>
    <row r="44" spans="1:14" s="48" customFormat="1" ht="17.649999999999999" customHeight="1" x14ac:dyDescent="0.25">
      <c r="A44" s="278">
        <v>31</v>
      </c>
      <c r="B44" s="275" t="s">
        <v>800</v>
      </c>
      <c r="C44" s="159">
        <v>4703.8715422607675</v>
      </c>
      <c r="D44" s="159">
        <v>4703.8715422607675</v>
      </c>
      <c r="E44" s="159">
        <v>0</v>
      </c>
      <c r="F44" s="159">
        <f t="shared" si="0"/>
        <v>4703.8715422607675</v>
      </c>
      <c r="G44" s="159"/>
      <c r="H44" s="159">
        <v>0</v>
      </c>
      <c r="I44" s="159">
        <v>0</v>
      </c>
      <c r="J44" s="159">
        <f t="shared" si="1"/>
        <v>0</v>
      </c>
      <c r="K44" s="159"/>
      <c r="L44" s="159">
        <f t="shared" si="2"/>
        <v>0</v>
      </c>
      <c r="M44" s="159">
        <f t="shared" si="3"/>
        <v>0</v>
      </c>
      <c r="N44" s="230"/>
    </row>
    <row r="45" spans="1:14" s="48" customFormat="1" ht="17.649999999999999" customHeight="1" x14ac:dyDescent="0.25">
      <c r="A45" s="278">
        <v>32</v>
      </c>
      <c r="B45" s="275" t="s">
        <v>801</v>
      </c>
      <c r="C45" s="159">
        <v>1097.728622628</v>
      </c>
      <c r="D45" s="159">
        <v>1097.728622628</v>
      </c>
      <c r="E45" s="159">
        <v>0</v>
      </c>
      <c r="F45" s="159">
        <f t="shared" si="0"/>
        <v>1097.728622628</v>
      </c>
      <c r="G45" s="159"/>
      <c r="H45" s="159">
        <v>0</v>
      </c>
      <c r="I45" s="159">
        <v>0</v>
      </c>
      <c r="J45" s="159">
        <f t="shared" si="1"/>
        <v>0</v>
      </c>
      <c r="K45" s="159"/>
      <c r="L45" s="159">
        <f t="shared" si="2"/>
        <v>0</v>
      </c>
      <c r="M45" s="159">
        <f t="shared" si="3"/>
        <v>0</v>
      </c>
      <c r="N45" s="230"/>
    </row>
    <row r="46" spans="1:14" s="48" customFormat="1" ht="17.649999999999999" customHeight="1" x14ac:dyDescent="0.25">
      <c r="A46" s="278">
        <v>33</v>
      </c>
      <c r="B46" s="275" t="s">
        <v>802</v>
      </c>
      <c r="C46" s="159">
        <v>1324.6738861411748</v>
      </c>
      <c r="D46" s="159">
        <v>1324.6738861411748</v>
      </c>
      <c r="E46" s="159">
        <v>0</v>
      </c>
      <c r="F46" s="159">
        <f t="shared" si="0"/>
        <v>1324.6738861411748</v>
      </c>
      <c r="G46" s="159"/>
      <c r="H46" s="159">
        <v>0</v>
      </c>
      <c r="I46" s="159">
        <v>0</v>
      </c>
      <c r="J46" s="159">
        <f t="shared" si="1"/>
        <v>0</v>
      </c>
      <c r="K46" s="159"/>
      <c r="L46" s="159">
        <f t="shared" si="2"/>
        <v>0</v>
      </c>
      <c r="M46" s="159">
        <f t="shared" si="3"/>
        <v>0</v>
      </c>
      <c r="N46" s="230"/>
    </row>
    <row r="47" spans="1:14" s="48" customFormat="1" ht="17.649999999999999" customHeight="1" x14ac:dyDescent="0.25">
      <c r="A47" s="278">
        <v>34</v>
      </c>
      <c r="B47" s="275" t="s">
        <v>803</v>
      </c>
      <c r="C47" s="159">
        <v>1237.6331468828798</v>
      </c>
      <c r="D47" s="159">
        <v>1237.6331468828801</v>
      </c>
      <c r="E47" s="159">
        <v>0</v>
      </c>
      <c r="F47" s="159">
        <f t="shared" si="0"/>
        <v>1237.6331468828801</v>
      </c>
      <c r="G47" s="159"/>
      <c r="H47" s="159">
        <v>0</v>
      </c>
      <c r="I47" s="159">
        <v>0</v>
      </c>
      <c r="J47" s="159">
        <f t="shared" si="1"/>
        <v>0</v>
      </c>
      <c r="K47" s="159"/>
      <c r="L47" s="159">
        <f t="shared" si="2"/>
        <v>-2.2737367544323206E-13</v>
      </c>
      <c r="M47" s="159">
        <f t="shared" si="3"/>
        <v>-2.2737367544323206E-13</v>
      </c>
      <c r="N47" s="230"/>
    </row>
    <row r="48" spans="1:14" s="48" customFormat="1" ht="17.649999999999999" customHeight="1" x14ac:dyDescent="0.25">
      <c r="A48" s="278">
        <v>35</v>
      </c>
      <c r="B48" s="275" t="s">
        <v>804</v>
      </c>
      <c r="C48" s="159">
        <v>691.3726905553599</v>
      </c>
      <c r="D48" s="159">
        <v>691.3726905553599</v>
      </c>
      <c r="E48" s="159">
        <v>0</v>
      </c>
      <c r="F48" s="159">
        <f t="shared" si="0"/>
        <v>691.3726905553599</v>
      </c>
      <c r="G48" s="159"/>
      <c r="H48" s="159">
        <v>0</v>
      </c>
      <c r="I48" s="159">
        <v>0</v>
      </c>
      <c r="J48" s="159">
        <f t="shared" si="1"/>
        <v>0</v>
      </c>
      <c r="K48" s="159"/>
      <c r="L48" s="159">
        <f t="shared" si="2"/>
        <v>0</v>
      </c>
      <c r="M48" s="159">
        <f t="shared" si="3"/>
        <v>0</v>
      </c>
      <c r="N48" s="230"/>
    </row>
    <row r="49" spans="1:14" s="48" customFormat="1" ht="17.649999999999999" customHeight="1" x14ac:dyDescent="0.25">
      <c r="A49" s="278">
        <v>36</v>
      </c>
      <c r="B49" s="275" t="s">
        <v>805</v>
      </c>
      <c r="C49" s="159">
        <v>146.61978350448004</v>
      </c>
      <c r="D49" s="159">
        <v>146.61978350448001</v>
      </c>
      <c r="E49" s="159">
        <v>0</v>
      </c>
      <c r="F49" s="159">
        <f t="shared" si="0"/>
        <v>146.61978350448001</v>
      </c>
      <c r="G49" s="159"/>
      <c r="H49" s="159">
        <v>0</v>
      </c>
      <c r="I49" s="159">
        <v>0</v>
      </c>
      <c r="J49" s="159">
        <f t="shared" si="1"/>
        <v>0</v>
      </c>
      <c r="K49" s="159"/>
      <c r="L49" s="159">
        <f t="shared" si="2"/>
        <v>2.8421709430404007E-14</v>
      </c>
      <c r="M49" s="159">
        <f t="shared" si="3"/>
        <v>2.8421709430404007E-14</v>
      </c>
      <c r="N49" s="230"/>
    </row>
    <row r="50" spans="1:14" s="48" customFormat="1" ht="17.649999999999999" customHeight="1" x14ac:dyDescent="0.25">
      <c r="A50" s="278">
        <v>37</v>
      </c>
      <c r="B50" s="275" t="s">
        <v>806</v>
      </c>
      <c r="C50" s="159">
        <v>2956.4394460409599</v>
      </c>
      <c r="D50" s="159">
        <v>2956.4394460409599</v>
      </c>
      <c r="E50" s="159">
        <v>0</v>
      </c>
      <c r="F50" s="159">
        <f t="shared" si="0"/>
        <v>2956.4394460409599</v>
      </c>
      <c r="G50" s="159"/>
      <c r="H50" s="159">
        <v>0</v>
      </c>
      <c r="I50" s="159">
        <v>0</v>
      </c>
      <c r="J50" s="159">
        <f t="shared" si="1"/>
        <v>0</v>
      </c>
      <c r="K50" s="159"/>
      <c r="L50" s="159">
        <f t="shared" si="2"/>
        <v>0</v>
      </c>
      <c r="M50" s="159">
        <f t="shared" si="3"/>
        <v>0</v>
      </c>
      <c r="N50" s="230"/>
    </row>
    <row r="51" spans="1:14" s="48" customFormat="1" ht="17.649999999999999" customHeight="1" x14ac:dyDescent="0.25">
      <c r="A51" s="278">
        <v>38</v>
      </c>
      <c r="B51" s="275" t="s">
        <v>807</v>
      </c>
      <c r="C51" s="159">
        <v>1943.1086794677847</v>
      </c>
      <c r="D51" s="159">
        <v>1943.1086794677844</v>
      </c>
      <c r="E51" s="159">
        <v>0</v>
      </c>
      <c r="F51" s="159">
        <f t="shared" si="0"/>
        <v>1943.1086794677844</v>
      </c>
      <c r="G51" s="159"/>
      <c r="H51" s="159">
        <v>0</v>
      </c>
      <c r="I51" s="159">
        <v>0</v>
      </c>
      <c r="J51" s="159">
        <f t="shared" si="1"/>
        <v>0</v>
      </c>
      <c r="K51" s="159"/>
      <c r="L51" s="159">
        <f t="shared" si="2"/>
        <v>2.2737367544323206E-13</v>
      </c>
      <c r="M51" s="159">
        <f t="shared" si="3"/>
        <v>2.2737367544323206E-13</v>
      </c>
      <c r="N51" s="230"/>
    </row>
    <row r="52" spans="1:14" s="48" customFormat="1" ht="17.649999999999999" customHeight="1" x14ac:dyDescent="0.25">
      <c r="A52" s="278">
        <v>39</v>
      </c>
      <c r="B52" s="275" t="s">
        <v>808</v>
      </c>
      <c r="C52" s="159">
        <v>1121.1614024635912</v>
      </c>
      <c r="D52" s="159">
        <v>1121.1614024635912</v>
      </c>
      <c r="E52" s="159">
        <v>0</v>
      </c>
      <c r="F52" s="159">
        <f t="shared" si="0"/>
        <v>1121.1614024635912</v>
      </c>
      <c r="G52" s="159"/>
      <c r="H52" s="159">
        <v>0</v>
      </c>
      <c r="I52" s="159">
        <v>0</v>
      </c>
      <c r="J52" s="159">
        <f t="shared" si="1"/>
        <v>0</v>
      </c>
      <c r="K52" s="159"/>
      <c r="L52" s="159">
        <f t="shared" si="2"/>
        <v>0</v>
      </c>
      <c r="M52" s="159">
        <f t="shared" si="3"/>
        <v>0</v>
      </c>
      <c r="N52" s="230"/>
    </row>
    <row r="53" spans="1:14" s="48" customFormat="1" ht="17.649999999999999" customHeight="1" x14ac:dyDescent="0.25">
      <c r="A53" s="278">
        <v>40</v>
      </c>
      <c r="B53" s="275" t="s">
        <v>809</v>
      </c>
      <c r="C53" s="159">
        <v>252.7101531959874</v>
      </c>
      <c r="D53" s="159">
        <v>252.71015319598743</v>
      </c>
      <c r="E53" s="159">
        <v>0</v>
      </c>
      <c r="F53" s="159">
        <f t="shared" si="0"/>
        <v>252.71015319598743</v>
      </c>
      <c r="G53" s="159"/>
      <c r="H53" s="159">
        <v>0</v>
      </c>
      <c r="I53" s="159">
        <v>0</v>
      </c>
      <c r="J53" s="159">
        <f t="shared" si="1"/>
        <v>0</v>
      </c>
      <c r="K53" s="159"/>
      <c r="L53" s="159">
        <f t="shared" si="2"/>
        <v>-2.8421709430404007E-14</v>
      </c>
      <c r="M53" s="159">
        <f t="shared" si="3"/>
        <v>-2.8421709430404007E-14</v>
      </c>
      <c r="N53" s="230"/>
    </row>
    <row r="54" spans="1:14" s="48" customFormat="1" ht="17.649999999999999" customHeight="1" x14ac:dyDescent="0.25">
      <c r="A54" s="278">
        <v>41</v>
      </c>
      <c r="B54" s="275" t="s">
        <v>810</v>
      </c>
      <c r="C54" s="159">
        <v>4221.9812012313059</v>
      </c>
      <c r="D54" s="159">
        <v>4221.9812012313059</v>
      </c>
      <c r="E54" s="159">
        <v>0</v>
      </c>
      <c r="F54" s="159">
        <f t="shared" si="0"/>
        <v>4221.9812012313059</v>
      </c>
      <c r="G54" s="159"/>
      <c r="H54" s="159">
        <v>0</v>
      </c>
      <c r="I54" s="159">
        <v>0</v>
      </c>
      <c r="J54" s="159">
        <f t="shared" si="1"/>
        <v>0</v>
      </c>
      <c r="K54" s="159"/>
      <c r="L54" s="159">
        <f t="shared" si="2"/>
        <v>0</v>
      </c>
      <c r="M54" s="159">
        <f t="shared" si="3"/>
        <v>0</v>
      </c>
      <c r="N54" s="230"/>
    </row>
    <row r="55" spans="1:14" s="48" customFormat="1" ht="17.649999999999999" customHeight="1" x14ac:dyDescent="0.25">
      <c r="A55" s="278">
        <v>42</v>
      </c>
      <c r="B55" s="275" t="s">
        <v>811</v>
      </c>
      <c r="C55" s="159">
        <v>1833.491046175455</v>
      </c>
      <c r="D55" s="159">
        <v>1833.4910461754546</v>
      </c>
      <c r="E55" s="159">
        <v>0</v>
      </c>
      <c r="F55" s="159">
        <f t="shared" si="0"/>
        <v>1833.4910461754546</v>
      </c>
      <c r="G55" s="159"/>
      <c r="H55" s="159">
        <v>0</v>
      </c>
      <c r="I55" s="159">
        <v>0</v>
      </c>
      <c r="J55" s="159">
        <f t="shared" si="1"/>
        <v>0</v>
      </c>
      <c r="K55" s="159"/>
      <c r="L55" s="159">
        <f t="shared" si="2"/>
        <v>4.5474735088646412E-13</v>
      </c>
      <c r="M55" s="159">
        <f t="shared" si="3"/>
        <v>4.5474735088646412E-13</v>
      </c>
      <c r="N55" s="230"/>
    </row>
    <row r="56" spans="1:14" s="48" customFormat="1" ht="17.649999999999999" customHeight="1" x14ac:dyDescent="0.25">
      <c r="A56" s="278">
        <v>43</v>
      </c>
      <c r="B56" s="275" t="s">
        <v>812</v>
      </c>
      <c r="C56" s="159">
        <v>746.89586157647977</v>
      </c>
      <c r="D56" s="159">
        <v>746.89586157648</v>
      </c>
      <c r="E56" s="159">
        <v>0</v>
      </c>
      <c r="F56" s="159">
        <f t="shared" si="0"/>
        <v>746.89586157648</v>
      </c>
      <c r="G56" s="159"/>
      <c r="H56" s="159">
        <v>0</v>
      </c>
      <c r="I56" s="159">
        <v>0</v>
      </c>
      <c r="J56" s="159">
        <f t="shared" si="1"/>
        <v>0</v>
      </c>
      <c r="K56" s="159"/>
      <c r="L56" s="159">
        <f t="shared" si="2"/>
        <v>-2.2737367544323206E-13</v>
      </c>
      <c r="M56" s="159">
        <f t="shared" si="3"/>
        <v>-2.2737367544323206E-13</v>
      </c>
      <c r="N56" s="230"/>
    </row>
    <row r="57" spans="1:14" s="48" customFormat="1" ht="17.649999999999999" customHeight="1" x14ac:dyDescent="0.25">
      <c r="A57" s="278">
        <v>44</v>
      </c>
      <c r="B57" s="275" t="s">
        <v>813</v>
      </c>
      <c r="C57" s="159">
        <v>375.53278399999999</v>
      </c>
      <c r="D57" s="159">
        <v>375.53278399999999</v>
      </c>
      <c r="E57" s="159">
        <v>0</v>
      </c>
      <c r="F57" s="159">
        <f t="shared" si="0"/>
        <v>375.53278399999999</v>
      </c>
      <c r="G57" s="159"/>
      <c r="H57" s="159">
        <v>0</v>
      </c>
      <c r="I57" s="159">
        <v>0</v>
      </c>
      <c r="J57" s="159">
        <f t="shared" si="1"/>
        <v>0</v>
      </c>
      <c r="K57" s="159"/>
      <c r="L57" s="159">
        <f t="shared" si="2"/>
        <v>0</v>
      </c>
      <c r="M57" s="159">
        <f t="shared" si="3"/>
        <v>0</v>
      </c>
      <c r="N57" s="230"/>
    </row>
    <row r="58" spans="1:14" s="48" customFormat="1" ht="17.649999999999999" customHeight="1" x14ac:dyDescent="0.25">
      <c r="A58" s="278">
        <v>45</v>
      </c>
      <c r="B58" s="275" t="s">
        <v>814</v>
      </c>
      <c r="C58" s="159">
        <v>978.11566914740672</v>
      </c>
      <c r="D58" s="159">
        <v>978.11566914740661</v>
      </c>
      <c r="E58" s="159">
        <v>0</v>
      </c>
      <c r="F58" s="159">
        <f t="shared" si="0"/>
        <v>978.11566914740661</v>
      </c>
      <c r="G58" s="159"/>
      <c r="H58" s="159">
        <v>0</v>
      </c>
      <c r="I58" s="159">
        <v>0</v>
      </c>
      <c r="J58" s="159">
        <f t="shared" si="1"/>
        <v>0</v>
      </c>
      <c r="K58" s="159"/>
      <c r="L58" s="159">
        <f t="shared" si="2"/>
        <v>1.1368683772161603E-13</v>
      </c>
      <c r="M58" s="159">
        <f t="shared" si="3"/>
        <v>1.1368683772161603E-13</v>
      </c>
      <c r="N58" s="230"/>
    </row>
    <row r="59" spans="1:14" s="48" customFormat="1" ht="17.649999999999999" customHeight="1" x14ac:dyDescent="0.25">
      <c r="A59" s="278">
        <v>46</v>
      </c>
      <c r="B59" s="275" t="s">
        <v>815</v>
      </c>
      <c r="C59" s="159">
        <v>365.36855138960004</v>
      </c>
      <c r="D59" s="159">
        <v>365.36855138960004</v>
      </c>
      <c r="E59" s="159">
        <v>0</v>
      </c>
      <c r="F59" s="159">
        <f t="shared" si="0"/>
        <v>365.36855138960004</v>
      </c>
      <c r="G59" s="159"/>
      <c r="H59" s="159">
        <v>0</v>
      </c>
      <c r="I59" s="159">
        <v>0</v>
      </c>
      <c r="J59" s="159">
        <f t="shared" si="1"/>
        <v>0</v>
      </c>
      <c r="K59" s="159"/>
      <c r="L59" s="159">
        <f t="shared" si="2"/>
        <v>0</v>
      </c>
      <c r="M59" s="159">
        <f t="shared" si="3"/>
        <v>0</v>
      </c>
      <c r="N59" s="230"/>
    </row>
    <row r="60" spans="1:14" s="48" customFormat="1" ht="17.649999999999999" customHeight="1" x14ac:dyDescent="0.25">
      <c r="A60" s="278">
        <v>47</v>
      </c>
      <c r="B60" s="275" t="s">
        <v>816</v>
      </c>
      <c r="C60" s="159">
        <v>764.81056052071597</v>
      </c>
      <c r="D60" s="159">
        <v>764.81056052071563</v>
      </c>
      <c r="E60" s="159">
        <v>0</v>
      </c>
      <c r="F60" s="159">
        <f t="shared" si="0"/>
        <v>764.81056052071563</v>
      </c>
      <c r="G60" s="159"/>
      <c r="H60" s="159">
        <v>0</v>
      </c>
      <c r="I60" s="159">
        <v>0</v>
      </c>
      <c r="J60" s="159">
        <f t="shared" si="1"/>
        <v>0</v>
      </c>
      <c r="K60" s="159"/>
      <c r="L60" s="159">
        <f t="shared" si="2"/>
        <v>3.4106051316484809E-13</v>
      </c>
      <c r="M60" s="159">
        <f t="shared" si="3"/>
        <v>3.4106051316484809E-13</v>
      </c>
      <c r="N60" s="230"/>
    </row>
    <row r="61" spans="1:14" s="48" customFormat="1" ht="17.649999999999999" customHeight="1" x14ac:dyDescent="0.25">
      <c r="A61" s="278">
        <v>48</v>
      </c>
      <c r="B61" s="275" t="s">
        <v>817</v>
      </c>
      <c r="C61" s="159">
        <v>956.06382223198807</v>
      </c>
      <c r="D61" s="159">
        <v>956.06382223198818</v>
      </c>
      <c r="E61" s="159">
        <v>0</v>
      </c>
      <c r="F61" s="159">
        <f t="shared" si="0"/>
        <v>956.06382223198818</v>
      </c>
      <c r="G61" s="159"/>
      <c r="H61" s="159">
        <v>0</v>
      </c>
      <c r="I61" s="159">
        <v>0</v>
      </c>
      <c r="J61" s="159">
        <f t="shared" si="1"/>
        <v>0</v>
      </c>
      <c r="K61" s="159"/>
      <c r="L61" s="159">
        <f t="shared" si="2"/>
        <v>-1.1368683772161603E-13</v>
      </c>
      <c r="M61" s="159">
        <f t="shared" si="3"/>
        <v>-1.1368683772161603E-13</v>
      </c>
      <c r="N61" s="230"/>
    </row>
    <row r="62" spans="1:14" s="48" customFormat="1" ht="17.649999999999999" customHeight="1" x14ac:dyDescent="0.25">
      <c r="A62" s="278">
        <v>49</v>
      </c>
      <c r="B62" s="275" t="s">
        <v>818</v>
      </c>
      <c r="C62" s="159">
        <v>2165.6852776940805</v>
      </c>
      <c r="D62" s="159">
        <v>2165.6852776940805</v>
      </c>
      <c r="E62" s="159">
        <v>0</v>
      </c>
      <c r="F62" s="159">
        <f t="shared" si="0"/>
        <v>2165.6852776940805</v>
      </c>
      <c r="G62" s="159"/>
      <c r="H62" s="159">
        <v>0</v>
      </c>
      <c r="I62" s="159">
        <v>0</v>
      </c>
      <c r="J62" s="159">
        <f t="shared" si="1"/>
        <v>0</v>
      </c>
      <c r="K62" s="159"/>
      <c r="L62" s="159">
        <f t="shared" si="2"/>
        <v>0</v>
      </c>
      <c r="M62" s="159">
        <f t="shared" si="3"/>
        <v>0</v>
      </c>
      <c r="N62" s="230"/>
    </row>
    <row r="63" spans="1:14" s="48" customFormat="1" ht="17.649999999999999" customHeight="1" x14ac:dyDescent="0.25">
      <c r="A63" s="278">
        <v>50</v>
      </c>
      <c r="B63" s="275" t="s">
        <v>819</v>
      </c>
      <c r="C63" s="159">
        <v>2603.0065358135544</v>
      </c>
      <c r="D63" s="159">
        <v>2603.0065358135544</v>
      </c>
      <c r="E63" s="159">
        <v>0</v>
      </c>
      <c r="F63" s="159">
        <f t="shared" si="0"/>
        <v>2603.0065358135544</v>
      </c>
      <c r="G63" s="159"/>
      <c r="H63" s="159">
        <v>0</v>
      </c>
      <c r="I63" s="159">
        <v>0</v>
      </c>
      <c r="J63" s="159">
        <f t="shared" si="1"/>
        <v>0</v>
      </c>
      <c r="K63" s="159"/>
      <c r="L63" s="159">
        <f t="shared" si="2"/>
        <v>0</v>
      </c>
      <c r="M63" s="159">
        <f t="shared" si="3"/>
        <v>0</v>
      </c>
      <c r="N63" s="230"/>
    </row>
    <row r="64" spans="1:14" s="48" customFormat="1" ht="17.649999999999999" customHeight="1" x14ac:dyDescent="0.25">
      <c r="A64" s="278">
        <v>51</v>
      </c>
      <c r="B64" s="275" t="s">
        <v>820</v>
      </c>
      <c r="C64" s="159">
        <v>488.674618269088</v>
      </c>
      <c r="D64" s="159">
        <v>488.67461826908794</v>
      </c>
      <c r="E64" s="159">
        <v>0</v>
      </c>
      <c r="F64" s="159">
        <f t="shared" si="0"/>
        <v>488.67461826908794</v>
      </c>
      <c r="G64" s="159"/>
      <c r="H64" s="159">
        <v>0</v>
      </c>
      <c r="I64" s="159">
        <v>0</v>
      </c>
      <c r="J64" s="159">
        <f t="shared" si="1"/>
        <v>0</v>
      </c>
      <c r="K64" s="159"/>
      <c r="L64" s="159">
        <f t="shared" si="2"/>
        <v>5.6843418860808015E-14</v>
      </c>
      <c r="M64" s="159">
        <f t="shared" si="3"/>
        <v>5.6843418860808015E-14</v>
      </c>
      <c r="N64" s="230"/>
    </row>
    <row r="65" spans="1:14" s="48" customFormat="1" ht="17.649999999999999" customHeight="1" x14ac:dyDescent="0.25">
      <c r="A65" s="278">
        <v>52</v>
      </c>
      <c r="B65" s="275" t="s">
        <v>472</v>
      </c>
      <c r="C65" s="159">
        <v>469.75525847614739</v>
      </c>
      <c r="D65" s="159">
        <v>469.75525847614739</v>
      </c>
      <c r="E65" s="159">
        <v>0</v>
      </c>
      <c r="F65" s="159">
        <f t="shared" si="0"/>
        <v>469.75525847614739</v>
      </c>
      <c r="G65" s="159"/>
      <c r="H65" s="159">
        <v>0</v>
      </c>
      <c r="I65" s="159">
        <v>0</v>
      </c>
      <c r="J65" s="159">
        <f t="shared" si="1"/>
        <v>0</v>
      </c>
      <c r="K65" s="159"/>
      <c r="L65" s="159">
        <f t="shared" si="2"/>
        <v>0</v>
      </c>
      <c r="M65" s="159">
        <f t="shared" si="3"/>
        <v>0</v>
      </c>
      <c r="N65" s="230"/>
    </row>
    <row r="66" spans="1:14" s="48" customFormat="1" ht="17.649999999999999" customHeight="1" x14ac:dyDescent="0.25">
      <c r="A66" s="278">
        <v>53</v>
      </c>
      <c r="B66" s="275" t="s">
        <v>821</v>
      </c>
      <c r="C66" s="159">
        <v>284.57918808392157</v>
      </c>
      <c r="D66" s="159">
        <v>284.57918808392162</v>
      </c>
      <c r="E66" s="159">
        <v>0</v>
      </c>
      <c r="F66" s="159">
        <f t="shared" si="0"/>
        <v>284.57918808392162</v>
      </c>
      <c r="G66" s="159"/>
      <c r="H66" s="159">
        <v>0</v>
      </c>
      <c r="I66" s="159">
        <v>0</v>
      </c>
      <c r="J66" s="159">
        <f t="shared" si="1"/>
        <v>0</v>
      </c>
      <c r="K66" s="159"/>
      <c r="L66" s="159">
        <f t="shared" si="2"/>
        <v>-5.6843418860808015E-14</v>
      </c>
      <c r="M66" s="159">
        <f t="shared" si="3"/>
        <v>-5.6843418860808015E-14</v>
      </c>
      <c r="N66" s="230"/>
    </row>
    <row r="67" spans="1:14" s="48" customFormat="1" ht="17.649999999999999" customHeight="1" x14ac:dyDescent="0.25">
      <c r="A67" s="278">
        <v>54</v>
      </c>
      <c r="B67" s="275" t="s">
        <v>822</v>
      </c>
      <c r="C67" s="159">
        <v>443.67771162127332</v>
      </c>
      <c r="D67" s="159">
        <v>443.67771162127343</v>
      </c>
      <c r="E67" s="159">
        <v>0</v>
      </c>
      <c r="F67" s="159">
        <f t="shared" si="0"/>
        <v>443.67771162127343</v>
      </c>
      <c r="G67" s="159"/>
      <c r="H67" s="159">
        <v>0</v>
      </c>
      <c r="I67" s="159">
        <v>0</v>
      </c>
      <c r="J67" s="159">
        <f t="shared" si="1"/>
        <v>0</v>
      </c>
      <c r="K67" s="159"/>
      <c r="L67" s="159">
        <f t="shared" si="2"/>
        <v>-1.1368683772161603E-13</v>
      </c>
      <c r="M67" s="159">
        <f t="shared" si="3"/>
        <v>-1.1368683772161603E-13</v>
      </c>
      <c r="N67" s="230"/>
    </row>
    <row r="68" spans="1:14" s="48" customFormat="1" ht="17.649999999999999" customHeight="1" x14ac:dyDescent="0.25">
      <c r="A68" s="278">
        <v>55</v>
      </c>
      <c r="B68" s="275" t="s">
        <v>823</v>
      </c>
      <c r="C68" s="159">
        <v>361.56486011007996</v>
      </c>
      <c r="D68" s="159">
        <v>361.56486011007996</v>
      </c>
      <c r="E68" s="159">
        <v>0</v>
      </c>
      <c r="F68" s="159">
        <f t="shared" si="0"/>
        <v>361.56486011007996</v>
      </c>
      <c r="G68" s="159"/>
      <c r="H68" s="159">
        <v>0</v>
      </c>
      <c r="I68" s="159">
        <v>0</v>
      </c>
      <c r="J68" s="159">
        <f t="shared" si="1"/>
        <v>0</v>
      </c>
      <c r="K68" s="159"/>
      <c r="L68" s="159">
        <f t="shared" si="2"/>
        <v>0</v>
      </c>
      <c r="M68" s="159">
        <f t="shared" si="3"/>
        <v>0</v>
      </c>
      <c r="N68" s="230"/>
    </row>
    <row r="69" spans="1:14" s="48" customFormat="1" ht="17.649999999999999" customHeight="1" x14ac:dyDescent="0.25">
      <c r="A69" s="278">
        <v>57</v>
      </c>
      <c r="B69" s="275" t="s">
        <v>824</v>
      </c>
      <c r="C69" s="159">
        <v>234.88694470409484</v>
      </c>
      <c r="D69" s="159">
        <v>234.8869447040949</v>
      </c>
      <c r="E69" s="159">
        <v>0</v>
      </c>
      <c r="F69" s="159">
        <f t="shared" si="0"/>
        <v>234.8869447040949</v>
      </c>
      <c r="G69" s="159"/>
      <c r="H69" s="159">
        <v>0</v>
      </c>
      <c r="I69" s="159">
        <v>0</v>
      </c>
      <c r="J69" s="159">
        <f t="shared" si="1"/>
        <v>0</v>
      </c>
      <c r="K69" s="159"/>
      <c r="L69" s="159">
        <f t="shared" si="2"/>
        <v>-5.6843418860808015E-14</v>
      </c>
      <c r="M69" s="159">
        <f t="shared" si="3"/>
        <v>-5.6843418860808015E-14</v>
      </c>
      <c r="N69" s="230"/>
    </row>
    <row r="70" spans="1:14" s="48" customFormat="1" ht="17.649999999999999" customHeight="1" x14ac:dyDescent="0.25">
      <c r="A70" s="278">
        <v>58</v>
      </c>
      <c r="B70" s="275" t="s">
        <v>825</v>
      </c>
      <c r="C70" s="159">
        <v>1331.280667703121</v>
      </c>
      <c r="D70" s="159">
        <v>1331.280667703121</v>
      </c>
      <c r="E70" s="159">
        <v>0</v>
      </c>
      <c r="F70" s="159">
        <f t="shared" si="0"/>
        <v>1331.280667703121</v>
      </c>
      <c r="G70" s="159"/>
      <c r="H70" s="159">
        <v>0</v>
      </c>
      <c r="I70" s="159">
        <v>0</v>
      </c>
      <c r="J70" s="159">
        <f t="shared" si="1"/>
        <v>0</v>
      </c>
      <c r="K70" s="159"/>
      <c r="L70" s="159">
        <f t="shared" si="2"/>
        <v>0</v>
      </c>
      <c r="M70" s="159">
        <f t="shared" si="3"/>
        <v>0</v>
      </c>
      <c r="N70" s="230"/>
    </row>
    <row r="71" spans="1:14" s="48" customFormat="1" ht="17.649999999999999" customHeight="1" x14ac:dyDescent="0.25">
      <c r="A71" s="278">
        <v>59</v>
      </c>
      <c r="B71" s="275" t="s">
        <v>826</v>
      </c>
      <c r="C71" s="159">
        <v>517.15566792326524</v>
      </c>
      <c r="D71" s="159">
        <v>517.15566792326513</v>
      </c>
      <c r="E71" s="159">
        <v>0</v>
      </c>
      <c r="F71" s="159">
        <f t="shared" si="0"/>
        <v>517.15566792326513</v>
      </c>
      <c r="G71" s="159"/>
      <c r="H71" s="159">
        <v>0</v>
      </c>
      <c r="I71" s="159">
        <v>0</v>
      </c>
      <c r="J71" s="159">
        <f t="shared" si="1"/>
        <v>0</v>
      </c>
      <c r="K71" s="159"/>
      <c r="L71" s="159">
        <f t="shared" si="2"/>
        <v>1.1368683772161603E-13</v>
      </c>
      <c r="M71" s="159">
        <f t="shared" si="3"/>
        <v>1.1368683772161603E-13</v>
      </c>
      <c r="N71" s="230"/>
    </row>
    <row r="72" spans="1:14" s="48" customFormat="1" ht="17.649999999999999" customHeight="1" x14ac:dyDescent="0.25">
      <c r="A72" s="278">
        <v>60</v>
      </c>
      <c r="B72" s="275" t="s">
        <v>827</v>
      </c>
      <c r="C72" s="159">
        <v>1935.2890170180931</v>
      </c>
      <c r="D72" s="159">
        <v>1935.2890170180938</v>
      </c>
      <c r="E72" s="159">
        <v>0</v>
      </c>
      <c r="F72" s="159">
        <f t="shared" si="0"/>
        <v>1935.2890170180938</v>
      </c>
      <c r="G72" s="159"/>
      <c r="H72" s="159">
        <v>0</v>
      </c>
      <c r="I72" s="159">
        <v>0</v>
      </c>
      <c r="J72" s="159">
        <f t="shared" si="1"/>
        <v>0</v>
      </c>
      <c r="K72" s="159"/>
      <c r="L72" s="159">
        <f t="shared" si="2"/>
        <v>-6.8212102632969618E-13</v>
      </c>
      <c r="M72" s="159">
        <f t="shared" si="3"/>
        <v>-6.8212102632969618E-13</v>
      </c>
      <c r="N72" s="230"/>
    </row>
    <row r="73" spans="1:14" s="48" customFormat="1" ht="17.649999999999999" customHeight="1" x14ac:dyDescent="0.25">
      <c r="A73" s="278">
        <v>61</v>
      </c>
      <c r="B73" s="275" t="s">
        <v>828</v>
      </c>
      <c r="C73" s="159">
        <v>1314.3336558954281</v>
      </c>
      <c r="D73" s="159">
        <v>1314.3336558954277</v>
      </c>
      <c r="E73" s="159">
        <v>0</v>
      </c>
      <c r="F73" s="159">
        <f t="shared" si="0"/>
        <v>1314.3336558954277</v>
      </c>
      <c r="G73" s="159"/>
      <c r="H73" s="159">
        <v>0</v>
      </c>
      <c r="I73" s="159">
        <v>0</v>
      </c>
      <c r="J73" s="159">
        <f t="shared" si="1"/>
        <v>0</v>
      </c>
      <c r="K73" s="159"/>
      <c r="L73" s="159">
        <f t="shared" si="2"/>
        <v>4.5474735088646412E-13</v>
      </c>
      <c r="M73" s="159">
        <f t="shared" si="3"/>
        <v>4.5474735088646412E-13</v>
      </c>
      <c r="N73" s="230"/>
    </row>
    <row r="74" spans="1:14" s="48" customFormat="1" ht="17.649999999999999" customHeight="1" x14ac:dyDescent="0.25">
      <c r="A74" s="278">
        <v>62</v>
      </c>
      <c r="B74" s="275" t="s">
        <v>473</v>
      </c>
      <c r="C74" s="159">
        <v>10824.092028903075</v>
      </c>
      <c r="D74" s="159">
        <v>10800.800238376532</v>
      </c>
      <c r="E74" s="159">
        <v>2.9114738102298343</v>
      </c>
      <c r="F74" s="159">
        <f t="shared" si="0"/>
        <v>10803.711712186761</v>
      </c>
      <c r="G74" s="159"/>
      <c r="H74" s="159">
        <v>2.9114738102298343</v>
      </c>
      <c r="I74" s="159">
        <v>5.8229476204596686</v>
      </c>
      <c r="J74" s="159">
        <f t="shared" si="1"/>
        <v>8.7344214306895029</v>
      </c>
      <c r="K74" s="159"/>
      <c r="L74" s="159">
        <f t="shared" si="2"/>
        <v>11.645895285623743</v>
      </c>
      <c r="M74" s="159">
        <f t="shared" si="3"/>
        <v>20.380316716313246</v>
      </c>
      <c r="N74" s="230"/>
    </row>
    <row r="75" spans="1:14" s="48" customFormat="1" ht="17.649999999999999" customHeight="1" x14ac:dyDescent="0.25">
      <c r="A75" s="278">
        <v>63</v>
      </c>
      <c r="B75" s="275" t="s">
        <v>474</v>
      </c>
      <c r="C75" s="159">
        <v>14229.244110083813</v>
      </c>
      <c r="D75" s="159">
        <v>7547.4010178044755</v>
      </c>
      <c r="E75" s="159">
        <v>238.63725340772325</v>
      </c>
      <c r="F75" s="159">
        <f t="shared" si="0"/>
        <v>7786.0382712121991</v>
      </c>
      <c r="G75" s="159"/>
      <c r="H75" s="159">
        <v>238.63725340772325</v>
      </c>
      <c r="I75" s="159">
        <v>477.2745068154465</v>
      </c>
      <c r="J75" s="159">
        <f t="shared" si="1"/>
        <v>715.91176022316972</v>
      </c>
      <c r="K75" s="159"/>
      <c r="L75" s="159">
        <f t="shared" si="2"/>
        <v>5727.2940786484442</v>
      </c>
      <c r="M75" s="159">
        <f t="shared" si="3"/>
        <v>6443.2058388716141</v>
      </c>
      <c r="N75" s="230"/>
    </row>
    <row r="76" spans="1:14" s="48" customFormat="1" ht="17.649999999999999" customHeight="1" x14ac:dyDescent="0.25">
      <c r="A76" s="278">
        <v>64</v>
      </c>
      <c r="B76" s="275" t="s">
        <v>829</v>
      </c>
      <c r="C76" s="159">
        <v>114.27013780531951</v>
      </c>
      <c r="D76" s="159">
        <v>114.27013780531949</v>
      </c>
      <c r="E76" s="159">
        <v>0</v>
      </c>
      <c r="F76" s="159">
        <f t="shared" si="0"/>
        <v>114.27013780531949</v>
      </c>
      <c r="G76" s="159"/>
      <c r="H76" s="159">
        <v>0</v>
      </c>
      <c r="I76" s="159">
        <v>0</v>
      </c>
      <c r="J76" s="159">
        <f t="shared" si="1"/>
        <v>0</v>
      </c>
      <c r="K76" s="159"/>
      <c r="L76" s="159">
        <f t="shared" si="2"/>
        <v>1.4210854715202004E-14</v>
      </c>
      <c r="M76" s="159">
        <f t="shared" si="3"/>
        <v>1.4210854715202004E-14</v>
      </c>
      <c r="N76" s="230"/>
    </row>
    <row r="77" spans="1:14" s="48" customFormat="1" ht="17.649999999999999" customHeight="1" x14ac:dyDescent="0.25">
      <c r="A77" s="278">
        <v>65</v>
      </c>
      <c r="B77" s="275" t="s">
        <v>830</v>
      </c>
      <c r="C77" s="159">
        <v>1166.2825472967522</v>
      </c>
      <c r="D77" s="159">
        <v>1166.2825472967525</v>
      </c>
      <c r="E77" s="159">
        <v>0</v>
      </c>
      <c r="F77" s="159">
        <f t="shared" si="0"/>
        <v>1166.2825472967525</v>
      </c>
      <c r="G77" s="159"/>
      <c r="H77" s="159">
        <v>0</v>
      </c>
      <c r="I77" s="159">
        <v>0</v>
      </c>
      <c r="J77" s="159">
        <f t="shared" si="1"/>
        <v>0</v>
      </c>
      <c r="K77" s="159"/>
      <c r="L77" s="159">
        <f t="shared" si="2"/>
        <v>-2.2737367544323206E-13</v>
      </c>
      <c r="M77" s="159">
        <f t="shared" si="3"/>
        <v>-2.2737367544323206E-13</v>
      </c>
      <c r="N77" s="230"/>
    </row>
    <row r="78" spans="1:14" s="48" customFormat="1" ht="17.649999999999999" customHeight="1" x14ac:dyDescent="0.25">
      <c r="A78" s="278">
        <v>66</v>
      </c>
      <c r="B78" s="275" t="s">
        <v>831</v>
      </c>
      <c r="C78" s="159">
        <v>1279.9320330139014</v>
      </c>
      <c r="D78" s="159">
        <v>1279.9320330139014</v>
      </c>
      <c r="E78" s="159">
        <v>0</v>
      </c>
      <c r="F78" s="159">
        <f t="shared" si="0"/>
        <v>1279.9320330139014</v>
      </c>
      <c r="G78" s="159"/>
      <c r="H78" s="159">
        <v>0</v>
      </c>
      <c r="I78" s="159">
        <v>0</v>
      </c>
      <c r="J78" s="159">
        <f t="shared" si="1"/>
        <v>0</v>
      </c>
      <c r="K78" s="159"/>
      <c r="L78" s="159">
        <f t="shared" si="2"/>
        <v>0</v>
      </c>
      <c r="M78" s="159">
        <f t="shared" si="3"/>
        <v>0</v>
      </c>
      <c r="N78" s="230"/>
    </row>
    <row r="79" spans="1:14" s="41" customFormat="1" ht="17.649999999999999" customHeight="1" x14ac:dyDescent="0.25">
      <c r="A79" s="278">
        <v>67</v>
      </c>
      <c r="B79" s="275" t="s">
        <v>832</v>
      </c>
      <c r="C79" s="159">
        <v>349.16485467010443</v>
      </c>
      <c r="D79" s="159">
        <v>349.16485467010449</v>
      </c>
      <c r="E79" s="159">
        <v>0</v>
      </c>
      <c r="F79" s="159">
        <f t="shared" si="0"/>
        <v>349.16485467010449</v>
      </c>
      <c r="G79" s="159"/>
      <c r="H79" s="159">
        <v>0</v>
      </c>
      <c r="I79" s="159">
        <v>0</v>
      </c>
      <c r="J79" s="159">
        <f t="shared" si="1"/>
        <v>0</v>
      </c>
      <c r="K79" s="159"/>
      <c r="L79" s="159">
        <f t="shared" si="2"/>
        <v>-5.6843418860808015E-14</v>
      </c>
      <c r="M79" s="159">
        <f t="shared" si="3"/>
        <v>-5.6843418860808015E-14</v>
      </c>
      <c r="N79" s="230"/>
    </row>
    <row r="80" spans="1:14" s="48" customFormat="1" ht="17.649999999999999" customHeight="1" x14ac:dyDescent="0.25">
      <c r="A80" s="278">
        <v>68</v>
      </c>
      <c r="B80" s="275" t="s">
        <v>475</v>
      </c>
      <c r="C80" s="159">
        <v>1584.8776283601078</v>
      </c>
      <c r="D80" s="159">
        <v>1446.5977749929057</v>
      </c>
      <c r="E80" s="159">
        <v>8.6690547982701815</v>
      </c>
      <c r="F80" s="159">
        <f t="shared" ref="F80:F143" si="4">+D80+E80</f>
        <v>1455.266829791176</v>
      </c>
      <c r="G80" s="159"/>
      <c r="H80" s="159">
        <v>10.352077699854169</v>
      </c>
      <c r="I80" s="159">
        <v>29.14127869883087</v>
      </c>
      <c r="J80" s="159">
        <f t="shared" ref="J80:J143" si="5">+H80+I80</f>
        <v>39.493356398685037</v>
      </c>
      <c r="K80" s="159"/>
      <c r="L80" s="159">
        <f>SUM(C80-F80-J80)</f>
        <v>90.117442170246804</v>
      </c>
      <c r="M80" s="159">
        <f t="shared" ref="M80:M143" si="6">J80+L80</f>
        <v>129.61079856893184</v>
      </c>
      <c r="N80" s="230"/>
    </row>
    <row r="81" spans="1:14" s="48" customFormat="1" ht="17.649999999999999" customHeight="1" x14ac:dyDescent="0.25">
      <c r="A81" s="278">
        <v>69</v>
      </c>
      <c r="B81" s="275" t="s">
        <v>833</v>
      </c>
      <c r="C81" s="159">
        <v>566.9703906142654</v>
      </c>
      <c r="D81" s="159">
        <v>566.9703906142654</v>
      </c>
      <c r="E81" s="159">
        <v>0</v>
      </c>
      <c r="F81" s="159">
        <f t="shared" si="4"/>
        <v>566.9703906142654</v>
      </c>
      <c r="G81" s="159"/>
      <c r="H81" s="159">
        <v>0</v>
      </c>
      <c r="I81" s="159">
        <v>0</v>
      </c>
      <c r="J81" s="159">
        <f t="shared" si="5"/>
        <v>0</v>
      </c>
      <c r="K81" s="159"/>
      <c r="L81" s="159">
        <f>SUM(C81-F81-J81)</f>
        <v>0</v>
      </c>
      <c r="M81" s="159">
        <f t="shared" si="6"/>
        <v>0</v>
      </c>
      <c r="N81" s="230"/>
    </row>
    <row r="82" spans="1:14" s="48" customFormat="1" ht="17.649999999999999" customHeight="1" x14ac:dyDescent="0.25">
      <c r="A82" s="278">
        <v>70</v>
      </c>
      <c r="B82" s="275" t="s">
        <v>834</v>
      </c>
      <c r="C82" s="159">
        <v>633.57662241783885</v>
      </c>
      <c r="D82" s="159">
        <v>633.57662241783873</v>
      </c>
      <c r="E82" s="159">
        <v>0</v>
      </c>
      <c r="F82" s="159">
        <f t="shared" si="4"/>
        <v>633.57662241783873</v>
      </c>
      <c r="G82" s="159"/>
      <c r="H82" s="159">
        <v>0</v>
      </c>
      <c r="I82" s="159">
        <v>0</v>
      </c>
      <c r="J82" s="159">
        <f t="shared" si="5"/>
        <v>0</v>
      </c>
      <c r="K82" s="159"/>
      <c r="L82" s="159">
        <f t="shared" ref="L82:L145" si="7">SUM(C82-F82-J82)</f>
        <v>1.1368683772161603E-13</v>
      </c>
      <c r="M82" s="159">
        <f t="shared" si="6"/>
        <v>1.1368683772161603E-13</v>
      </c>
      <c r="N82" s="230"/>
    </row>
    <row r="83" spans="1:14" s="48" customFormat="1" ht="17.649999999999999" customHeight="1" x14ac:dyDescent="0.25">
      <c r="A83" s="278">
        <v>71</v>
      </c>
      <c r="B83" s="275" t="s">
        <v>835</v>
      </c>
      <c r="C83" s="159">
        <v>231.75757110708298</v>
      </c>
      <c r="D83" s="159">
        <v>231.75757110708304</v>
      </c>
      <c r="E83" s="159">
        <v>0</v>
      </c>
      <c r="F83" s="159">
        <f t="shared" si="4"/>
        <v>231.75757110708304</v>
      </c>
      <c r="G83" s="159"/>
      <c r="H83" s="159">
        <v>0</v>
      </c>
      <c r="I83" s="159">
        <v>0</v>
      </c>
      <c r="J83" s="159">
        <f t="shared" si="5"/>
        <v>0</v>
      </c>
      <c r="K83" s="159"/>
      <c r="L83" s="159">
        <f t="shared" si="7"/>
        <v>-5.6843418860808015E-14</v>
      </c>
      <c r="M83" s="159">
        <f t="shared" si="6"/>
        <v>-5.6843418860808015E-14</v>
      </c>
      <c r="N83" s="230"/>
    </row>
    <row r="84" spans="1:14" s="48" customFormat="1" ht="17.649999999999999" customHeight="1" x14ac:dyDescent="0.25">
      <c r="A84" s="278">
        <v>72</v>
      </c>
      <c r="B84" s="275" t="s">
        <v>836</v>
      </c>
      <c r="C84" s="159">
        <v>527.66553132489958</v>
      </c>
      <c r="D84" s="159">
        <v>527.66553132489958</v>
      </c>
      <c r="E84" s="159">
        <v>0</v>
      </c>
      <c r="F84" s="159">
        <f t="shared" si="4"/>
        <v>527.66553132489958</v>
      </c>
      <c r="G84" s="159"/>
      <c r="H84" s="159">
        <v>0</v>
      </c>
      <c r="I84" s="159">
        <v>0</v>
      </c>
      <c r="J84" s="159">
        <f t="shared" si="5"/>
        <v>0</v>
      </c>
      <c r="K84" s="159"/>
      <c r="L84" s="159">
        <f t="shared" si="7"/>
        <v>0</v>
      </c>
      <c r="M84" s="159">
        <f t="shared" si="6"/>
        <v>0</v>
      </c>
      <c r="N84" s="230"/>
    </row>
    <row r="85" spans="1:14" s="48" customFormat="1" ht="17.649999999999999" customHeight="1" x14ac:dyDescent="0.25">
      <c r="A85" s="278">
        <v>73</v>
      </c>
      <c r="B85" s="275" t="s">
        <v>837</v>
      </c>
      <c r="C85" s="159">
        <v>722.86513358399986</v>
      </c>
      <c r="D85" s="159">
        <v>722.86513358399975</v>
      </c>
      <c r="E85" s="159">
        <v>0</v>
      </c>
      <c r="F85" s="159">
        <f t="shared" si="4"/>
        <v>722.86513358399975</v>
      </c>
      <c r="G85" s="159"/>
      <c r="H85" s="159">
        <v>0</v>
      </c>
      <c r="I85" s="159">
        <v>0</v>
      </c>
      <c r="J85" s="159">
        <f t="shared" si="5"/>
        <v>0</v>
      </c>
      <c r="K85" s="159"/>
      <c r="L85" s="159">
        <f t="shared" si="7"/>
        <v>1.1368683772161603E-13</v>
      </c>
      <c r="M85" s="159">
        <f t="shared" si="6"/>
        <v>1.1368683772161603E-13</v>
      </c>
      <c r="N85" s="230"/>
    </row>
    <row r="86" spans="1:14" s="48" customFormat="1" ht="17.649999999999999" customHeight="1" x14ac:dyDescent="0.25">
      <c r="A86" s="278">
        <v>74</v>
      </c>
      <c r="B86" s="275" t="s">
        <v>838</v>
      </c>
      <c r="C86" s="159">
        <v>108.37363661487545</v>
      </c>
      <c r="D86" s="159">
        <v>108.37363661487544</v>
      </c>
      <c r="E86" s="159">
        <v>0</v>
      </c>
      <c r="F86" s="159">
        <f t="shared" si="4"/>
        <v>108.37363661487544</v>
      </c>
      <c r="G86" s="159"/>
      <c r="H86" s="159">
        <v>0</v>
      </c>
      <c r="I86" s="159">
        <v>0</v>
      </c>
      <c r="J86" s="159">
        <f t="shared" si="5"/>
        <v>0</v>
      </c>
      <c r="K86" s="159"/>
      <c r="L86" s="159">
        <f t="shared" si="7"/>
        <v>1.4210854715202004E-14</v>
      </c>
      <c r="M86" s="159">
        <f t="shared" si="6"/>
        <v>1.4210854715202004E-14</v>
      </c>
      <c r="N86" s="230"/>
    </row>
    <row r="87" spans="1:14" s="48" customFormat="1" ht="17.649999999999999" customHeight="1" x14ac:dyDescent="0.25">
      <c r="A87" s="278">
        <v>75</v>
      </c>
      <c r="B87" s="275" t="s">
        <v>839</v>
      </c>
      <c r="C87" s="159">
        <v>197.26822914158654</v>
      </c>
      <c r="D87" s="159">
        <v>197.26822914158654</v>
      </c>
      <c r="E87" s="159">
        <v>0</v>
      </c>
      <c r="F87" s="159">
        <f t="shared" si="4"/>
        <v>197.26822914158654</v>
      </c>
      <c r="G87" s="159"/>
      <c r="H87" s="159">
        <v>0</v>
      </c>
      <c r="I87" s="159">
        <v>0</v>
      </c>
      <c r="J87" s="159">
        <f t="shared" si="5"/>
        <v>0</v>
      </c>
      <c r="K87" s="159"/>
      <c r="L87" s="159">
        <f t="shared" si="7"/>
        <v>0</v>
      </c>
      <c r="M87" s="159">
        <f t="shared" si="6"/>
        <v>0</v>
      </c>
      <c r="N87" s="230"/>
    </row>
    <row r="88" spans="1:14" s="48" customFormat="1" ht="17.649999999999999" customHeight="1" x14ac:dyDescent="0.25">
      <c r="A88" s="278">
        <v>76</v>
      </c>
      <c r="B88" s="275" t="s">
        <v>840</v>
      </c>
      <c r="C88" s="159">
        <v>320.37315199714936</v>
      </c>
      <c r="D88" s="159">
        <v>320.37315199714936</v>
      </c>
      <c r="E88" s="159">
        <v>0</v>
      </c>
      <c r="F88" s="159">
        <f t="shared" si="4"/>
        <v>320.37315199714936</v>
      </c>
      <c r="G88" s="159"/>
      <c r="H88" s="159">
        <v>0</v>
      </c>
      <c r="I88" s="159">
        <v>0</v>
      </c>
      <c r="J88" s="159">
        <f t="shared" si="5"/>
        <v>0</v>
      </c>
      <c r="K88" s="159"/>
      <c r="L88" s="159">
        <f t="shared" si="7"/>
        <v>0</v>
      </c>
      <c r="M88" s="159">
        <f t="shared" si="6"/>
        <v>0</v>
      </c>
      <c r="N88" s="230"/>
    </row>
    <row r="89" spans="1:14" s="48" customFormat="1" ht="17.649999999999999" customHeight="1" x14ac:dyDescent="0.25">
      <c r="A89" s="278">
        <v>77</v>
      </c>
      <c r="B89" s="275" t="s">
        <v>841</v>
      </c>
      <c r="C89" s="159">
        <v>245.89866892821485</v>
      </c>
      <c r="D89" s="159">
        <v>245.89866892821485</v>
      </c>
      <c r="E89" s="159">
        <v>0</v>
      </c>
      <c r="F89" s="159">
        <f t="shared" si="4"/>
        <v>245.89866892821485</v>
      </c>
      <c r="G89" s="159"/>
      <c r="H89" s="159">
        <v>0</v>
      </c>
      <c r="I89" s="159">
        <v>0</v>
      </c>
      <c r="J89" s="159">
        <f t="shared" si="5"/>
        <v>0</v>
      </c>
      <c r="K89" s="159"/>
      <c r="L89" s="159">
        <f t="shared" si="7"/>
        <v>0</v>
      </c>
      <c r="M89" s="159">
        <f t="shared" si="6"/>
        <v>0</v>
      </c>
      <c r="N89" s="230"/>
    </row>
    <row r="90" spans="1:14" s="48" customFormat="1" ht="17.649999999999999" customHeight="1" x14ac:dyDescent="0.25">
      <c r="A90" s="278">
        <v>78</v>
      </c>
      <c r="B90" s="275" t="s">
        <v>842</v>
      </c>
      <c r="C90" s="159">
        <v>4.2107063728176231</v>
      </c>
      <c r="D90" s="159">
        <v>4.2107063728176231</v>
      </c>
      <c r="E90" s="159">
        <v>0</v>
      </c>
      <c r="F90" s="159">
        <f t="shared" si="4"/>
        <v>4.2107063728176231</v>
      </c>
      <c r="G90" s="159"/>
      <c r="H90" s="159">
        <v>0</v>
      </c>
      <c r="I90" s="159">
        <v>0</v>
      </c>
      <c r="J90" s="159">
        <f t="shared" si="5"/>
        <v>0</v>
      </c>
      <c r="K90" s="159"/>
      <c r="L90" s="159">
        <f t="shared" si="7"/>
        <v>0</v>
      </c>
      <c r="M90" s="159">
        <f t="shared" si="6"/>
        <v>0</v>
      </c>
      <c r="N90" s="230"/>
    </row>
    <row r="91" spans="1:14" s="48" customFormat="1" ht="17.649999999999999" customHeight="1" x14ac:dyDescent="0.25">
      <c r="A91" s="278">
        <v>79</v>
      </c>
      <c r="B91" s="275" t="s">
        <v>843</v>
      </c>
      <c r="C91" s="159">
        <v>2174.7610558588949</v>
      </c>
      <c r="D91" s="159">
        <v>2174.7610558588945</v>
      </c>
      <c r="E91" s="159">
        <v>0</v>
      </c>
      <c r="F91" s="159">
        <f t="shared" si="4"/>
        <v>2174.7610558588945</v>
      </c>
      <c r="G91" s="159"/>
      <c r="H91" s="159">
        <v>0</v>
      </c>
      <c r="I91" s="159">
        <v>0</v>
      </c>
      <c r="J91" s="159">
        <f t="shared" si="5"/>
        <v>0</v>
      </c>
      <c r="K91" s="159"/>
      <c r="L91" s="159">
        <f t="shared" si="7"/>
        <v>4.5474735088646412E-13</v>
      </c>
      <c r="M91" s="159">
        <f t="shared" si="6"/>
        <v>4.5474735088646412E-13</v>
      </c>
      <c r="N91" s="230"/>
    </row>
    <row r="92" spans="1:14" s="48" customFormat="1" ht="17.649999999999999" customHeight="1" x14ac:dyDescent="0.25">
      <c r="A92" s="278">
        <v>80</v>
      </c>
      <c r="B92" s="275" t="s">
        <v>844</v>
      </c>
      <c r="C92" s="159">
        <v>503.45327999612886</v>
      </c>
      <c r="D92" s="159">
        <v>503.45327999612891</v>
      </c>
      <c r="E92" s="159">
        <v>0</v>
      </c>
      <c r="F92" s="159">
        <f t="shared" si="4"/>
        <v>503.45327999612891</v>
      </c>
      <c r="G92" s="159"/>
      <c r="H92" s="159">
        <v>0</v>
      </c>
      <c r="I92" s="159">
        <v>0</v>
      </c>
      <c r="J92" s="159">
        <f t="shared" si="5"/>
        <v>0</v>
      </c>
      <c r="K92" s="159"/>
      <c r="L92" s="159">
        <f t="shared" si="7"/>
        <v>-5.6843418860808015E-14</v>
      </c>
      <c r="M92" s="159">
        <f t="shared" si="6"/>
        <v>-5.6843418860808015E-14</v>
      </c>
      <c r="N92" s="230"/>
    </row>
    <row r="93" spans="1:14" s="48" customFormat="1" ht="17.649999999999999" customHeight="1" x14ac:dyDescent="0.25">
      <c r="A93" s="278">
        <v>82</v>
      </c>
      <c r="B93" s="275" t="s">
        <v>845</v>
      </c>
      <c r="C93" s="159">
        <v>10.243165839974713</v>
      </c>
      <c r="D93" s="159">
        <v>10.243165839974711</v>
      </c>
      <c r="E93" s="159">
        <v>0</v>
      </c>
      <c r="F93" s="159">
        <f t="shared" si="4"/>
        <v>10.243165839974711</v>
      </c>
      <c r="G93" s="159"/>
      <c r="H93" s="159">
        <v>0</v>
      </c>
      <c r="I93" s="159">
        <v>0</v>
      </c>
      <c r="J93" s="159">
        <f t="shared" si="5"/>
        <v>0</v>
      </c>
      <c r="K93" s="159"/>
      <c r="L93" s="159">
        <f t="shared" si="7"/>
        <v>1.7763568394002505E-15</v>
      </c>
      <c r="M93" s="159">
        <f t="shared" si="6"/>
        <v>1.7763568394002505E-15</v>
      </c>
      <c r="N93" s="230"/>
    </row>
    <row r="94" spans="1:14" s="48" customFormat="1" ht="17.649999999999999" customHeight="1" x14ac:dyDescent="0.25">
      <c r="A94" s="278">
        <v>83</v>
      </c>
      <c r="B94" s="275" t="s">
        <v>846</v>
      </c>
      <c r="C94" s="159">
        <v>15.625898485720148</v>
      </c>
      <c r="D94" s="159">
        <v>15.625898485720144</v>
      </c>
      <c r="E94" s="159">
        <v>0</v>
      </c>
      <c r="F94" s="159">
        <f t="shared" si="4"/>
        <v>15.625898485720144</v>
      </c>
      <c r="G94" s="159"/>
      <c r="H94" s="159">
        <v>0</v>
      </c>
      <c r="I94" s="159">
        <v>0</v>
      </c>
      <c r="J94" s="159">
        <f t="shared" si="5"/>
        <v>0</v>
      </c>
      <c r="K94" s="159"/>
      <c r="L94" s="159">
        <f t="shared" si="7"/>
        <v>3.5527136788005009E-15</v>
      </c>
      <c r="M94" s="159">
        <f t="shared" si="6"/>
        <v>3.5527136788005009E-15</v>
      </c>
      <c r="N94" s="230"/>
    </row>
    <row r="95" spans="1:14" s="48" customFormat="1" ht="17.649999999999999" customHeight="1" x14ac:dyDescent="0.25">
      <c r="A95" s="278">
        <v>84</v>
      </c>
      <c r="B95" s="275" t="s">
        <v>847</v>
      </c>
      <c r="C95" s="159">
        <v>230.62564799999998</v>
      </c>
      <c r="D95" s="159">
        <v>230.62564799999998</v>
      </c>
      <c r="E95" s="159">
        <v>0</v>
      </c>
      <c r="F95" s="159">
        <f t="shared" si="4"/>
        <v>230.62564799999998</v>
      </c>
      <c r="G95" s="159"/>
      <c r="H95" s="159">
        <v>0</v>
      </c>
      <c r="I95" s="159">
        <v>0</v>
      </c>
      <c r="J95" s="159">
        <f t="shared" si="5"/>
        <v>0</v>
      </c>
      <c r="K95" s="159"/>
      <c r="L95" s="159">
        <f t="shared" si="7"/>
        <v>0</v>
      </c>
      <c r="M95" s="159">
        <f t="shared" si="6"/>
        <v>0</v>
      </c>
      <c r="N95" s="230"/>
    </row>
    <row r="96" spans="1:14" s="48" customFormat="1" ht="17.649999999999999" customHeight="1" x14ac:dyDescent="0.25">
      <c r="A96" s="278">
        <v>87</v>
      </c>
      <c r="B96" s="275" t="s">
        <v>848</v>
      </c>
      <c r="C96" s="159">
        <v>839.94291953204845</v>
      </c>
      <c r="D96" s="159">
        <v>839.94291953204868</v>
      </c>
      <c r="E96" s="159">
        <v>0</v>
      </c>
      <c r="F96" s="159">
        <f t="shared" si="4"/>
        <v>839.94291953204868</v>
      </c>
      <c r="G96" s="159"/>
      <c r="H96" s="159">
        <v>0</v>
      </c>
      <c r="I96" s="159">
        <v>0</v>
      </c>
      <c r="J96" s="159">
        <f t="shared" si="5"/>
        <v>0</v>
      </c>
      <c r="K96" s="159"/>
      <c r="L96" s="159">
        <f t="shared" si="7"/>
        <v>-2.2737367544323206E-13</v>
      </c>
      <c r="M96" s="159">
        <f t="shared" si="6"/>
        <v>-2.2737367544323206E-13</v>
      </c>
      <c r="N96" s="230"/>
    </row>
    <row r="97" spans="1:19" s="48" customFormat="1" ht="17.649999999999999" customHeight="1" x14ac:dyDescent="0.25">
      <c r="A97" s="278">
        <v>90</v>
      </c>
      <c r="B97" s="275" t="s">
        <v>849</v>
      </c>
      <c r="C97" s="159">
        <v>229.44767999999991</v>
      </c>
      <c r="D97" s="159">
        <v>229.44767999999996</v>
      </c>
      <c r="E97" s="159">
        <v>0</v>
      </c>
      <c r="F97" s="159">
        <f t="shared" si="4"/>
        <v>229.44767999999996</v>
      </c>
      <c r="G97" s="159"/>
      <c r="H97" s="159">
        <v>0</v>
      </c>
      <c r="I97" s="159">
        <v>0</v>
      </c>
      <c r="J97" s="159">
        <f t="shared" si="5"/>
        <v>0</v>
      </c>
      <c r="K97" s="159"/>
      <c r="L97" s="159">
        <f t="shared" si="7"/>
        <v>-5.6843418860808015E-14</v>
      </c>
      <c r="M97" s="159">
        <f t="shared" si="6"/>
        <v>-5.6843418860808015E-14</v>
      </c>
      <c r="N97" s="230"/>
    </row>
    <row r="98" spans="1:19" s="48" customFormat="1" ht="17.649999999999999" customHeight="1" x14ac:dyDescent="0.25">
      <c r="A98" s="278">
        <v>91</v>
      </c>
      <c r="B98" s="275" t="s">
        <v>850</v>
      </c>
      <c r="C98" s="159">
        <v>196.59328180949345</v>
      </c>
      <c r="D98" s="159">
        <v>196.5932818094935</v>
      </c>
      <c r="E98" s="159">
        <v>0</v>
      </c>
      <c r="F98" s="159">
        <f t="shared" si="4"/>
        <v>196.5932818094935</v>
      </c>
      <c r="G98" s="159"/>
      <c r="H98" s="159">
        <v>0</v>
      </c>
      <c r="I98" s="159">
        <v>0</v>
      </c>
      <c r="J98" s="159">
        <f t="shared" si="5"/>
        <v>0</v>
      </c>
      <c r="K98" s="159"/>
      <c r="L98" s="159">
        <f t="shared" si="7"/>
        <v>-5.6843418860808015E-14</v>
      </c>
      <c r="M98" s="159">
        <f t="shared" si="6"/>
        <v>-5.6843418860808015E-14</v>
      </c>
      <c r="N98" s="230"/>
    </row>
    <row r="99" spans="1:19" s="48" customFormat="1" ht="17.649999999999999" customHeight="1" x14ac:dyDescent="0.25">
      <c r="A99" s="278">
        <v>92</v>
      </c>
      <c r="B99" s="275" t="s">
        <v>851</v>
      </c>
      <c r="C99" s="159">
        <v>552.28759243215291</v>
      </c>
      <c r="D99" s="159">
        <v>552.28759243215279</v>
      </c>
      <c r="E99" s="159">
        <v>0</v>
      </c>
      <c r="F99" s="159">
        <f t="shared" si="4"/>
        <v>552.28759243215279</v>
      </c>
      <c r="G99" s="159"/>
      <c r="H99" s="159">
        <v>0</v>
      </c>
      <c r="I99" s="159">
        <v>0</v>
      </c>
      <c r="J99" s="159">
        <f t="shared" si="5"/>
        <v>0</v>
      </c>
      <c r="K99" s="159"/>
      <c r="L99" s="159">
        <f t="shared" si="7"/>
        <v>1.1368683772161603E-13</v>
      </c>
      <c r="M99" s="159">
        <f t="shared" si="6"/>
        <v>1.1368683772161603E-13</v>
      </c>
      <c r="N99" s="230"/>
    </row>
    <row r="100" spans="1:19" s="48" customFormat="1" ht="17.649999999999999" customHeight="1" x14ac:dyDescent="0.25">
      <c r="A100" s="278">
        <v>93</v>
      </c>
      <c r="B100" s="275" t="s">
        <v>852</v>
      </c>
      <c r="C100" s="159">
        <v>296.52146232822741</v>
      </c>
      <c r="D100" s="159">
        <v>296.52146232822741</v>
      </c>
      <c r="E100" s="159">
        <v>0</v>
      </c>
      <c r="F100" s="159">
        <f t="shared" si="4"/>
        <v>296.52146232822741</v>
      </c>
      <c r="G100" s="159"/>
      <c r="H100" s="159">
        <v>0</v>
      </c>
      <c r="I100" s="159">
        <v>0</v>
      </c>
      <c r="J100" s="159">
        <f t="shared" si="5"/>
        <v>0</v>
      </c>
      <c r="K100" s="159"/>
      <c r="L100" s="159">
        <f t="shared" si="7"/>
        <v>0</v>
      </c>
      <c r="M100" s="159">
        <f t="shared" si="6"/>
        <v>0</v>
      </c>
      <c r="N100" s="230"/>
    </row>
    <row r="101" spans="1:19" s="48" customFormat="1" ht="17.649999999999999" customHeight="1" x14ac:dyDescent="0.25">
      <c r="A101" s="278">
        <v>94</v>
      </c>
      <c r="B101" s="275" t="s">
        <v>853</v>
      </c>
      <c r="C101" s="159">
        <v>98.846879999999999</v>
      </c>
      <c r="D101" s="159">
        <v>98.846879999999999</v>
      </c>
      <c r="E101" s="159">
        <v>0</v>
      </c>
      <c r="F101" s="159">
        <f t="shared" si="4"/>
        <v>98.846879999999999</v>
      </c>
      <c r="G101" s="159"/>
      <c r="H101" s="159">
        <v>0</v>
      </c>
      <c r="I101" s="159">
        <v>0</v>
      </c>
      <c r="J101" s="159">
        <f t="shared" si="5"/>
        <v>0</v>
      </c>
      <c r="K101" s="159"/>
      <c r="L101" s="159">
        <f t="shared" si="7"/>
        <v>0</v>
      </c>
      <c r="M101" s="159">
        <f t="shared" si="6"/>
        <v>0</v>
      </c>
      <c r="N101" s="230"/>
    </row>
    <row r="102" spans="1:19" s="48" customFormat="1" ht="17.649999999999999" customHeight="1" x14ac:dyDescent="0.25">
      <c r="A102" s="278">
        <v>95</v>
      </c>
      <c r="B102" s="275" t="s">
        <v>854</v>
      </c>
      <c r="C102" s="159">
        <v>131.52080837436205</v>
      </c>
      <c r="D102" s="159">
        <v>131.52080837436202</v>
      </c>
      <c r="E102" s="159">
        <v>0</v>
      </c>
      <c r="F102" s="159">
        <f t="shared" si="4"/>
        <v>131.52080837436202</v>
      </c>
      <c r="G102" s="159"/>
      <c r="H102" s="159">
        <v>0</v>
      </c>
      <c r="I102" s="159">
        <v>0</v>
      </c>
      <c r="J102" s="159">
        <f t="shared" si="5"/>
        <v>0</v>
      </c>
      <c r="K102" s="159"/>
      <c r="L102" s="159">
        <f t="shared" si="7"/>
        <v>2.8421709430404007E-14</v>
      </c>
      <c r="M102" s="159">
        <f t="shared" si="6"/>
        <v>2.8421709430404007E-14</v>
      </c>
      <c r="N102" s="230"/>
    </row>
    <row r="103" spans="1:19" s="48" customFormat="1" ht="17.649999999999999" customHeight="1" x14ac:dyDescent="0.25">
      <c r="A103" s="278">
        <v>98</v>
      </c>
      <c r="B103" s="275" t="s">
        <v>855</v>
      </c>
      <c r="C103" s="159">
        <v>59.400046028606425</v>
      </c>
      <c r="D103" s="159">
        <v>59.400046028606425</v>
      </c>
      <c r="E103" s="159">
        <v>0</v>
      </c>
      <c r="F103" s="159">
        <f t="shared" si="4"/>
        <v>59.400046028606425</v>
      </c>
      <c r="G103" s="159"/>
      <c r="H103" s="159">
        <v>0</v>
      </c>
      <c r="I103" s="159">
        <v>0</v>
      </c>
      <c r="J103" s="159">
        <f t="shared" si="5"/>
        <v>0</v>
      </c>
      <c r="K103" s="159"/>
      <c r="L103" s="159">
        <f t="shared" si="7"/>
        <v>0</v>
      </c>
      <c r="M103" s="159">
        <f t="shared" si="6"/>
        <v>0</v>
      </c>
      <c r="N103" s="230"/>
    </row>
    <row r="104" spans="1:19" s="48" customFormat="1" ht="17.649999999999999" customHeight="1" x14ac:dyDescent="0.25">
      <c r="A104" s="278">
        <v>99</v>
      </c>
      <c r="B104" s="275" t="s">
        <v>856</v>
      </c>
      <c r="C104" s="159">
        <v>765.08139098000902</v>
      </c>
      <c r="D104" s="159">
        <v>765.08139098000913</v>
      </c>
      <c r="E104" s="159">
        <v>0</v>
      </c>
      <c r="F104" s="159">
        <f t="shared" si="4"/>
        <v>765.08139098000913</v>
      </c>
      <c r="G104" s="159"/>
      <c r="H104" s="159">
        <v>0</v>
      </c>
      <c r="I104" s="159">
        <v>0</v>
      </c>
      <c r="J104" s="159">
        <f t="shared" si="5"/>
        <v>0</v>
      </c>
      <c r="K104" s="159"/>
      <c r="L104" s="159">
        <f t="shared" si="7"/>
        <v>-1.1368683772161603E-13</v>
      </c>
      <c r="M104" s="159">
        <f t="shared" si="6"/>
        <v>-1.1368683772161603E-13</v>
      </c>
      <c r="N104" s="230"/>
    </row>
    <row r="105" spans="1:19" s="48" customFormat="1" ht="17.649999999999999" customHeight="1" x14ac:dyDescent="0.25">
      <c r="A105" s="278">
        <v>100</v>
      </c>
      <c r="B105" s="275" t="s">
        <v>857</v>
      </c>
      <c r="C105" s="159">
        <v>1359.2571845560492</v>
      </c>
      <c r="D105" s="159">
        <v>1359.2571845560492</v>
      </c>
      <c r="E105" s="159">
        <v>0</v>
      </c>
      <c r="F105" s="159">
        <f t="shared" si="4"/>
        <v>1359.2571845560492</v>
      </c>
      <c r="G105" s="159"/>
      <c r="H105" s="159">
        <v>0</v>
      </c>
      <c r="I105" s="159">
        <v>0</v>
      </c>
      <c r="J105" s="159">
        <f t="shared" si="5"/>
        <v>0</v>
      </c>
      <c r="K105" s="159"/>
      <c r="L105" s="159">
        <f t="shared" si="7"/>
        <v>0</v>
      </c>
      <c r="M105" s="159">
        <f t="shared" si="6"/>
        <v>0</v>
      </c>
      <c r="N105" s="230"/>
    </row>
    <row r="106" spans="1:19" s="50" customFormat="1" ht="17.649999999999999" customHeight="1" x14ac:dyDescent="0.25">
      <c r="A106" s="278">
        <v>101</v>
      </c>
      <c r="B106" s="275" t="s">
        <v>858</v>
      </c>
      <c r="C106" s="159">
        <v>476.02993181702743</v>
      </c>
      <c r="D106" s="159">
        <v>476.0299318170276</v>
      </c>
      <c r="E106" s="159">
        <v>0</v>
      </c>
      <c r="F106" s="159">
        <f t="shared" si="4"/>
        <v>476.0299318170276</v>
      </c>
      <c r="G106" s="159"/>
      <c r="H106" s="159">
        <v>0</v>
      </c>
      <c r="I106" s="159">
        <v>0</v>
      </c>
      <c r="J106" s="159">
        <f t="shared" si="5"/>
        <v>0</v>
      </c>
      <c r="K106" s="159"/>
      <c r="L106" s="159">
        <f t="shared" si="7"/>
        <v>-1.7053025658242404E-13</v>
      </c>
      <c r="M106" s="159">
        <f t="shared" si="6"/>
        <v>-1.7053025658242404E-13</v>
      </c>
      <c r="N106" s="230"/>
      <c r="O106" s="48"/>
      <c r="P106" s="48"/>
      <c r="Q106" s="48"/>
      <c r="R106" s="48"/>
      <c r="S106" s="48"/>
    </row>
    <row r="107" spans="1:19" s="48" customFormat="1" ht="17.649999999999999" customHeight="1" x14ac:dyDescent="0.25">
      <c r="A107" s="278">
        <v>102</v>
      </c>
      <c r="B107" s="275" t="s">
        <v>859</v>
      </c>
      <c r="C107" s="159">
        <v>329.30986644486273</v>
      </c>
      <c r="D107" s="159">
        <v>329.30986644486273</v>
      </c>
      <c r="E107" s="159">
        <v>0</v>
      </c>
      <c r="F107" s="159">
        <f t="shared" si="4"/>
        <v>329.30986644486273</v>
      </c>
      <c r="G107" s="159"/>
      <c r="H107" s="159">
        <v>0</v>
      </c>
      <c r="I107" s="159">
        <v>0</v>
      </c>
      <c r="J107" s="159">
        <f t="shared" si="5"/>
        <v>0</v>
      </c>
      <c r="K107" s="159"/>
      <c r="L107" s="159">
        <f t="shared" si="7"/>
        <v>0</v>
      </c>
      <c r="M107" s="159">
        <f t="shared" si="6"/>
        <v>0</v>
      </c>
      <c r="N107" s="230"/>
    </row>
    <row r="108" spans="1:19" s="48" customFormat="1" ht="17.649999999999999" customHeight="1" x14ac:dyDescent="0.25">
      <c r="A108" s="278">
        <v>103</v>
      </c>
      <c r="B108" s="275" t="s">
        <v>860</v>
      </c>
      <c r="C108" s="159">
        <v>114.23134642926634</v>
      </c>
      <c r="D108" s="159">
        <v>114.23134642926631</v>
      </c>
      <c r="E108" s="159">
        <v>0</v>
      </c>
      <c r="F108" s="159">
        <f t="shared" si="4"/>
        <v>114.23134642926631</v>
      </c>
      <c r="G108" s="159"/>
      <c r="H108" s="159">
        <v>0</v>
      </c>
      <c r="I108" s="159">
        <v>0</v>
      </c>
      <c r="J108" s="159">
        <f t="shared" si="5"/>
        <v>0</v>
      </c>
      <c r="K108" s="159"/>
      <c r="L108" s="159">
        <f t="shared" si="7"/>
        <v>2.8421709430404007E-14</v>
      </c>
      <c r="M108" s="159">
        <f t="shared" si="6"/>
        <v>2.8421709430404007E-14</v>
      </c>
      <c r="N108" s="230"/>
    </row>
    <row r="109" spans="1:19" s="48" customFormat="1" ht="17.649999999999999" customHeight="1" x14ac:dyDescent="0.25">
      <c r="A109" s="278">
        <v>104</v>
      </c>
      <c r="B109" s="276" t="s">
        <v>476</v>
      </c>
      <c r="C109" s="159">
        <v>3180.2354291657025</v>
      </c>
      <c r="D109" s="159">
        <v>3029.4951314966029</v>
      </c>
      <c r="E109" s="159">
        <v>0.67146251577422256</v>
      </c>
      <c r="F109" s="159">
        <f t="shared" si="4"/>
        <v>3030.1665940123771</v>
      </c>
      <c r="G109" s="159"/>
      <c r="H109" s="159">
        <v>8.8713210477836153</v>
      </c>
      <c r="I109" s="159">
        <v>9.5429300936331423</v>
      </c>
      <c r="J109" s="159">
        <f t="shared" si="5"/>
        <v>18.414251141416756</v>
      </c>
      <c r="K109" s="159"/>
      <c r="L109" s="159">
        <f t="shared" si="7"/>
        <v>131.65458401190864</v>
      </c>
      <c r="M109" s="159">
        <f t="shared" si="6"/>
        <v>150.06883515332538</v>
      </c>
      <c r="N109" s="230"/>
    </row>
    <row r="110" spans="1:19" s="48" customFormat="1" ht="17.649999999999999" customHeight="1" x14ac:dyDescent="0.25">
      <c r="A110" s="278">
        <v>105</v>
      </c>
      <c r="B110" s="275" t="s">
        <v>861</v>
      </c>
      <c r="C110" s="159">
        <v>1732.1181798380026</v>
      </c>
      <c r="D110" s="159">
        <v>1732.1181798380026</v>
      </c>
      <c r="E110" s="159">
        <v>0</v>
      </c>
      <c r="F110" s="159">
        <f t="shared" si="4"/>
        <v>1732.1181798380026</v>
      </c>
      <c r="G110" s="159"/>
      <c r="H110" s="159">
        <v>0</v>
      </c>
      <c r="I110" s="159">
        <v>0</v>
      </c>
      <c r="J110" s="159">
        <f t="shared" si="5"/>
        <v>0</v>
      </c>
      <c r="K110" s="159"/>
      <c r="L110" s="159">
        <f t="shared" si="7"/>
        <v>0</v>
      </c>
      <c r="M110" s="159">
        <f t="shared" si="6"/>
        <v>0</v>
      </c>
      <c r="N110" s="230"/>
    </row>
    <row r="111" spans="1:19" s="48" customFormat="1" ht="17.649999999999999" customHeight="1" x14ac:dyDescent="0.25">
      <c r="A111" s="278">
        <v>106</v>
      </c>
      <c r="B111" s="275" t="s">
        <v>862</v>
      </c>
      <c r="C111" s="159">
        <v>1271.8001465740999</v>
      </c>
      <c r="D111" s="159">
        <v>1271.8001465740999</v>
      </c>
      <c r="E111" s="159">
        <v>0</v>
      </c>
      <c r="F111" s="159">
        <f t="shared" si="4"/>
        <v>1271.8001465740999</v>
      </c>
      <c r="G111" s="159"/>
      <c r="H111" s="159">
        <v>0</v>
      </c>
      <c r="I111" s="159">
        <v>0</v>
      </c>
      <c r="J111" s="159">
        <f t="shared" si="5"/>
        <v>0</v>
      </c>
      <c r="K111" s="159"/>
      <c r="L111" s="159">
        <f t="shared" si="7"/>
        <v>0</v>
      </c>
      <c r="M111" s="159">
        <f t="shared" si="6"/>
        <v>0</v>
      </c>
      <c r="N111" s="230"/>
    </row>
    <row r="112" spans="1:19" s="48" customFormat="1" ht="17.649999999999999" customHeight="1" x14ac:dyDescent="0.25">
      <c r="A112" s="278">
        <v>107</v>
      </c>
      <c r="B112" s="275" t="s">
        <v>863</v>
      </c>
      <c r="C112" s="159">
        <v>1032.6976913439998</v>
      </c>
      <c r="D112" s="159">
        <v>1032.6976913439998</v>
      </c>
      <c r="E112" s="159">
        <v>0</v>
      </c>
      <c r="F112" s="159">
        <f t="shared" si="4"/>
        <v>1032.6976913439998</v>
      </c>
      <c r="G112" s="159"/>
      <c r="H112" s="159">
        <v>0</v>
      </c>
      <c r="I112" s="159">
        <v>0</v>
      </c>
      <c r="J112" s="159">
        <f t="shared" si="5"/>
        <v>0</v>
      </c>
      <c r="K112" s="159"/>
      <c r="L112" s="159">
        <f t="shared" si="7"/>
        <v>0</v>
      </c>
      <c r="M112" s="159">
        <f t="shared" si="6"/>
        <v>0</v>
      </c>
      <c r="N112" s="230"/>
    </row>
    <row r="113" spans="1:14" s="48" customFormat="1" ht="17.649999999999999" customHeight="1" x14ac:dyDescent="0.25">
      <c r="A113" s="278">
        <v>108</v>
      </c>
      <c r="B113" s="275" t="s">
        <v>864</v>
      </c>
      <c r="C113" s="159">
        <v>584.91330610251714</v>
      </c>
      <c r="D113" s="159">
        <v>584.91330610251714</v>
      </c>
      <c r="E113" s="159">
        <v>0</v>
      </c>
      <c r="F113" s="159">
        <f t="shared" si="4"/>
        <v>584.91330610251714</v>
      </c>
      <c r="G113" s="159"/>
      <c r="H113" s="159">
        <v>0</v>
      </c>
      <c r="I113" s="159">
        <v>0</v>
      </c>
      <c r="J113" s="159">
        <f t="shared" si="5"/>
        <v>0</v>
      </c>
      <c r="K113" s="159"/>
      <c r="L113" s="159">
        <f t="shared" si="7"/>
        <v>0</v>
      </c>
      <c r="M113" s="159">
        <f t="shared" si="6"/>
        <v>0</v>
      </c>
      <c r="N113" s="230"/>
    </row>
    <row r="114" spans="1:14" s="41" customFormat="1" ht="17.649999999999999" customHeight="1" x14ac:dyDescent="0.25">
      <c r="A114" s="278">
        <v>110</v>
      </c>
      <c r="B114" s="275" t="s">
        <v>865</v>
      </c>
      <c r="C114" s="159">
        <v>89.647161086394377</v>
      </c>
      <c r="D114" s="159">
        <v>89.647161086394362</v>
      </c>
      <c r="E114" s="159">
        <v>0</v>
      </c>
      <c r="F114" s="159">
        <f t="shared" si="4"/>
        <v>89.647161086394362</v>
      </c>
      <c r="G114" s="159"/>
      <c r="H114" s="159">
        <v>0</v>
      </c>
      <c r="I114" s="159">
        <v>0</v>
      </c>
      <c r="J114" s="159">
        <f t="shared" si="5"/>
        <v>0</v>
      </c>
      <c r="K114" s="159"/>
      <c r="L114" s="159">
        <f t="shared" si="7"/>
        <v>1.4210854715202004E-14</v>
      </c>
      <c r="M114" s="159">
        <f t="shared" si="6"/>
        <v>1.4210854715202004E-14</v>
      </c>
      <c r="N114" s="230"/>
    </row>
    <row r="115" spans="1:14" s="48" customFormat="1" ht="17.649999999999999" customHeight="1" x14ac:dyDescent="0.25">
      <c r="A115" s="278">
        <v>111</v>
      </c>
      <c r="B115" s="275" t="s">
        <v>866</v>
      </c>
      <c r="C115" s="159">
        <v>537.31707726399986</v>
      </c>
      <c r="D115" s="159">
        <v>537.31707726399998</v>
      </c>
      <c r="E115" s="159">
        <v>0</v>
      </c>
      <c r="F115" s="159">
        <f t="shared" si="4"/>
        <v>537.31707726399998</v>
      </c>
      <c r="G115" s="159"/>
      <c r="H115" s="159">
        <v>0</v>
      </c>
      <c r="I115" s="159">
        <v>0</v>
      </c>
      <c r="J115" s="159">
        <f t="shared" si="5"/>
        <v>0</v>
      </c>
      <c r="K115" s="159"/>
      <c r="L115" s="159">
        <f t="shared" si="7"/>
        <v>-1.1368683772161603E-13</v>
      </c>
      <c r="M115" s="159">
        <f t="shared" si="6"/>
        <v>-1.1368683772161603E-13</v>
      </c>
      <c r="N115" s="230"/>
    </row>
    <row r="116" spans="1:14" s="48" customFormat="1" ht="17.649999999999999" customHeight="1" x14ac:dyDescent="0.25">
      <c r="A116" s="278">
        <v>112</v>
      </c>
      <c r="B116" s="275" t="s">
        <v>867</v>
      </c>
      <c r="C116" s="159">
        <v>233.71166704108671</v>
      </c>
      <c r="D116" s="159">
        <v>233.71166704108671</v>
      </c>
      <c r="E116" s="159">
        <v>0</v>
      </c>
      <c r="F116" s="159">
        <f t="shared" si="4"/>
        <v>233.71166704108671</v>
      </c>
      <c r="G116" s="159"/>
      <c r="H116" s="159">
        <v>0</v>
      </c>
      <c r="I116" s="159">
        <v>0</v>
      </c>
      <c r="J116" s="159">
        <f t="shared" si="5"/>
        <v>0</v>
      </c>
      <c r="K116" s="159"/>
      <c r="L116" s="159">
        <f t="shared" si="7"/>
        <v>0</v>
      </c>
      <c r="M116" s="159">
        <f t="shared" si="6"/>
        <v>0</v>
      </c>
      <c r="N116" s="230"/>
    </row>
    <row r="117" spans="1:14" s="48" customFormat="1" ht="17.649999999999999" customHeight="1" x14ac:dyDescent="0.25">
      <c r="A117" s="278">
        <v>113</v>
      </c>
      <c r="B117" s="275" t="s">
        <v>868</v>
      </c>
      <c r="C117" s="159">
        <v>612.01102516447395</v>
      </c>
      <c r="D117" s="159">
        <v>612.01102516447395</v>
      </c>
      <c r="E117" s="159">
        <v>0</v>
      </c>
      <c r="F117" s="159">
        <f t="shared" si="4"/>
        <v>612.01102516447395</v>
      </c>
      <c r="G117" s="159"/>
      <c r="H117" s="159">
        <v>0</v>
      </c>
      <c r="I117" s="159">
        <v>0</v>
      </c>
      <c r="J117" s="159">
        <f t="shared" si="5"/>
        <v>0</v>
      </c>
      <c r="K117" s="159"/>
      <c r="L117" s="159">
        <f t="shared" si="7"/>
        <v>0</v>
      </c>
      <c r="M117" s="159">
        <f t="shared" si="6"/>
        <v>0</v>
      </c>
      <c r="N117" s="230"/>
    </row>
    <row r="118" spans="1:14" s="48" customFormat="1" ht="17.649999999999999" customHeight="1" x14ac:dyDescent="0.25">
      <c r="A118" s="278">
        <v>114</v>
      </c>
      <c r="B118" s="275" t="s">
        <v>869</v>
      </c>
      <c r="C118" s="159">
        <v>521.54960499579227</v>
      </c>
      <c r="D118" s="159">
        <v>521.54960499579227</v>
      </c>
      <c r="E118" s="159">
        <v>0</v>
      </c>
      <c r="F118" s="159">
        <f t="shared" si="4"/>
        <v>521.54960499579227</v>
      </c>
      <c r="G118" s="159"/>
      <c r="H118" s="159">
        <v>0</v>
      </c>
      <c r="I118" s="159">
        <v>0</v>
      </c>
      <c r="J118" s="159">
        <f t="shared" si="5"/>
        <v>0</v>
      </c>
      <c r="K118" s="159"/>
      <c r="L118" s="159">
        <f t="shared" si="7"/>
        <v>0</v>
      </c>
      <c r="M118" s="159">
        <f t="shared" si="6"/>
        <v>0</v>
      </c>
      <c r="N118" s="230"/>
    </row>
    <row r="119" spans="1:14" s="48" customFormat="1" ht="17.649999999999999" customHeight="1" x14ac:dyDescent="0.25">
      <c r="A119" s="278">
        <v>117</v>
      </c>
      <c r="B119" s="275" t="s">
        <v>870</v>
      </c>
      <c r="C119" s="159">
        <v>754.58240000000001</v>
      </c>
      <c r="D119" s="159">
        <v>754.58239999999989</v>
      </c>
      <c r="E119" s="159">
        <v>0</v>
      </c>
      <c r="F119" s="159">
        <f t="shared" si="4"/>
        <v>754.58239999999989</v>
      </c>
      <c r="G119" s="159"/>
      <c r="H119" s="159">
        <v>0</v>
      </c>
      <c r="I119" s="159">
        <v>0</v>
      </c>
      <c r="J119" s="159">
        <f t="shared" si="5"/>
        <v>0</v>
      </c>
      <c r="K119" s="159"/>
      <c r="L119" s="159">
        <f t="shared" si="7"/>
        <v>1.1368683772161603E-13</v>
      </c>
      <c r="M119" s="159">
        <f t="shared" si="6"/>
        <v>1.1368683772161603E-13</v>
      </c>
      <c r="N119" s="230"/>
    </row>
    <row r="120" spans="1:14" s="48" customFormat="1" ht="17.649999999999999" customHeight="1" x14ac:dyDescent="0.25">
      <c r="A120" s="278">
        <v>118</v>
      </c>
      <c r="B120" s="275" t="s">
        <v>871</v>
      </c>
      <c r="C120" s="159">
        <v>352.09180979032288</v>
      </c>
      <c r="D120" s="159">
        <v>352.09180979032294</v>
      </c>
      <c r="E120" s="159">
        <v>0</v>
      </c>
      <c r="F120" s="159">
        <f t="shared" si="4"/>
        <v>352.09180979032294</v>
      </c>
      <c r="G120" s="159"/>
      <c r="H120" s="159">
        <v>0</v>
      </c>
      <c r="I120" s="159">
        <v>0</v>
      </c>
      <c r="J120" s="159">
        <f t="shared" si="5"/>
        <v>0</v>
      </c>
      <c r="K120" s="159"/>
      <c r="L120" s="159">
        <f t="shared" si="7"/>
        <v>-5.6843418860808015E-14</v>
      </c>
      <c r="M120" s="159">
        <f t="shared" si="6"/>
        <v>-5.6843418860808015E-14</v>
      </c>
      <c r="N120" s="230"/>
    </row>
    <row r="121" spans="1:14" s="48" customFormat="1" ht="17.649999999999999" customHeight="1" x14ac:dyDescent="0.25">
      <c r="A121" s="278">
        <v>122</v>
      </c>
      <c r="B121" s="275" t="s">
        <v>872</v>
      </c>
      <c r="C121" s="159">
        <v>184.45733526286409</v>
      </c>
      <c r="D121" s="159">
        <v>184.45733526286415</v>
      </c>
      <c r="E121" s="159">
        <v>0</v>
      </c>
      <c r="F121" s="159">
        <f t="shared" si="4"/>
        <v>184.45733526286415</v>
      </c>
      <c r="G121" s="159"/>
      <c r="H121" s="159">
        <v>0</v>
      </c>
      <c r="I121" s="159">
        <v>0</v>
      </c>
      <c r="J121" s="159">
        <f t="shared" si="5"/>
        <v>0</v>
      </c>
      <c r="K121" s="159"/>
      <c r="L121" s="159">
        <f t="shared" si="7"/>
        <v>-5.6843418860808015E-14</v>
      </c>
      <c r="M121" s="159">
        <f t="shared" si="6"/>
        <v>-5.6843418860808015E-14</v>
      </c>
      <c r="N121" s="230"/>
    </row>
    <row r="122" spans="1:14" s="48" customFormat="1" ht="17.649999999999999" customHeight="1" x14ac:dyDescent="0.25">
      <c r="A122" s="278">
        <v>123</v>
      </c>
      <c r="B122" s="275" t="s">
        <v>873</v>
      </c>
      <c r="C122" s="159">
        <v>90.450500540802878</v>
      </c>
      <c r="D122" s="159">
        <v>90.450500540802892</v>
      </c>
      <c r="E122" s="159">
        <v>0</v>
      </c>
      <c r="F122" s="159">
        <f t="shared" si="4"/>
        <v>90.450500540802892</v>
      </c>
      <c r="G122" s="159"/>
      <c r="H122" s="159">
        <v>0</v>
      </c>
      <c r="I122" s="159">
        <v>0</v>
      </c>
      <c r="J122" s="159">
        <f t="shared" si="5"/>
        <v>0</v>
      </c>
      <c r="K122" s="159"/>
      <c r="L122" s="159">
        <f t="shared" si="7"/>
        <v>-1.4210854715202004E-14</v>
      </c>
      <c r="M122" s="159">
        <f t="shared" si="6"/>
        <v>-1.4210854715202004E-14</v>
      </c>
      <c r="N122" s="230"/>
    </row>
    <row r="123" spans="1:14" s="48" customFormat="1" ht="17.649999999999999" customHeight="1" x14ac:dyDescent="0.25">
      <c r="A123" s="278">
        <v>124</v>
      </c>
      <c r="B123" s="275" t="s">
        <v>874</v>
      </c>
      <c r="C123" s="159">
        <v>918.51893516191012</v>
      </c>
      <c r="D123" s="159">
        <v>918.51893516191035</v>
      </c>
      <c r="E123" s="159">
        <v>0</v>
      </c>
      <c r="F123" s="159">
        <f t="shared" si="4"/>
        <v>918.51893516191035</v>
      </c>
      <c r="G123" s="159"/>
      <c r="H123" s="159">
        <v>0</v>
      </c>
      <c r="I123" s="159">
        <v>0</v>
      </c>
      <c r="J123" s="159">
        <f t="shared" si="5"/>
        <v>0</v>
      </c>
      <c r="K123" s="159"/>
      <c r="L123" s="159">
        <f t="shared" si="7"/>
        <v>-2.2737367544323206E-13</v>
      </c>
      <c r="M123" s="159">
        <f t="shared" si="6"/>
        <v>-2.2737367544323206E-13</v>
      </c>
      <c r="N123" s="230"/>
    </row>
    <row r="124" spans="1:14" s="48" customFormat="1" ht="17.649999999999999" customHeight="1" x14ac:dyDescent="0.25">
      <c r="A124" s="278">
        <v>126</v>
      </c>
      <c r="B124" s="275" t="s">
        <v>875</v>
      </c>
      <c r="C124" s="159">
        <v>1442.3219728935924</v>
      </c>
      <c r="D124" s="159">
        <v>1442.3219728935926</v>
      </c>
      <c r="E124" s="159">
        <v>0</v>
      </c>
      <c r="F124" s="159">
        <f t="shared" si="4"/>
        <v>1442.3219728935926</v>
      </c>
      <c r="G124" s="159"/>
      <c r="H124" s="159">
        <v>0</v>
      </c>
      <c r="I124" s="159">
        <v>0</v>
      </c>
      <c r="J124" s="159">
        <f t="shared" si="5"/>
        <v>0</v>
      </c>
      <c r="K124" s="159"/>
      <c r="L124" s="159">
        <f t="shared" si="7"/>
        <v>-2.2737367544323206E-13</v>
      </c>
      <c r="M124" s="159">
        <f t="shared" si="6"/>
        <v>-2.2737367544323206E-13</v>
      </c>
      <c r="N124" s="230"/>
    </row>
    <row r="125" spans="1:14" s="48" customFormat="1" ht="17.649999999999999" customHeight="1" x14ac:dyDescent="0.25">
      <c r="A125" s="278">
        <v>127</v>
      </c>
      <c r="B125" s="275" t="s">
        <v>876</v>
      </c>
      <c r="C125" s="159">
        <v>1216.4836759686139</v>
      </c>
      <c r="D125" s="159">
        <v>1216.4836759686143</v>
      </c>
      <c r="E125" s="159">
        <v>0</v>
      </c>
      <c r="F125" s="159">
        <f t="shared" si="4"/>
        <v>1216.4836759686143</v>
      </c>
      <c r="G125" s="159"/>
      <c r="H125" s="159">
        <v>0</v>
      </c>
      <c r="I125" s="159">
        <v>0</v>
      </c>
      <c r="J125" s="159">
        <f t="shared" si="5"/>
        <v>0</v>
      </c>
      <c r="K125" s="159"/>
      <c r="L125" s="159">
        <f t="shared" si="7"/>
        <v>-4.5474735088646412E-13</v>
      </c>
      <c r="M125" s="159">
        <f t="shared" si="6"/>
        <v>-4.5474735088646412E-13</v>
      </c>
      <c r="N125" s="230"/>
    </row>
    <row r="126" spans="1:14" s="48" customFormat="1" ht="17.649999999999999" customHeight="1" x14ac:dyDescent="0.25">
      <c r="A126" s="278">
        <v>128</v>
      </c>
      <c r="B126" s="275" t="s">
        <v>877</v>
      </c>
      <c r="C126" s="159">
        <v>1134.4548206693059</v>
      </c>
      <c r="D126" s="159">
        <v>1134.4548206693062</v>
      </c>
      <c r="E126" s="159">
        <v>0</v>
      </c>
      <c r="F126" s="159">
        <f t="shared" si="4"/>
        <v>1134.4548206693062</v>
      </c>
      <c r="G126" s="159"/>
      <c r="H126" s="159">
        <v>0</v>
      </c>
      <c r="I126" s="159">
        <v>0</v>
      </c>
      <c r="J126" s="159">
        <f t="shared" si="5"/>
        <v>0</v>
      </c>
      <c r="K126" s="159"/>
      <c r="L126" s="159">
        <f t="shared" si="7"/>
        <v>-2.2737367544323206E-13</v>
      </c>
      <c r="M126" s="159">
        <f t="shared" si="6"/>
        <v>-2.2737367544323206E-13</v>
      </c>
      <c r="N126" s="230"/>
    </row>
    <row r="127" spans="1:14" s="48" customFormat="1" ht="17.649999999999999" customHeight="1" x14ac:dyDescent="0.25">
      <c r="A127" s="278">
        <v>130</v>
      </c>
      <c r="B127" s="275" t="s">
        <v>477</v>
      </c>
      <c r="C127" s="159">
        <v>1566.2556100217319</v>
      </c>
      <c r="D127" s="159">
        <v>1527.4208949465256</v>
      </c>
      <c r="E127" s="159">
        <v>2.4656216284149335</v>
      </c>
      <c r="F127" s="159">
        <f t="shared" si="4"/>
        <v>1529.8865165749405</v>
      </c>
      <c r="G127" s="159"/>
      <c r="H127" s="159">
        <v>3.0057101851167323</v>
      </c>
      <c r="I127" s="159">
        <v>8.1717746518431529</v>
      </c>
      <c r="J127" s="159">
        <f t="shared" si="5"/>
        <v>11.177484836959884</v>
      </c>
      <c r="K127" s="159"/>
      <c r="L127" s="159">
        <f t="shared" si="7"/>
        <v>25.191608609831455</v>
      </c>
      <c r="M127" s="159">
        <f t="shared" si="6"/>
        <v>36.369093446791339</v>
      </c>
      <c r="N127" s="230"/>
    </row>
    <row r="128" spans="1:14" s="48" customFormat="1" ht="17.649999999999999" customHeight="1" x14ac:dyDescent="0.25">
      <c r="A128" s="278">
        <v>132</v>
      </c>
      <c r="B128" s="275" t="s">
        <v>878</v>
      </c>
      <c r="C128" s="159">
        <v>1863.7160960000001</v>
      </c>
      <c r="D128" s="159">
        <v>1863.7160959999985</v>
      </c>
      <c r="E128" s="159">
        <v>0</v>
      </c>
      <c r="F128" s="159">
        <f t="shared" si="4"/>
        <v>1863.7160959999985</v>
      </c>
      <c r="G128" s="159"/>
      <c r="H128" s="159">
        <v>0</v>
      </c>
      <c r="I128" s="159">
        <v>0</v>
      </c>
      <c r="J128" s="159">
        <f t="shared" si="5"/>
        <v>0</v>
      </c>
      <c r="K128" s="159"/>
      <c r="L128" s="159">
        <f t="shared" si="7"/>
        <v>1.5916157281026244E-12</v>
      </c>
      <c r="M128" s="159">
        <f t="shared" si="6"/>
        <v>1.5916157281026244E-12</v>
      </c>
      <c r="N128" s="230"/>
    </row>
    <row r="129" spans="1:14" s="48" customFormat="1" ht="17.649999999999999" customHeight="1" x14ac:dyDescent="0.25">
      <c r="A129" s="278">
        <v>136</v>
      </c>
      <c r="B129" s="275" t="s">
        <v>879</v>
      </c>
      <c r="C129" s="159">
        <v>116.11883382171219</v>
      </c>
      <c r="D129" s="159">
        <v>116.11883382171222</v>
      </c>
      <c r="E129" s="159">
        <v>0</v>
      </c>
      <c r="F129" s="159">
        <f t="shared" si="4"/>
        <v>116.11883382171222</v>
      </c>
      <c r="G129" s="159"/>
      <c r="H129" s="159">
        <v>0</v>
      </c>
      <c r="I129" s="159">
        <v>0</v>
      </c>
      <c r="J129" s="159">
        <f t="shared" si="5"/>
        <v>0</v>
      </c>
      <c r="K129" s="159"/>
      <c r="L129" s="159">
        <f t="shared" si="7"/>
        <v>-2.8421709430404007E-14</v>
      </c>
      <c r="M129" s="159">
        <f t="shared" si="6"/>
        <v>-2.8421709430404007E-14</v>
      </c>
      <c r="N129" s="230"/>
    </row>
    <row r="130" spans="1:14" s="48" customFormat="1" ht="17.649999999999999" customHeight="1" x14ac:dyDescent="0.25">
      <c r="A130" s="278">
        <v>138</v>
      </c>
      <c r="B130" s="275" t="s">
        <v>880</v>
      </c>
      <c r="C130" s="159">
        <v>152.92499827352123</v>
      </c>
      <c r="D130" s="159">
        <v>152.92499827352131</v>
      </c>
      <c r="E130" s="159">
        <v>0</v>
      </c>
      <c r="F130" s="159">
        <f t="shared" si="4"/>
        <v>152.92499827352131</v>
      </c>
      <c r="G130" s="159"/>
      <c r="H130" s="159">
        <v>0</v>
      </c>
      <c r="I130" s="159">
        <v>0</v>
      </c>
      <c r="J130" s="159">
        <f t="shared" si="5"/>
        <v>0</v>
      </c>
      <c r="K130" s="159"/>
      <c r="L130" s="159">
        <f t="shared" si="7"/>
        <v>-8.5265128291212022E-14</v>
      </c>
      <c r="M130" s="159">
        <f t="shared" si="6"/>
        <v>-8.5265128291212022E-14</v>
      </c>
      <c r="N130" s="230"/>
    </row>
    <row r="131" spans="1:14" s="41" customFormat="1" ht="17.649999999999999" customHeight="1" x14ac:dyDescent="0.25">
      <c r="A131" s="278">
        <v>139</v>
      </c>
      <c r="B131" s="275" t="s">
        <v>881</v>
      </c>
      <c r="C131" s="159">
        <v>204.37282854757859</v>
      </c>
      <c r="D131" s="159">
        <v>204.37282854757856</v>
      </c>
      <c r="E131" s="159">
        <v>0</v>
      </c>
      <c r="F131" s="159">
        <f t="shared" si="4"/>
        <v>204.37282854757856</v>
      </c>
      <c r="G131" s="159"/>
      <c r="H131" s="159">
        <v>0</v>
      </c>
      <c r="I131" s="159">
        <v>0</v>
      </c>
      <c r="J131" s="159">
        <f t="shared" si="5"/>
        <v>0</v>
      </c>
      <c r="K131" s="159"/>
      <c r="L131" s="159">
        <f t="shared" si="7"/>
        <v>2.8421709430404007E-14</v>
      </c>
      <c r="M131" s="159">
        <f t="shared" si="6"/>
        <v>2.8421709430404007E-14</v>
      </c>
      <c r="N131" s="230"/>
    </row>
    <row r="132" spans="1:14" s="48" customFormat="1" ht="17.649999999999999" customHeight="1" x14ac:dyDescent="0.25">
      <c r="A132" s="278">
        <v>140</v>
      </c>
      <c r="B132" s="277" t="s">
        <v>478</v>
      </c>
      <c r="C132" s="159">
        <v>223.252063408</v>
      </c>
      <c r="D132" s="159">
        <v>196.25118350221075</v>
      </c>
      <c r="E132" s="159">
        <v>6.4474329969279873</v>
      </c>
      <c r="F132" s="159">
        <f t="shared" si="4"/>
        <v>202.69861649913875</v>
      </c>
      <c r="G132" s="159"/>
      <c r="H132" s="159">
        <v>6.4700107064286021</v>
      </c>
      <c r="I132" s="159">
        <v>13.030332908426923</v>
      </c>
      <c r="J132" s="159">
        <f t="shared" si="5"/>
        <v>19.500343614855524</v>
      </c>
      <c r="K132" s="159"/>
      <c r="L132" s="159">
        <f t="shared" si="7"/>
        <v>1.053103294005723</v>
      </c>
      <c r="M132" s="159">
        <f t="shared" si="6"/>
        <v>20.553446908861247</v>
      </c>
      <c r="N132" s="230"/>
    </row>
    <row r="133" spans="1:14" s="48" customFormat="1" ht="17.649999999999999" customHeight="1" x14ac:dyDescent="0.25">
      <c r="A133" s="278">
        <v>141</v>
      </c>
      <c r="B133" s="275" t="s">
        <v>882</v>
      </c>
      <c r="C133" s="159">
        <v>198.45483761486554</v>
      </c>
      <c r="D133" s="159">
        <v>198.45483761486554</v>
      </c>
      <c r="E133" s="159">
        <v>0</v>
      </c>
      <c r="F133" s="159">
        <f t="shared" si="4"/>
        <v>198.45483761486554</v>
      </c>
      <c r="G133" s="159"/>
      <c r="H133" s="159">
        <v>0</v>
      </c>
      <c r="I133" s="159">
        <v>0</v>
      </c>
      <c r="J133" s="159">
        <f t="shared" si="5"/>
        <v>0</v>
      </c>
      <c r="K133" s="159"/>
      <c r="L133" s="159">
        <f t="shared" si="7"/>
        <v>0</v>
      </c>
      <c r="M133" s="159">
        <f t="shared" si="6"/>
        <v>0</v>
      </c>
      <c r="N133" s="230"/>
    </row>
    <row r="134" spans="1:14" s="48" customFormat="1" ht="17.649999999999999" customHeight="1" x14ac:dyDescent="0.25">
      <c r="A134" s="278">
        <v>142</v>
      </c>
      <c r="B134" s="275" t="s">
        <v>883</v>
      </c>
      <c r="C134" s="159">
        <v>711.62475322745479</v>
      </c>
      <c r="D134" s="159">
        <v>711.62475322745502</v>
      </c>
      <c r="E134" s="159">
        <v>0</v>
      </c>
      <c r="F134" s="159">
        <f t="shared" si="4"/>
        <v>711.62475322745502</v>
      </c>
      <c r="G134" s="159"/>
      <c r="H134" s="159">
        <v>0</v>
      </c>
      <c r="I134" s="159">
        <v>0</v>
      </c>
      <c r="J134" s="159">
        <f t="shared" si="5"/>
        <v>0</v>
      </c>
      <c r="K134" s="159"/>
      <c r="L134" s="159">
        <f t="shared" si="7"/>
        <v>-2.2737367544323206E-13</v>
      </c>
      <c r="M134" s="159">
        <f t="shared" si="6"/>
        <v>-2.2737367544323206E-13</v>
      </c>
      <c r="N134" s="230"/>
    </row>
    <row r="135" spans="1:14" s="48" customFormat="1" ht="17.649999999999999" customHeight="1" x14ac:dyDescent="0.25">
      <c r="A135" s="278">
        <v>143</v>
      </c>
      <c r="B135" s="275" t="s">
        <v>884</v>
      </c>
      <c r="C135" s="159">
        <v>1374.9536318496914</v>
      </c>
      <c r="D135" s="159">
        <v>1374.9536318496919</v>
      </c>
      <c r="E135" s="159">
        <v>0</v>
      </c>
      <c r="F135" s="159">
        <f t="shared" si="4"/>
        <v>1374.9536318496919</v>
      </c>
      <c r="G135" s="159"/>
      <c r="H135" s="159">
        <v>0</v>
      </c>
      <c r="I135" s="159">
        <v>0</v>
      </c>
      <c r="J135" s="159">
        <f t="shared" si="5"/>
        <v>0</v>
      </c>
      <c r="K135" s="159"/>
      <c r="L135" s="159">
        <f t="shared" si="7"/>
        <v>-4.5474735088646412E-13</v>
      </c>
      <c r="M135" s="159">
        <f t="shared" si="6"/>
        <v>-4.5474735088646412E-13</v>
      </c>
      <c r="N135" s="230"/>
    </row>
    <row r="136" spans="1:14" s="41" customFormat="1" ht="17.649999999999999" customHeight="1" x14ac:dyDescent="0.25">
      <c r="A136" s="278">
        <v>144</v>
      </c>
      <c r="B136" s="275" t="s">
        <v>885</v>
      </c>
      <c r="C136" s="159">
        <v>944.21620365050012</v>
      </c>
      <c r="D136" s="159">
        <v>944.21620365050023</v>
      </c>
      <c r="E136" s="159">
        <v>0</v>
      </c>
      <c r="F136" s="159">
        <f t="shared" si="4"/>
        <v>944.21620365050023</v>
      </c>
      <c r="G136" s="159"/>
      <c r="H136" s="159">
        <v>0</v>
      </c>
      <c r="I136" s="159">
        <v>0</v>
      </c>
      <c r="J136" s="159">
        <f t="shared" si="5"/>
        <v>0</v>
      </c>
      <c r="K136" s="159"/>
      <c r="L136" s="159">
        <f t="shared" si="7"/>
        <v>-1.1368683772161603E-13</v>
      </c>
      <c r="M136" s="159">
        <f t="shared" si="6"/>
        <v>-1.1368683772161603E-13</v>
      </c>
      <c r="N136" s="230"/>
    </row>
    <row r="137" spans="1:14" s="41" customFormat="1" ht="17.649999999999999" customHeight="1" x14ac:dyDescent="0.25">
      <c r="A137" s="278">
        <v>146</v>
      </c>
      <c r="B137" s="275" t="s">
        <v>479</v>
      </c>
      <c r="C137" s="159">
        <v>21339.999960056273</v>
      </c>
      <c r="D137" s="159">
        <v>8841.9301976610532</v>
      </c>
      <c r="E137" s="159">
        <v>346.30577256447145</v>
      </c>
      <c r="F137" s="159">
        <f t="shared" si="4"/>
        <v>9188.2359702255253</v>
      </c>
      <c r="G137" s="159"/>
      <c r="H137" s="159">
        <v>349.95923506979017</v>
      </c>
      <c r="I137" s="159">
        <v>719.0527939238367</v>
      </c>
      <c r="J137" s="159">
        <f t="shared" si="5"/>
        <v>1069.0120289936269</v>
      </c>
      <c r="K137" s="159"/>
      <c r="L137" s="159">
        <f t="shared" si="7"/>
        <v>11082.75196083712</v>
      </c>
      <c r="M137" s="159">
        <f t="shared" si="6"/>
        <v>12151.763989830748</v>
      </c>
      <c r="N137" s="230"/>
    </row>
    <row r="138" spans="1:14" s="48" customFormat="1" ht="17.649999999999999" customHeight="1" x14ac:dyDescent="0.25">
      <c r="A138" s="278">
        <v>147</v>
      </c>
      <c r="B138" s="275" t="s">
        <v>886</v>
      </c>
      <c r="C138" s="159">
        <v>2975.6495998550013</v>
      </c>
      <c r="D138" s="159">
        <v>2975.6495998550004</v>
      </c>
      <c r="E138" s="159">
        <v>0</v>
      </c>
      <c r="F138" s="159">
        <f t="shared" si="4"/>
        <v>2975.6495998550004</v>
      </c>
      <c r="G138" s="159"/>
      <c r="H138" s="159">
        <v>0</v>
      </c>
      <c r="I138" s="159">
        <v>0</v>
      </c>
      <c r="J138" s="159">
        <f t="shared" si="5"/>
        <v>0</v>
      </c>
      <c r="K138" s="159"/>
      <c r="L138" s="159">
        <f t="shared" si="7"/>
        <v>9.0949470177292824E-13</v>
      </c>
      <c r="M138" s="159">
        <f t="shared" si="6"/>
        <v>9.0949470177292824E-13</v>
      </c>
      <c r="N138" s="230"/>
    </row>
    <row r="139" spans="1:14" s="41" customFormat="1" ht="17.649999999999999" customHeight="1" x14ac:dyDescent="0.25">
      <c r="A139" s="278">
        <v>148</v>
      </c>
      <c r="B139" s="275" t="s">
        <v>887</v>
      </c>
      <c r="C139" s="159">
        <v>471.58398164750929</v>
      </c>
      <c r="D139" s="159">
        <v>471.58398164750923</v>
      </c>
      <c r="E139" s="159">
        <v>0</v>
      </c>
      <c r="F139" s="159">
        <f t="shared" si="4"/>
        <v>471.58398164750923</v>
      </c>
      <c r="G139" s="159"/>
      <c r="H139" s="159">
        <v>0</v>
      </c>
      <c r="I139" s="159">
        <v>0</v>
      </c>
      <c r="J139" s="159">
        <f t="shared" si="5"/>
        <v>0</v>
      </c>
      <c r="K139" s="159"/>
      <c r="L139" s="159">
        <f t="shared" si="7"/>
        <v>5.6843418860808015E-14</v>
      </c>
      <c r="M139" s="159">
        <f t="shared" si="6"/>
        <v>5.6843418860808015E-14</v>
      </c>
      <c r="N139" s="230"/>
    </row>
    <row r="140" spans="1:14" s="48" customFormat="1" ht="17.649999999999999" customHeight="1" x14ac:dyDescent="0.25">
      <c r="A140" s="278">
        <v>149</v>
      </c>
      <c r="B140" s="275" t="s">
        <v>888</v>
      </c>
      <c r="C140" s="159">
        <v>764.35216083754597</v>
      </c>
      <c r="D140" s="159">
        <v>764.35216083754597</v>
      </c>
      <c r="E140" s="159">
        <v>0</v>
      </c>
      <c r="F140" s="159">
        <f t="shared" si="4"/>
        <v>764.35216083754597</v>
      </c>
      <c r="G140" s="159"/>
      <c r="H140" s="159">
        <v>0</v>
      </c>
      <c r="I140" s="159">
        <v>0</v>
      </c>
      <c r="J140" s="159">
        <f t="shared" si="5"/>
        <v>0</v>
      </c>
      <c r="K140" s="159"/>
      <c r="L140" s="159">
        <f t="shared" si="7"/>
        <v>0</v>
      </c>
      <c r="M140" s="159">
        <f t="shared" si="6"/>
        <v>0</v>
      </c>
      <c r="N140" s="230"/>
    </row>
    <row r="141" spans="1:14" s="48" customFormat="1" ht="17.649999999999999" customHeight="1" x14ac:dyDescent="0.25">
      <c r="A141" s="278">
        <v>150</v>
      </c>
      <c r="B141" s="275" t="s">
        <v>480</v>
      </c>
      <c r="C141" s="159">
        <v>809.33807040943998</v>
      </c>
      <c r="D141" s="159">
        <v>805.89497200805886</v>
      </c>
      <c r="E141" s="159">
        <v>0.21860279732276758</v>
      </c>
      <c r="F141" s="159">
        <f t="shared" si="4"/>
        <v>806.11357480538163</v>
      </c>
      <c r="G141" s="159"/>
      <c r="H141" s="159">
        <v>0.26648720557419836</v>
      </c>
      <c r="I141" s="159">
        <v>0.7245122524593216</v>
      </c>
      <c r="J141" s="159">
        <f t="shared" si="5"/>
        <v>0.99099945803351996</v>
      </c>
      <c r="K141" s="159"/>
      <c r="L141" s="159">
        <f t="shared" si="7"/>
        <v>2.2334961460248275</v>
      </c>
      <c r="M141" s="159">
        <f t="shared" si="6"/>
        <v>3.2244956040583475</v>
      </c>
      <c r="N141" s="230"/>
    </row>
    <row r="142" spans="1:14" s="48" customFormat="1" ht="17.649999999999999" customHeight="1" x14ac:dyDescent="0.25">
      <c r="A142" s="278">
        <v>151</v>
      </c>
      <c r="B142" s="275" t="s">
        <v>481</v>
      </c>
      <c r="C142" s="159">
        <v>264.7064954561493</v>
      </c>
      <c r="D142" s="159">
        <v>254.10271153043652</v>
      </c>
      <c r="E142" s="159">
        <v>1.2849324870537417</v>
      </c>
      <c r="F142" s="159">
        <f t="shared" si="4"/>
        <v>255.38764401749026</v>
      </c>
      <c r="G142" s="159"/>
      <c r="H142" s="159">
        <v>1.2849324870537417</v>
      </c>
      <c r="I142" s="159">
        <v>2.628832946407889</v>
      </c>
      <c r="J142" s="159">
        <f t="shared" si="5"/>
        <v>3.9137654334616307</v>
      </c>
      <c r="K142" s="159"/>
      <c r="L142" s="159">
        <f t="shared" si="7"/>
        <v>5.4050860051974077</v>
      </c>
      <c r="M142" s="159">
        <f t="shared" si="6"/>
        <v>9.3188514386590384</v>
      </c>
      <c r="N142" s="230"/>
    </row>
    <row r="143" spans="1:14" s="48" customFormat="1" ht="17.649999999999999" customHeight="1" x14ac:dyDescent="0.25">
      <c r="A143" s="278">
        <v>152</v>
      </c>
      <c r="B143" s="275" t="s">
        <v>482</v>
      </c>
      <c r="C143" s="159">
        <v>1036.1158958663298</v>
      </c>
      <c r="D143" s="159">
        <v>984.08840741867311</v>
      </c>
      <c r="E143" s="159">
        <v>10.352303560450602</v>
      </c>
      <c r="F143" s="159">
        <f t="shared" si="4"/>
        <v>994.44071097912376</v>
      </c>
      <c r="G143" s="159"/>
      <c r="H143" s="159">
        <v>10.550245150304711</v>
      </c>
      <c r="I143" s="159">
        <v>21.892255488081812</v>
      </c>
      <c r="J143" s="159">
        <f t="shared" si="5"/>
        <v>32.44250063838652</v>
      </c>
      <c r="K143" s="159"/>
      <c r="L143" s="159">
        <f t="shared" si="7"/>
        <v>9.2326842488194814</v>
      </c>
      <c r="M143" s="159">
        <f t="shared" si="6"/>
        <v>41.675184887206001</v>
      </c>
      <c r="N143" s="230"/>
    </row>
    <row r="144" spans="1:14" s="48" customFormat="1" ht="17.649999999999999" customHeight="1" x14ac:dyDescent="0.25">
      <c r="A144" s="278">
        <v>156</v>
      </c>
      <c r="B144" s="275" t="s">
        <v>483</v>
      </c>
      <c r="C144" s="159">
        <v>288.50018621649303</v>
      </c>
      <c r="D144" s="159">
        <v>285.63999297758528</v>
      </c>
      <c r="E144" s="159">
        <v>0.18159407304633043</v>
      </c>
      <c r="F144" s="159">
        <f t="shared" ref="F144:F208" si="8">+D144+E144</f>
        <v>285.82158705063159</v>
      </c>
      <c r="G144" s="159"/>
      <c r="H144" s="159">
        <v>0.22137181904715048</v>
      </c>
      <c r="I144" s="159">
        <v>0.60185467809430104</v>
      </c>
      <c r="J144" s="159">
        <f t="shared" ref="J144:J208" si="9">+H144+I144</f>
        <v>0.82322649714145157</v>
      </c>
      <c r="K144" s="159"/>
      <c r="L144" s="159">
        <f t="shared" si="7"/>
        <v>1.8553726687199905</v>
      </c>
      <c r="M144" s="159">
        <f t="shared" ref="M144:M208" si="10">J144+L144</f>
        <v>2.6785991658614421</v>
      </c>
      <c r="N144" s="230"/>
    </row>
    <row r="145" spans="1:14" s="48" customFormat="1" ht="17.649999999999999" customHeight="1" x14ac:dyDescent="0.25">
      <c r="A145" s="278">
        <v>157</v>
      </c>
      <c r="B145" s="275" t="s">
        <v>484</v>
      </c>
      <c r="C145" s="159">
        <v>2597.7494291306461</v>
      </c>
      <c r="D145" s="159">
        <v>2545.1059630974946</v>
      </c>
      <c r="E145" s="159">
        <v>3.3423412713513123</v>
      </c>
      <c r="F145" s="159">
        <f t="shared" si="8"/>
        <v>2548.448304368846</v>
      </c>
      <c r="G145" s="159"/>
      <c r="H145" s="159">
        <v>4.0744731324031269</v>
      </c>
      <c r="I145" s="159">
        <v>11.077473842622421</v>
      </c>
      <c r="J145" s="159">
        <f t="shared" si="9"/>
        <v>15.151946975025549</v>
      </c>
      <c r="K145" s="159"/>
      <c r="L145" s="159">
        <f t="shared" si="7"/>
        <v>34.149177786774558</v>
      </c>
      <c r="M145" s="159">
        <f t="shared" si="10"/>
        <v>49.301124761800111</v>
      </c>
      <c r="N145" s="230"/>
    </row>
    <row r="146" spans="1:14" s="41" customFormat="1" ht="17.649999999999999" customHeight="1" x14ac:dyDescent="0.25">
      <c r="A146" s="278">
        <v>158</v>
      </c>
      <c r="B146" s="275" t="s">
        <v>889</v>
      </c>
      <c r="C146" s="159">
        <v>225.09432157709006</v>
      </c>
      <c r="D146" s="159">
        <v>225.09432157709</v>
      </c>
      <c r="E146" s="159">
        <v>0</v>
      </c>
      <c r="F146" s="159">
        <f t="shared" si="8"/>
        <v>225.09432157709</v>
      </c>
      <c r="G146" s="159"/>
      <c r="H146" s="159">
        <v>0</v>
      </c>
      <c r="I146" s="159">
        <v>0</v>
      </c>
      <c r="J146" s="159">
        <f t="shared" si="9"/>
        <v>0</v>
      </c>
      <c r="K146" s="159"/>
      <c r="L146" s="159">
        <f t="shared" ref="L146:L210" si="11">SUM(C146-F146-J146)</f>
        <v>5.6843418860808015E-14</v>
      </c>
      <c r="M146" s="159">
        <f t="shared" si="10"/>
        <v>5.6843418860808015E-14</v>
      </c>
      <c r="N146" s="230"/>
    </row>
    <row r="147" spans="1:14" s="48" customFormat="1" ht="17.649999999999999" customHeight="1" x14ac:dyDescent="0.25">
      <c r="A147" s="278">
        <v>159</v>
      </c>
      <c r="B147" s="275" t="s">
        <v>890</v>
      </c>
      <c r="C147" s="159">
        <v>76.759991438887468</v>
      </c>
      <c r="D147" s="159">
        <v>76.759991438887468</v>
      </c>
      <c r="E147" s="159">
        <v>0</v>
      </c>
      <c r="F147" s="159">
        <f t="shared" si="8"/>
        <v>76.759991438887468</v>
      </c>
      <c r="G147" s="159"/>
      <c r="H147" s="159">
        <v>0</v>
      </c>
      <c r="I147" s="159">
        <v>0</v>
      </c>
      <c r="J147" s="159">
        <f t="shared" si="9"/>
        <v>0</v>
      </c>
      <c r="K147" s="159"/>
      <c r="L147" s="159">
        <f t="shared" si="11"/>
        <v>0</v>
      </c>
      <c r="M147" s="159">
        <f t="shared" si="10"/>
        <v>0</v>
      </c>
      <c r="N147" s="230"/>
    </row>
    <row r="148" spans="1:14" s="48" customFormat="1" ht="17.649999999999999" customHeight="1" x14ac:dyDescent="0.25">
      <c r="A148" s="278">
        <v>160</v>
      </c>
      <c r="B148" s="275" t="s">
        <v>891</v>
      </c>
      <c r="C148" s="159">
        <v>18.523120189688889</v>
      </c>
      <c r="D148" s="159">
        <v>18.523120189688889</v>
      </c>
      <c r="E148" s="159">
        <v>0</v>
      </c>
      <c r="F148" s="159">
        <f t="shared" si="8"/>
        <v>18.523120189688889</v>
      </c>
      <c r="G148" s="159"/>
      <c r="H148" s="159">
        <v>0</v>
      </c>
      <c r="I148" s="159">
        <v>0</v>
      </c>
      <c r="J148" s="159">
        <f t="shared" si="9"/>
        <v>0</v>
      </c>
      <c r="K148" s="159"/>
      <c r="L148" s="159">
        <f t="shared" si="11"/>
        <v>0</v>
      </c>
      <c r="M148" s="159">
        <f t="shared" si="10"/>
        <v>0</v>
      </c>
      <c r="N148" s="230"/>
    </row>
    <row r="149" spans="1:14" s="48" customFormat="1" ht="17.649999999999999" customHeight="1" x14ac:dyDescent="0.25">
      <c r="A149" s="278">
        <v>161</v>
      </c>
      <c r="B149" s="275" t="s">
        <v>892</v>
      </c>
      <c r="C149" s="159">
        <v>72.129199999999969</v>
      </c>
      <c r="D149" s="159">
        <v>72.129199999999997</v>
      </c>
      <c r="E149" s="159">
        <v>0</v>
      </c>
      <c r="F149" s="159">
        <f t="shared" si="8"/>
        <v>72.129199999999997</v>
      </c>
      <c r="G149" s="159"/>
      <c r="H149" s="159">
        <v>0</v>
      </c>
      <c r="I149" s="159">
        <v>0</v>
      </c>
      <c r="J149" s="159">
        <f t="shared" si="9"/>
        <v>0</v>
      </c>
      <c r="K149" s="159"/>
      <c r="L149" s="159">
        <f t="shared" si="11"/>
        <v>-2.8421709430404007E-14</v>
      </c>
      <c r="M149" s="159">
        <f t="shared" si="10"/>
        <v>-2.8421709430404007E-14</v>
      </c>
      <c r="N149" s="230"/>
    </row>
    <row r="150" spans="1:14" s="48" customFormat="1" ht="17.649999999999999" customHeight="1" x14ac:dyDescent="0.25">
      <c r="A150" s="278">
        <v>162</v>
      </c>
      <c r="B150" s="275" t="s">
        <v>893</v>
      </c>
      <c r="C150" s="159">
        <v>32.351439999999997</v>
      </c>
      <c r="D150" s="159">
        <v>32.351439999999997</v>
      </c>
      <c r="E150" s="159">
        <v>0</v>
      </c>
      <c r="F150" s="159">
        <f t="shared" si="8"/>
        <v>32.351439999999997</v>
      </c>
      <c r="G150" s="159"/>
      <c r="H150" s="159">
        <v>0</v>
      </c>
      <c r="I150" s="159">
        <v>0</v>
      </c>
      <c r="J150" s="159">
        <f t="shared" si="9"/>
        <v>0</v>
      </c>
      <c r="K150" s="159"/>
      <c r="L150" s="159">
        <f t="shared" si="11"/>
        <v>0</v>
      </c>
      <c r="M150" s="159">
        <f t="shared" si="10"/>
        <v>0</v>
      </c>
      <c r="N150" s="230"/>
    </row>
    <row r="151" spans="1:14" s="48" customFormat="1" ht="17.649999999999999" customHeight="1" x14ac:dyDescent="0.25">
      <c r="A151" s="278">
        <v>163</v>
      </c>
      <c r="B151" s="275" t="s">
        <v>894</v>
      </c>
      <c r="C151" s="159">
        <v>267.05872644878821</v>
      </c>
      <c r="D151" s="159">
        <v>267.05872644878821</v>
      </c>
      <c r="E151" s="159">
        <v>0</v>
      </c>
      <c r="F151" s="159">
        <f t="shared" si="8"/>
        <v>267.05872644878821</v>
      </c>
      <c r="G151" s="159"/>
      <c r="H151" s="159">
        <v>0</v>
      </c>
      <c r="I151" s="159">
        <v>0</v>
      </c>
      <c r="J151" s="159">
        <f t="shared" si="9"/>
        <v>0</v>
      </c>
      <c r="K151" s="159"/>
      <c r="L151" s="159">
        <f t="shared" si="11"/>
        <v>0</v>
      </c>
      <c r="M151" s="159">
        <f t="shared" si="10"/>
        <v>0</v>
      </c>
      <c r="N151" s="230"/>
    </row>
    <row r="152" spans="1:14" s="48" customFormat="1" ht="17.649999999999999" customHeight="1" x14ac:dyDescent="0.25">
      <c r="A152" s="278">
        <v>164</v>
      </c>
      <c r="B152" s="275" t="s">
        <v>485</v>
      </c>
      <c r="C152" s="159">
        <v>666.49947603614123</v>
      </c>
      <c r="D152" s="159">
        <v>654.36294524310756</v>
      </c>
      <c r="E152" s="159">
        <v>0.6387647794268172</v>
      </c>
      <c r="F152" s="159">
        <f t="shared" si="8"/>
        <v>655.00171002253433</v>
      </c>
      <c r="G152" s="159"/>
      <c r="H152" s="159">
        <v>0.6387647794268172</v>
      </c>
      <c r="I152" s="159">
        <v>2.5550591016314099</v>
      </c>
      <c r="J152" s="159">
        <f t="shared" si="9"/>
        <v>3.1938238810582273</v>
      </c>
      <c r="K152" s="159"/>
      <c r="L152" s="159">
        <f t="shared" si="11"/>
        <v>8.3039421325486789</v>
      </c>
      <c r="M152" s="159">
        <f t="shared" si="10"/>
        <v>11.497766013606906</v>
      </c>
      <c r="N152" s="230"/>
    </row>
    <row r="153" spans="1:14" s="48" customFormat="1" ht="17.649999999999999" customHeight="1" x14ac:dyDescent="0.25">
      <c r="A153" s="278">
        <v>165</v>
      </c>
      <c r="B153" s="275" t="s">
        <v>895</v>
      </c>
      <c r="C153" s="159">
        <v>99.518595880149732</v>
      </c>
      <c r="D153" s="159">
        <v>99.518595880149761</v>
      </c>
      <c r="E153" s="159">
        <v>0</v>
      </c>
      <c r="F153" s="159">
        <f t="shared" si="8"/>
        <v>99.518595880149761</v>
      </c>
      <c r="G153" s="159"/>
      <c r="H153" s="159">
        <v>0</v>
      </c>
      <c r="I153" s="159">
        <v>0</v>
      </c>
      <c r="J153" s="159">
        <f t="shared" si="9"/>
        <v>0</v>
      </c>
      <c r="K153" s="159"/>
      <c r="L153" s="159">
        <f t="shared" si="11"/>
        <v>-2.8421709430404007E-14</v>
      </c>
      <c r="M153" s="159">
        <f t="shared" si="10"/>
        <v>-2.8421709430404007E-14</v>
      </c>
      <c r="N153" s="230"/>
    </row>
    <row r="154" spans="1:14" s="48" customFormat="1" ht="17.649999999999999" customHeight="1" x14ac:dyDescent="0.25">
      <c r="A154" s="278">
        <v>166</v>
      </c>
      <c r="B154" s="275" t="s">
        <v>486</v>
      </c>
      <c r="C154" s="159">
        <v>1035.6615575155215</v>
      </c>
      <c r="D154" s="159">
        <v>1020.4366187121154</v>
      </c>
      <c r="E154" s="159">
        <v>0.96663355513629401</v>
      </c>
      <c r="F154" s="159">
        <f t="shared" si="8"/>
        <v>1021.4032522672517</v>
      </c>
      <c r="G154" s="159"/>
      <c r="H154" s="159">
        <v>1.1783723554180703</v>
      </c>
      <c r="I154" s="159">
        <v>3.2036997550995396</v>
      </c>
      <c r="J154" s="159">
        <f t="shared" si="9"/>
        <v>4.3820721105176101</v>
      </c>
      <c r="K154" s="159"/>
      <c r="L154" s="159">
        <f t="shared" si="11"/>
        <v>9.8762331377522248</v>
      </c>
      <c r="M154" s="159">
        <f t="shared" si="10"/>
        <v>14.258305248269835</v>
      </c>
      <c r="N154" s="230"/>
    </row>
    <row r="155" spans="1:14" s="48" customFormat="1" ht="17.649999999999999" customHeight="1" x14ac:dyDescent="0.25">
      <c r="A155" s="278">
        <v>167</v>
      </c>
      <c r="B155" s="269" t="s">
        <v>487</v>
      </c>
      <c r="C155" s="159">
        <v>2460.9287146399975</v>
      </c>
      <c r="D155" s="159">
        <v>2132.8048863246167</v>
      </c>
      <c r="E155" s="159">
        <v>82.030957166331518</v>
      </c>
      <c r="F155" s="159">
        <f t="shared" si="8"/>
        <v>2214.8358434909483</v>
      </c>
      <c r="G155" s="159"/>
      <c r="H155" s="159">
        <v>82.030957166331518</v>
      </c>
      <c r="I155" s="159">
        <v>164.06191398271696</v>
      </c>
      <c r="J155" s="159">
        <f t="shared" si="9"/>
        <v>246.09287114904848</v>
      </c>
      <c r="K155" s="159"/>
      <c r="L155" s="159">
        <f t="shared" si="11"/>
        <v>7.1054273576010019E-13</v>
      </c>
      <c r="M155" s="159">
        <f t="shared" si="10"/>
        <v>246.09287114904919</v>
      </c>
      <c r="N155" s="230"/>
    </row>
    <row r="156" spans="1:14" s="48" customFormat="1" ht="17.649999999999999" customHeight="1" x14ac:dyDescent="0.25">
      <c r="A156" s="278">
        <v>168</v>
      </c>
      <c r="B156" s="275" t="s">
        <v>896</v>
      </c>
      <c r="C156" s="159">
        <v>559.3170888449016</v>
      </c>
      <c r="D156" s="159">
        <v>559.31708884490183</v>
      </c>
      <c r="E156" s="159">
        <v>0</v>
      </c>
      <c r="F156" s="159">
        <f t="shared" si="8"/>
        <v>559.31708884490183</v>
      </c>
      <c r="G156" s="159"/>
      <c r="H156" s="159">
        <v>0</v>
      </c>
      <c r="I156" s="159">
        <v>0</v>
      </c>
      <c r="J156" s="159">
        <f t="shared" si="9"/>
        <v>0</v>
      </c>
      <c r="K156" s="159"/>
      <c r="L156" s="159">
        <f t="shared" si="11"/>
        <v>-2.2737367544323206E-13</v>
      </c>
      <c r="M156" s="159">
        <f t="shared" si="10"/>
        <v>-2.2737367544323206E-13</v>
      </c>
      <c r="N156" s="230"/>
    </row>
    <row r="157" spans="1:14" s="41" customFormat="1" ht="17.649999999999999" customHeight="1" x14ac:dyDescent="0.25">
      <c r="A157" s="278">
        <v>170</v>
      </c>
      <c r="B157" s="275" t="s">
        <v>488</v>
      </c>
      <c r="C157" s="159">
        <v>1363.5457849826748</v>
      </c>
      <c r="D157" s="159">
        <v>1119.7764697320617</v>
      </c>
      <c r="E157" s="159">
        <v>15.301062828946975</v>
      </c>
      <c r="F157" s="159">
        <f t="shared" si="8"/>
        <v>1135.0775325610086</v>
      </c>
      <c r="G157" s="159"/>
      <c r="H157" s="159">
        <v>18.465981328874591</v>
      </c>
      <c r="I157" s="159">
        <v>51.296680245781872</v>
      </c>
      <c r="J157" s="159">
        <f t="shared" si="9"/>
        <v>69.762661574656462</v>
      </c>
      <c r="K157" s="159"/>
      <c r="L157" s="159">
        <f t="shared" si="11"/>
        <v>158.70559084700972</v>
      </c>
      <c r="M157" s="159">
        <f t="shared" si="10"/>
        <v>228.46825242166619</v>
      </c>
      <c r="N157" s="230"/>
    </row>
    <row r="158" spans="1:14" s="48" customFormat="1" ht="17.649999999999999" customHeight="1" x14ac:dyDescent="0.25">
      <c r="A158" s="278">
        <v>176</v>
      </c>
      <c r="B158" s="275" t="s">
        <v>489</v>
      </c>
      <c r="C158" s="159">
        <v>614.35454848494533</v>
      </c>
      <c r="D158" s="159">
        <v>582.85415245393608</v>
      </c>
      <c r="E158" s="159">
        <v>3.9375495059317625</v>
      </c>
      <c r="F158" s="159">
        <f t="shared" si="8"/>
        <v>586.79170195986785</v>
      </c>
      <c r="G158" s="159"/>
      <c r="H158" s="159">
        <v>3.9375495059317625</v>
      </c>
      <c r="I158" s="159">
        <v>7.8750990118635231</v>
      </c>
      <c r="J158" s="159">
        <f t="shared" si="9"/>
        <v>11.812648517795285</v>
      </c>
      <c r="K158" s="159"/>
      <c r="L158" s="159">
        <f t="shared" si="11"/>
        <v>15.75019800728219</v>
      </c>
      <c r="M158" s="159">
        <f t="shared" si="10"/>
        <v>27.562846525077475</v>
      </c>
      <c r="N158" s="230"/>
    </row>
    <row r="159" spans="1:14" s="48" customFormat="1" ht="17.649999999999999" customHeight="1" x14ac:dyDescent="0.25">
      <c r="A159" s="278">
        <v>177</v>
      </c>
      <c r="B159" s="275" t="s">
        <v>490</v>
      </c>
      <c r="C159" s="159">
        <v>21.089198532767057</v>
      </c>
      <c r="D159" s="159">
        <v>20.217265797426005</v>
      </c>
      <c r="E159" s="159">
        <v>5.5359132162162164E-2</v>
      </c>
      <c r="F159" s="159">
        <f t="shared" si="8"/>
        <v>20.272624929588169</v>
      </c>
      <c r="G159" s="159"/>
      <c r="H159" s="159">
        <v>6.7485429240669234E-2</v>
      </c>
      <c r="I159" s="159">
        <v>0.18347600559845556</v>
      </c>
      <c r="J159" s="159">
        <f t="shared" si="9"/>
        <v>0.25096143483912481</v>
      </c>
      <c r="K159" s="159"/>
      <c r="L159" s="159">
        <f t="shared" si="11"/>
        <v>0.56561216833976335</v>
      </c>
      <c r="M159" s="159">
        <f t="shared" si="10"/>
        <v>0.81657360317888816</v>
      </c>
      <c r="N159" s="230"/>
    </row>
    <row r="160" spans="1:14" s="48" customFormat="1" ht="17.649999999999999" customHeight="1" x14ac:dyDescent="0.25">
      <c r="A160" s="278">
        <v>181</v>
      </c>
      <c r="B160" s="275" t="s">
        <v>491</v>
      </c>
      <c r="C160" s="159">
        <v>11003.885746699998</v>
      </c>
      <c r="D160" s="159">
        <v>7864.6271499329605</v>
      </c>
      <c r="E160" s="159">
        <v>233.14530960160002</v>
      </c>
      <c r="F160" s="159">
        <f t="shared" si="8"/>
        <v>8097.7724595345608</v>
      </c>
      <c r="G160" s="159"/>
      <c r="H160" s="159">
        <v>233.14530960160002</v>
      </c>
      <c r="I160" s="159">
        <v>466.29061920320004</v>
      </c>
      <c r="J160" s="159">
        <f t="shared" si="9"/>
        <v>699.43592880480003</v>
      </c>
      <c r="K160" s="159"/>
      <c r="L160" s="159">
        <f t="shared" si="11"/>
        <v>2206.6773583606373</v>
      </c>
      <c r="M160" s="159">
        <f t="shared" si="10"/>
        <v>2906.1132871654372</v>
      </c>
      <c r="N160" s="230"/>
    </row>
    <row r="161" spans="1:14" s="48" customFormat="1" ht="17.649999999999999" customHeight="1" x14ac:dyDescent="0.25">
      <c r="A161" s="278">
        <v>182</v>
      </c>
      <c r="B161" s="275" t="s">
        <v>897</v>
      </c>
      <c r="C161" s="159">
        <v>545.45039999999983</v>
      </c>
      <c r="D161" s="159">
        <v>545.45040000000006</v>
      </c>
      <c r="E161" s="159">
        <v>0</v>
      </c>
      <c r="F161" s="159">
        <f t="shared" si="8"/>
        <v>545.45040000000006</v>
      </c>
      <c r="G161" s="159"/>
      <c r="H161" s="159">
        <v>0</v>
      </c>
      <c r="I161" s="159">
        <v>0</v>
      </c>
      <c r="J161" s="159">
        <f t="shared" si="9"/>
        <v>0</v>
      </c>
      <c r="K161" s="159"/>
      <c r="L161" s="159">
        <f t="shared" si="11"/>
        <v>-2.2737367544323206E-13</v>
      </c>
      <c r="M161" s="159">
        <f t="shared" si="10"/>
        <v>-2.2737367544323206E-13</v>
      </c>
      <c r="N161" s="230"/>
    </row>
    <row r="162" spans="1:14" s="48" customFormat="1" ht="17.649999999999999" customHeight="1" x14ac:dyDescent="0.25">
      <c r="A162" s="278">
        <v>183</v>
      </c>
      <c r="B162" s="275" t="s">
        <v>898</v>
      </c>
      <c r="C162" s="159">
        <v>98.249359999999996</v>
      </c>
      <c r="D162" s="159">
        <v>98.249359999999996</v>
      </c>
      <c r="E162" s="159">
        <v>0</v>
      </c>
      <c r="F162" s="159">
        <f t="shared" si="8"/>
        <v>98.249359999999996</v>
      </c>
      <c r="G162" s="159"/>
      <c r="H162" s="159">
        <v>0</v>
      </c>
      <c r="I162" s="159">
        <v>0</v>
      </c>
      <c r="J162" s="159">
        <f t="shared" si="9"/>
        <v>0</v>
      </c>
      <c r="K162" s="159"/>
      <c r="L162" s="159">
        <f t="shared" si="11"/>
        <v>0</v>
      </c>
      <c r="M162" s="159">
        <f t="shared" si="10"/>
        <v>0</v>
      </c>
      <c r="N162" s="230"/>
    </row>
    <row r="163" spans="1:14" s="48" customFormat="1" ht="17.649999999999999" customHeight="1" x14ac:dyDescent="0.25">
      <c r="A163" s="278">
        <v>185</v>
      </c>
      <c r="B163" s="275" t="s">
        <v>492</v>
      </c>
      <c r="C163" s="159">
        <v>396.08040964611183</v>
      </c>
      <c r="D163" s="159">
        <v>378.5890404950834</v>
      </c>
      <c r="E163" s="159">
        <v>0.92059837044723702</v>
      </c>
      <c r="F163" s="159">
        <f t="shared" si="8"/>
        <v>379.50963886553063</v>
      </c>
      <c r="G163" s="159"/>
      <c r="H163" s="159">
        <v>0.92059837044723702</v>
      </c>
      <c r="I163" s="159">
        <v>3.6823935139406663</v>
      </c>
      <c r="J163" s="159">
        <f t="shared" si="9"/>
        <v>4.6029918843879036</v>
      </c>
      <c r="K163" s="159"/>
      <c r="L163" s="159">
        <f t="shared" si="11"/>
        <v>11.967778896193295</v>
      </c>
      <c r="M163" s="159">
        <f t="shared" si="10"/>
        <v>16.570770780581199</v>
      </c>
      <c r="N163" s="230"/>
    </row>
    <row r="164" spans="1:14" s="48" customFormat="1" ht="17.649999999999999" customHeight="1" x14ac:dyDescent="0.25">
      <c r="A164" s="278">
        <v>189</v>
      </c>
      <c r="B164" s="275" t="s">
        <v>493</v>
      </c>
      <c r="C164" s="159">
        <v>273.92012660449251</v>
      </c>
      <c r="D164" s="159">
        <v>228.11438884073553</v>
      </c>
      <c r="E164" s="159">
        <v>2.9082129077766155</v>
      </c>
      <c r="F164" s="159">
        <f t="shared" si="8"/>
        <v>231.02260174851216</v>
      </c>
      <c r="G164" s="159"/>
      <c r="H164" s="159">
        <v>3.5452499860049018</v>
      </c>
      <c r="I164" s="159">
        <v>9.6386484181917531</v>
      </c>
      <c r="J164" s="159">
        <f t="shared" si="9"/>
        <v>13.183898404196654</v>
      </c>
      <c r="K164" s="159"/>
      <c r="L164" s="159">
        <f t="shared" si="11"/>
        <v>29.713626451783696</v>
      </c>
      <c r="M164" s="159">
        <f t="shared" si="10"/>
        <v>42.89752485598035</v>
      </c>
      <c r="N164" s="230"/>
    </row>
    <row r="165" spans="1:14" s="48" customFormat="1" ht="17.649999999999999" customHeight="1" x14ac:dyDescent="0.25">
      <c r="A165" s="278">
        <v>190</v>
      </c>
      <c r="B165" s="275" t="s">
        <v>494</v>
      </c>
      <c r="C165" s="159">
        <v>841.33793692319773</v>
      </c>
      <c r="D165" s="159">
        <v>707.97355393354951</v>
      </c>
      <c r="E165" s="159">
        <v>4.2655432578668337</v>
      </c>
      <c r="F165" s="159">
        <f t="shared" si="8"/>
        <v>712.23909719141636</v>
      </c>
      <c r="G165" s="159"/>
      <c r="H165" s="159">
        <v>8.4610770111077969</v>
      </c>
      <c r="I165" s="159">
        <v>15.546653793019589</v>
      </c>
      <c r="J165" s="159">
        <f t="shared" si="9"/>
        <v>24.007730804127384</v>
      </c>
      <c r="K165" s="159"/>
      <c r="L165" s="159">
        <f t="shared" si="11"/>
        <v>105.09110892765398</v>
      </c>
      <c r="M165" s="159">
        <f t="shared" si="10"/>
        <v>129.09883973178137</v>
      </c>
      <c r="N165" s="230"/>
    </row>
    <row r="166" spans="1:14" s="48" customFormat="1" ht="17.649999999999999" customHeight="1" x14ac:dyDescent="0.25">
      <c r="A166" s="278">
        <v>191</v>
      </c>
      <c r="B166" s="275" t="s">
        <v>495</v>
      </c>
      <c r="C166" s="159">
        <v>93.452098636160002</v>
      </c>
      <c r="D166" s="159">
        <v>86.671098948738944</v>
      </c>
      <c r="E166" s="159">
        <v>1.6952484211053447</v>
      </c>
      <c r="F166" s="159">
        <f t="shared" si="8"/>
        <v>88.366347369844291</v>
      </c>
      <c r="G166" s="159"/>
      <c r="H166" s="159">
        <v>1.6952484211053447</v>
      </c>
      <c r="I166" s="159">
        <v>3.3905028452103365</v>
      </c>
      <c r="J166" s="159">
        <f t="shared" si="9"/>
        <v>5.0857512663156808</v>
      </c>
      <c r="K166" s="159"/>
      <c r="L166" s="159">
        <f t="shared" si="11"/>
        <v>3.0198066269804258E-14</v>
      </c>
      <c r="M166" s="159">
        <f t="shared" si="10"/>
        <v>5.085751266315711</v>
      </c>
      <c r="N166" s="230"/>
    </row>
    <row r="167" spans="1:14" s="48" customFormat="1" ht="17.649999999999999" customHeight="1" x14ac:dyDescent="0.25">
      <c r="A167" s="278">
        <v>192</v>
      </c>
      <c r="B167" s="275" t="s">
        <v>496</v>
      </c>
      <c r="C167" s="159">
        <v>659.95702578677776</v>
      </c>
      <c r="D167" s="159">
        <v>622.17656692809635</v>
      </c>
      <c r="E167" s="159">
        <v>3.1533497829880237</v>
      </c>
      <c r="F167" s="159">
        <f t="shared" si="8"/>
        <v>625.32991671108437</v>
      </c>
      <c r="G167" s="159"/>
      <c r="H167" s="159">
        <v>3.1609773656140345</v>
      </c>
      <c r="I167" s="159">
        <v>9.6535169084385686</v>
      </c>
      <c r="J167" s="159">
        <f t="shared" si="9"/>
        <v>12.814494274052603</v>
      </c>
      <c r="K167" s="159"/>
      <c r="L167" s="159">
        <f t="shared" si="11"/>
        <v>21.812614801640795</v>
      </c>
      <c r="M167" s="159">
        <f t="shared" si="10"/>
        <v>34.627109075693397</v>
      </c>
      <c r="N167" s="230"/>
    </row>
    <row r="168" spans="1:14" s="48" customFormat="1" ht="17.649999999999999" customHeight="1" x14ac:dyDescent="0.25">
      <c r="A168" s="278">
        <v>193</v>
      </c>
      <c r="B168" s="275" t="s">
        <v>899</v>
      </c>
      <c r="C168" s="159">
        <v>64.986477580513608</v>
      </c>
      <c r="D168" s="159">
        <v>64.986477580513608</v>
      </c>
      <c r="E168" s="159">
        <v>0</v>
      </c>
      <c r="F168" s="159">
        <f t="shared" si="8"/>
        <v>64.986477580513608</v>
      </c>
      <c r="G168" s="159"/>
      <c r="H168" s="159">
        <v>0</v>
      </c>
      <c r="I168" s="159">
        <v>0</v>
      </c>
      <c r="J168" s="159">
        <f t="shared" si="9"/>
        <v>0</v>
      </c>
      <c r="K168" s="159"/>
      <c r="L168" s="159">
        <f t="shared" si="11"/>
        <v>0</v>
      </c>
      <c r="M168" s="159">
        <f t="shared" si="10"/>
        <v>0</v>
      </c>
      <c r="N168" s="230"/>
    </row>
    <row r="169" spans="1:14" s="48" customFormat="1" ht="17.649999999999999" customHeight="1" x14ac:dyDescent="0.25">
      <c r="A169" s="278">
        <v>194</v>
      </c>
      <c r="B169" s="275" t="s">
        <v>497</v>
      </c>
      <c r="C169" s="159">
        <v>669.45943938292828</v>
      </c>
      <c r="D169" s="159">
        <v>644.35310552214116</v>
      </c>
      <c r="E169" s="159">
        <v>1.4922428174637867</v>
      </c>
      <c r="F169" s="159">
        <f t="shared" si="8"/>
        <v>645.84534833960493</v>
      </c>
      <c r="G169" s="159"/>
      <c r="H169" s="159">
        <v>1.7110717384411089</v>
      </c>
      <c r="I169" s="159">
        <v>5.283941584096552</v>
      </c>
      <c r="J169" s="159">
        <f t="shared" si="9"/>
        <v>6.9950133225376607</v>
      </c>
      <c r="K169" s="159"/>
      <c r="L169" s="159">
        <f t="shared" si="11"/>
        <v>16.619077720785697</v>
      </c>
      <c r="M169" s="159">
        <f t="shared" si="10"/>
        <v>23.614091043323356</v>
      </c>
      <c r="N169" s="230"/>
    </row>
    <row r="170" spans="1:14" s="41" customFormat="1" ht="17.649999999999999" customHeight="1" x14ac:dyDescent="0.25">
      <c r="A170" s="278">
        <v>195</v>
      </c>
      <c r="B170" s="275" t="s">
        <v>498</v>
      </c>
      <c r="C170" s="159">
        <v>1651.7418322135472</v>
      </c>
      <c r="D170" s="159">
        <v>1533.9918260908801</v>
      </c>
      <c r="E170" s="159">
        <v>7.2839837358674275</v>
      </c>
      <c r="F170" s="159">
        <f t="shared" si="8"/>
        <v>1541.2758098267475</v>
      </c>
      <c r="G170" s="159"/>
      <c r="H170" s="159">
        <v>8.6756917564019513</v>
      </c>
      <c r="I170" s="159">
        <v>24.779283912788099</v>
      </c>
      <c r="J170" s="159">
        <f t="shared" si="9"/>
        <v>33.454975669190048</v>
      </c>
      <c r="K170" s="159"/>
      <c r="L170" s="159">
        <f t="shared" si="11"/>
        <v>77.011046717609702</v>
      </c>
      <c r="M170" s="159">
        <f t="shared" si="10"/>
        <v>110.46602238679975</v>
      </c>
      <c r="N170" s="230"/>
    </row>
    <row r="171" spans="1:14" s="48" customFormat="1" ht="17.649999999999999" customHeight="1" x14ac:dyDescent="0.25">
      <c r="A171" s="278">
        <v>197</v>
      </c>
      <c r="B171" s="275" t="s">
        <v>499</v>
      </c>
      <c r="C171" s="159">
        <v>271.70932083453124</v>
      </c>
      <c r="D171" s="159">
        <v>246.59365441699478</v>
      </c>
      <c r="E171" s="159">
        <v>1.5945972842957732</v>
      </c>
      <c r="F171" s="159">
        <f t="shared" si="8"/>
        <v>248.18825170129057</v>
      </c>
      <c r="G171" s="159"/>
      <c r="H171" s="159">
        <v>1.9438900088204527</v>
      </c>
      <c r="I171" s="159">
        <v>5.2849510125631642</v>
      </c>
      <c r="J171" s="159">
        <f t="shared" si="9"/>
        <v>7.2288410213836167</v>
      </c>
      <c r="K171" s="159"/>
      <c r="L171" s="159">
        <f t="shared" si="11"/>
        <v>16.292228111857057</v>
      </c>
      <c r="M171" s="159">
        <f t="shared" si="10"/>
        <v>23.521069133240672</v>
      </c>
      <c r="N171" s="230"/>
    </row>
    <row r="172" spans="1:14" s="41" customFormat="1" ht="17.649999999999999" customHeight="1" x14ac:dyDescent="0.25">
      <c r="A172" s="278">
        <v>198</v>
      </c>
      <c r="B172" s="275" t="s">
        <v>500</v>
      </c>
      <c r="C172" s="159">
        <v>342.7696403947939</v>
      </c>
      <c r="D172" s="159">
        <v>307.36760606444511</v>
      </c>
      <c r="E172" s="159">
        <v>3.7782218257724329</v>
      </c>
      <c r="F172" s="159">
        <f t="shared" si="8"/>
        <v>311.14582789021756</v>
      </c>
      <c r="G172" s="159"/>
      <c r="H172" s="159">
        <v>3.9245156939554136</v>
      </c>
      <c r="I172" s="159">
        <v>8.4342070018885931</v>
      </c>
      <c r="J172" s="159">
        <f t="shared" si="9"/>
        <v>12.358722695844007</v>
      </c>
      <c r="K172" s="159"/>
      <c r="L172" s="159">
        <f t="shared" si="11"/>
        <v>19.265089808732327</v>
      </c>
      <c r="M172" s="159">
        <f t="shared" si="10"/>
        <v>31.623812504576335</v>
      </c>
      <c r="N172" s="230"/>
    </row>
    <row r="173" spans="1:14" s="41" customFormat="1" ht="17.649999999999999" customHeight="1" x14ac:dyDescent="0.25">
      <c r="A173" s="278">
        <v>199</v>
      </c>
      <c r="B173" s="275" t="s">
        <v>501</v>
      </c>
      <c r="C173" s="159">
        <v>264.5835861331048</v>
      </c>
      <c r="D173" s="159">
        <v>244.22949948601345</v>
      </c>
      <c r="E173" s="159">
        <v>3.3382652705094205</v>
      </c>
      <c r="F173" s="159">
        <f t="shared" si="8"/>
        <v>247.56776475652288</v>
      </c>
      <c r="G173" s="159"/>
      <c r="H173" s="159">
        <v>3.4687755990925897</v>
      </c>
      <c r="I173" s="159">
        <v>7.459591871431515</v>
      </c>
      <c r="J173" s="159">
        <f t="shared" si="9"/>
        <v>10.928367470524105</v>
      </c>
      <c r="K173" s="159"/>
      <c r="L173" s="159">
        <f t="shared" si="11"/>
        <v>6.0874539060578208</v>
      </c>
      <c r="M173" s="159">
        <f t="shared" si="10"/>
        <v>17.015821376581926</v>
      </c>
      <c r="N173" s="230"/>
    </row>
    <row r="174" spans="1:14" s="48" customFormat="1" ht="17.649999999999999" customHeight="1" x14ac:dyDescent="0.25">
      <c r="A174" s="278">
        <v>200</v>
      </c>
      <c r="B174" s="275" t="s">
        <v>502</v>
      </c>
      <c r="C174" s="159">
        <v>1191.5060725559551</v>
      </c>
      <c r="D174" s="159">
        <v>1077.2382443076383</v>
      </c>
      <c r="E174" s="159">
        <v>11.680511885224295</v>
      </c>
      <c r="F174" s="159">
        <f t="shared" si="8"/>
        <v>1088.9187561928627</v>
      </c>
      <c r="G174" s="159"/>
      <c r="H174" s="159">
        <v>12.269042102337842</v>
      </c>
      <c r="I174" s="159">
        <v>26.892204879057772</v>
      </c>
      <c r="J174" s="159">
        <f t="shared" si="9"/>
        <v>39.161246981395614</v>
      </c>
      <c r="K174" s="159"/>
      <c r="L174" s="159">
        <f t="shared" si="11"/>
        <v>63.426069381696827</v>
      </c>
      <c r="M174" s="159">
        <f t="shared" si="10"/>
        <v>102.58731636309244</v>
      </c>
      <c r="N174" s="230"/>
    </row>
    <row r="175" spans="1:14" s="48" customFormat="1" ht="17.649999999999999" customHeight="1" x14ac:dyDescent="0.25">
      <c r="A175" s="278">
        <v>201</v>
      </c>
      <c r="B175" s="275" t="s">
        <v>503</v>
      </c>
      <c r="C175" s="159">
        <v>1509.7437306264044</v>
      </c>
      <c r="D175" s="159">
        <v>1131.865633784749</v>
      </c>
      <c r="E175" s="159">
        <v>23.991534734464047</v>
      </c>
      <c r="F175" s="159">
        <f t="shared" si="8"/>
        <v>1155.857168519213</v>
      </c>
      <c r="G175" s="159"/>
      <c r="H175" s="159">
        <v>29.246823345861603</v>
      </c>
      <c r="I175" s="159">
        <v>79.514800834599711</v>
      </c>
      <c r="J175" s="159">
        <f t="shared" si="9"/>
        <v>108.76162418046131</v>
      </c>
      <c r="K175" s="159"/>
      <c r="L175" s="159">
        <f t="shared" si="11"/>
        <v>245.12493792673007</v>
      </c>
      <c r="M175" s="159">
        <f t="shared" si="10"/>
        <v>353.88656210719137</v>
      </c>
      <c r="N175" s="230"/>
    </row>
    <row r="176" spans="1:14" s="48" customFormat="1" ht="17.649999999999999" customHeight="1" x14ac:dyDescent="0.25">
      <c r="A176" s="278">
        <v>202</v>
      </c>
      <c r="B176" s="275" t="s">
        <v>504</v>
      </c>
      <c r="C176" s="159">
        <v>2237.5785664541559</v>
      </c>
      <c r="D176" s="159">
        <v>2011.4035208412156</v>
      </c>
      <c r="E176" s="159">
        <v>20.336166426589614</v>
      </c>
      <c r="F176" s="159">
        <f t="shared" si="8"/>
        <v>2031.7396872678053</v>
      </c>
      <c r="G176" s="159"/>
      <c r="H176" s="159">
        <v>20.336166426589614</v>
      </c>
      <c r="I176" s="159">
        <v>52.516849751992261</v>
      </c>
      <c r="J176" s="159">
        <f t="shared" si="9"/>
        <v>72.853016178581868</v>
      </c>
      <c r="K176" s="159"/>
      <c r="L176" s="159">
        <f t="shared" si="11"/>
        <v>132.98586300776873</v>
      </c>
      <c r="M176" s="159">
        <f t="shared" si="10"/>
        <v>205.8388791863506</v>
      </c>
      <c r="N176" s="230"/>
    </row>
    <row r="177" spans="1:14" s="41" customFormat="1" ht="17.649999999999999" customHeight="1" x14ac:dyDescent="0.25">
      <c r="A177" s="278">
        <v>203</v>
      </c>
      <c r="B177" s="275" t="s">
        <v>505</v>
      </c>
      <c r="C177" s="159">
        <v>629.44324455842172</v>
      </c>
      <c r="D177" s="159">
        <v>598.50034402708366</v>
      </c>
      <c r="E177" s="159">
        <v>7.7357250462654719</v>
      </c>
      <c r="F177" s="159">
        <f t="shared" si="8"/>
        <v>606.23606907334909</v>
      </c>
      <c r="G177" s="159"/>
      <c r="H177" s="159">
        <v>7.7357250462654719</v>
      </c>
      <c r="I177" s="159">
        <v>15.471450438806821</v>
      </c>
      <c r="J177" s="159">
        <f t="shared" si="9"/>
        <v>23.207175485072291</v>
      </c>
      <c r="K177" s="159"/>
      <c r="L177" s="159">
        <f t="shared" si="11"/>
        <v>3.4816594052244909E-13</v>
      </c>
      <c r="M177" s="159">
        <f t="shared" si="10"/>
        <v>23.207175485072639</v>
      </c>
      <c r="N177" s="230"/>
    </row>
    <row r="178" spans="1:14" s="41" customFormat="1" ht="17.649999999999999" customHeight="1" x14ac:dyDescent="0.25">
      <c r="A178" s="278">
        <v>204</v>
      </c>
      <c r="B178" s="275" t="s">
        <v>506</v>
      </c>
      <c r="C178" s="159">
        <v>1817.8003548641909</v>
      </c>
      <c r="D178" s="159">
        <v>1787.1989933688778</v>
      </c>
      <c r="E178" s="159">
        <v>1.9428848469093363</v>
      </c>
      <c r="F178" s="159">
        <f t="shared" si="8"/>
        <v>1789.1418782157871</v>
      </c>
      <c r="G178" s="159"/>
      <c r="H178" s="159">
        <v>2.3684691505474005</v>
      </c>
      <c r="I178" s="159">
        <v>6.4392755167017404</v>
      </c>
      <c r="J178" s="159">
        <f t="shared" si="9"/>
        <v>8.8077446672491408</v>
      </c>
      <c r="K178" s="159"/>
      <c r="L178" s="159">
        <f t="shared" si="11"/>
        <v>19.850731981154709</v>
      </c>
      <c r="M178" s="159">
        <f t="shared" si="10"/>
        <v>28.658476648403848</v>
      </c>
      <c r="N178" s="230"/>
    </row>
    <row r="179" spans="1:14" s="48" customFormat="1" ht="17.649999999999999" customHeight="1" x14ac:dyDescent="0.25">
      <c r="A179" s="278">
        <v>205</v>
      </c>
      <c r="B179" s="275" t="s">
        <v>507</v>
      </c>
      <c r="C179" s="159">
        <v>1988.9569005428382</v>
      </c>
      <c r="D179" s="159">
        <v>1937.6203524602367</v>
      </c>
      <c r="E179" s="159">
        <v>3.2593647975236371</v>
      </c>
      <c r="F179" s="159">
        <f t="shared" si="8"/>
        <v>1940.8797172577604</v>
      </c>
      <c r="G179" s="159"/>
      <c r="H179" s="159">
        <v>3.9733209048222395</v>
      </c>
      <c r="I179" s="159">
        <v>10.802466243512951</v>
      </c>
      <c r="J179" s="159">
        <f t="shared" si="9"/>
        <v>14.775787148335191</v>
      </c>
      <c r="K179" s="159"/>
      <c r="L179" s="159">
        <f t="shared" si="11"/>
        <v>33.301396136742618</v>
      </c>
      <c r="M179" s="159">
        <f t="shared" si="10"/>
        <v>48.077183285077808</v>
      </c>
      <c r="N179" s="230"/>
    </row>
    <row r="180" spans="1:14" s="48" customFormat="1" ht="15" x14ac:dyDescent="0.25">
      <c r="A180" s="278">
        <v>206</v>
      </c>
      <c r="B180" s="275" t="s">
        <v>900</v>
      </c>
      <c r="C180" s="159">
        <v>719.37940357305979</v>
      </c>
      <c r="D180" s="159">
        <v>719.3794035730599</v>
      </c>
      <c r="E180" s="159">
        <v>0</v>
      </c>
      <c r="F180" s="159">
        <f t="shared" si="8"/>
        <v>719.3794035730599</v>
      </c>
      <c r="G180" s="159"/>
      <c r="H180" s="159">
        <v>0</v>
      </c>
      <c r="I180" s="159">
        <v>0</v>
      </c>
      <c r="J180" s="159">
        <f t="shared" si="9"/>
        <v>0</v>
      </c>
      <c r="K180" s="159"/>
      <c r="L180" s="159">
        <f t="shared" si="11"/>
        <v>-1.1368683772161603E-13</v>
      </c>
      <c r="M180" s="159">
        <f t="shared" si="10"/>
        <v>-1.1368683772161603E-13</v>
      </c>
      <c r="N180" s="230"/>
    </row>
    <row r="181" spans="1:14" s="41" customFormat="1" ht="17.649999999999999" customHeight="1" x14ac:dyDescent="0.25">
      <c r="A181" s="278">
        <v>207</v>
      </c>
      <c r="B181" s="275" t="s">
        <v>508</v>
      </c>
      <c r="C181" s="159">
        <v>818.38479656229777</v>
      </c>
      <c r="D181" s="159">
        <v>791.49315621608594</v>
      </c>
      <c r="E181" s="159">
        <v>2.6646374959165797</v>
      </c>
      <c r="F181" s="159">
        <f t="shared" si="8"/>
        <v>794.15779371200256</v>
      </c>
      <c r="G181" s="159"/>
      <c r="H181" s="159">
        <v>2.9672482892498779</v>
      </c>
      <c r="I181" s="159">
        <v>7.1449357355985992</v>
      </c>
      <c r="J181" s="159">
        <f t="shared" si="9"/>
        <v>10.112184024848478</v>
      </c>
      <c r="K181" s="159"/>
      <c r="L181" s="159">
        <f t="shared" si="11"/>
        <v>14.114818825446729</v>
      </c>
      <c r="M181" s="159">
        <f t="shared" si="10"/>
        <v>24.227002850295207</v>
      </c>
      <c r="N181" s="230"/>
    </row>
    <row r="182" spans="1:14" s="48" customFormat="1" ht="17.649999999999999" customHeight="1" x14ac:dyDescent="0.25">
      <c r="A182" s="278">
        <v>208</v>
      </c>
      <c r="B182" s="275" t="s">
        <v>509</v>
      </c>
      <c r="C182" s="159">
        <v>160.31948954384001</v>
      </c>
      <c r="D182" s="159">
        <v>138.94355998295339</v>
      </c>
      <c r="E182" s="159">
        <v>5.3439830455816919</v>
      </c>
      <c r="F182" s="159">
        <f t="shared" si="8"/>
        <v>144.28754302853508</v>
      </c>
      <c r="G182" s="159"/>
      <c r="H182" s="159">
        <v>5.3439830455816919</v>
      </c>
      <c r="I182" s="159">
        <v>10.687963469723181</v>
      </c>
      <c r="J182" s="159">
        <f t="shared" si="9"/>
        <v>16.031946515304874</v>
      </c>
      <c r="K182" s="159"/>
      <c r="L182" s="159">
        <f t="shared" si="11"/>
        <v>4.9737991503207013E-14</v>
      </c>
      <c r="M182" s="159">
        <f t="shared" si="10"/>
        <v>16.031946515304924</v>
      </c>
      <c r="N182" s="230"/>
    </row>
    <row r="183" spans="1:14" s="48" customFormat="1" ht="17.649999999999999" customHeight="1" x14ac:dyDescent="0.25">
      <c r="A183" s="278">
        <v>210</v>
      </c>
      <c r="B183" s="275" t="s">
        <v>510</v>
      </c>
      <c r="C183" s="159">
        <v>2359.5464431948772</v>
      </c>
      <c r="D183" s="159">
        <v>2280.722327435235</v>
      </c>
      <c r="E183" s="159">
        <v>5.0045544615676256</v>
      </c>
      <c r="F183" s="159">
        <f t="shared" si="8"/>
        <v>2285.7268818968028</v>
      </c>
      <c r="G183" s="159"/>
      <c r="H183" s="159">
        <v>6.1007901536668241</v>
      </c>
      <c r="I183" s="159">
        <v>16.586523352617224</v>
      </c>
      <c r="J183" s="159">
        <f t="shared" si="9"/>
        <v>22.687313506284049</v>
      </c>
      <c r="K183" s="159"/>
      <c r="L183" s="159">
        <f t="shared" si="11"/>
        <v>51.132247791790356</v>
      </c>
      <c r="M183" s="159">
        <f t="shared" si="10"/>
        <v>73.819561298074404</v>
      </c>
      <c r="N183" s="230"/>
    </row>
    <row r="184" spans="1:14" s="48" customFormat="1" ht="17.649999999999999" customHeight="1" x14ac:dyDescent="0.25">
      <c r="A184" s="278">
        <v>211</v>
      </c>
      <c r="B184" s="275" t="s">
        <v>511</v>
      </c>
      <c r="C184" s="159">
        <v>3113.6202851427242</v>
      </c>
      <c r="D184" s="159">
        <v>2953.8816559582051</v>
      </c>
      <c r="E184" s="159">
        <v>9.784594716463328</v>
      </c>
      <c r="F184" s="159">
        <f t="shared" si="8"/>
        <v>2963.6662506746684</v>
      </c>
      <c r="G184" s="159"/>
      <c r="H184" s="159">
        <v>11.324180329975846</v>
      </c>
      <c r="I184" s="159">
        <v>33.713487890434713</v>
      </c>
      <c r="J184" s="159">
        <f t="shared" si="9"/>
        <v>45.037668220410559</v>
      </c>
      <c r="K184" s="159"/>
      <c r="L184" s="159">
        <f t="shared" si="11"/>
        <v>104.9163662476453</v>
      </c>
      <c r="M184" s="159">
        <f t="shared" si="10"/>
        <v>149.95403446805585</v>
      </c>
      <c r="N184" s="230"/>
    </row>
    <row r="185" spans="1:14" s="41" customFormat="1" ht="17.649999999999999" customHeight="1" x14ac:dyDescent="0.25">
      <c r="A185" s="278">
        <v>212</v>
      </c>
      <c r="B185" s="270" t="s">
        <v>901</v>
      </c>
      <c r="C185" s="159">
        <v>626.46612984203091</v>
      </c>
      <c r="D185" s="159">
        <v>626.46612984203102</v>
      </c>
      <c r="E185" s="159">
        <v>0</v>
      </c>
      <c r="F185" s="159">
        <f>+D185+E185</f>
        <v>626.46612984203102</v>
      </c>
      <c r="G185" s="159"/>
      <c r="H185" s="159">
        <v>0</v>
      </c>
      <c r="I185" s="159">
        <v>0</v>
      </c>
      <c r="J185" s="159">
        <f>+H185+I185</f>
        <v>0</v>
      </c>
      <c r="K185" s="159"/>
      <c r="L185" s="159">
        <f>SUM(C185-F185-J185)</f>
        <v>-1.1368683772161603E-13</v>
      </c>
      <c r="M185" s="159">
        <f>J185+L185</f>
        <v>-1.1368683772161603E-13</v>
      </c>
      <c r="N185" s="230"/>
    </row>
    <row r="186" spans="1:14" s="48" customFormat="1" ht="17.649999999999999" customHeight="1" x14ac:dyDescent="0.25">
      <c r="A186" s="278">
        <v>213</v>
      </c>
      <c r="B186" s="271" t="s">
        <v>512</v>
      </c>
      <c r="C186" s="159">
        <v>1037.0448820353013</v>
      </c>
      <c r="D186" s="159">
        <v>668.8852201355644</v>
      </c>
      <c r="E186" s="159">
        <v>24.264863832112592</v>
      </c>
      <c r="F186" s="159">
        <f t="shared" si="8"/>
        <v>693.15008396767701</v>
      </c>
      <c r="G186" s="159"/>
      <c r="H186" s="159">
        <v>32.06202929148418</v>
      </c>
      <c r="I186" s="159">
        <v>58.122936854989518</v>
      </c>
      <c r="J186" s="159">
        <f t="shared" si="9"/>
        <v>90.184966146473698</v>
      </c>
      <c r="K186" s="159"/>
      <c r="L186" s="159">
        <f t="shared" si="11"/>
        <v>253.70983192115057</v>
      </c>
      <c r="M186" s="159">
        <f t="shared" si="10"/>
        <v>343.89479806762427</v>
      </c>
      <c r="N186" s="230"/>
    </row>
    <row r="187" spans="1:14" s="48" customFormat="1" ht="17.649999999999999" customHeight="1" x14ac:dyDescent="0.25">
      <c r="A187" s="278">
        <v>215</v>
      </c>
      <c r="B187" s="275" t="s">
        <v>513</v>
      </c>
      <c r="C187" s="159">
        <v>1060.3445629743073</v>
      </c>
      <c r="D187" s="159">
        <v>831.39708500260542</v>
      </c>
      <c r="E187" s="159">
        <v>21.851374143124456</v>
      </c>
      <c r="F187" s="159">
        <f t="shared" si="8"/>
        <v>853.24845914572984</v>
      </c>
      <c r="G187" s="159"/>
      <c r="H187" s="159">
        <v>12.3996279909646</v>
      </c>
      <c r="I187" s="159">
        <v>42.916449886350144</v>
      </c>
      <c r="J187" s="159">
        <f t="shared" si="9"/>
        <v>55.31607787731474</v>
      </c>
      <c r="K187" s="159"/>
      <c r="L187" s="159">
        <f t="shared" si="11"/>
        <v>151.78002595126276</v>
      </c>
      <c r="M187" s="159">
        <f t="shared" si="10"/>
        <v>207.0961038285775</v>
      </c>
      <c r="N187" s="230"/>
    </row>
    <row r="188" spans="1:14" s="48" customFormat="1" ht="17.649999999999999" customHeight="1" x14ac:dyDescent="0.25">
      <c r="A188" s="278">
        <v>216</v>
      </c>
      <c r="B188" s="270" t="s">
        <v>514</v>
      </c>
      <c r="C188" s="159">
        <v>2570.3581689292037</v>
      </c>
      <c r="D188" s="159">
        <v>1738.4709015222861</v>
      </c>
      <c r="E188" s="159">
        <v>117.54720810381667</v>
      </c>
      <c r="F188" s="159">
        <f t="shared" si="8"/>
        <v>1856.0181096261028</v>
      </c>
      <c r="G188" s="159"/>
      <c r="H188" s="159">
        <v>117.54720810381667</v>
      </c>
      <c r="I188" s="159">
        <v>236.60388466454108</v>
      </c>
      <c r="J188" s="159">
        <f t="shared" si="9"/>
        <v>354.15109276835778</v>
      </c>
      <c r="K188" s="159"/>
      <c r="L188" s="159">
        <f t="shared" si="11"/>
        <v>360.18896653474303</v>
      </c>
      <c r="M188" s="159">
        <f t="shared" si="10"/>
        <v>714.34005930310082</v>
      </c>
      <c r="N188" s="230"/>
    </row>
    <row r="189" spans="1:14" s="48" customFormat="1" ht="17.649999999999999" customHeight="1" x14ac:dyDescent="0.25">
      <c r="A189" s="278">
        <v>217</v>
      </c>
      <c r="B189" s="275" t="s">
        <v>515</v>
      </c>
      <c r="C189" s="159">
        <v>2708.3826376379679</v>
      </c>
      <c r="D189" s="159">
        <v>1687.2112304213856</v>
      </c>
      <c r="E189" s="159">
        <v>59.330321781357874</v>
      </c>
      <c r="F189" s="159">
        <f t="shared" si="8"/>
        <v>1746.5415522027436</v>
      </c>
      <c r="G189" s="159"/>
      <c r="H189" s="159">
        <v>62.96038702040007</v>
      </c>
      <c r="I189" s="159">
        <v>140.44103498404422</v>
      </c>
      <c r="J189" s="159">
        <f t="shared" si="9"/>
        <v>203.4014220044443</v>
      </c>
      <c r="K189" s="159"/>
      <c r="L189" s="159">
        <f t="shared" si="11"/>
        <v>758.43966343078012</v>
      </c>
      <c r="M189" s="159">
        <f t="shared" si="10"/>
        <v>961.84108543522439</v>
      </c>
      <c r="N189" s="230"/>
    </row>
    <row r="190" spans="1:14" s="48" customFormat="1" ht="17.649999999999999" customHeight="1" x14ac:dyDescent="0.25">
      <c r="A190" s="283">
        <v>218</v>
      </c>
      <c r="B190" s="275" t="s">
        <v>516</v>
      </c>
      <c r="C190" s="159">
        <v>668.66122551881313</v>
      </c>
      <c r="D190" s="159">
        <v>661.87109014294288</v>
      </c>
      <c r="E190" s="159">
        <v>0.43110666427854255</v>
      </c>
      <c r="F190" s="159">
        <f t="shared" si="8"/>
        <v>662.30219680722143</v>
      </c>
      <c r="G190" s="159"/>
      <c r="H190" s="159">
        <v>0.52553958213441287</v>
      </c>
      <c r="I190" s="159">
        <v>1.4288106974574899</v>
      </c>
      <c r="J190" s="159">
        <f t="shared" si="9"/>
        <v>1.9543502795919028</v>
      </c>
      <c r="K190" s="159"/>
      <c r="L190" s="159">
        <f t="shared" si="11"/>
        <v>4.4046784319997876</v>
      </c>
      <c r="M190" s="159">
        <f t="shared" si="10"/>
        <v>6.3590287115916908</v>
      </c>
      <c r="N190" s="230"/>
    </row>
    <row r="191" spans="1:14" s="41" customFormat="1" ht="17.649999999999999" customHeight="1" x14ac:dyDescent="0.25">
      <c r="A191" s="278">
        <v>219</v>
      </c>
      <c r="B191" s="275" t="s">
        <v>517</v>
      </c>
      <c r="C191" s="159">
        <v>726.27444297056047</v>
      </c>
      <c r="D191" s="159">
        <v>576.13535871662646</v>
      </c>
      <c r="E191" s="159">
        <v>9.5323520718973906</v>
      </c>
      <c r="F191" s="159">
        <f t="shared" si="8"/>
        <v>585.66771078852389</v>
      </c>
      <c r="G191" s="159"/>
      <c r="H191" s="159">
        <v>11.62039108397884</v>
      </c>
      <c r="I191" s="159">
        <v>31.59293827007329</v>
      </c>
      <c r="J191" s="159">
        <f t="shared" si="9"/>
        <v>43.213329354052128</v>
      </c>
      <c r="K191" s="159"/>
      <c r="L191" s="159">
        <f t="shared" si="11"/>
        <v>97.39340282798446</v>
      </c>
      <c r="M191" s="159">
        <f t="shared" si="10"/>
        <v>140.60673218203658</v>
      </c>
      <c r="N191" s="230"/>
    </row>
    <row r="192" spans="1:14" s="48" customFormat="1" ht="17.649999999999999" customHeight="1" x14ac:dyDescent="0.25">
      <c r="A192" s="278">
        <v>222</v>
      </c>
      <c r="B192" s="270" t="s">
        <v>518</v>
      </c>
      <c r="C192" s="159">
        <v>17913.102744000131</v>
      </c>
      <c r="D192" s="159">
        <v>14029.021381670467</v>
      </c>
      <c r="E192" s="159">
        <v>564.39634353711858</v>
      </c>
      <c r="F192" s="159">
        <f t="shared" si="8"/>
        <v>14593.417725207586</v>
      </c>
      <c r="G192" s="159"/>
      <c r="H192" s="159">
        <v>218.11484610770293</v>
      </c>
      <c r="I192" s="159">
        <v>514.70120142797407</v>
      </c>
      <c r="J192" s="159">
        <f t="shared" si="9"/>
        <v>732.81604753567694</v>
      </c>
      <c r="K192" s="159"/>
      <c r="L192" s="159">
        <f t="shared" si="11"/>
        <v>2586.8689712568676</v>
      </c>
      <c r="M192" s="159">
        <f t="shared" si="10"/>
        <v>3319.6850187925447</v>
      </c>
      <c r="N192" s="230"/>
    </row>
    <row r="193" spans="1:15" s="48" customFormat="1" ht="17.649999999999999" customHeight="1" x14ac:dyDescent="0.25">
      <c r="A193" s="283">
        <v>223</v>
      </c>
      <c r="B193" s="275" t="s">
        <v>902</v>
      </c>
      <c r="C193" s="159">
        <v>73.938099355172199</v>
      </c>
      <c r="D193" s="159">
        <v>73.938099355172213</v>
      </c>
      <c r="E193" s="159">
        <v>0</v>
      </c>
      <c r="F193" s="159">
        <f t="shared" si="8"/>
        <v>73.938099355172213</v>
      </c>
      <c r="G193" s="159"/>
      <c r="H193" s="159">
        <v>0</v>
      </c>
      <c r="I193" s="159">
        <v>0</v>
      </c>
      <c r="J193" s="159">
        <f t="shared" si="9"/>
        <v>0</v>
      </c>
      <c r="K193" s="159"/>
      <c r="L193" s="159">
        <f t="shared" si="11"/>
        <v>-1.4210854715202004E-14</v>
      </c>
      <c r="M193" s="159">
        <f t="shared" si="10"/>
        <v>-1.4210854715202004E-14</v>
      </c>
      <c r="N193" s="230"/>
    </row>
    <row r="194" spans="1:15" s="48" customFormat="1" ht="17.649999999999999" customHeight="1" x14ac:dyDescent="0.25">
      <c r="A194" s="283">
        <v>225</v>
      </c>
      <c r="B194" s="275" t="s">
        <v>903</v>
      </c>
      <c r="C194" s="159">
        <v>21.151544760983743</v>
      </c>
      <c r="D194" s="159">
        <v>21.151544760983747</v>
      </c>
      <c r="E194" s="159">
        <v>0</v>
      </c>
      <c r="F194" s="159">
        <f t="shared" si="8"/>
        <v>21.151544760983747</v>
      </c>
      <c r="G194" s="159"/>
      <c r="H194" s="159">
        <v>0</v>
      </c>
      <c r="I194" s="159">
        <v>0</v>
      </c>
      <c r="J194" s="159">
        <f t="shared" si="9"/>
        <v>0</v>
      </c>
      <c r="K194" s="159"/>
      <c r="L194" s="159">
        <f t="shared" si="11"/>
        <v>-3.5527136788005009E-15</v>
      </c>
      <c r="M194" s="159">
        <f t="shared" si="10"/>
        <v>-3.5527136788005009E-15</v>
      </c>
      <c r="N194" s="230"/>
    </row>
    <row r="195" spans="1:15" s="48" customFormat="1" ht="17.649999999999999" customHeight="1" x14ac:dyDescent="0.25">
      <c r="A195" s="283">
        <v>226</v>
      </c>
      <c r="B195" s="275" t="s">
        <v>519</v>
      </c>
      <c r="C195" s="159">
        <v>431.75087999999994</v>
      </c>
      <c r="D195" s="159">
        <v>280.63807200000002</v>
      </c>
      <c r="E195" s="159">
        <v>21.587543999999998</v>
      </c>
      <c r="F195" s="159">
        <f t="shared" si="8"/>
        <v>302.225616</v>
      </c>
      <c r="G195" s="159"/>
      <c r="H195" s="159">
        <v>21.587543999999998</v>
      </c>
      <c r="I195" s="159">
        <v>43.175087999999995</v>
      </c>
      <c r="J195" s="159">
        <f t="shared" si="9"/>
        <v>64.762631999999996</v>
      </c>
      <c r="K195" s="159"/>
      <c r="L195" s="159">
        <f t="shared" si="11"/>
        <v>64.76263199999994</v>
      </c>
      <c r="M195" s="159">
        <f t="shared" si="10"/>
        <v>129.52526399999994</v>
      </c>
      <c r="N195" s="230"/>
    </row>
    <row r="196" spans="1:15" s="48" customFormat="1" ht="17.649999999999999" customHeight="1" x14ac:dyDescent="0.25">
      <c r="A196" s="283">
        <v>227</v>
      </c>
      <c r="B196" s="275" t="s">
        <v>520</v>
      </c>
      <c r="C196" s="159">
        <v>1810.6664527441578</v>
      </c>
      <c r="D196" s="159">
        <v>1703.8149855872027</v>
      </c>
      <c r="E196" s="159">
        <v>5.6237614263520914</v>
      </c>
      <c r="F196" s="159">
        <f t="shared" si="8"/>
        <v>1709.4387470135548</v>
      </c>
      <c r="G196" s="159"/>
      <c r="H196" s="159">
        <v>5.6237614263520914</v>
      </c>
      <c r="I196" s="159">
        <v>22.495045721484232</v>
      </c>
      <c r="J196" s="159">
        <f t="shared" si="9"/>
        <v>28.118807147836321</v>
      </c>
      <c r="K196" s="159"/>
      <c r="L196" s="159">
        <f t="shared" si="11"/>
        <v>73.108898582766699</v>
      </c>
      <c r="M196" s="159">
        <f t="shared" si="10"/>
        <v>101.22770573060302</v>
      </c>
      <c r="N196" s="230"/>
    </row>
    <row r="197" spans="1:15" ht="17.649999999999999" customHeight="1" x14ac:dyDescent="0.25">
      <c r="A197" s="283">
        <v>228</v>
      </c>
      <c r="B197" s="275" t="s">
        <v>521</v>
      </c>
      <c r="C197" s="159">
        <v>332.98442927506807</v>
      </c>
      <c r="D197" s="159">
        <v>312.03503373300975</v>
      </c>
      <c r="E197" s="159">
        <v>1.1304990676106703</v>
      </c>
      <c r="F197" s="159">
        <f t="shared" si="8"/>
        <v>313.16553280062044</v>
      </c>
      <c r="G197" s="159"/>
      <c r="H197" s="159">
        <v>1.1304990676106703</v>
      </c>
      <c r="I197" s="159">
        <v>4.4256168760950976</v>
      </c>
      <c r="J197" s="159">
        <f t="shared" si="9"/>
        <v>5.5561159437057679</v>
      </c>
      <c r="K197" s="159"/>
      <c r="L197" s="159">
        <f t="shared" si="11"/>
        <v>14.262780530741859</v>
      </c>
      <c r="M197" s="159">
        <f t="shared" si="10"/>
        <v>19.818896474447627</v>
      </c>
      <c r="N197" s="230"/>
    </row>
    <row r="198" spans="1:15" s="48" customFormat="1" ht="17.649999999999999" customHeight="1" x14ac:dyDescent="0.25">
      <c r="A198" s="278">
        <v>229</v>
      </c>
      <c r="B198" s="270" t="s">
        <v>522</v>
      </c>
      <c r="C198" s="159">
        <v>1773.1974668325138</v>
      </c>
      <c r="D198" s="159">
        <v>1391.2496053306866</v>
      </c>
      <c r="E198" s="159">
        <v>23.551512299975986</v>
      </c>
      <c r="F198" s="159">
        <f t="shared" si="8"/>
        <v>1414.8011176306625</v>
      </c>
      <c r="G198" s="159"/>
      <c r="H198" s="159">
        <v>27.968892299975987</v>
      </c>
      <c r="I198" s="159">
        <v>80.377729151676363</v>
      </c>
      <c r="J198" s="159">
        <f t="shared" si="9"/>
        <v>108.34662145165235</v>
      </c>
      <c r="K198" s="159"/>
      <c r="L198" s="159">
        <f t="shared" si="11"/>
        <v>250.04972775019894</v>
      </c>
      <c r="M198" s="159">
        <f t="shared" si="10"/>
        <v>358.39634920185131</v>
      </c>
      <c r="N198" s="230"/>
    </row>
    <row r="199" spans="1:15" s="48" customFormat="1" ht="17.649999999999999" customHeight="1" x14ac:dyDescent="0.25">
      <c r="A199" s="278">
        <v>231</v>
      </c>
      <c r="B199" s="270" t="s">
        <v>523</v>
      </c>
      <c r="C199" s="159">
        <v>109.58485799415871</v>
      </c>
      <c r="D199" s="159">
        <v>100.52328575673648</v>
      </c>
      <c r="E199" s="159">
        <v>0.57532051964444442</v>
      </c>
      <c r="F199" s="159">
        <f t="shared" si="8"/>
        <v>101.09860627638093</v>
      </c>
      <c r="G199" s="159"/>
      <c r="H199" s="159">
        <v>0.70134315121269841</v>
      </c>
      <c r="I199" s="159">
        <v>1.9067766254603173</v>
      </c>
      <c r="J199" s="159">
        <f t="shared" si="9"/>
        <v>2.608119776673016</v>
      </c>
      <c r="K199" s="159"/>
      <c r="L199" s="159">
        <f t="shared" si="11"/>
        <v>5.8781319411047601</v>
      </c>
      <c r="M199" s="159">
        <f t="shared" si="10"/>
        <v>8.4862517177777761</v>
      </c>
      <c r="N199" s="230"/>
    </row>
    <row r="200" spans="1:15" s="48" customFormat="1" ht="17.649999999999999" customHeight="1" x14ac:dyDescent="0.25">
      <c r="A200" s="278">
        <v>233</v>
      </c>
      <c r="B200" s="275" t="s">
        <v>524</v>
      </c>
      <c r="C200" s="159">
        <v>146.41752772128251</v>
      </c>
      <c r="D200" s="159">
        <v>134.31026229964445</v>
      </c>
      <c r="E200" s="159">
        <v>0.76869205572063481</v>
      </c>
      <c r="F200" s="159">
        <f t="shared" si="8"/>
        <v>135.07895435536508</v>
      </c>
      <c r="G200" s="159"/>
      <c r="H200" s="159">
        <v>0.93707220262857138</v>
      </c>
      <c r="I200" s="159">
        <v>2.547664992888889</v>
      </c>
      <c r="J200" s="159">
        <f t="shared" si="9"/>
        <v>3.4847371955174604</v>
      </c>
      <c r="K200" s="159"/>
      <c r="L200" s="159">
        <f t="shared" si="11"/>
        <v>7.8538361703999655</v>
      </c>
      <c r="M200" s="159">
        <f t="shared" si="10"/>
        <v>11.338573365917426</v>
      </c>
      <c r="N200" s="230"/>
    </row>
    <row r="201" spans="1:15" s="48" customFormat="1" ht="17.649999999999999" customHeight="1" x14ac:dyDescent="0.25">
      <c r="A201" s="278">
        <v>234</v>
      </c>
      <c r="B201" s="275" t="s">
        <v>525</v>
      </c>
      <c r="C201" s="159">
        <v>611.27403243623155</v>
      </c>
      <c r="D201" s="159">
        <v>119.60647660629128</v>
      </c>
      <c r="E201" s="159">
        <v>4.3387603511781707</v>
      </c>
      <c r="F201" s="159">
        <f t="shared" si="8"/>
        <v>123.94523695746945</v>
      </c>
      <c r="G201" s="159"/>
      <c r="H201" s="159">
        <v>22.197827716041527</v>
      </c>
      <c r="I201" s="159">
        <v>31.269578635357796</v>
      </c>
      <c r="J201" s="159">
        <f t="shared" si="9"/>
        <v>53.467406351399319</v>
      </c>
      <c r="K201" s="159"/>
      <c r="L201" s="159">
        <f t="shared" si="11"/>
        <v>433.86138912736283</v>
      </c>
      <c r="M201" s="159">
        <f t="shared" si="10"/>
        <v>487.32879547876212</v>
      </c>
      <c r="N201" s="230"/>
    </row>
    <row r="202" spans="1:15" ht="17.649999999999999" customHeight="1" x14ac:dyDescent="0.25">
      <c r="A202" s="278">
        <v>235</v>
      </c>
      <c r="B202" s="275" t="s">
        <v>526</v>
      </c>
      <c r="C202" s="159">
        <v>1670.6643404977522</v>
      </c>
      <c r="D202" s="159">
        <v>977.44233024932191</v>
      </c>
      <c r="E202" s="159">
        <v>44.012765190955903</v>
      </c>
      <c r="F202" s="159">
        <f t="shared" si="8"/>
        <v>1021.4550954402778</v>
      </c>
      <c r="G202" s="159"/>
      <c r="H202" s="159">
        <v>53.65365663072167</v>
      </c>
      <c r="I202" s="159">
        <v>145.87087894328587</v>
      </c>
      <c r="J202" s="159">
        <f t="shared" si="9"/>
        <v>199.52453557400753</v>
      </c>
      <c r="K202" s="159"/>
      <c r="L202" s="159">
        <f t="shared" si="11"/>
        <v>449.68470948346686</v>
      </c>
      <c r="M202" s="159">
        <f t="shared" si="10"/>
        <v>649.20924505747439</v>
      </c>
      <c r="N202" s="230"/>
      <c r="O202" s="48"/>
    </row>
    <row r="203" spans="1:15" s="41" customFormat="1" ht="17.649999999999999" customHeight="1" x14ac:dyDescent="0.25">
      <c r="A203" s="278">
        <v>236</v>
      </c>
      <c r="B203" s="275" t="s">
        <v>527</v>
      </c>
      <c r="C203" s="159">
        <v>1568.9077424503998</v>
      </c>
      <c r="D203" s="159">
        <v>1488.9414074823073</v>
      </c>
      <c r="E203" s="159">
        <v>9.9957918669004222</v>
      </c>
      <c r="F203" s="159">
        <f t="shared" si="8"/>
        <v>1498.9371993492077</v>
      </c>
      <c r="G203" s="159"/>
      <c r="H203" s="159">
        <v>9.9957918669004222</v>
      </c>
      <c r="I203" s="159">
        <v>19.991583733800844</v>
      </c>
      <c r="J203" s="159">
        <f t="shared" si="9"/>
        <v>29.987375600701267</v>
      </c>
      <c r="K203" s="159"/>
      <c r="L203" s="159">
        <f t="shared" si="11"/>
        <v>39.983167500490836</v>
      </c>
      <c r="M203" s="159">
        <f t="shared" si="10"/>
        <v>69.970543101192106</v>
      </c>
      <c r="N203" s="230"/>
      <c r="O203" s="46"/>
    </row>
    <row r="204" spans="1:15" s="41" customFormat="1" ht="17.649999999999999" customHeight="1" x14ac:dyDescent="0.25">
      <c r="A204" s="278">
        <v>237</v>
      </c>
      <c r="B204" s="270" t="s">
        <v>528</v>
      </c>
      <c r="C204" s="159">
        <v>196.87055226486393</v>
      </c>
      <c r="D204" s="159">
        <v>129.05469482672905</v>
      </c>
      <c r="E204" s="159">
        <v>12.761758229811914</v>
      </c>
      <c r="F204" s="159">
        <f t="shared" si="8"/>
        <v>141.81645305654095</v>
      </c>
      <c r="G204" s="159"/>
      <c r="H204" s="159">
        <v>6.9252970073839428</v>
      </c>
      <c r="I204" s="159">
        <v>22.605285848409846</v>
      </c>
      <c r="J204" s="159">
        <f t="shared" si="9"/>
        <v>29.530582855793789</v>
      </c>
      <c r="K204" s="159"/>
      <c r="L204" s="159">
        <f t="shared" si="11"/>
        <v>25.523516352529192</v>
      </c>
      <c r="M204" s="159">
        <f t="shared" si="10"/>
        <v>55.054099208322981</v>
      </c>
      <c r="N204" s="230"/>
      <c r="O204" s="46"/>
    </row>
    <row r="205" spans="1:15" s="41" customFormat="1" ht="17.649999999999999" customHeight="1" x14ac:dyDescent="0.25">
      <c r="A205" s="278">
        <v>242</v>
      </c>
      <c r="B205" s="270" t="s">
        <v>529</v>
      </c>
      <c r="C205" s="159">
        <v>414.09717477475544</v>
      </c>
      <c r="D205" s="159">
        <v>268.89571304704083</v>
      </c>
      <c r="E205" s="159">
        <v>5.6191356069774772</v>
      </c>
      <c r="F205" s="159">
        <f t="shared" si="8"/>
        <v>274.51484865401829</v>
      </c>
      <c r="G205" s="159"/>
      <c r="H205" s="159">
        <v>5.9737653857477188E-2</v>
      </c>
      <c r="I205" s="159">
        <v>5.6788732608349539</v>
      </c>
      <c r="J205" s="159">
        <f t="shared" si="9"/>
        <v>5.7386109146924307</v>
      </c>
      <c r="K205" s="159"/>
      <c r="L205" s="159">
        <f t="shared" si="11"/>
        <v>133.84371520604472</v>
      </c>
      <c r="M205" s="159">
        <f t="shared" si="10"/>
        <v>139.58232612073715</v>
      </c>
      <c r="N205" s="230"/>
    </row>
    <row r="206" spans="1:15" s="41" customFormat="1" ht="17.649999999999999" customHeight="1" x14ac:dyDescent="0.25">
      <c r="A206" s="278">
        <v>243</v>
      </c>
      <c r="B206" s="270" t="s">
        <v>530</v>
      </c>
      <c r="C206" s="159">
        <v>1452.8828404684555</v>
      </c>
      <c r="D206" s="159">
        <v>1080.1298525369991</v>
      </c>
      <c r="E206" s="159">
        <v>41.236553244362717</v>
      </c>
      <c r="F206" s="159">
        <f t="shared" si="8"/>
        <v>1121.3664057813619</v>
      </c>
      <c r="G206" s="159"/>
      <c r="H206" s="159">
        <v>41.236553244362717</v>
      </c>
      <c r="I206" s="159">
        <v>98.735731708366359</v>
      </c>
      <c r="J206" s="159">
        <f t="shared" si="9"/>
        <v>139.97228495272907</v>
      </c>
      <c r="K206" s="159"/>
      <c r="L206" s="159">
        <f t="shared" si="11"/>
        <v>191.54414973436451</v>
      </c>
      <c r="M206" s="159">
        <f t="shared" si="10"/>
        <v>331.51643468709358</v>
      </c>
      <c r="N206" s="230"/>
    </row>
    <row r="207" spans="1:15" s="41" customFormat="1" ht="17.649999999999999" customHeight="1" x14ac:dyDescent="0.25">
      <c r="A207" s="278">
        <v>244</v>
      </c>
      <c r="B207" s="271" t="s">
        <v>531</v>
      </c>
      <c r="C207" s="159">
        <v>1166.9169178369452</v>
      </c>
      <c r="D207" s="159">
        <v>930.47639272864217</v>
      </c>
      <c r="E207" s="159">
        <v>20.008227046233468</v>
      </c>
      <c r="F207" s="159">
        <f t="shared" si="8"/>
        <v>950.48461977487568</v>
      </c>
      <c r="G207" s="159"/>
      <c r="H207" s="159">
        <v>22.094716796114295</v>
      </c>
      <c r="I207" s="159">
        <v>55.800345537614199</v>
      </c>
      <c r="J207" s="159">
        <f t="shared" si="9"/>
        <v>77.89506233372849</v>
      </c>
      <c r="K207" s="159"/>
      <c r="L207" s="159">
        <f t="shared" si="11"/>
        <v>138.53723572834105</v>
      </c>
      <c r="M207" s="159">
        <f t="shared" si="10"/>
        <v>216.43229806206955</v>
      </c>
      <c r="N207" s="230"/>
    </row>
    <row r="208" spans="1:15" s="41" customFormat="1" ht="17.649999999999999" customHeight="1" x14ac:dyDescent="0.25">
      <c r="A208" s="278">
        <v>247</v>
      </c>
      <c r="B208" s="275" t="s">
        <v>532</v>
      </c>
      <c r="C208" s="159">
        <v>323.43391944620629</v>
      </c>
      <c r="D208" s="159">
        <v>269.71961071070217</v>
      </c>
      <c r="E208" s="159">
        <v>4.1104983737085172</v>
      </c>
      <c r="F208" s="159">
        <f t="shared" si="8"/>
        <v>273.83010908441071</v>
      </c>
      <c r="G208" s="159"/>
      <c r="H208" s="159">
        <v>4.6855127480285033</v>
      </c>
      <c r="I208" s="159">
        <v>11.759230862150561</v>
      </c>
      <c r="J208" s="159">
        <f t="shared" si="9"/>
        <v>16.444743610179064</v>
      </c>
      <c r="K208" s="159"/>
      <c r="L208" s="159">
        <f t="shared" si="11"/>
        <v>33.159066751616521</v>
      </c>
      <c r="M208" s="159">
        <f t="shared" si="10"/>
        <v>49.603810361795581</v>
      </c>
      <c r="N208" s="230"/>
    </row>
    <row r="209" spans="1:19" s="41" customFormat="1" ht="17.649999999999999" customHeight="1" x14ac:dyDescent="0.25">
      <c r="A209" s="278">
        <v>248</v>
      </c>
      <c r="B209" s="275" t="s">
        <v>533</v>
      </c>
      <c r="C209" s="159">
        <v>1060.4623915648053</v>
      </c>
      <c r="D209" s="159">
        <v>951.12108354616601</v>
      </c>
      <c r="E209" s="159">
        <v>8.1062795037575963</v>
      </c>
      <c r="F209" s="159">
        <f t="shared" ref="F209:F246" si="12">+D209+E209</f>
        <v>959.22736304992361</v>
      </c>
      <c r="G209" s="159"/>
      <c r="H209" s="159">
        <v>9.2056676293913604</v>
      </c>
      <c r="I209" s="159">
        <v>23.82558812178701</v>
      </c>
      <c r="J209" s="159">
        <f t="shared" ref="J209:J246" si="13">+H209+I209</f>
        <v>33.031255751178371</v>
      </c>
      <c r="K209" s="159"/>
      <c r="L209" s="159">
        <f t="shared" si="11"/>
        <v>68.203772763703341</v>
      </c>
      <c r="M209" s="159">
        <f t="shared" ref="M209:M246" si="14">J209+L209</f>
        <v>101.23502851488172</v>
      </c>
      <c r="N209" s="230"/>
      <c r="O209" s="46"/>
    </row>
    <row r="210" spans="1:19" s="52" customFormat="1" ht="17.649999999999999" customHeight="1" x14ac:dyDescent="0.25">
      <c r="A210" s="278">
        <v>250</v>
      </c>
      <c r="B210" s="275" t="s">
        <v>534</v>
      </c>
      <c r="C210" s="159">
        <v>765.02105897524257</v>
      </c>
      <c r="D210" s="159">
        <v>716.432925727417</v>
      </c>
      <c r="E210" s="159">
        <v>3.0848675774165288</v>
      </c>
      <c r="F210" s="159">
        <f t="shared" si="12"/>
        <v>719.5177933048335</v>
      </c>
      <c r="G210" s="159"/>
      <c r="H210" s="159">
        <v>3.7606004943089362</v>
      </c>
      <c r="I210" s="159">
        <v>10.224132520011425</v>
      </c>
      <c r="J210" s="159">
        <f t="shared" si="13"/>
        <v>13.984733014320362</v>
      </c>
      <c r="K210" s="159"/>
      <c r="L210" s="159">
        <f t="shared" si="11"/>
        <v>31.518532656088702</v>
      </c>
      <c r="M210" s="159">
        <f t="shared" si="14"/>
        <v>45.503265670409064</v>
      </c>
      <c r="N210" s="230"/>
      <c r="O210" s="41"/>
      <c r="P210" s="51"/>
      <c r="Q210" s="51"/>
      <c r="R210" s="51"/>
      <c r="S210" s="51"/>
    </row>
    <row r="211" spans="1:19" s="41" customFormat="1" ht="17.649999999999999" customHeight="1" x14ac:dyDescent="0.25">
      <c r="A211" s="278">
        <v>251</v>
      </c>
      <c r="B211" s="271" t="s">
        <v>535</v>
      </c>
      <c r="C211" s="159">
        <v>437.99727537218098</v>
      </c>
      <c r="D211" s="159">
        <v>291.3405044795353</v>
      </c>
      <c r="E211" s="159">
        <v>5.1629764417984951</v>
      </c>
      <c r="F211" s="159">
        <f t="shared" si="12"/>
        <v>296.50348092133379</v>
      </c>
      <c r="G211" s="159"/>
      <c r="H211" s="159">
        <v>9.4927477239833191</v>
      </c>
      <c r="I211" s="159">
        <v>20.560633796049729</v>
      </c>
      <c r="J211" s="159">
        <f t="shared" si="13"/>
        <v>30.053381520033049</v>
      </c>
      <c r="K211" s="159"/>
      <c r="L211" s="159">
        <f t="shared" ref="L211:L246" si="15">SUM(C211-F211-J211)</f>
        <v>111.44041293081415</v>
      </c>
      <c r="M211" s="159">
        <f t="shared" si="14"/>
        <v>141.49379445084719</v>
      </c>
      <c r="N211" s="230"/>
      <c r="O211" s="51"/>
    </row>
    <row r="212" spans="1:19" s="41" customFormat="1" ht="17.649999999999999" customHeight="1" x14ac:dyDescent="0.25">
      <c r="A212" s="278">
        <v>252</v>
      </c>
      <c r="B212" s="275" t="s">
        <v>904</v>
      </c>
      <c r="C212" s="159">
        <v>135.16951931906902</v>
      </c>
      <c r="D212" s="159">
        <v>135.16951931906905</v>
      </c>
      <c r="E212" s="159">
        <v>0</v>
      </c>
      <c r="F212" s="159">
        <f t="shared" si="12"/>
        <v>135.16951931906905</v>
      </c>
      <c r="G212" s="159"/>
      <c r="H212" s="159">
        <v>0</v>
      </c>
      <c r="I212" s="159">
        <v>0</v>
      </c>
      <c r="J212" s="159">
        <f t="shared" si="13"/>
        <v>0</v>
      </c>
      <c r="K212" s="159"/>
      <c r="L212" s="159">
        <f t="shared" si="15"/>
        <v>-2.8421709430404007E-14</v>
      </c>
      <c r="M212" s="159">
        <f t="shared" si="14"/>
        <v>-2.8421709430404007E-14</v>
      </c>
      <c r="N212" s="230"/>
    </row>
    <row r="213" spans="1:19" s="41" customFormat="1" ht="17.649999999999999" customHeight="1" x14ac:dyDescent="0.25">
      <c r="A213" s="278">
        <v>253</v>
      </c>
      <c r="B213" s="275" t="s">
        <v>536</v>
      </c>
      <c r="C213" s="159">
        <v>563.24679679215433</v>
      </c>
      <c r="D213" s="159">
        <v>354.15865739324403</v>
      </c>
      <c r="E213" s="159">
        <v>22.864944457022307</v>
      </c>
      <c r="F213" s="159">
        <f t="shared" si="12"/>
        <v>377.02360185026635</v>
      </c>
      <c r="G213" s="159"/>
      <c r="H213" s="159">
        <v>21.878101578986371</v>
      </c>
      <c r="I213" s="159">
        <v>48.414330861497533</v>
      </c>
      <c r="J213" s="159">
        <f t="shared" si="13"/>
        <v>70.292432440483907</v>
      </c>
      <c r="K213" s="159"/>
      <c r="L213" s="159">
        <f t="shared" si="15"/>
        <v>115.93076250140408</v>
      </c>
      <c r="M213" s="159">
        <f t="shared" si="14"/>
        <v>186.22319494188798</v>
      </c>
      <c r="N213" s="230"/>
    </row>
    <row r="214" spans="1:19" s="41" customFormat="1" ht="17.649999999999999" customHeight="1" x14ac:dyDescent="0.25">
      <c r="A214" s="278">
        <v>259</v>
      </c>
      <c r="B214" s="271" t="s">
        <v>537</v>
      </c>
      <c r="C214" s="159">
        <v>571.80312913231364</v>
      </c>
      <c r="D214" s="159">
        <v>272.94138393700047</v>
      </c>
      <c r="E214" s="159">
        <v>13.362659994158022</v>
      </c>
      <c r="F214" s="159">
        <f t="shared" si="12"/>
        <v>286.3040439311585</v>
      </c>
      <c r="G214" s="159"/>
      <c r="H214" s="159">
        <v>16.249819336533267</v>
      </c>
      <c r="I214" s="159">
        <v>34.365178063678172</v>
      </c>
      <c r="J214" s="159">
        <f t="shared" si="13"/>
        <v>50.614997400211436</v>
      </c>
      <c r="K214" s="159"/>
      <c r="L214" s="159">
        <f t="shared" si="15"/>
        <v>234.88408780094369</v>
      </c>
      <c r="M214" s="159">
        <f t="shared" si="14"/>
        <v>285.49908520115514</v>
      </c>
      <c r="N214" s="230"/>
    </row>
    <row r="215" spans="1:19" s="41" customFormat="1" ht="17.649999999999999" customHeight="1" x14ac:dyDescent="0.25">
      <c r="A215" s="278">
        <v>260</v>
      </c>
      <c r="B215" s="271" t="s">
        <v>538</v>
      </c>
      <c r="C215" s="159">
        <v>179.12883831765961</v>
      </c>
      <c r="D215" s="159">
        <v>37.93273331945192</v>
      </c>
      <c r="E215" s="159">
        <v>0.19214312786167878</v>
      </c>
      <c r="F215" s="159">
        <f t="shared" si="12"/>
        <v>38.124876447313596</v>
      </c>
      <c r="G215" s="159"/>
      <c r="H215" s="159">
        <v>5.7732726924469384</v>
      </c>
      <c r="I215" s="159">
        <v>6.0283676959969581</v>
      </c>
      <c r="J215" s="159">
        <f t="shared" si="13"/>
        <v>11.801640388443897</v>
      </c>
      <c r="K215" s="159"/>
      <c r="L215" s="159">
        <f t="shared" si="15"/>
        <v>129.20232148190212</v>
      </c>
      <c r="M215" s="159">
        <f t="shared" si="14"/>
        <v>141.00396187034602</v>
      </c>
      <c r="N215" s="230"/>
    </row>
    <row r="216" spans="1:19" s="41" customFormat="1" ht="17.649999999999999" customHeight="1" x14ac:dyDescent="0.25">
      <c r="A216" s="278">
        <v>261</v>
      </c>
      <c r="B216" s="270" t="s">
        <v>539</v>
      </c>
      <c r="C216" s="159">
        <v>6720.9524244176873</v>
      </c>
      <c r="D216" s="159">
        <v>4412.9870948308853</v>
      </c>
      <c r="E216" s="159">
        <v>172.89417352431769</v>
      </c>
      <c r="F216" s="159">
        <f>+D216+E216</f>
        <v>4585.8812683552032</v>
      </c>
      <c r="G216" s="159"/>
      <c r="H216" s="159">
        <v>111.54685063195873</v>
      </c>
      <c r="I216" s="159">
        <v>454.38129382068485</v>
      </c>
      <c r="J216" s="159">
        <f>+H216+I216</f>
        <v>565.92814445264355</v>
      </c>
      <c r="K216" s="159"/>
      <c r="L216" s="159">
        <f>SUM(C216-F216-J216)</f>
        <v>1569.1430116098404</v>
      </c>
      <c r="M216" s="159">
        <f>J216+L216</f>
        <v>2135.0711560624841</v>
      </c>
      <c r="N216" s="230"/>
    </row>
    <row r="217" spans="1:19" s="41" customFormat="1" ht="17.649999999999999" customHeight="1" x14ac:dyDescent="0.25">
      <c r="A217" s="278">
        <v>262</v>
      </c>
      <c r="B217" s="275" t="s">
        <v>540</v>
      </c>
      <c r="C217" s="159">
        <v>642.47933702580963</v>
      </c>
      <c r="D217" s="159">
        <v>506.41810679808543</v>
      </c>
      <c r="E217" s="159">
        <v>9.2862377530899884</v>
      </c>
      <c r="F217" s="159">
        <f t="shared" si="12"/>
        <v>515.70434455117538</v>
      </c>
      <c r="G217" s="159"/>
      <c r="H217" s="159">
        <v>10.911019192658653</v>
      </c>
      <c r="I217" s="159">
        <v>29.099768249028095</v>
      </c>
      <c r="J217" s="159">
        <f t="shared" si="13"/>
        <v>40.010787441686745</v>
      </c>
      <c r="K217" s="159"/>
      <c r="L217" s="159">
        <f t="shared" si="15"/>
        <v>86.764205032947501</v>
      </c>
      <c r="M217" s="159">
        <f t="shared" si="14"/>
        <v>126.77499247463425</v>
      </c>
      <c r="N217" s="230"/>
    </row>
    <row r="218" spans="1:19" s="41" customFormat="1" ht="17.649999999999999" customHeight="1" x14ac:dyDescent="0.25">
      <c r="A218" s="278">
        <v>267</v>
      </c>
      <c r="B218" s="275" t="s">
        <v>541</v>
      </c>
      <c r="C218" s="159">
        <v>407.15699961037052</v>
      </c>
      <c r="D218" s="159">
        <v>318.83950767745756</v>
      </c>
      <c r="E218" s="159">
        <v>4.6482890423319034</v>
      </c>
      <c r="F218" s="159">
        <f t="shared" si="12"/>
        <v>323.48779671978946</v>
      </c>
      <c r="G218" s="159"/>
      <c r="H218" s="159">
        <v>4.6482890423319034</v>
      </c>
      <c r="I218" s="159">
        <v>18.59315621755519</v>
      </c>
      <c r="J218" s="159">
        <f t="shared" si="13"/>
        <v>23.241445259887094</v>
      </c>
      <c r="K218" s="159"/>
      <c r="L218" s="159">
        <f t="shared" si="15"/>
        <v>60.427757630693968</v>
      </c>
      <c r="M218" s="159">
        <f t="shared" si="14"/>
        <v>83.669202890581062</v>
      </c>
      <c r="N218" s="230"/>
    </row>
    <row r="219" spans="1:19" s="41" customFormat="1" ht="17.649999999999999" customHeight="1" x14ac:dyDescent="0.25">
      <c r="A219" s="278">
        <v>269</v>
      </c>
      <c r="B219" s="275" t="s">
        <v>542</v>
      </c>
      <c r="C219" s="159">
        <v>49.217175044831095</v>
      </c>
      <c r="D219" s="159">
        <v>38.52967475178567</v>
      </c>
      <c r="E219" s="159">
        <v>0.56250001838478658</v>
      </c>
      <c r="F219" s="159">
        <f t="shared" si="12"/>
        <v>39.092174770170459</v>
      </c>
      <c r="G219" s="159"/>
      <c r="H219" s="159">
        <v>0.56250001838478658</v>
      </c>
      <c r="I219" s="159">
        <v>2.250000057463287</v>
      </c>
      <c r="J219" s="159">
        <f t="shared" si="13"/>
        <v>2.8125000758480736</v>
      </c>
      <c r="K219" s="159"/>
      <c r="L219" s="159">
        <f t="shared" si="15"/>
        <v>7.312500198812562</v>
      </c>
      <c r="M219" s="159">
        <f t="shared" si="14"/>
        <v>10.125000274660636</v>
      </c>
      <c r="N219" s="230"/>
    </row>
    <row r="220" spans="1:19" s="41" customFormat="1" ht="17.649999999999999" customHeight="1" x14ac:dyDescent="0.25">
      <c r="A220" s="278">
        <v>273</v>
      </c>
      <c r="B220" s="275" t="s">
        <v>543</v>
      </c>
      <c r="C220" s="159">
        <v>769.15741890738036</v>
      </c>
      <c r="D220" s="159">
        <v>314.60875764116838</v>
      </c>
      <c r="E220" s="159">
        <v>22.811360614631973</v>
      </c>
      <c r="F220" s="159">
        <f t="shared" si="12"/>
        <v>337.42011825580033</v>
      </c>
      <c r="G220" s="159"/>
      <c r="H220" s="159">
        <v>24.065385716665869</v>
      </c>
      <c r="I220" s="159">
        <v>59.522089608149422</v>
      </c>
      <c r="J220" s="159">
        <f>+H220+I220</f>
        <v>83.587475324815287</v>
      </c>
      <c r="K220" s="159"/>
      <c r="L220" s="159">
        <f>SUM(C220-F220-J220)</f>
        <v>348.14982532676476</v>
      </c>
      <c r="M220" s="159">
        <f>J220+L220</f>
        <v>431.73730065158003</v>
      </c>
      <c r="N220" s="230"/>
    </row>
    <row r="221" spans="1:19" s="41" customFormat="1" ht="17.649999999999999" customHeight="1" x14ac:dyDescent="0.25">
      <c r="A221" s="276">
        <v>275</v>
      </c>
      <c r="B221" s="275" t="s">
        <v>544</v>
      </c>
      <c r="C221" s="159">
        <v>1191.6255999999998</v>
      </c>
      <c r="D221" s="159">
        <v>930.9202954979869</v>
      </c>
      <c r="E221" s="159">
        <v>13.721331812087964</v>
      </c>
      <c r="F221" s="159">
        <f t="shared" si="12"/>
        <v>944.64162731007491</v>
      </c>
      <c r="G221" s="159"/>
      <c r="H221" s="159">
        <v>13.721331812087964</v>
      </c>
      <c r="I221" s="159">
        <v>54.88532726442773</v>
      </c>
      <c r="J221" s="159">
        <f t="shared" si="13"/>
        <v>68.606659076515697</v>
      </c>
      <c r="K221" s="159"/>
      <c r="L221" s="159">
        <f t="shared" si="15"/>
        <v>178.37731361340923</v>
      </c>
      <c r="M221" s="159">
        <f t="shared" si="14"/>
        <v>246.98397268992494</v>
      </c>
      <c r="N221" s="230"/>
    </row>
    <row r="222" spans="1:19" s="41" customFormat="1" ht="17.649999999999999" customHeight="1" x14ac:dyDescent="0.25">
      <c r="A222" s="276">
        <v>283</v>
      </c>
      <c r="B222" s="275" t="s">
        <v>545</v>
      </c>
      <c r="C222" s="159">
        <v>354.86068148004205</v>
      </c>
      <c r="D222" s="159">
        <v>124.20123850873649</v>
      </c>
      <c r="E222" s="159">
        <v>17.74303407267664</v>
      </c>
      <c r="F222" s="159">
        <f t="shared" si="12"/>
        <v>141.94427258141314</v>
      </c>
      <c r="G222" s="159"/>
      <c r="H222" s="159">
        <v>17.74303407267664</v>
      </c>
      <c r="I222" s="159">
        <v>35.486068145353286</v>
      </c>
      <c r="J222" s="159">
        <f t="shared" si="13"/>
        <v>53.229102218029922</v>
      </c>
      <c r="K222" s="159"/>
      <c r="L222" s="159">
        <f t="shared" si="15"/>
        <v>159.68730668059897</v>
      </c>
      <c r="M222" s="159">
        <f t="shared" si="14"/>
        <v>212.9164088986289</v>
      </c>
      <c r="N222" s="230"/>
    </row>
    <row r="223" spans="1:19" s="41" customFormat="1" ht="17.649999999999999" customHeight="1" x14ac:dyDescent="0.25">
      <c r="A223" s="278">
        <v>286</v>
      </c>
      <c r="B223" s="270" t="s">
        <v>546</v>
      </c>
      <c r="C223" s="159">
        <v>1825.0202910688333</v>
      </c>
      <c r="D223" s="159">
        <v>1186.2631891775891</v>
      </c>
      <c r="E223" s="159">
        <v>91.251014552122228</v>
      </c>
      <c r="F223" s="159">
        <f t="shared" si="12"/>
        <v>1277.5142037297114</v>
      </c>
      <c r="G223" s="159"/>
      <c r="H223" s="159">
        <v>91.251014552122228</v>
      </c>
      <c r="I223" s="159">
        <v>182.50202910424446</v>
      </c>
      <c r="J223" s="159">
        <f t="shared" si="13"/>
        <v>273.75304365636669</v>
      </c>
      <c r="K223" s="159"/>
      <c r="L223" s="159">
        <f t="shared" si="15"/>
        <v>273.75304368275522</v>
      </c>
      <c r="M223" s="159">
        <f t="shared" si="14"/>
        <v>547.5060873391219</v>
      </c>
      <c r="N223" s="230"/>
    </row>
    <row r="224" spans="1:19" s="41" customFormat="1" ht="17.649999999999999" customHeight="1" x14ac:dyDescent="0.25">
      <c r="A224" s="278">
        <v>288</v>
      </c>
      <c r="B224" s="270" t="s">
        <v>547</v>
      </c>
      <c r="C224" s="159">
        <v>429.73213697353418</v>
      </c>
      <c r="D224" s="159">
        <v>177.34865475735012</v>
      </c>
      <c r="E224" s="159">
        <v>19.275714033905373</v>
      </c>
      <c r="F224" s="159">
        <f t="shared" si="12"/>
        <v>196.62436879125551</v>
      </c>
      <c r="G224" s="159"/>
      <c r="H224" s="159">
        <v>16.348996558419831</v>
      </c>
      <c r="I224" s="159">
        <v>35.679588645629771</v>
      </c>
      <c r="J224" s="159">
        <f t="shared" si="13"/>
        <v>52.028585204049605</v>
      </c>
      <c r="K224" s="159"/>
      <c r="L224" s="159">
        <f t="shared" si="15"/>
        <v>181.07918297822908</v>
      </c>
      <c r="M224" s="159">
        <f t="shared" si="14"/>
        <v>233.10776818227868</v>
      </c>
      <c r="N224" s="230"/>
    </row>
    <row r="225" spans="1:15" s="41" customFormat="1" ht="17.649999999999999" customHeight="1" x14ac:dyDescent="0.25">
      <c r="A225" s="278">
        <v>292</v>
      </c>
      <c r="B225" s="270" t="s">
        <v>548</v>
      </c>
      <c r="C225" s="159">
        <v>1046.9241098295081</v>
      </c>
      <c r="D225" s="159">
        <v>408.48496336223769</v>
      </c>
      <c r="E225" s="159">
        <v>47.302092873865355</v>
      </c>
      <c r="F225" s="159">
        <f t="shared" si="12"/>
        <v>455.78705623610307</v>
      </c>
      <c r="G225" s="159"/>
      <c r="H225" s="159">
        <v>24.647720796636662</v>
      </c>
      <c r="I225" s="159">
        <v>95.163732331276378</v>
      </c>
      <c r="J225" s="159">
        <f t="shared" si="13"/>
        <v>119.81145312791304</v>
      </c>
      <c r="K225" s="159"/>
      <c r="L225" s="159">
        <f t="shared" si="15"/>
        <v>471.3256004654919</v>
      </c>
      <c r="M225" s="159">
        <f t="shared" si="14"/>
        <v>591.13705359340497</v>
      </c>
      <c r="N225" s="230"/>
    </row>
    <row r="226" spans="1:15" s="41" customFormat="1" ht="17.649999999999999" customHeight="1" x14ac:dyDescent="0.25">
      <c r="A226" s="276">
        <v>293</v>
      </c>
      <c r="B226" s="275" t="s">
        <v>549</v>
      </c>
      <c r="C226" s="159">
        <v>1197.6983141193655</v>
      </c>
      <c r="D226" s="159">
        <v>940.80805469250208</v>
      </c>
      <c r="E226" s="159">
        <v>13.520539979988044</v>
      </c>
      <c r="F226" s="159">
        <f t="shared" si="12"/>
        <v>954.32859467249011</v>
      </c>
      <c r="G226" s="159"/>
      <c r="H226" s="159">
        <v>13.520539979988044</v>
      </c>
      <c r="I226" s="159">
        <v>54.082159871724578</v>
      </c>
      <c r="J226" s="159">
        <f t="shared" si="13"/>
        <v>67.602699851712629</v>
      </c>
      <c r="K226" s="159"/>
      <c r="L226" s="159">
        <f t="shared" si="15"/>
        <v>175.76701959516274</v>
      </c>
      <c r="M226" s="159">
        <f t="shared" si="14"/>
        <v>243.36971944687537</v>
      </c>
      <c r="N226" s="230"/>
    </row>
    <row r="227" spans="1:15" ht="17.649999999999999" customHeight="1" x14ac:dyDescent="0.25">
      <c r="A227" s="278">
        <v>294</v>
      </c>
      <c r="B227" s="270" t="s">
        <v>550</v>
      </c>
      <c r="C227" s="159">
        <v>892.33418417443272</v>
      </c>
      <c r="D227" s="159">
        <v>706.88015237986531</v>
      </c>
      <c r="E227" s="159">
        <v>10.521181992602958</v>
      </c>
      <c r="F227" s="159">
        <f t="shared" si="12"/>
        <v>717.40133437246823</v>
      </c>
      <c r="G227" s="159"/>
      <c r="H227" s="159">
        <v>10.928216021191394</v>
      </c>
      <c r="I227" s="159">
        <v>39.281413627647602</v>
      </c>
      <c r="J227" s="159">
        <f t="shared" si="13"/>
        <v>50.209629648838998</v>
      </c>
      <c r="K227" s="159"/>
      <c r="L227" s="159">
        <f t="shared" si="15"/>
        <v>124.7232201531255</v>
      </c>
      <c r="M227" s="159">
        <f t="shared" si="14"/>
        <v>174.93284980196449</v>
      </c>
      <c r="N227" s="230"/>
    </row>
    <row r="228" spans="1:15" ht="17.649999999999999" customHeight="1" x14ac:dyDescent="0.25">
      <c r="A228" s="276">
        <v>295</v>
      </c>
      <c r="B228" s="275" t="s">
        <v>551</v>
      </c>
      <c r="C228" s="159">
        <v>342.43613685095875</v>
      </c>
      <c r="D228" s="159">
        <v>259.67763167765139</v>
      </c>
      <c r="E228" s="159">
        <v>4.6103378315995007</v>
      </c>
      <c r="F228" s="159">
        <f t="shared" si="12"/>
        <v>264.2879695092509</v>
      </c>
      <c r="G228" s="159"/>
      <c r="H228" s="159">
        <v>4.9364574324684831</v>
      </c>
      <c r="I228" s="159">
        <v>17.420455126739586</v>
      </c>
      <c r="J228" s="159">
        <f t="shared" si="13"/>
        <v>22.35691255920807</v>
      </c>
      <c r="K228" s="159"/>
      <c r="L228" s="159">
        <f t="shared" si="15"/>
        <v>55.791254782499777</v>
      </c>
      <c r="M228" s="159">
        <f t="shared" si="14"/>
        <v>78.148167341707847</v>
      </c>
      <c r="N228" s="230"/>
    </row>
    <row r="229" spans="1:15" s="41" customFormat="1" ht="17.649999999999999" customHeight="1" x14ac:dyDescent="0.25">
      <c r="A229" s="276">
        <v>300</v>
      </c>
      <c r="B229" s="275" t="s">
        <v>552</v>
      </c>
      <c r="C229" s="159">
        <v>438.99782419274118</v>
      </c>
      <c r="D229" s="159">
        <v>153.64923848927978</v>
      </c>
      <c r="E229" s="159">
        <v>21.949891212754256</v>
      </c>
      <c r="F229" s="159">
        <f t="shared" si="12"/>
        <v>175.59912970203405</v>
      </c>
      <c r="G229" s="159"/>
      <c r="H229" s="159">
        <v>21.949891212754256</v>
      </c>
      <c r="I229" s="159">
        <v>43.899782425508512</v>
      </c>
      <c r="J229" s="159">
        <f t="shared" si="13"/>
        <v>65.849673638262772</v>
      </c>
      <c r="K229" s="159"/>
      <c r="L229" s="159">
        <f t="shared" si="15"/>
        <v>197.54902085244439</v>
      </c>
      <c r="M229" s="159">
        <f t="shared" si="14"/>
        <v>263.39869449070716</v>
      </c>
      <c r="N229" s="230"/>
    </row>
    <row r="230" spans="1:15" s="41" customFormat="1" ht="17.649999999999999" customHeight="1" x14ac:dyDescent="0.25">
      <c r="A230" s="278">
        <v>305</v>
      </c>
      <c r="B230" s="271" t="s">
        <v>553</v>
      </c>
      <c r="C230" s="159">
        <v>137.72382840847777</v>
      </c>
      <c r="D230" s="159">
        <v>107.99686611726104</v>
      </c>
      <c r="E230" s="159">
        <v>1.5645769529654929</v>
      </c>
      <c r="F230" s="159">
        <f t="shared" si="12"/>
        <v>109.56144307022653</v>
      </c>
      <c r="G230" s="159"/>
      <c r="H230" s="159">
        <v>1.5645769529654929</v>
      </c>
      <c r="I230" s="159">
        <v>6.2583078600895492</v>
      </c>
      <c r="J230" s="159">
        <f t="shared" si="13"/>
        <v>7.8228848130550421</v>
      </c>
      <c r="K230" s="159"/>
      <c r="L230" s="159">
        <f t="shared" si="15"/>
        <v>20.3395005251962</v>
      </c>
      <c r="M230" s="159">
        <f t="shared" si="14"/>
        <v>28.162385338251241</v>
      </c>
      <c r="N230" s="230"/>
    </row>
    <row r="231" spans="1:15" s="41" customFormat="1" ht="18.75" customHeight="1" x14ac:dyDescent="0.25">
      <c r="A231" s="278">
        <v>306</v>
      </c>
      <c r="B231" s="271" t="s">
        <v>554</v>
      </c>
      <c r="C231" s="159">
        <v>1208.4746290985399</v>
      </c>
      <c r="D231" s="159">
        <v>563.67678112323961</v>
      </c>
      <c r="E231" s="159">
        <v>30.292289190852557</v>
      </c>
      <c r="F231" s="159">
        <f t="shared" si="12"/>
        <v>593.96907031409216</v>
      </c>
      <c r="G231" s="159"/>
      <c r="H231" s="159">
        <v>55.648324737892551</v>
      </c>
      <c r="I231" s="159">
        <v>86.797814406817395</v>
      </c>
      <c r="J231" s="159">
        <f t="shared" si="13"/>
        <v>142.44613914470995</v>
      </c>
      <c r="K231" s="159"/>
      <c r="L231" s="159">
        <f t="shared" si="15"/>
        <v>472.05941963973783</v>
      </c>
      <c r="M231" s="159">
        <f t="shared" si="14"/>
        <v>614.50555878444777</v>
      </c>
      <c r="N231" s="230"/>
    </row>
    <row r="232" spans="1:15" s="41" customFormat="1" ht="17.649999999999999" customHeight="1" x14ac:dyDescent="0.25">
      <c r="A232" s="278">
        <v>307</v>
      </c>
      <c r="B232" s="271" t="s">
        <v>555</v>
      </c>
      <c r="C232" s="159">
        <v>1353.6628298767889</v>
      </c>
      <c r="D232" s="159">
        <v>526.72036212327941</v>
      </c>
      <c r="E232" s="159">
        <v>47.051933822835593</v>
      </c>
      <c r="F232" s="159">
        <f t="shared" si="12"/>
        <v>573.77229594611504</v>
      </c>
      <c r="G232" s="159"/>
      <c r="H232" s="159">
        <v>48.581805018220805</v>
      </c>
      <c r="I232" s="159">
        <v>114.29891788399797</v>
      </c>
      <c r="J232" s="159">
        <f t="shared" si="13"/>
        <v>162.88072290221879</v>
      </c>
      <c r="K232" s="159"/>
      <c r="L232" s="159">
        <f t="shared" si="15"/>
        <v>617.00981102845503</v>
      </c>
      <c r="M232" s="159">
        <f t="shared" si="14"/>
        <v>779.89053393067388</v>
      </c>
      <c r="N232" s="230"/>
    </row>
    <row r="233" spans="1:15" ht="17.649999999999999" customHeight="1" x14ac:dyDescent="0.25">
      <c r="A233" s="278">
        <v>308</v>
      </c>
      <c r="B233" s="271" t="s">
        <v>556</v>
      </c>
      <c r="C233" s="159">
        <v>885.22571933763538</v>
      </c>
      <c r="D233" s="159">
        <v>588.77027134939408</v>
      </c>
      <c r="E233" s="159">
        <v>51.039308530633683</v>
      </c>
      <c r="F233" s="159">
        <f t="shared" si="12"/>
        <v>639.80957988002774</v>
      </c>
      <c r="G233" s="159"/>
      <c r="H233" s="159">
        <v>39.255247427296247</v>
      </c>
      <c r="I233" s="159">
        <v>96.416065592182349</v>
      </c>
      <c r="J233" s="159">
        <f t="shared" si="13"/>
        <v>135.67131301947859</v>
      </c>
      <c r="K233" s="159"/>
      <c r="L233" s="159">
        <f t="shared" si="15"/>
        <v>109.74482643812905</v>
      </c>
      <c r="M233" s="159">
        <f t="shared" si="14"/>
        <v>245.41613945760764</v>
      </c>
      <c r="N233" s="230"/>
    </row>
    <row r="234" spans="1:15" ht="17.649999999999999" customHeight="1" x14ac:dyDescent="0.25">
      <c r="A234" s="278">
        <v>309</v>
      </c>
      <c r="B234" s="270" t="s">
        <v>557</v>
      </c>
      <c r="C234" s="159">
        <v>828.26986983355903</v>
      </c>
      <c r="D234" s="159">
        <v>164.36578557024066</v>
      </c>
      <c r="E234" s="159">
        <v>31.316236225151854</v>
      </c>
      <c r="F234" s="159">
        <f t="shared" si="12"/>
        <v>195.68202179539253</v>
      </c>
      <c r="G234" s="159"/>
      <c r="H234" s="159">
        <v>14.838720628495128</v>
      </c>
      <c r="I234" s="159">
        <v>54.619107545757842</v>
      </c>
      <c r="J234" s="159">
        <f t="shared" si="13"/>
        <v>69.457828174252967</v>
      </c>
      <c r="K234" s="159"/>
      <c r="L234" s="159">
        <f t="shared" si="15"/>
        <v>563.1300198639135</v>
      </c>
      <c r="M234" s="159">
        <f t="shared" si="14"/>
        <v>632.5878480381665</v>
      </c>
      <c r="N234" s="230"/>
    </row>
    <row r="235" spans="1:15" ht="21.75" customHeight="1" x14ac:dyDescent="0.25">
      <c r="A235" s="278">
        <v>312</v>
      </c>
      <c r="B235" s="271" t="s">
        <v>558</v>
      </c>
      <c r="C235" s="159">
        <v>451.88499927909254</v>
      </c>
      <c r="D235" s="159">
        <v>129.12415634438401</v>
      </c>
      <c r="E235" s="159">
        <v>25.071689593476098</v>
      </c>
      <c r="F235" s="159">
        <f t="shared" si="12"/>
        <v>154.1958459378601</v>
      </c>
      <c r="G235" s="159"/>
      <c r="H235" s="159">
        <v>5.6485624873817581</v>
      </c>
      <c r="I235" s="159">
        <v>36.666107335025032</v>
      </c>
      <c r="J235" s="159">
        <f t="shared" si="13"/>
        <v>42.314669822406792</v>
      </c>
      <c r="K235" s="159"/>
      <c r="L235" s="159">
        <f t="shared" si="15"/>
        <v>255.37448351882566</v>
      </c>
      <c r="M235" s="159">
        <f t="shared" si="14"/>
        <v>297.68915334123244</v>
      </c>
      <c r="N235" s="230"/>
    </row>
    <row r="236" spans="1:15" ht="17.649999999999999" customHeight="1" x14ac:dyDescent="0.25">
      <c r="A236" s="278">
        <v>314</v>
      </c>
      <c r="B236" s="271" t="s">
        <v>559</v>
      </c>
      <c r="C236" s="159">
        <v>1634.7280510781266</v>
      </c>
      <c r="D236" s="159">
        <v>287.50854832895726</v>
      </c>
      <c r="E236" s="159">
        <v>4.0901162694750965</v>
      </c>
      <c r="F236" s="159">
        <f t="shared" si="12"/>
        <v>291.59866459843238</v>
      </c>
      <c r="G236" s="159"/>
      <c r="H236" s="159">
        <v>55.761096769933175</v>
      </c>
      <c r="I236" s="159">
        <v>63.96990696380233</v>
      </c>
      <c r="J236" s="159">
        <f t="shared" si="13"/>
        <v>119.73100373373551</v>
      </c>
      <c r="K236" s="159"/>
      <c r="L236" s="159">
        <f t="shared" si="15"/>
        <v>1223.3983827459588</v>
      </c>
      <c r="M236" s="159">
        <f t="shared" si="14"/>
        <v>1343.1293864796942</v>
      </c>
      <c r="N236" s="230"/>
      <c r="O236" s="41"/>
    </row>
    <row r="237" spans="1:15" ht="17.649999999999999" customHeight="1" x14ac:dyDescent="0.25">
      <c r="A237" s="278">
        <v>316</v>
      </c>
      <c r="B237" s="271" t="s">
        <v>560</v>
      </c>
      <c r="C237" s="159">
        <v>304.97712081939079</v>
      </c>
      <c r="D237" s="159">
        <v>113.17335768248347</v>
      </c>
      <c r="E237" s="159">
        <v>12.723428096685984</v>
      </c>
      <c r="F237" s="159">
        <f t="shared" si="12"/>
        <v>125.89678577916945</v>
      </c>
      <c r="G237" s="159"/>
      <c r="H237" s="159">
        <v>8.0574078469728985</v>
      </c>
      <c r="I237" s="159">
        <v>26.850239182595434</v>
      </c>
      <c r="J237" s="159">
        <f t="shared" si="13"/>
        <v>34.907647029568331</v>
      </c>
      <c r="K237" s="159"/>
      <c r="L237" s="159">
        <f t="shared" si="15"/>
        <v>144.17268801065302</v>
      </c>
      <c r="M237" s="159">
        <f t="shared" si="14"/>
        <v>179.08033504022134</v>
      </c>
      <c r="N237" s="230"/>
    </row>
    <row r="238" spans="1:15" ht="17.649999999999999" customHeight="1" x14ac:dyDescent="0.25">
      <c r="A238" s="278">
        <v>317</v>
      </c>
      <c r="B238" s="271" t="s">
        <v>561</v>
      </c>
      <c r="C238" s="159">
        <v>1145.993937034641</v>
      </c>
      <c r="D238" s="159">
        <v>500.10249304528747</v>
      </c>
      <c r="E238" s="159">
        <v>34.149793683267845</v>
      </c>
      <c r="F238" s="159">
        <f t="shared" si="12"/>
        <v>534.2522867285553</v>
      </c>
      <c r="G238" s="159"/>
      <c r="H238" s="159">
        <v>46.547304340306027</v>
      </c>
      <c r="I238" s="159">
        <v>86.773352605294761</v>
      </c>
      <c r="J238" s="159">
        <f t="shared" si="13"/>
        <v>133.32065694560077</v>
      </c>
      <c r="K238" s="159"/>
      <c r="L238" s="159">
        <f t="shared" si="15"/>
        <v>478.42099336048494</v>
      </c>
      <c r="M238" s="159">
        <f t="shared" si="14"/>
        <v>611.74165030608572</v>
      </c>
      <c r="N238" s="230"/>
    </row>
    <row r="239" spans="1:15" ht="17.649999999999999" customHeight="1" x14ac:dyDescent="0.25">
      <c r="A239" s="278">
        <v>318</v>
      </c>
      <c r="B239" s="271" t="s">
        <v>562</v>
      </c>
      <c r="C239" s="159">
        <v>256.85403827883181</v>
      </c>
      <c r="D239" s="159">
        <v>172.84993344957991</v>
      </c>
      <c r="E239" s="159">
        <v>13.296148726890761</v>
      </c>
      <c r="F239" s="159">
        <f t="shared" si="12"/>
        <v>186.14608217647066</v>
      </c>
      <c r="G239" s="159"/>
      <c r="H239" s="159">
        <v>13.296148726890761</v>
      </c>
      <c r="I239" s="159">
        <v>26.592297453781526</v>
      </c>
      <c r="J239" s="159">
        <f t="shared" si="13"/>
        <v>39.88844618067229</v>
      </c>
      <c r="K239" s="159"/>
      <c r="L239" s="159">
        <f t="shared" si="15"/>
        <v>30.819509921688862</v>
      </c>
      <c r="M239" s="159">
        <f t="shared" si="14"/>
        <v>70.707956102361152</v>
      </c>
      <c r="N239" s="230"/>
    </row>
    <row r="240" spans="1:15" ht="17.649999999999999" customHeight="1" x14ac:dyDescent="0.25">
      <c r="A240" s="278">
        <v>319</v>
      </c>
      <c r="B240" s="271" t="s">
        <v>563</v>
      </c>
      <c r="C240" s="159">
        <v>769.14875050572118</v>
      </c>
      <c r="D240" s="159">
        <v>423.03181278311757</v>
      </c>
      <c r="E240" s="159">
        <v>76.914875051475889</v>
      </c>
      <c r="F240" s="159">
        <f t="shared" si="12"/>
        <v>499.94668783459349</v>
      </c>
      <c r="G240" s="159"/>
      <c r="H240" s="159">
        <v>0</v>
      </c>
      <c r="I240" s="159">
        <v>115.37231257721386</v>
      </c>
      <c r="J240" s="159">
        <f t="shared" si="13"/>
        <v>115.37231257721386</v>
      </c>
      <c r="K240" s="159"/>
      <c r="L240" s="159">
        <f t="shared" si="15"/>
        <v>153.82975009391384</v>
      </c>
      <c r="M240" s="159">
        <f t="shared" si="14"/>
        <v>269.20206267112769</v>
      </c>
      <c r="N240" s="230"/>
    </row>
    <row r="241" spans="1:14" ht="17.649999999999999" customHeight="1" x14ac:dyDescent="0.25">
      <c r="A241" s="278">
        <v>320</v>
      </c>
      <c r="B241" s="271" t="s">
        <v>564</v>
      </c>
      <c r="C241" s="159">
        <v>1033.9011967557135</v>
      </c>
      <c r="D241" s="159">
        <v>379.90007296811513</v>
      </c>
      <c r="E241" s="159">
        <v>30.67631452173114</v>
      </c>
      <c r="F241" s="159">
        <f t="shared" si="12"/>
        <v>410.57638748984624</v>
      </c>
      <c r="G241" s="159"/>
      <c r="H241" s="159">
        <v>34.530941954132949</v>
      </c>
      <c r="I241" s="159">
        <v>78.201970403234469</v>
      </c>
      <c r="J241" s="159">
        <f t="shared" si="13"/>
        <v>112.73291235736741</v>
      </c>
      <c r="K241" s="159"/>
      <c r="L241" s="159">
        <f t="shared" si="15"/>
        <v>510.5918969084999</v>
      </c>
      <c r="M241" s="159">
        <f t="shared" si="14"/>
        <v>623.32480926586732</v>
      </c>
      <c r="N241" s="230"/>
    </row>
    <row r="242" spans="1:14" ht="13.5" x14ac:dyDescent="0.25">
      <c r="A242" s="278">
        <v>322</v>
      </c>
      <c r="B242" s="271" t="s">
        <v>565</v>
      </c>
      <c r="C242" s="159">
        <v>7557.2349287126835</v>
      </c>
      <c r="D242" s="159">
        <v>2004.406873550734</v>
      </c>
      <c r="E242" s="159">
        <v>136.98253564508124</v>
      </c>
      <c r="F242" s="159">
        <f t="shared" si="12"/>
        <v>2141.389409195815</v>
      </c>
      <c r="G242" s="159"/>
      <c r="H242" s="159">
        <v>221.45880907044264</v>
      </c>
      <c r="I242" s="159">
        <v>359.84843489668322</v>
      </c>
      <c r="J242" s="159">
        <f t="shared" si="13"/>
        <v>581.30724396712583</v>
      </c>
      <c r="K242" s="159"/>
      <c r="L242" s="159">
        <f t="shared" si="15"/>
        <v>4834.5382755497421</v>
      </c>
      <c r="M242" s="159">
        <f t="shared" si="14"/>
        <v>5415.8455195168681</v>
      </c>
      <c r="N242" s="230"/>
    </row>
    <row r="243" spans="1:14" ht="13.5" x14ac:dyDescent="0.25">
      <c r="A243" s="278">
        <v>327</v>
      </c>
      <c r="B243" s="271" t="s">
        <v>566</v>
      </c>
      <c r="C243" s="159">
        <v>895.99906163151991</v>
      </c>
      <c r="D243" s="159">
        <v>0.68205132512</v>
      </c>
      <c r="E243" s="159">
        <v>0.68205132512</v>
      </c>
      <c r="F243" s="159">
        <f>+D243+E243</f>
        <v>1.36410265024</v>
      </c>
      <c r="G243" s="159"/>
      <c r="H243" s="159">
        <v>0</v>
      </c>
      <c r="I243" s="159">
        <v>56.085197650239998</v>
      </c>
      <c r="J243" s="159">
        <f>+H243+I243</f>
        <v>56.085197650239998</v>
      </c>
      <c r="K243" s="159"/>
      <c r="L243" s="159">
        <f>SUM(C243-F243-J243)</f>
        <v>838.5497613310398</v>
      </c>
      <c r="M243" s="159">
        <f>J243+L243</f>
        <v>894.63495898127985</v>
      </c>
      <c r="N243" s="230"/>
    </row>
    <row r="244" spans="1:14" ht="27" x14ac:dyDescent="0.25">
      <c r="A244" s="278">
        <v>328</v>
      </c>
      <c r="B244" s="270" t="s">
        <v>567</v>
      </c>
      <c r="C244" s="159">
        <v>77.377469469756889</v>
      </c>
      <c r="D244" s="159">
        <v>10.465199721025511</v>
      </c>
      <c r="E244" s="159">
        <v>2.5887132405841085</v>
      </c>
      <c r="F244" s="159">
        <f t="shared" si="12"/>
        <v>13.053912961609619</v>
      </c>
      <c r="G244" s="159"/>
      <c r="H244" s="159">
        <v>4.6893698953738468E-2</v>
      </c>
      <c r="I244" s="159">
        <v>2.6777380255312764</v>
      </c>
      <c r="J244" s="159">
        <f t="shared" si="13"/>
        <v>2.7246317244850147</v>
      </c>
      <c r="K244" s="159"/>
      <c r="L244" s="159">
        <f t="shared" si="15"/>
        <v>61.598924783662262</v>
      </c>
      <c r="M244" s="159">
        <f t="shared" si="14"/>
        <v>64.323556508147277</v>
      </c>
      <c r="N244" s="230"/>
    </row>
    <row r="245" spans="1:14" ht="14.25" customHeight="1" x14ac:dyDescent="0.25">
      <c r="A245" s="278">
        <v>336</v>
      </c>
      <c r="B245" s="278" t="s">
        <v>568</v>
      </c>
      <c r="C245" s="159">
        <v>1089.8911059707118</v>
      </c>
      <c r="D245" s="159">
        <v>238.98502706995413</v>
      </c>
      <c r="E245" s="159">
        <v>28.685386170514562</v>
      </c>
      <c r="F245" s="159">
        <f>+D245+E245</f>
        <v>267.67041324046869</v>
      </c>
      <c r="G245" s="159"/>
      <c r="H245" s="159">
        <v>39.363790625407688</v>
      </c>
      <c r="I245" s="159">
        <v>77.012002742561407</v>
      </c>
      <c r="J245" s="159">
        <f>+H245+I245</f>
        <v>116.3757933679691</v>
      </c>
      <c r="K245" s="159"/>
      <c r="L245" s="159">
        <f>SUM(C245-F245-J245)</f>
        <v>705.84489936227408</v>
      </c>
      <c r="M245" s="159">
        <f>J245+L245</f>
        <v>822.22069273024317</v>
      </c>
      <c r="N245" s="230"/>
    </row>
    <row r="246" spans="1:14" ht="16.5" customHeight="1" x14ac:dyDescent="0.25">
      <c r="A246" s="278">
        <v>339</v>
      </c>
      <c r="B246" s="271" t="s">
        <v>569</v>
      </c>
      <c r="C246" s="159">
        <v>9332.2064929168209</v>
      </c>
      <c r="D246" s="159">
        <v>2054.7049755181311</v>
      </c>
      <c r="E246" s="159">
        <v>290.38163509232578</v>
      </c>
      <c r="F246" s="159">
        <f t="shared" si="12"/>
        <v>2345.0866106104568</v>
      </c>
      <c r="G246" s="159"/>
      <c r="H246" s="159">
        <v>204.30089255851777</v>
      </c>
      <c r="I246" s="159">
        <v>535.96809375866019</v>
      </c>
      <c r="J246" s="159">
        <f t="shared" si="13"/>
        <v>740.26898631717791</v>
      </c>
      <c r="K246" s="159"/>
      <c r="L246" s="159">
        <f t="shared" si="15"/>
        <v>6246.850895989186</v>
      </c>
      <c r="M246" s="159">
        <f t="shared" si="14"/>
        <v>6987.1198823063642</v>
      </c>
      <c r="N246" s="230"/>
    </row>
    <row r="247" spans="1:14" ht="20.25" customHeight="1" x14ac:dyDescent="0.25">
      <c r="A247" s="278">
        <v>348</v>
      </c>
      <c r="B247" s="271" t="s">
        <v>570</v>
      </c>
      <c r="C247" s="159">
        <v>99.258725098719992</v>
      </c>
      <c r="D247" s="159">
        <v>9.8756910560000009</v>
      </c>
      <c r="E247" s="159">
        <v>2.5090376959999997E-2</v>
      </c>
      <c r="F247" s="159">
        <f>+D247+E247</f>
        <v>9.9007814329600006</v>
      </c>
      <c r="G247" s="159"/>
      <c r="H247" s="159">
        <v>3.2835337304000012</v>
      </c>
      <c r="I247" s="159">
        <v>3.3337129478400009</v>
      </c>
      <c r="J247" s="159">
        <f>+H247+I247</f>
        <v>6.6172466782400026</v>
      </c>
      <c r="K247" s="159"/>
      <c r="L247" s="159">
        <f>SUM(C247-F247-J247)</f>
        <v>82.740696987519982</v>
      </c>
      <c r="M247" s="159">
        <f>J247+L247</f>
        <v>89.35794366575999</v>
      </c>
      <c r="N247" s="230"/>
    </row>
    <row r="248" spans="1:14" ht="16.5" customHeight="1" x14ac:dyDescent="0.25">
      <c r="A248" s="278">
        <v>350</v>
      </c>
      <c r="B248" s="271" t="s">
        <v>571</v>
      </c>
      <c r="C248" s="159">
        <v>1287.1316889503814</v>
      </c>
      <c r="D248" s="159">
        <v>172.60894691185368</v>
      </c>
      <c r="E248" s="159">
        <v>43.061850510444714</v>
      </c>
      <c r="F248" s="159">
        <f>+D248+E248</f>
        <v>215.67079742229839</v>
      </c>
      <c r="G248" s="159"/>
      <c r="H248" s="159">
        <v>0.47366372644471777</v>
      </c>
      <c r="I248" s="159">
        <v>44.204012784089429</v>
      </c>
      <c r="J248" s="159">
        <f>+H248+I248</f>
        <v>44.677676510534148</v>
      </c>
      <c r="K248" s="159"/>
      <c r="L248" s="159">
        <f>SUM(C248-F248-J248)</f>
        <v>1026.7832150175489</v>
      </c>
      <c r="M248" s="159">
        <f>J248+L248</f>
        <v>1071.460891528083</v>
      </c>
      <c r="N248" s="230"/>
    </row>
    <row r="249" spans="1:14" s="41" customFormat="1" ht="17.649999999999999" customHeight="1" x14ac:dyDescent="0.25">
      <c r="A249" s="284"/>
      <c r="B249" s="273" t="s">
        <v>572</v>
      </c>
      <c r="C249" s="274">
        <f>SUM(C250:C273)</f>
        <v>67432.057810188722</v>
      </c>
      <c r="D249" s="274">
        <f>SUM(D250:D273)</f>
        <v>21585.063964511653</v>
      </c>
      <c r="E249" s="274">
        <f>SUM(E250:E273)</f>
        <v>1699.0603410703754</v>
      </c>
      <c r="F249" s="274">
        <f>SUM(F250:F273)</f>
        <v>23284.124305582016</v>
      </c>
      <c r="G249" s="274"/>
      <c r="H249" s="274">
        <f t="shared" ref="H249:M249" si="16">SUM(H250:H273)</f>
        <v>1993.4192447170722</v>
      </c>
      <c r="I249" s="274">
        <f t="shared" si="16"/>
        <v>4376.412806386792</v>
      </c>
      <c r="J249" s="274">
        <f t="shared" si="16"/>
        <v>6369.8320511038646</v>
      </c>
      <c r="K249" s="274"/>
      <c r="L249" s="274">
        <f t="shared" si="16"/>
        <v>37778.101453502823</v>
      </c>
      <c r="M249" s="274">
        <f t="shared" si="16"/>
        <v>44147.933504606684</v>
      </c>
      <c r="N249" s="263"/>
    </row>
    <row r="250" spans="1:14" s="41" customFormat="1" ht="17.649999999999999" customHeight="1" x14ac:dyDescent="0.25">
      <c r="A250" s="278">
        <v>171</v>
      </c>
      <c r="B250" s="275" t="s">
        <v>573</v>
      </c>
      <c r="C250" s="159">
        <v>8018.3501878373572</v>
      </c>
      <c r="D250" s="159">
        <v>3084.2943424791629</v>
      </c>
      <c r="E250" s="159">
        <v>117.54623102394092</v>
      </c>
      <c r="F250" s="159">
        <f t="shared" ref="F250:F273" si="17">+D250+E250</f>
        <v>3201.8405735031038</v>
      </c>
      <c r="G250" s="159"/>
      <c r="H250" s="159">
        <v>398.37528312760389</v>
      </c>
      <c r="I250" s="159">
        <v>535.19656904544047</v>
      </c>
      <c r="J250" s="159">
        <f t="shared" ref="J250:J272" si="18">+H250+I250</f>
        <v>933.57185217304436</v>
      </c>
      <c r="K250" s="159"/>
      <c r="L250" s="159">
        <f t="shared" ref="L250:L272" si="19">SUM(C250-F250-J250)</f>
        <v>3882.9377621612093</v>
      </c>
      <c r="M250" s="159">
        <f t="shared" ref="M250:M273" si="20">J250+L250</f>
        <v>4816.5096143342535</v>
      </c>
      <c r="N250" s="230"/>
    </row>
    <row r="251" spans="1:14" s="41" customFormat="1" ht="17.649999999999999" customHeight="1" x14ac:dyDescent="0.25">
      <c r="A251" s="278">
        <v>188</v>
      </c>
      <c r="B251" s="275" t="s">
        <v>28</v>
      </c>
      <c r="C251" s="159">
        <v>3049.5373619891761</v>
      </c>
      <c r="D251" s="159">
        <v>2895.832197268624</v>
      </c>
      <c r="E251" s="159">
        <v>10.774812151722987</v>
      </c>
      <c r="F251" s="159">
        <f t="shared" si="17"/>
        <v>2906.6070094203469</v>
      </c>
      <c r="G251" s="159"/>
      <c r="H251" s="159">
        <v>10.070292996999898</v>
      </c>
      <c r="I251" s="159">
        <v>27.158987755117685</v>
      </c>
      <c r="J251" s="159">
        <f t="shared" si="18"/>
        <v>37.229280752117582</v>
      </c>
      <c r="K251" s="159"/>
      <c r="L251" s="159">
        <f t="shared" si="19"/>
        <v>105.70107181671165</v>
      </c>
      <c r="M251" s="159">
        <f t="shared" si="20"/>
        <v>142.93035256882922</v>
      </c>
      <c r="N251" s="230"/>
    </row>
    <row r="252" spans="1:14" s="41" customFormat="1" ht="17.649999999999999" customHeight="1" x14ac:dyDescent="0.25">
      <c r="A252" s="278">
        <v>209</v>
      </c>
      <c r="B252" s="271" t="s">
        <v>574</v>
      </c>
      <c r="C252" s="159">
        <v>902.54830910953024</v>
      </c>
      <c r="D252" s="159">
        <v>730.201582813409</v>
      </c>
      <c r="E252" s="159">
        <v>13.349765662747046</v>
      </c>
      <c r="F252" s="159">
        <f t="shared" si="17"/>
        <v>743.55134847615602</v>
      </c>
      <c r="G252" s="159"/>
      <c r="H252" s="159">
        <v>11.407374162610891</v>
      </c>
      <c r="I252" s="159">
        <v>29.608986124289224</v>
      </c>
      <c r="J252" s="159">
        <f t="shared" si="18"/>
        <v>41.016360286900117</v>
      </c>
      <c r="K252" s="159"/>
      <c r="L252" s="159">
        <f t="shared" si="19"/>
        <v>117.98060034647409</v>
      </c>
      <c r="M252" s="159">
        <f t="shared" si="20"/>
        <v>158.99696063337421</v>
      </c>
      <c r="N252" s="230"/>
    </row>
    <row r="253" spans="1:14" s="41" customFormat="1" ht="17.649999999999999" customHeight="1" x14ac:dyDescent="0.25">
      <c r="A253" s="278">
        <v>214</v>
      </c>
      <c r="B253" s="271" t="s">
        <v>575</v>
      </c>
      <c r="C253" s="159">
        <v>2045.7440163758399</v>
      </c>
      <c r="D253" s="159">
        <v>1708.9750059713699</v>
      </c>
      <c r="E253" s="159">
        <v>34.730288871174288</v>
      </c>
      <c r="F253" s="159">
        <f t="shared" si="17"/>
        <v>1743.7052948425442</v>
      </c>
      <c r="G253" s="159"/>
      <c r="H253" s="159">
        <v>3.9655179173086745</v>
      </c>
      <c r="I253" s="159">
        <v>67.919096848601299</v>
      </c>
      <c r="J253" s="159">
        <f t="shared" si="18"/>
        <v>71.884614765909973</v>
      </c>
      <c r="K253" s="159"/>
      <c r="L253" s="159">
        <f>SUM(C253-F253-J253)</f>
        <v>230.15410676738577</v>
      </c>
      <c r="M253" s="159">
        <f t="shared" si="20"/>
        <v>302.03872153329576</v>
      </c>
      <c r="N253" s="230"/>
    </row>
    <row r="254" spans="1:14" s="41" customFormat="1" ht="17.649999999999999" customHeight="1" x14ac:dyDescent="0.25">
      <c r="A254" s="278">
        <v>245</v>
      </c>
      <c r="B254" s="271" t="s">
        <v>576</v>
      </c>
      <c r="C254" s="159">
        <v>683.62497610543494</v>
      </c>
      <c r="D254" s="159">
        <v>565.28027756037568</v>
      </c>
      <c r="E254" s="159">
        <v>19.590289843982294</v>
      </c>
      <c r="F254" s="159">
        <f t="shared" si="17"/>
        <v>584.87056740435798</v>
      </c>
      <c r="G254" s="159"/>
      <c r="H254" s="159">
        <v>4.270913595966034</v>
      </c>
      <c r="I254" s="159">
        <v>34.18126729126584</v>
      </c>
      <c r="J254" s="159">
        <f t="shared" si="18"/>
        <v>38.452180887231876</v>
      </c>
      <c r="K254" s="159"/>
      <c r="L254" s="159">
        <f t="shared" si="19"/>
        <v>60.302227813845079</v>
      </c>
      <c r="M254" s="159">
        <f t="shared" si="20"/>
        <v>98.754408701076954</v>
      </c>
      <c r="N254" s="230"/>
    </row>
    <row r="255" spans="1:14" s="41" customFormat="1" ht="17.649999999999999" customHeight="1" x14ac:dyDescent="0.25">
      <c r="A255" s="278">
        <v>249</v>
      </c>
      <c r="B255" s="271" t="s">
        <v>577</v>
      </c>
      <c r="C255" s="159">
        <v>758.16421362089318</v>
      </c>
      <c r="D255" s="159">
        <v>514.9659739678923</v>
      </c>
      <c r="E255" s="159">
        <v>16.675438172030816</v>
      </c>
      <c r="F255" s="159">
        <f t="shared" si="17"/>
        <v>531.64141213992309</v>
      </c>
      <c r="G255" s="159"/>
      <c r="H255" s="159">
        <v>18.702854864086301</v>
      </c>
      <c r="I255" s="159">
        <v>53.653703123279932</v>
      </c>
      <c r="J255" s="159">
        <f t="shared" si="18"/>
        <v>72.35655798736623</v>
      </c>
      <c r="K255" s="159"/>
      <c r="L255" s="159">
        <f t="shared" si="19"/>
        <v>154.16624349360387</v>
      </c>
      <c r="M255" s="159">
        <f t="shared" si="20"/>
        <v>226.52280148097009</v>
      </c>
      <c r="N255" s="230"/>
    </row>
    <row r="256" spans="1:14" s="41" customFormat="1" ht="17.649999999999999" customHeight="1" x14ac:dyDescent="0.25">
      <c r="A256" s="278">
        <v>264</v>
      </c>
      <c r="B256" s="270" t="s">
        <v>37</v>
      </c>
      <c r="C256" s="159">
        <v>10321.852442378027</v>
      </c>
      <c r="D256" s="159">
        <v>4217.2266912192954</v>
      </c>
      <c r="E256" s="159">
        <v>336.4500259110302</v>
      </c>
      <c r="F256" s="159">
        <f t="shared" si="17"/>
        <v>4553.6767171303254</v>
      </c>
      <c r="G256" s="159"/>
      <c r="H256" s="159">
        <v>469.09208259432233</v>
      </c>
      <c r="I256" s="159">
        <v>831.02893156150128</v>
      </c>
      <c r="J256" s="159">
        <f t="shared" si="18"/>
        <v>1300.1210141558236</v>
      </c>
      <c r="K256" s="159"/>
      <c r="L256" s="159">
        <f t="shared" si="19"/>
        <v>4468.0547110918778</v>
      </c>
      <c r="M256" s="159">
        <f t="shared" si="20"/>
        <v>5768.1757252477018</v>
      </c>
      <c r="N256" s="230"/>
    </row>
    <row r="257" spans="1:15" ht="17.649999999999999" customHeight="1" x14ac:dyDescent="0.25">
      <c r="A257" s="278">
        <v>266</v>
      </c>
      <c r="B257" s="270" t="s">
        <v>38</v>
      </c>
      <c r="C257" s="159">
        <v>538.04288483560072</v>
      </c>
      <c r="D257" s="159">
        <v>165.04173133705245</v>
      </c>
      <c r="E257" s="159">
        <v>24.277823718961777</v>
      </c>
      <c r="F257" s="159">
        <f t="shared" si="17"/>
        <v>189.31955505601422</v>
      </c>
      <c r="G257" s="159"/>
      <c r="H257" s="159">
        <v>22.643478820401775</v>
      </c>
      <c r="I257" s="159">
        <v>46.921302539363552</v>
      </c>
      <c r="J257" s="159">
        <f t="shared" si="18"/>
        <v>69.564781359765334</v>
      </c>
      <c r="K257" s="159"/>
      <c r="L257" s="159">
        <f t="shared" si="19"/>
        <v>279.15854841982116</v>
      </c>
      <c r="M257" s="159">
        <f t="shared" si="20"/>
        <v>348.72332977958649</v>
      </c>
      <c r="N257" s="230"/>
      <c r="O257" s="41"/>
    </row>
    <row r="258" spans="1:15" ht="17.649999999999999" customHeight="1" x14ac:dyDescent="0.25">
      <c r="A258" s="278">
        <v>274</v>
      </c>
      <c r="B258" s="270" t="s">
        <v>578</v>
      </c>
      <c r="C258" s="159">
        <v>1749.3635463023818</v>
      </c>
      <c r="D258" s="159">
        <v>1054.6281720607037</v>
      </c>
      <c r="E258" s="159">
        <v>46.615762611962865</v>
      </c>
      <c r="F258" s="159">
        <f t="shared" si="17"/>
        <v>1101.2439346726667</v>
      </c>
      <c r="G258" s="159"/>
      <c r="H258" s="159">
        <v>51.644587121306046</v>
      </c>
      <c r="I258" s="159">
        <v>117.72250875281685</v>
      </c>
      <c r="J258" s="159">
        <f t="shared" si="18"/>
        <v>169.3670958741229</v>
      </c>
      <c r="K258" s="159"/>
      <c r="L258" s="159">
        <f t="shared" si="19"/>
        <v>478.75251575559219</v>
      </c>
      <c r="M258" s="159">
        <f t="shared" si="20"/>
        <v>648.11961162971511</v>
      </c>
      <c r="N258" s="230"/>
      <c r="O258" s="41"/>
    </row>
    <row r="259" spans="1:15" ht="17.649999999999999" customHeight="1" x14ac:dyDescent="0.25">
      <c r="A259" s="278">
        <v>278</v>
      </c>
      <c r="B259" s="270" t="s">
        <v>579</v>
      </c>
      <c r="C259" s="159">
        <v>3653.4079999999999</v>
      </c>
      <c r="D259" s="159">
        <v>715.45906592688016</v>
      </c>
      <c r="E259" s="159">
        <v>106.55773321951999</v>
      </c>
      <c r="F259" s="159">
        <f t="shared" si="17"/>
        <v>822.0167991464001</v>
      </c>
      <c r="G259" s="159"/>
      <c r="H259" s="159">
        <v>76.112666609759998</v>
      </c>
      <c r="I259" s="159">
        <v>182.67039982928</v>
      </c>
      <c r="J259" s="159">
        <f t="shared" si="18"/>
        <v>258.78306643904</v>
      </c>
      <c r="K259" s="159"/>
      <c r="L259" s="159">
        <f t="shared" si="19"/>
        <v>2572.60813441456</v>
      </c>
      <c r="M259" s="159">
        <f t="shared" si="20"/>
        <v>2831.3912008535999</v>
      </c>
      <c r="N259" s="230"/>
      <c r="O259" s="41"/>
    </row>
    <row r="260" spans="1:15" ht="17.649999999999999" customHeight="1" x14ac:dyDescent="0.25">
      <c r="A260" s="278">
        <v>280</v>
      </c>
      <c r="B260" s="270" t="s">
        <v>580</v>
      </c>
      <c r="C260" s="159">
        <v>421.5823950281025</v>
      </c>
      <c r="D260" s="159">
        <v>164.54725168229893</v>
      </c>
      <c r="E260" s="159">
        <v>14.289568272951652</v>
      </c>
      <c r="F260" s="159">
        <f t="shared" si="17"/>
        <v>178.83681995525058</v>
      </c>
      <c r="G260" s="159"/>
      <c r="H260" s="159">
        <v>13.71092732536334</v>
      </c>
      <c r="I260" s="159">
        <v>28.849245051568978</v>
      </c>
      <c r="J260" s="159">
        <f t="shared" si="18"/>
        <v>42.560172376932314</v>
      </c>
      <c r="K260" s="159"/>
      <c r="L260" s="159">
        <f t="shared" si="19"/>
        <v>200.18540269591961</v>
      </c>
      <c r="M260" s="159">
        <f t="shared" si="20"/>
        <v>242.74557507285192</v>
      </c>
      <c r="N260" s="230"/>
      <c r="O260" s="41"/>
    </row>
    <row r="261" spans="1:15" ht="17.649999999999999" customHeight="1" x14ac:dyDescent="0.25">
      <c r="A261" s="278">
        <v>281</v>
      </c>
      <c r="B261" s="270" t="s">
        <v>581</v>
      </c>
      <c r="C261" s="159">
        <v>1472.9211534867052</v>
      </c>
      <c r="D261" s="159">
        <v>437.84279167248968</v>
      </c>
      <c r="E261" s="159">
        <v>58.883763611741024</v>
      </c>
      <c r="F261" s="159">
        <f t="shared" si="17"/>
        <v>496.7265552842307</v>
      </c>
      <c r="G261" s="159"/>
      <c r="H261" s="159">
        <v>64.836571897561171</v>
      </c>
      <c r="I261" s="159">
        <v>153.48437677668215</v>
      </c>
      <c r="J261" s="159">
        <f t="shared" si="18"/>
        <v>218.32094867424331</v>
      </c>
      <c r="K261" s="159"/>
      <c r="L261" s="159">
        <f t="shared" si="19"/>
        <v>757.87364952823123</v>
      </c>
      <c r="M261" s="159">
        <f t="shared" si="20"/>
        <v>976.19459820247448</v>
      </c>
      <c r="N261" s="230"/>
      <c r="O261" s="41"/>
    </row>
    <row r="262" spans="1:15" ht="17.649999999999999" customHeight="1" x14ac:dyDescent="0.25">
      <c r="A262" s="278">
        <v>282</v>
      </c>
      <c r="B262" s="270" t="s">
        <v>582</v>
      </c>
      <c r="C262" s="159">
        <v>272.61042350493699</v>
      </c>
      <c r="D262" s="159">
        <v>54.06870534718162</v>
      </c>
      <c r="E262" s="159">
        <v>10.019679880886846</v>
      </c>
      <c r="F262" s="159">
        <f t="shared" si="17"/>
        <v>64.088385228068461</v>
      </c>
      <c r="G262" s="159"/>
      <c r="H262" s="159">
        <v>2.797997164726846</v>
      </c>
      <c r="I262" s="159">
        <v>12.817677045613692</v>
      </c>
      <c r="J262" s="159">
        <f t="shared" si="18"/>
        <v>15.615674210340538</v>
      </c>
      <c r="K262" s="159"/>
      <c r="L262" s="159">
        <f t="shared" si="19"/>
        <v>192.906364066528</v>
      </c>
      <c r="M262" s="159">
        <f t="shared" si="20"/>
        <v>208.52203827686853</v>
      </c>
      <c r="N262" s="230"/>
      <c r="O262" s="41"/>
    </row>
    <row r="263" spans="1:15" ht="17.649999999999999" customHeight="1" x14ac:dyDescent="0.25">
      <c r="A263" s="278">
        <v>284</v>
      </c>
      <c r="B263" s="270" t="s">
        <v>583</v>
      </c>
      <c r="C263" s="159">
        <v>733.92528000000004</v>
      </c>
      <c r="D263" s="159">
        <v>424.90410950064</v>
      </c>
      <c r="E263" s="159">
        <v>38.627646333759998</v>
      </c>
      <c r="F263" s="159">
        <f t="shared" si="17"/>
        <v>463.53175583439997</v>
      </c>
      <c r="G263" s="159"/>
      <c r="H263" s="159">
        <v>38.627646333759998</v>
      </c>
      <c r="I263" s="159">
        <v>77.255292667519996</v>
      </c>
      <c r="J263" s="159">
        <f t="shared" si="18"/>
        <v>115.88293900127999</v>
      </c>
      <c r="K263" s="159"/>
      <c r="L263" s="159">
        <f t="shared" si="19"/>
        <v>154.51058516432008</v>
      </c>
      <c r="M263" s="159">
        <f t="shared" si="20"/>
        <v>270.39352416560007</v>
      </c>
      <c r="N263" s="230"/>
      <c r="O263" s="41"/>
    </row>
    <row r="264" spans="1:15" ht="17.649999999999999" customHeight="1" x14ac:dyDescent="0.25">
      <c r="A264" s="278">
        <v>296</v>
      </c>
      <c r="B264" s="270" t="s">
        <v>47</v>
      </c>
      <c r="C264" s="159">
        <v>8284.353582690208</v>
      </c>
      <c r="D264" s="159">
        <v>2271.5535037470063</v>
      </c>
      <c r="E264" s="159">
        <v>322.37070606115952</v>
      </c>
      <c r="F264" s="159">
        <f t="shared" si="17"/>
        <v>2593.9242098081659</v>
      </c>
      <c r="G264" s="159"/>
      <c r="H264" s="159">
        <v>327.35689317651952</v>
      </c>
      <c r="I264" s="159">
        <v>649.72759923767899</v>
      </c>
      <c r="J264" s="159">
        <f t="shared" si="18"/>
        <v>977.08449241419851</v>
      </c>
      <c r="K264" s="159"/>
      <c r="L264" s="159">
        <f t="shared" si="19"/>
        <v>4713.3448804678437</v>
      </c>
      <c r="M264" s="159">
        <f t="shared" si="20"/>
        <v>5690.4293728820421</v>
      </c>
      <c r="N264" s="230"/>
      <c r="O264" s="41"/>
    </row>
    <row r="265" spans="1:15" ht="17.649999999999999" customHeight="1" x14ac:dyDescent="0.25">
      <c r="A265" s="278">
        <v>297</v>
      </c>
      <c r="B265" s="270" t="s">
        <v>584</v>
      </c>
      <c r="C265" s="159">
        <v>1616.5051089172287</v>
      </c>
      <c r="D265" s="159">
        <v>329.95249071219217</v>
      </c>
      <c r="E265" s="159">
        <v>13.353600101929269</v>
      </c>
      <c r="F265" s="159">
        <f t="shared" si="17"/>
        <v>343.30609081412143</v>
      </c>
      <c r="G265" s="159"/>
      <c r="H265" s="159">
        <v>59.096785875605455</v>
      </c>
      <c r="I265" s="159">
        <v>78.361300704206201</v>
      </c>
      <c r="J265" s="159">
        <f t="shared" si="18"/>
        <v>137.45808657981166</v>
      </c>
      <c r="K265" s="159"/>
      <c r="L265" s="159">
        <f t="shared" si="19"/>
        <v>1135.7409315232956</v>
      </c>
      <c r="M265" s="159">
        <f t="shared" si="20"/>
        <v>1273.1990181031072</v>
      </c>
      <c r="N265" s="230"/>
      <c r="O265" s="41"/>
    </row>
    <row r="266" spans="1:15" ht="17.649999999999999" customHeight="1" x14ac:dyDescent="0.25">
      <c r="A266" s="278">
        <v>298</v>
      </c>
      <c r="B266" s="270" t="s">
        <v>49</v>
      </c>
      <c r="C266" s="159">
        <v>7093.7902066310398</v>
      </c>
      <c r="D266" s="159">
        <v>0</v>
      </c>
      <c r="E266" s="159">
        <v>236.45967348607999</v>
      </c>
      <c r="F266" s="159">
        <f>SUM(D266:E266)</f>
        <v>236.45967348607999</v>
      </c>
      <c r="G266" s="159"/>
      <c r="H266" s="159">
        <v>0</v>
      </c>
      <c r="I266" s="159">
        <v>709.37902062895978</v>
      </c>
      <c r="J266" s="159">
        <f>H266+I266</f>
        <v>709.37902062895978</v>
      </c>
      <c r="K266" s="159"/>
      <c r="L266" s="159">
        <f>SUM(C266-F266-J266)</f>
        <v>6147.9515125160005</v>
      </c>
      <c r="M266" s="159">
        <f>SUM(J266+L266)</f>
        <v>6857.3305331449601</v>
      </c>
      <c r="N266" s="230"/>
      <c r="O266" s="41"/>
    </row>
    <row r="267" spans="1:15" ht="17.649999999999999" customHeight="1" x14ac:dyDescent="0.25">
      <c r="A267" s="278">
        <v>310</v>
      </c>
      <c r="B267" s="271" t="s">
        <v>51</v>
      </c>
      <c r="C267" s="159">
        <v>588.44397599586864</v>
      </c>
      <c r="D267" s="159">
        <v>130.97645299733898</v>
      </c>
      <c r="E267" s="159">
        <v>13.152312207688222</v>
      </c>
      <c r="F267" s="159">
        <f t="shared" si="17"/>
        <v>144.12876520502721</v>
      </c>
      <c r="G267" s="159"/>
      <c r="H267" s="159">
        <v>19.340050845928889</v>
      </c>
      <c r="I267" s="159">
        <v>36.239308765122658</v>
      </c>
      <c r="J267" s="159">
        <f t="shared" si="18"/>
        <v>55.579359611051544</v>
      </c>
      <c r="K267" s="159"/>
      <c r="L267" s="159">
        <f t="shared" si="19"/>
        <v>388.7358511797899</v>
      </c>
      <c r="M267" s="159">
        <f t="shared" si="20"/>
        <v>444.31521079084143</v>
      </c>
      <c r="N267" s="230"/>
      <c r="O267" s="41"/>
    </row>
    <row r="268" spans="1:15" ht="17.649999999999999" customHeight="1" x14ac:dyDescent="0.25">
      <c r="A268" s="278">
        <v>311</v>
      </c>
      <c r="B268" s="271" t="s">
        <v>585</v>
      </c>
      <c r="C268" s="159">
        <v>5500.6389338782355</v>
      </c>
      <c r="D268" s="159">
        <v>889.11294420464208</v>
      </c>
      <c r="E268" s="159">
        <v>167.58881904344051</v>
      </c>
      <c r="F268" s="159">
        <f t="shared" si="17"/>
        <v>1056.7017632480827</v>
      </c>
      <c r="G268" s="159"/>
      <c r="H268" s="159">
        <v>106.31940095576051</v>
      </c>
      <c r="I268" s="159">
        <v>273.90821999920098</v>
      </c>
      <c r="J268" s="159">
        <f t="shared" si="18"/>
        <v>380.22762095496148</v>
      </c>
      <c r="K268" s="159"/>
      <c r="L268" s="159">
        <f t="shared" si="19"/>
        <v>4063.7095496751913</v>
      </c>
      <c r="M268" s="159">
        <f t="shared" si="20"/>
        <v>4443.9371706301527</v>
      </c>
      <c r="N268" s="230"/>
      <c r="O268" s="41"/>
    </row>
    <row r="269" spans="1:15" ht="17.649999999999999" customHeight="1" x14ac:dyDescent="0.25">
      <c r="A269" s="278">
        <v>313</v>
      </c>
      <c r="B269" s="279" t="s">
        <v>586</v>
      </c>
      <c r="C269" s="159">
        <v>6822.0690085609585</v>
      </c>
      <c r="D269" s="159">
        <v>682.20690071951981</v>
      </c>
      <c r="E269" s="159">
        <v>0</v>
      </c>
      <c r="F269" s="159">
        <f t="shared" si="17"/>
        <v>682.20690071951981</v>
      </c>
      <c r="G269" s="159"/>
      <c r="H269" s="159">
        <v>227.40230023983995</v>
      </c>
      <c r="I269" s="159">
        <v>227.40230023983995</v>
      </c>
      <c r="J269" s="159">
        <f t="shared" si="18"/>
        <v>454.80460047967989</v>
      </c>
      <c r="K269" s="159"/>
      <c r="L269" s="159">
        <f t="shared" si="19"/>
        <v>5685.0575073617592</v>
      </c>
      <c r="M269" s="159">
        <f t="shared" si="20"/>
        <v>6139.862107841439</v>
      </c>
      <c r="N269" s="230"/>
    </row>
    <row r="270" spans="1:15" ht="17.649999999999999" customHeight="1" x14ac:dyDescent="0.25">
      <c r="A270" s="278">
        <v>321</v>
      </c>
      <c r="B270" s="271" t="s">
        <v>587</v>
      </c>
      <c r="C270" s="159">
        <v>536.12684691778304</v>
      </c>
      <c r="D270" s="159">
        <v>145.31126181621795</v>
      </c>
      <c r="E270" s="159">
        <v>18.748997181404246</v>
      </c>
      <c r="F270" s="159">
        <f t="shared" si="17"/>
        <v>164.06025899762219</v>
      </c>
      <c r="G270" s="159"/>
      <c r="H270" s="159">
        <v>17.914342602339691</v>
      </c>
      <c r="I270" s="159">
        <v>37.762700753162179</v>
      </c>
      <c r="J270" s="159">
        <f t="shared" si="18"/>
        <v>55.677043355501866</v>
      </c>
      <c r="K270" s="159"/>
      <c r="L270" s="159">
        <f t="shared" si="19"/>
        <v>316.38954456465899</v>
      </c>
      <c r="M270" s="159">
        <f t="shared" si="20"/>
        <v>372.06658792016083</v>
      </c>
      <c r="N270" s="230"/>
    </row>
    <row r="271" spans="1:15" ht="17.649999999999999" customHeight="1" x14ac:dyDescent="0.25">
      <c r="A271" s="278">
        <v>337</v>
      </c>
      <c r="B271" s="271" t="s">
        <v>588</v>
      </c>
      <c r="C271" s="159">
        <v>1288.1249926021828</v>
      </c>
      <c r="D271" s="159">
        <v>288.55979938743963</v>
      </c>
      <c r="E271" s="159">
        <v>50.584854152535819</v>
      </c>
      <c r="F271" s="159">
        <f t="shared" si="17"/>
        <v>339.14465353997542</v>
      </c>
      <c r="G271" s="159"/>
      <c r="H271" s="159">
        <v>36.732857678615815</v>
      </c>
      <c r="I271" s="159">
        <v>87.317711831151655</v>
      </c>
      <c r="J271" s="159">
        <f t="shared" si="18"/>
        <v>124.05056950976747</v>
      </c>
      <c r="K271" s="159"/>
      <c r="L271" s="159">
        <f t="shared" si="19"/>
        <v>824.92976955243989</v>
      </c>
      <c r="M271" s="159">
        <f t="shared" si="20"/>
        <v>948.98033906220735</v>
      </c>
      <c r="N271" s="230"/>
    </row>
    <row r="272" spans="1:15" ht="17.649999999999999" customHeight="1" x14ac:dyDescent="0.25">
      <c r="A272" s="278">
        <v>338</v>
      </c>
      <c r="B272" s="271" t="s">
        <v>589</v>
      </c>
      <c r="C272" s="159">
        <v>683.48082787071996</v>
      </c>
      <c r="D272" s="159">
        <v>99.741851251533049</v>
      </c>
      <c r="E272" s="159">
        <v>15.183225967769602</v>
      </c>
      <c r="F272" s="159">
        <f t="shared" si="17"/>
        <v>114.92507721930265</v>
      </c>
      <c r="G272" s="159"/>
      <c r="H272" s="159">
        <v>12.995361417689601</v>
      </c>
      <c r="I272" s="159">
        <v>45.719722701779204</v>
      </c>
      <c r="J272" s="159">
        <f t="shared" si="18"/>
        <v>58.715084119468806</v>
      </c>
      <c r="K272" s="159"/>
      <c r="L272" s="159">
        <f t="shared" si="19"/>
        <v>509.84066653194844</v>
      </c>
      <c r="M272" s="159">
        <f t="shared" si="20"/>
        <v>568.55575065141727</v>
      </c>
      <c r="N272" s="230"/>
    </row>
    <row r="273" spans="1:25" ht="17.649999999999999" customHeight="1" thickBot="1" x14ac:dyDescent="0.3">
      <c r="A273" s="285">
        <v>349</v>
      </c>
      <c r="B273" s="280" t="s">
        <v>590</v>
      </c>
      <c r="C273" s="170">
        <v>396.84913555050991</v>
      </c>
      <c r="D273" s="170">
        <v>14.380860868384712</v>
      </c>
      <c r="E273" s="170">
        <v>13.229323581955326</v>
      </c>
      <c r="F273" s="170">
        <f t="shared" si="17"/>
        <v>27.610184450340036</v>
      </c>
      <c r="G273" s="170"/>
      <c r="H273" s="170">
        <v>3.0573929953260255E-3</v>
      </c>
      <c r="I273" s="170">
        <v>32.126577113350656</v>
      </c>
      <c r="J273" s="170">
        <f>+H273+I273</f>
        <v>32.12963450634598</v>
      </c>
      <c r="K273" s="170"/>
      <c r="L273" s="170">
        <f>SUM(C273-F273-J273)</f>
        <v>337.10931659382391</v>
      </c>
      <c r="M273" s="170">
        <f t="shared" si="20"/>
        <v>369.23895110016986</v>
      </c>
      <c r="N273" s="230"/>
    </row>
    <row r="274" spans="1:25" ht="15" customHeight="1" x14ac:dyDescent="0.25">
      <c r="A274" s="261" t="s">
        <v>741</v>
      </c>
      <c r="B274" s="262"/>
      <c r="C274" s="138"/>
      <c r="D274" s="138"/>
      <c r="E274" s="138"/>
      <c r="F274" s="138"/>
      <c r="G274" s="138"/>
      <c r="H274" s="138"/>
      <c r="I274" s="138"/>
      <c r="J274" s="138"/>
      <c r="K274" s="138"/>
      <c r="L274" s="138"/>
      <c r="M274" s="138"/>
      <c r="N274" s="230"/>
    </row>
    <row r="275" spans="1:25" s="47" customFormat="1" ht="13.9" customHeight="1" x14ac:dyDescent="0.25">
      <c r="A275" s="261" t="s">
        <v>908</v>
      </c>
      <c r="B275" s="264"/>
      <c r="C275" s="138"/>
      <c r="D275" s="138"/>
      <c r="E275" s="138"/>
      <c r="F275" s="138"/>
      <c r="G275" s="138"/>
      <c r="H275" s="138"/>
      <c r="I275" s="138"/>
      <c r="J275" s="138"/>
      <c r="K275" s="138"/>
      <c r="L275" s="138"/>
      <c r="M275" s="138"/>
      <c r="N275" s="230"/>
      <c r="O275" s="46"/>
    </row>
    <row r="276" spans="1:25" s="47" customFormat="1" ht="13.9" customHeight="1" x14ac:dyDescent="0.25">
      <c r="A276" s="230" t="s">
        <v>907</v>
      </c>
      <c r="B276" s="230"/>
      <c r="C276" s="138"/>
      <c r="D276" s="138"/>
      <c r="E276" s="138"/>
      <c r="F276" s="138"/>
      <c r="G276" s="138"/>
      <c r="H276" s="138"/>
      <c r="I276" s="138"/>
      <c r="J276" s="138"/>
      <c r="K276" s="138"/>
      <c r="L276" s="138"/>
      <c r="M276" s="138"/>
      <c r="N276" s="230"/>
      <c r="O276" s="46"/>
      <c r="P276" s="46"/>
      <c r="Q276" s="46"/>
      <c r="R276" s="46"/>
      <c r="S276" s="46"/>
      <c r="T276" s="46"/>
      <c r="U276" s="46"/>
      <c r="V276" s="46"/>
      <c r="W276" s="46"/>
      <c r="X276" s="46"/>
      <c r="Y276" s="46"/>
    </row>
    <row r="277" spans="1:25" ht="13.9" customHeight="1" x14ac:dyDescent="0.25">
      <c r="A277" s="265" t="s">
        <v>79</v>
      </c>
      <c r="B277" s="266"/>
      <c r="C277" s="138"/>
      <c r="D277" s="138"/>
      <c r="E277" s="138"/>
      <c r="F277" s="138"/>
      <c r="G277" s="138"/>
      <c r="H277" s="138"/>
      <c r="I277" s="138"/>
      <c r="J277" s="138"/>
      <c r="K277" s="138"/>
      <c r="L277" s="138"/>
      <c r="M277" s="138"/>
      <c r="N277" s="230"/>
      <c r="O277" s="47"/>
      <c r="P277" s="47"/>
      <c r="Q277" s="47"/>
      <c r="R277" s="47"/>
      <c r="S277" s="47"/>
      <c r="T277" s="47"/>
      <c r="U277" s="47"/>
      <c r="V277" s="47"/>
      <c r="W277" s="47"/>
      <c r="X277" s="47"/>
      <c r="Y277" s="47"/>
    </row>
    <row r="278" spans="1:25" ht="13.9" customHeight="1" x14ac:dyDescent="0.25">
      <c r="A278" s="230"/>
      <c r="B278" s="230"/>
      <c r="C278" s="230"/>
      <c r="D278" s="230"/>
      <c r="E278" s="230"/>
      <c r="F278" s="230"/>
      <c r="G278" s="230"/>
      <c r="H278" s="230"/>
      <c r="I278" s="230"/>
      <c r="J278" s="230"/>
      <c r="K278" s="230"/>
      <c r="L278" s="230"/>
      <c r="M278" s="230"/>
      <c r="N278" s="260"/>
      <c r="O278" s="47"/>
    </row>
    <row r="279" spans="1:25" ht="13.9" customHeight="1" x14ac:dyDescent="0.25">
      <c r="A279" s="230"/>
      <c r="B279" s="230"/>
      <c r="C279" s="260"/>
      <c r="D279" s="260"/>
      <c r="E279" s="260"/>
      <c r="F279" s="260"/>
      <c r="G279" s="260"/>
      <c r="H279" s="260"/>
      <c r="I279" s="260"/>
      <c r="J279" s="260"/>
      <c r="K279" s="260"/>
      <c r="L279" s="260"/>
      <c r="M279" s="260"/>
      <c r="N279" s="230"/>
    </row>
    <row r="280" spans="1:25" ht="15" customHeight="1" x14ac:dyDescent="0.25">
      <c r="A280" s="230"/>
      <c r="B280" s="230"/>
      <c r="C280" s="267"/>
      <c r="D280" s="267"/>
      <c r="E280" s="267"/>
      <c r="F280" s="267"/>
      <c r="G280" s="267"/>
      <c r="H280" s="267"/>
      <c r="I280" s="267"/>
      <c r="J280" s="267"/>
      <c r="K280" s="267"/>
      <c r="L280" s="267"/>
      <c r="M280" s="267"/>
      <c r="N280" s="230"/>
    </row>
    <row r="281" spans="1:25" ht="15" customHeight="1" x14ac:dyDescent="0.25">
      <c r="A281" s="230"/>
      <c r="B281" s="230"/>
      <c r="C281" s="230"/>
      <c r="D281" s="230"/>
      <c r="E281" s="230"/>
      <c r="F281" s="230"/>
      <c r="G281" s="230"/>
      <c r="H281" s="230"/>
      <c r="I281" s="230"/>
      <c r="J281" s="230"/>
      <c r="K281" s="230"/>
      <c r="L281" s="230"/>
      <c r="M281" s="230"/>
      <c r="N281" s="230"/>
    </row>
    <row r="282" spans="1:25" ht="15" customHeight="1" x14ac:dyDescent="0.25">
      <c r="A282" s="230"/>
      <c r="B282" s="230"/>
      <c r="C282" s="260"/>
      <c r="D282" s="260"/>
      <c r="E282" s="260"/>
      <c r="F282" s="260"/>
      <c r="G282" s="260"/>
      <c r="H282" s="260"/>
      <c r="I282" s="260"/>
      <c r="J282" s="260"/>
      <c r="K282" s="260"/>
      <c r="L282" s="260"/>
      <c r="M282" s="260"/>
      <c r="N282" s="230"/>
    </row>
    <row r="283" spans="1:25" ht="15" customHeight="1" x14ac:dyDescent="0.25">
      <c r="A283" s="230"/>
      <c r="B283" s="230"/>
      <c r="C283" s="260"/>
      <c r="D283" s="260"/>
      <c r="E283" s="260"/>
      <c r="F283" s="260"/>
      <c r="G283" s="260"/>
      <c r="H283" s="260"/>
      <c r="I283" s="260"/>
      <c r="J283" s="260"/>
      <c r="K283" s="260"/>
      <c r="L283" s="260"/>
      <c r="M283" s="260"/>
      <c r="N283" s="230"/>
    </row>
    <row r="284" spans="1:25" ht="15" customHeight="1" x14ac:dyDescent="0.25">
      <c r="A284" s="230"/>
      <c r="B284" s="230"/>
      <c r="C284" s="268"/>
      <c r="D284" s="268"/>
      <c r="E284" s="268"/>
      <c r="F284" s="268"/>
      <c r="G284" s="268"/>
      <c r="H284" s="268"/>
      <c r="I284" s="268"/>
      <c r="J284" s="268"/>
      <c r="K284" s="268"/>
      <c r="L284" s="268"/>
      <c r="M284" s="268"/>
      <c r="N284" s="230"/>
    </row>
    <row r="285" spans="1:25" ht="15" customHeight="1" x14ac:dyDescent="0.25">
      <c r="A285" s="230"/>
      <c r="B285" s="230"/>
      <c r="C285" s="230"/>
      <c r="D285" s="230"/>
      <c r="E285" s="230"/>
      <c r="F285" s="230"/>
      <c r="G285" s="230"/>
      <c r="H285" s="230"/>
      <c r="I285" s="230"/>
      <c r="J285" s="230"/>
      <c r="K285" s="230"/>
      <c r="L285" s="230"/>
      <c r="M285" s="230"/>
      <c r="N285" s="230"/>
    </row>
    <row r="286" spans="1:25" ht="15" customHeight="1" x14ac:dyDescent="0.25">
      <c r="A286" s="230"/>
      <c r="B286" s="230"/>
      <c r="C286" s="230"/>
      <c r="D286" s="230"/>
      <c r="E286" s="230"/>
      <c r="F286" s="230"/>
      <c r="G286" s="230"/>
      <c r="H286" s="230"/>
      <c r="I286" s="230"/>
      <c r="J286" s="230"/>
      <c r="K286" s="230"/>
      <c r="L286" s="230"/>
      <c r="M286" s="230"/>
      <c r="N286" s="230"/>
    </row>
    <row r="287" spans="1:25" ht="15" customHeight="1" x14ac:dyDescent="0.25">
      <c r="A287" s="260"/>
      <c r="B287" s="260"/>
      <c r="C287" s="260"/>
      <c r="D287" s="260"/>
      <c r="E287" s="260"/>
      <c r="F287" s="260"/>
      <c r="G287" s="260"/>
      <c r="H287" s="260"/>
      <c r="I287" s="260"/>
      <c r="J287" s="260"/>
      <c r="K287" s="260"/>
      <c r="L287" s="260"/>
      <c r="M287" s="260"/>
      <c r="N287" s="230"/>
    </row>
    <row r="288" spans="1:25" ht="15" customHeight="1" x14ac:dyDescent="0.25">
      <c r="A288" s="260"/>
      <c r="B288" s="260"/>
      <c r="C288" s="260"/>
      <c r="D288" s="260"/>
      <c r="E288" s="260"/>
      <c r="F288" s="260"/>
      <c r="G288" s="260"/>
      <c r="H288" s="260"/>
      <c r="I288" s="260"/>
      <c r="J288" s="260"/>
      <c r="K288" s="260"/>
      <c r="L288" s="260"/>
      <c r="M288" s="260"/>
      <c r="N288" s="230"/>
    </row>
    <row r="289" spans="1:14" ht="13.5" x14ac:dyDescent="0.25">
      <c r="A289" s="260"/>
      <c r="B289" s="260"/>
      <c r="C289" s="260"/>
      <c r="D289" s="260"/>
      <c r="E289" s="260"/>
      <c r="F289" s="260"/>
      <c r="G289" s="260"/>
      <c r="H289" s="260"/>
      <c r="I289" s="260"/>
      <c r="J289" s="260"/>
      <c r="K289" s="260"/>
      <c r="L289" s="260"/>
      <c r="M289" s="260"/>
      <c r="N289" s="230"/>
    </row>
    <row r="290" spans="1:14" ht="13.5" x14ac:dyDescent="0.25">
      <c r="A290" s="230"/>
      <c r="B290" s="230"/>
      <c r="C290" s="230"/>
      <c r="D290" s="230"/>
      <c r="E290" s="230"/>
      <c r="F290" s="230"/>
      <c r="G290" s="230"/>
      <c r="H290" s="230"/>
      <c r="I290" s="230"/>
      <c r="J290" s="230"/>
      <c r="K290" s="230"/>
      <c r="L290" s="230"/>
      <c r="M290" s="230"/>
      <c r="N290" s="230"/>
    </row>
    <row r="291" spans="1:14" ht="13.5" x14ac:dyDescent="0.25">
      <c r="A291" s="230"/>
      <c r="B291" s="230"/>
      <c r="C291" s="230"/>
      <c r="D291" s="230"/>
      <c r="E291" s="230"/>
      <c r="F291" s="230"/>
      <c r="G291" s="230"/>
      <c r="H291" s="230"/>
      <c r="I291" s="230"/>
      <c r="J291" s="230"/>
      <c r="K291" s="230"/>
      <c r="L291" s="230"/>
      <c r="M291" s="230"/>
      <c r="N291" s="230"/>
    </row>
    <row r="292" spans="1:14" ht="13.5" x14ac:dyDescent="0.25">
      <c r="A292" s="230"/>
      <c r="B292" s="230"/>
      <c r="C292" s="230"/>
      <c r="D292" s="230"/>
      <c r="E292" s="230"/>
      <c r="F292" s="230"/>
      <c r="G292" s="230"/>
      <c r="H292" s="230"/>
      <c r="I292" s="230"/>
      <c r="J292" s="230"/>
      <c r="K292" s="230"/>
      <c r="L292" s="230"/>
      <c r="M292" s="230"/>
      <c r="N292" s="230"/>
    </row>
    <row r="293" spans="1:14" ht="13.5" x14ac:dyDescent="0.25">
      <c r="A293" s="230"/>
      <c r="B293" s="230"/>
      <c r="C293" s="230"/>
      <c r="D293" s="230"/>
      <c r="E293" s="230"/>
      <c r="F293" s="230"/>
      <c r="G293" s="230"/>
      <c r="H293" s="230"/>
      <c r="I293" s="230"/>
      <c r="J293" s="230"/>
      <c r="K293" s="230"/>
      <c r="L293" s="230"/>
      <c r="M293" s="230"/>
      <c r="N293" s="230"/>
    </row>
    <row r="294" spans="1:14" ht="13.5" x14ac:dyDescent="0.25">
      <c r="A294" s="230"/>
      <c r="B294" s="230"/>
      <c r="C294" s="230"/>
      <c r="D294" s="230"/>
      <c r="E294" s="230"/>
      <c r="F294" s="230"/>
      <c r="G294" s="230"/>
      <c r="H294" s="230"/>
      <c r="I294" s="230"/>
      <c r="J294" s="230"/>
      <c r="K294" s="230"/>
      <c r="L294" s="230"/>
      <c r="M294" s="230"/>
      <c r="N294" s="230"/>
    </row>
    <row r="295" spans="1:14" ht="13.5" x14ac:dyDescent="0.25">
      <c r="A295" s="230"/>
      <c r="B295" s="230"/>
      <c r="C295" s="230"/>
      <c r="D295" s="230"/>
      <c r="E295" s="230"/>
      <c r="F295" s="230"/>
      <c r="G295" s="230"/>
      <c r="H295" s="230"/>
      <c r="I295" s="230"/>
      <c r="J295" s="230"/>
      <c r="K295" s="230"/>
      <c r="L295" s="230"/>
      <c r="M295" s="230"/>
      <c r="N295" s="230"/>
    </row>
    <row r="296" spans="1:14" ht="13.5" x14ac:dyDescent="0.25">
      <c r="A296" s="230"/>
      <c r="B296" s="230"/>
      <c r="C296" s="230"/>
      <c r="D296" s="230"/>
      <c r="E296" s="230"/>
      <c r="F296" s="230"/>
      <c r="G296" s="230"/>
      <c r="H296" s="230"/>
      <c r="I296" s="230"/>
      <c r="J296" s="230"/>
      <c r="K296" s="230"/>
      <c r="L296" s="230"/>
      <c r="M296" s="230"/>
      <c r="N296" s="230"/>
    </row>
    <row r="297" spans="1:14" ht="13.5" x14ac:dyDescent="0.25">
      <c r="A297" s="230"/>
      <c r="B297" s="230"/>
      <c r="C297" s="230"/>
      <c r="D297" s="230"/>
      <c r="E297" s="230"/>
      <c r="F297" s="230"/>
      <c r="G297" s="230"/>
      <c r="H297" s="230"/>
      <c r="I297" s="230"/>
      <c r="J297" s="230"/>
      <c r="K297" s="230"/>
      <c r="L297" s="230"/>
      <c r="M297" s="230"/>
      <c r="N297" s="230"/>
    </row>
    <row r="298" spans="1:14" ht="13.5" x14ac:dyDescent="0.25">
      <c r="A298" s="230"/>
      <c r="B298" s="230"/>
      <c r="C298" s="230"/>
      <c r="D298" s="230"/>
      <c r="E298" s="230"/>
      <c r="F298" s="230"/>
      <c r="G298" s="230"/>
      <c r="H298" s="230"/>
      <c r="I298" s="230"/>
      <c r="J298" s="230"/>
      <c r="K298" s="230"/>
      <c r="L298" s="230"/>
      <c r="M298" s="230"/>
      <c r="N298" s="230"/>
    </row>
    <row r="299" spans="1:14" ht="13.5" x14ac:dyDescent="0.25">
      <c r="A299" s="230"/>
      <c r="B299" s="230"/>
      <c r="C299" s="230"/>
      <c r="D299" s="230"/>
      <c r="E299" s="230"/>
      <c r="F299" s="230"/>
      <c r="G299" s="230"/>
      <c r="H299" s="230"/>
      <c r="I299" s="230"/>
      <c r="J299" s="230"/>
      <c r="K299" s="230"/>
      <c r="L299" s="230"/>
      <c r="M299" s="230"/>
      <c r="N299" s="230"/>
    </row>
    <row r="300" spans="1:14" ht="13.5" x14ac:dyDescent="0.25">
      <c r="A300" s="230"/>
      <c r="B300" s="230"/>
      <c r="C300" s="230"/>
      <c r="D300" s="230"/>
      <c r="E300" s="230"/>
      <c r="F300" s="230"/>
      <c r="G300" s="230"/>
      <c r="H300" s="230"/>
      <c r="I300" s="230"/>
      <c r="J300" s="230"/>
      <c r="K300" s="230"/>
      <c r="L300" s="230"/>
      <c r="M300" s="230"/>
      <c r="N300" s="230"/>
    </row>
    <row r="301" spans="1:14" ht="13.5" x14ac:dyDescent="0.25">
      <c r="A301" s="230"/>
      <c r="B301" s="230"/>
      <c r="C301" s="230"/>
      <c r="D301" s="230"/>
      <c r="E301" s="230"/>
      <c r="F301" s="230"/>
      <c r="G301" s="230"/>
      <c r="H301" s="230"/>
      <c r="I301" s="230"/>
      <c r="J301" s="230"/>
      <c r="K301" s="230"/>
      <c r="L301" s="230"/>
      <c r="M301" s="230"/>
      <c r="N301" s="230"/>
    </row>
    <row r="302" spans="1:14" ht="13.5" x14ac:dyDescent="0.25">
      <c r="A302" s="230"/>
      <c r="B302" s="230"/>
      <c r="C302" s="230"/>
      <c r="D302" s="230"/>
      <c r="E302" s="230"/>
      <c r="F302" s="230"/>
      <c r="G302" s="230"/>
      <c r="H302" s="230"/>
      <c r="I302" s="230"/>
      <c r="J302" s="230"/>
      <c r="K302" s="230"/>
      <c r="L302" s="230"/>
      <c r="M302" s="230"/>
      <c r="N302" s="230"/>
    </row>
    <row r="303" spans="1:14" ht="13.5" x14ac:dyDescent="0.25">
      <c r="A303" s="230"/>
      <c r="B303" s="230"/>
      <c r="C303" s="230"/>
      <c r="D303" s="230"/>
      <c r="E303" s="230"/>
      <c r="F303" s="230"/>
      <c r="G303" s="230"/>
      <c r="H303" s="230"/>
      <c r="I303" s="230"/>
      <c r="J303" s="230"/>
      <c r="K303" s="230"/>
      <c r="L303" s="230"/>
      <c r="M303" s="230"/>
      <c r="N303" s="230"/>
    </row>
    <row r="304" spans="1:14" ht="13.5" x14ac:dyDescent="0.25">
      <c r="A304" s="230"/>
      <c r="B304" s="230"/>
      <c r="C304" s="230"/>
      <c r="D304" s="230"/>
      <c r="E304" s="230"/>
      <c r="F304" s="230"/>
      <c r="G304" s="230"/>
      <c r="H304" s="230"/>
      <c r="I304" s="230"/>
      <c r="J304" s="230"/>
      <c r="K304" s="230"/>
      <c r="L304" s="230"/>
      <c r="M304" s="230"/>
      <c r="N304" s="230"/>
    </row>
    <row r="305" spans="1:14" ht="13.5" x14ac:dyDescent="0.25">
      <c r="A305" s="230"/>
      <c r="B305" s="230"/>
      <c r="C305" s="230"/>
      <c r="D305" s="230"/>
      <c r="E305" s="230"/>
      <c r="F305" s="230"/>
      <c r="G305" s="230"/>
      <c r="H305" s="230"/>
      <c r="I305" s="230"/>
      <c r="J305" s="230"/>
      <c r="K305" s="230"/>
      <c r="L305" s="230"/>
      <c r="M305" s="230"/>
      <c r="N305" s="230"/>
    </row>
    <row r="306" spans="1:14" ht="13.5" x14ac:dyDescent="0.25">
      <c r="A306" s="230"/>
      <c r="B306" s="230"/>
      <c r="C306" s="230"/>
      <c r="D306" s="230"/>
      <c r="E306" s="230"/>
      <c r="F306" s="230"/>
      <c r="G306" s="230"/>
      <c r="H306" s="230"/>
      <c r="I306" s="230"/>
      <c r="J306" s="230"/>
      <c r="K306" s="230"/>
      <c r="L306" s="230"/>
      <c r="M306" s="230"/>
      <c r="N306" s="230"/>
    </row>
    <row r="307" spans="1:14" ht="13.5" x14ac:dyDescent="0.25">
      <c r="A307" s="230"/>
      <c r="B307" s="230"/>
      <c r="C307" s="230"/>
      <c r="D307" s="230"/>
      <c r="E307" s="230"/>
      <c r="F307" s="230"/>
      <c r="G307" s="230"/>
      <c r="H307" s="230"/>
      <c r="I307" s="230"/>
      <c r="J307" s="230"/>
      <c r="K307" s="230"/>
      <c r="L307" s="230"/>
      <c r="M307" s="230"/>
      <c r="N307" s="230"/>
    </row>
    <row r="308" spans="1:14" ht="13.5" x14ac:dyDescent="0.25">
      <c r="A308" s="230"/>
      <c r="B308" s="230"/>
      <c r="C308" s="230"/>
      <c r="D308" s="230"/>
      <c r="E308" s="230"/>
      <c r="F308" s="230"/>
      <c r="G308" s="230"/>
      <c r="H308" s="230"/>
      <c r="I308" s="230"/>
      <c r="J308" s="230"/>
      <c r="K308" s="230"/>
      <c r="L308" s="230"/>
      <c r="M308" s="230"/>
      <c r="N308" s="230"/>
    </row>
    <row r="309" spans="1:14" ht="13.5" x14ac:dyDescent="0.25">
      <c r="A309" s="230"/>
      <c r="B309" s="230"/>
      <c r="C309" s="230"/>
      <c r="D309" s="230"/>
      <c r="E309" s="230"/>
      <c r="F309" s="230"/>
      <c r="G309" s="230"/>
      <c r="H309" s="230"/>
      <c r="I309" s="230"/>
      <c r="J309" s="230"/>
      <c r="K309" s="230"/>
      <c r="L309" s="230"/>
      <c r="M309" s="230"/>
      <c r="N309" s="230"/>
    </row>
    <row r="310" spans="1:14" ht="13.5" x14ac:dyDescent="0.25">
      <c r="A310" s="230"/>
      <c r="B310" s="230"/>
      <c r="C310" s="230"/>
      <c r="D310" s="230"/>
      <c r="E310" s="230"/>
      <c r="F310" s="230"/>
      <c r="G310" s="230"/>
      <c r="H310" s="230"/>
      <c r="I310" s="230"/>
      <c r="J310" s="230"/>
      <c r="K310" s="230"/>
      <c r="L310" s="230"/>
      <c r="M310" s="230"/>
      <c r="N310" s="230"/>
    </row>
    <row r="311" spans="1:14" ht="13.5" x14ac:dyDescent="0.25">
      <c r="A311" s="230"/>
      <c r="B311" s="230"/>
      <c r="C311" s="230"/>
      <c r="D311" s="230"/>
      <c r="E311" s="230"/>
      <c r="F311" s="230"/>
      <c r="G311" s="230"/>
      <c r="H311" s="230"/>
      <c r="I311" s="230"/>
      <c r="J311" s="230"/>
      <c r="K311" s="230"/>
      <c r="L311" s="230"/>
      <c r="M311" s="230"/>
      <c r="N311" s="230"/>
    </row>
    <row r="312" spans="1:14" ht="13.5" x14ac:dyDescent="0.25">
      <c r="A312" s="230"/>
      <c r="B312" s="230"/>
      <c r="C312" s="230"/>
      <c r="D312" s="230"/>
      <c r="E312" s="230"/>
      <c r="F312" s="230"/>
      <c r="G312" s="230"/>
      <c r="H312" s="230"/>
      <c r="I312" s="230"/>
      <c r="J312" s="230"/>
      <c r="K312" s="230"/>
      <c r="L312" s="230"/>
      <c r="M312" s="230"/>
      <c r="N312" s="230"/>
    </row>
    <row r="313" spans="1:14" ht="13.5" x14ac:dyDescent="0.25">
      <c r="A313" s="230"/>
      <c r="B313" s="230"/>
      <c r="C313" s="230"/>
      <c r="D313" s="230"/>
      <c r="E313" s="230"/>
      <c r="F313" s="230"/>
      <c r="G313" s="230"/>
      <c r="H313" s="230"/>
      <c r="I313" s="230"/>
      <c r="J313" s="230"/>
      <c r="K313" s="230"/>
      <c r="L313" s="230"/>
      <c r="M313" s="230"/>
      <c r="N313" s="230"/>
    </row>
    <row r="314" spans="1:14" ht="13.5" x14ac:dyDescent="0.25">
      <c r="A314" s="230"/>
      <c r="B314" s="230"/>
      <c r="C314" s="230"/>
      <c r="D314" s="230"/>
      <c r="E314" s="230"/>
      <c r="F314" s="230"/>
      <c r="G314" s="230"/>
      <c r="H314" s="230"/>
      <c r="I314" s="230"/>
      <c r="J314" s="230"/>
      <c r="K314" s="230"/>
      <c r="L314" s="230"/>
      <c r="M314" s="230"/>
      <c r="N314" s="230"/>
    </row>
    <row r="315" spans="1:14" ht="13.5" x14ac:dyDescent="0.25">
      <c r="A315" s="230"/>
      <c r="B315" s="230"/>
      <c r="C315" s="230"/>
      <c r="D315" s="230"/>
      <c r="E315" s="230"/>
      <c r="F315" s="230"/>
      <c r="G315" s="230"/>
      <c r="H315" s="230"/>
      <c r="I315" s="230"/>
      <c r="J315" s="230"/>
      <c r="K315" s="230"/>
      <c r="L315" s="230"/>
      <c r="M315" s="230"/>
      <c r="N315" s="230"/>
    </row>
    <row r="316" spans="1:14" ht="13.5" x14ac:dyDescent="0.25">
      <c r="A316" s="230"/>
      <c r="B316" s="230"/>
      <c r="C316" s="230"/>
      <c r="D316" s="230"/>
      <c r="E316" s="230"/>
      <c r="F316" s="230"/>
      <c r="G316" s="230"/>
      <c r="H316" s="230"/>
      <c r="I316" s="230"/>
      <c r="J316" s="230"/>
      <c r="K316" s="230"/>
      <c r="L316" s="230"/>
      <c r="M316" s="230"/>
      <c r="N316" s="230"/>
    </row>
    <row r="317" spans="1:14" ht="13.5" x14ac:dyDescent="0.25">
      <c r="A317" s="230"/>
      <c r="B317" s="230"/>
      <c r="C317" s="230"/>
      <c r="D317" s="230"/>
      <c r="E317" s="230"/>
      <c r="F317" s="230"/>
      <c r="G317" s="230"/>
      <c r="H317" s="230"/>
      <c r="I317" s="230"/>
      <c r="J317" s="230"/>
      <c r="K317" s="230"/>
      <c r="L317" s="230"/>
      <c r="M317" s="230"/>
      <c r="N317" s="230"/>
    </row>
    <row r="318" spans="1:14" ht="13.5" x14ac:dyDescent="0.25">
      <c r="A318" s="230"/>
      <c r="B318" s="230"/>
      <c r="C318" s="230"/>
      <c r="D318" s="230"/>
      <c r="E318" s="230"/>
      <c r="F318" s="230"/>
      <c r="G318" s="230"/>
      <c r="H318" s="230"/>
      <c r="I318" s="230"/>
      <c r="J318" s="230"/>
      <c r="K318" s="230"/>
      <c r="L318" s="230"/>
      <c r="M318" s="230"/>
      <c r="N318" s="230"/>
    </row>
    <row r="319" spans="1:14" ht="13.5" x14ac:dyDescent="0.25">
      <c r="A319" s="230"/>
      <c r="B319" s="230"/>
      <c r="C319" s="230"/>
      <c r="D319" s="230"/>
      <c r="E319" s="230"/>
      <c r="F319" s="230"/>
      <c r="G319" s="230"/>
      <c r="H319" s="230"/>
      <c r="I319" s="230"/>
      <c r="J319" s="230"/>
      <c r="K319" s="230"/>
      <c r="L319" s="230"/>
      <c r="M319" s="230"/>
      <c r="N319" s="230"/>
    </row>
    <row r="320" spans="1:14" ht="13.5" x14ac:dyDescent="0.25">
      <c r="A320" s="230"/>
      <c r="B320" s="230"/>
      <c r="C320" s="230"/>
      <c r="D320" s="230"/>
      <c r="E320" s="230"/>
      <c r="F320" s="230"/>
      <c r="G320" s="230"/>
      <c r="H320" s="230"/>
      <c r="I320" s="230"/>
      <c r="J320" s="230"/>
      <c r="K320" s="230"/>
      <c r="L320" s="230"/>
      <c r="M320" s="230"/>
      <c r="N320" s="230"/>
    </row>
    <row r="321" spans="1:14" ht="13.5" x14ac:dyDescent="0.25">
      <c r="A321" s="230"/>
      <c r="B321" s="230"/>
      <c r="C321" s="230"/>
      <c r="D321" s="230"/>
      <c r="E321" s="230"/>
      <c r="F321" s="230"/>
      <c r="G321" s="230"/>
      <c r="H321" s="230"/>
      <c r="I321" s="230"/>
      <c r="J321" s="230"/>
      <c r="K321" s="230"/>
      <c r="L321" s="230"/>
      <c r="M321" s="230"/>
      <c r="N321" s="230"/>
    </row>
    <row r="322" spans="1:14" ht="13.5" x14ac:dyDescent="0.25">
      <c r="A322" s="230"/>
      <c r="B322" s="230"/>
      <c r="C322" s="230"/>
      <c r="D322" s="230"/>
      <c r="E322" s="230"/>
      <c r="F322" s="230"/>
      <c r="G322" s="230"/>
      <c r="H322" s="230"/>
      <c r="I322" s="230"/>
      <c r="J322" s="230"/>
      <c r="K322" s="230"/>
      <c r="L322" s="230"/>
      <c r="M322" s="230"/>
      <c r="N322" s="230"/>
    </row>
    <row r="323" spans="1:14" ht="13.5" x14ac:dyDescent="0.25">
      <c r="A323" s="230"/>
      <c r="B323" s="230"/>
      <c r="C323" s="230"/>
      <c r="D323" s="230"/>
      <c r="E323" s="230"/>
      <c r="F323" s="230"/>
      <c r="G323" s="230"/>
      <c r="H323" s="230"/>
      <c r="I323" s="230"/>
      <c r="J323" s="230"/>
      <c r="K323" s="230"/>
      <c r="L323" s="230"/>
      <c r="M323" s="230"/>
      <c r="N323" s="230"/>
    </row>
    <row r="324" spans="1:14" ht="13.5" x14ac:dyDescent="0.25">
      <c r="A324" s="230"/>
      <c r="B324" s="230"/>
      <c r="C324" s="230"/>
      <c r="D324" s="230"/>
      <c r="E324" s="230"/>
      <c r="F324" s="230"/>
      <c r="G324" s="230"/>
      <c r="H324" s="230"/>
      <c r="I324" s="230"/>
      <c r="J324" s="230"/>
      <c r="K324" s="230"/>
      <c r="L324" s="230"/>
      <c r="M324" s="230"/>
      <c r="N324" s="230"/>
    </row>
    <row r="325" spans="1:14" ht="13.5" x14ac:dyDescent="0.25">
      <c r="A325" s="230"/>
      <c r="B325" s="230"/>
      <c r="C325" s="230"/>
      <c r="D325" s="230"/>
      <c r="E325" s="230"/>
      <c r="F325" s="230"/>
      <c r="G325" s="230"/>
      <c r="H325" s="230"/>
      <c r="I325" s="230"/>
      <c r="J325" s="230"/>
      <c r="K325" s="230"/>
      <c r="L325" s="230"/>
      <c r="M325" s="230"/>
      <c r="N325" s="230"/>
    </row>
    <row r="326" spans="1:14" ht="13.5" x14ac:dyDescent="0.25">
      <c r="A326" s="230"/>
      <c r="B326" s="230"/>
      <c r="C326" s="230"/>
      <c r="D326" s="230"/>
      <c r="E326" s="230"/>
      <c r="F326" s="230"/>
      <c r="G326" s="230"/>
      <c r="H326" s="230"/>
      <c r="I326" s="230"/>
      <c r="J326" s="230"/>
      <c r="K326" s="230"/>
      <c r="L326" s="230"/>
      <c r="M326" s="230"/>
      <c r="N326" s="230"/>
    </row>
    <row r="327" spans="1:14" ht="13.5" x14ac:dyDescent="0.25">
      <c r="A327" s="230"/>
      <c r="B327" s="230"/>
      <c r="C327" s="230"/>
      <c r="D327" s="230"/>
      <c r="E327" s="230"/>
      <c r="F327" s="230"/>
      <c r="G327" s="230"/>
      <c r="H327" s="230"/>
      <c r="I327" s="230"/>
      <c r="J327" s="230"/>
      <c r="K327" s="230"/>
      <c r="L327" s="230"/>
      <c r="M327" s="230"/>
      <c r="N327" s="230"/>
    </row>
    <row r="328" spans="1:14" ht="13.5" x14ac:dyDescent="0.25">
      <c r="A328" s="230"/>
      <c r="B328" s="230"/>
      <c r="C328" s="230"/>
      <c r="D328" s="230"/>
      <c r="E328" s="230"/>
      <c r="F328" s="230"/>
      <c r="G328" s="230"/>
      <c r="H328" s="230"/>
      <c r="I328" s="230"/>
      <c r="J328" s="230"/>
      <c r="K328" s="230"/>
      <c r="L328" s="230"/>
      <c r="M328" s="230"/>
      <c r="N328" s="230"/>
    </row>
    <row r="329" spans="1:14" ht="13.5" x14ac:dyDescent="0.25">
      <c r="A329" s="230"/>
      <c r="B329" s="230"/>
      <c r="C329" s="230"/>
      <c r="D329" s="230"/>
      <c r="E329" s="230"/>
      <c r="F329" s="230"/>
      <c r="G329" s="230"/>
      <c r="H329" s="230"/>
      <c r="I329" s="230"/>
      <c r="J329" s="230"/>
      <c r="K329" s="230"/>
      <c r="L329" s="230"/>
      <c r="M329" s="230"/>
      <c r="N329" s="230"/>
    </row>
    <row r="330" spans="1:14" ht="13.5" x14ac:dyDescent="0.25">
      <c r="A330" s="230"/>
      <c r="B330" s="230"/>
      <c r="C330" s="230"/>
      <c r="D330" s="230"/>
      <c r="E330" s="230"/>
      <c r="F330" s="230"/>
      <c r="G330" s="230"/>
      <c r="H330" s="230"/>
      <c r="I330" s="230"/>
      <c r="J330" s="230"/>
      <c r="K330" s="230"/>
      <c r="L330" s="230"/>
      <c r="M330" s="230"/>
      <c r="N330" s="230"/>
    </row>
    <row r="331" spans="1:14" ht="13.5" x14ac:dyDescent="0.25">
      <c r="A331" s="230"/>
      <c r="B331" s="230"/>
      <c r="C331" s="230"/>
      <c r="D331" s="230"/>
      <c r="E331" s="230"/>
      <c r="F331" s="230"/>
      <c r="G331" s="230"/>
      <c r="H331" s="230"/>
      <c r="I331" s="230"/>
      <c r="J331" s="230"/>
      <c r="K331" s="230"/>
      <c r="L331" s="230"/>
      <c r="M331" s="230"/>
      <c r="N331" s="230"/>
    </row>
    <row r="332" spans="1:14" ht="13.5" x14ac:dyDescent="0.25">
      <c r="A332" s="230"/>
      <c r="B332" s="230"/>
      <c r="C332" s="230"/>
      <c r="D332" s="230"/>
      <c r="E332" s="230"/>
      <c r="F332" s="230"/>
      <c r="G332" s="230"/>
      <c r="H332" s="230"/>
      <c r="I332" s="230"/>
      <c r="J332" s="230"/>
      <c r="K332" s="230"/>
      <c r="L332" s="230"/>
      <c r="M332" s="230"/>
      <c r="N332" s="230"/>
    </row>
    <row r="333" spans="1:14" ht="13.5" x14ac:dyDescent="0.25">
      <c r="A333" s="230"/>
      <c r="B333" s="230"/>
      <c r="C333" s="230"/>
      <c r="D333" s="230"/>
      <c r="E333" s="230"/>
      <c r="F333" s="230"/>
      <c r="G333" s="230"/>
      <c r="H333" s="230"/>
      <c r="I333" s="230"/>
      <c r="J333" s="230"/>
      <c r="K333" s="230"/>
      <c r="L333" s="230"/>
      <c r="M333" s="230"/>
      <c r="N333" s="230"/>
    </row>
    <row r="334" spans="1:14" ht="13.5" x14ac:dyDescent="0.25">
      <c r="A334" s="230"/>
      <c r="B334" s="230"/>
      <c r="C334" s="230"/>
      <c r="D334" s="230"/>
      <c r="E334" s="230"/>
      <c r="F334" s="230"/>
      <c r="G334" s="230"/>
      <c r="H334" s="230"/>
      <c r="I334" s="230"/>
      <c r="J334" s="230"/>
      <c r="K334" s="230"/>
      <c r="L334" s="230"/>
      <c r="M334" s="230"/>
      <c r="N334" s="230"/>
    </row>
    <row r="335" spans="1:14" ht="13.5" x14ac:dyDescent="0.25">
      <c r="A335" s="230"/>
      <c r="B335" s="230"/>
      <c r="C335" s="230"/>
      <c r="D335" s="230"/>
      <c r="E335" s="230"/>
      <c r="F335" s="230"/>
      <c r="G335" s="230"/>
      <c r="H335" s="230"/>
      <c r="I335" s="230"/>
      <c r="J335" s="230"/>
      <c r="K335" s="230"/>
      <c r="L335" s="230"/>
      <c r="M335" s="230"/>
      <c r="N335" s="230"/>
    </row>
    <row r="336" spans="1:14" ht="13.5" x14ac:dyDescent="0.25">
      <c r="A336" s="230"/>
      <c r="B336" s="230"/>
      <c r="C336" s="230"/>
      <c r="D336" s="230"/>
      <c r="E336" s="230"/>
      <c r="F336" s="230"/>
      <c r="G336" s="230"/>
      <c r="H336" s="230"/>
      <c r="I336" s="230"/>
      <c r="J336" s="230"/>
      <c r="K336" s="230"/>
      <c r="L336" s="230"/>
      <c r="M336" s="230"/>
      <c r="N336" s="230"/>
    </row>
    <row r="337" spans="1:14" ht="13.5" x14ac:dyDescent="0.25">
      <c r="A337" s="230"/>
      <c r="B337" s="230"/>
      <c r="C337" s="230"/>
      <c r="D337" s="230"/>
      <c r="E337" s="230"/>
      <c r="F337" s="230"/>
      <c r="G337" s="230"/>
      <c r="H337" s="230"/>
      <c r="I337" s="230"/>
      <c r="J337" s="230"/>
      <c r="K337" s="230"/>
      <c r="L337" s="230"/>
      <c r="M337" s="230"/>
      <c r="N337" s="230"/>
    </row>
    <row r="338" spans="1:14" ht="13.5" x14ac:dyDescent="0.25">
      <c r="A338" s="230"/>
      <c r="B338" s="230"/>
      <c r="C338" s="230"/>
      <c r="D338" s="230"/>
      <c r="E338" s="230"/>
      <c r="F338" s="230"/>
      <c r="G338" s="230"/>
      <c r="H338" s="230"/>
      <c r="I338" s="230"/>
      <c r="J338" s="230"/>
      <c r="K338" s="230"/>
      <c r="L338" s="230"/>
      <c r="M338" s="230"/>
      <c r="N338" s="230"/>
    </row>
    <row r="339" spans="1:14" ht="13.5" x14ac:dyDescent="0.25">
      <c r="A339" s="230"/>
      <c r="B339" s="230"/>
      <c r="C339" s="230"/>
      <c r="D339" s="230"/>
      <c r="E339" s="230"/>
      <c r="F339" s="230"/>
      <c r="G339" s="230"/>
      <c r="H339" s="230"/>
      <c r="I339" s="230"/>
      <c r="J339" s="230"/>
      <c r="K339" s="230"/>
      <c r="L339" s="230"/>
      <c r="M339" s="230"/>
      <c r="N339" s="230"/>
    </row>
    <row r="340" spans="1:14" ht="13.5" x14ac:dyDescent="0.25">
      <c r="A340" s="230"/>
      <c r="B340" s="230"/>
      <c r="C340" s="230"/>
      <c r="D340" s="230"/>
      <c r="E340" s="230"/>
      <c r="F340" s="230"/>
      <c r="G340" s="230"/>
      <c r="H340" s="230"/>
      <c r="I340" s="230"/>
      <c r="J340" s="230"/>
      <c r="K340" s="230"/>
      <c r="L340" s="230"/>
      <c r="M340" s="230"/>
      <c r="N340" s="230"/>
    </row>
    <row r="341" spans="1:14" ht="13.5" x14ac:dyDescent="0.25">
      <c r="A341" s="230"/>
      <c r="B341" s="230"/>
      <c r="C341" s="230"/>
      <c r="D341" s="230"/>
      <c r="E341" s="230"/>
      <c r="F341" s="230"/>
      <c r="G341" s="230"/>
      <c r="H341" s="230"/>
      <c r="I341" s="230"/>
      <c r="J341" s="230"/>
      <c r="K341" s="230"/>
      <c r="L341" s="230"/>
      <c r="M341" s="230"/>
      <c r="N341" s="230"/>
    </row>
    <row r="342" spans="1:14" ht="13.5" x14ac:dyDescent="0.25">
      <c r="A342" s="230"/>
      <c r="B342" s="230"/>
      <c r="C342" s="230"/>
      <c r="D342" s="230"/>
      <c r="E342" s="230"/>
      <c r="F342" s="230"/>
      <c r="G342" s="230"/>
      <c r="H342" s="230"/>
      <c r="I342" s="230"/>
      <c r="J342" s="230"/>
      <c r="K342" s="230"/>
      <c r="L342" s="230"/>
      <c r="M342" s="230"/>
      <c r="N342" s="230"/>
    </row>
    <row r="343" spans="1:14" ht="13.5" x14ac:dyDescent="0.25">
      <c r="A343" s="230"/>
      <c r="B343" s="230"/>
      <c r="C343" s="230"/>
      <c r="D343" s="230"/>
      <c r="E343" s="230"/>
      <c r="F343" s="230"/>
      <c r="G343" s="230"/>
      <c r="H343" s="230"/>
      <c r="I343" s="230"/>
      <c r="J343" s="230"/>
      <c r="K343" s="230"/>
      <c r="L343" s="230"/>
      <c r="M343" s="230"/>
      <c r="N343" s="230"/>
    </row>
    <row r="344" spans="1:14" ht="13.5" x14ac:dyDescent="0.25">
      <c r="A344" s="230"/>
      <c r="B344" s="230"/>
      <c r="C344" s="230"/>
      <c r="D344" s="230"/>
      <c r="E344" s="230"/>
      <c r="F344" s="230"/>
      <c r="G344" s="230"/>
      <c r="H344" s="230"/>
      <c r="I344" s="230"/>
      <c r="J344" s="230"/>
      <c r="K344" s="230"/>
      <c r="L344" s="230"/>
      <c r="M344" s="230"/>
      <c r="N344" s="230"/>
    </row>
    <row r="345" spans="1:14" ht="13.5" x14ac:dyDescent="0.25">
      <c r="A345" s="230"/>
      <c r="B345" s="230"/>
      <c r="C345" s="230"/>
      <c r="D345" s="230"/>
      <c r="E345" s="230"/>
      <c r="F345" s="230"/>
      <c r="G345" s="230"/>
      <c r="H345" s="230"/>
      <c r="I345" s="230"/>
      <c r="J345" s="230"/>
      <c r="K345" s="230"/>
      <c r="L345" s="230"/>
      <c r="M345" s="230"/>
      <c r="N345" s="230"/>
    </row>
    <row r="346" spans="1:14" ht="13.5" x14ac:dyDescent="0.25">
      <c r="A346" s="230"/>
      <c r="B346" s="230"/>
      <c r="C346" s="230"/>
      <c r="D346" s="230"/>
      <c r="E346" s="230"/>
      <c r="F346" s="230"/>
      <c r="G346" s="230"/>
      <c r="H346" s="230"/>
      <c r="I346" s="230"/>
      <c r="J346" s="230"/>
      <c r="K346" s="230"/>
      <c r="L346" s="230"/>
      <c r="M346" s="230"/>
      <c r="N346" s="230"/>
    </row>
    <row r="347" spans="1:14" ht="13.5" x14ac:dyDescent="0.25">
      <c r="A347" s="230"/>
      <c r="B347" s="230"/>
      <c r="C347" s="230"/>
      <c r="D347" s="230"/>
      <c r="E347" s="230"/>
      <c r="F347" s="230"/>
      <c r="G347" s="230"/>
      <c r="H347" s="230"/>
      <c r="I347" s="230"/>
      <c r="J347" s="230"/>
      <c r="K347" s="230"/>
      <c r="L347" s="230"/>
      <c r="M347" s="230"/>
      <c r="N347" s="230"/>
    </row>
    <row r="348" spans="1:14" ht="13.5" x14ac:dyDescent="0.25">
      <c r="A348" s="230"/>
      <c r="B348" s="230"/>
      <c r="C348" s="230"/>
      <c r="D348" s="230"/>
      <c r="E348" s="230"/>
      <c r="F348" s="230"/>
      <c r="G348" s="230"/>
      <c r="H348" s="230"/>
      <c r="I348" s="230"/>
      <c r="J348" s="230"/>
      <c r="K348" s="230"/>
      <c r="L348" s="230"/>
      <c r="M348" s="230"/>
      <c r="N348" s="230"/>
    </row>
    <row r="349" spans="1:14" ht="13.5" x14ac:dyDescent="0.25">
      <c r="A349" s="230"/>
      <c r="B349" s="230"/>
      <c r="C349" s="230"/>
      <c r="D349" s="230"/>
      <c r="E349" s="230"/>
      <c r="F349" s="230"/>
      <c r="G349" s="230"/>
      <c r="H349" s="230"/>
      <c r="I349" s="230"/>
      <c r="J349" s="230"/>
      <c r="K349" s="230"/>
      <c r="L349" s="230"/>
      <c r="M349" s="230"/>
      <c r="N349" s="230"/>
    </row>
    <row r="350" spans="1:14" ht="13.5" x14ac:dyDescent="0.25">
      <c r="A350" s="230"/>
      <c r="B350" s="230"/>
      <c r="C350" s="230"/>
      <c r="D350" s="230"/>
      <c r="E350" s="230"/>
      <c r="F350" s="230"/>
      <c r="G350" s="230"/>
      <c r="H350" s="230"/>
      <c r="I350" s="230"/>
      <c r="J350" s="230"/>
      <c r="K350" s="230"/>
      <c r="L350" s="230"/>
      <c r="M350" s="230"/>
      <c r="N350" s="230"/>
    </row>
    <row r="351" spans="1:14" ht="13.5" x14ac:dyDescent="0.25">
      <c r="A351" s="230"/>
      <c r="B351" s="230"/>
      <c r="C351" s="230"/>
      <c r="D351" s="230"/>
      <c r="E351" s="230"/>
      <c r="F351" s="230"/>
      <c r="G351" s="230"/>
      <c r="H351" s="230"/>
      <c r="I351" s="230"/>
      <c r="J351" s="230"/>
      <c r="K351" s="230"/>
      <c r="L351" s="230"/>
      <c r="M351" s="230"/>
      <c r="N351" s="230"/>
    </row>
    <row r="352" spans="1:14" ht="13.5" x14ac:dyDescent="0.25">
      <c r="A352" s="230"/>
      <c r="B352" s="230"/>
      <c r="C352" s="230"/>
      <c r="D352" s="230"/>
      <c r="E352" s="230"/>
      <c r="F352" s="230"/>
      <c r="G352" s="230"/>
      <c r="H352" s="230"/>
      <c r="I352" s="230"/>
      <c r="J352" s="230"/>
      <c r="K352" s="230"/>
      <c r="L352" s="230"/>
      <c r="M352" s="230"/>
      <c r="N352" s="230"/>
    </row>
    <row r="353" spans="1:14" ht="13.5" x14ac:dyDescent="0.25">
      <c r="A353" s="230"/>
      <c r="B353" s="230"/>
      <c r="C353" s="230"/>
      <c r="D353" s="230"/>
      <c r="E353" s="230"/>
      <c r="F353" s="230"/>
      <c r="G353" s="230"/>
      <c r="H353" s="230"/>
      <c r="I353" s="230"/>
      <c r="J353" s="230"/>
      <c r="K353" s="230"/>
      <c r="L353" s="230"/>
      <c r="M353" s="230"/>
      <c r="N353" s="230"/>
    </row>
    <row r="354" spans="1:14" ht="13.5" x14ac:dyDescent="0.25">
      <c r="A354" s="230"/>
      <c r="B354" s="230"/>
      <c r="C354" s="230"/>
      <c r="D354" s="230"/>
      <c r="E354" s="230"/>
      <c r="F354" s="230"/>
      <c r="G354" s="230"/>
      <c r="H354" s="230"/>
      <c r="I354" s="230"/>
      <c r="J354" s="230"/>
      <c r="K354" s="230"/>
      <c r="L354" s="230"/>
      <c r="M354" s="230"/>
      <c r="N354" s="230"/>
    </row>
    <row r="355" spans="1:14" ht="13.5" x14ac:dyDescent="0.25">
      <c r="A355" s="230"/>
      <c r="B355" s="230"/>
      <c r="C355" s="230"/>
      <c r="D355" s="230"/>
      <c r="E355" s="230"/>
      <c r="F355" s="230"/>
      <c r="G355" s="230"/>
      <c r="H355" s="230"/>
      <c r="I355" s="230"/>
      <c r="J355" s="230"/>
      <c r="K355" s="230"/>
      <c r="L355" s="230"/>
      <c r="M355" s="230"/>
      <c r="N355" s="230"/>
    </row>
    <row r="359" spans="1:14" x14ac:dyDescent="0.25">
      <c r="A359" s="54"/>
    </row>
  </sheetData>
  <mergeCells count="11">
    <mergeCell ref="A1:B1"/>
    <mergeCell ref="A2:M2"/>
    <mergeCell ref="A3:F3"/>
    <mergeCell ref="G3:L3"/>
    <mergeCell ref="L9:M9"/>
    <mergeCell ref="A9:A11"/>
    <mergeCell ref="B9:B11"/>
    <mergeCell ref="C9:C10"/>
    <mergeCell ref="D9:F9"/>
    <mergeCell ref="G9:G10"/>
    <mergeCell ref="H9:J9"/>
  </mergeCells>
  <printOptions horizontalCentered="1"/>
  <pageMargins left="0.23622047244094491" right="0.23622047244094491" top="0.74803149606299213" bottom="0.74803149606299213" header="0.31496062992125984" footer="0.31496062992125984"/>
  <pageSetup scale="60" fitToHeight="4" orientation="landscape" r:id="rId1"/>
  <headerFooter>
    <oddHeader xml:space="preserve">&amp;L
</oddHeader>
  </headerFooter>
  <ignoredErrors>
    <ignoredError sqref="C11:N13" numberStoredAsText="1"/>
    <ignoredError sqref="F249:O249 G266:N266" formula="1"/>
    <ignoredError sqref="F266"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9"/>
  <sheetViews>
    <sheetView showGridLines="0" zoomScaleNormal="100" zoomScaleSheetLayoutView="70" workbookViewId="0">
      <selection activeCell="Q13" sqref="Q13"/>
    </sheetView>
  </sheetViews>
  <sheetFormatPr baseColWidth="10" defaultColWidth="15.7109375" defaultRowHeight="11.25" x14ac:dyDescent="0.25"/>
  <cols>
    <col min="1" max="1" width="6.140625" style="41" customWidth="1"/>
    <col min="2" max="2" width="5.28515625" style="7" customWidth="1"/>
    <col min="3" max="3" width="60.7109375" style="57" bestFit="1" customWidth="1"/>
    <col min="4" max="4" width="12.140625" style="41" customWidth="1"/>
    <col min="5" max="5" width="12" style="41" customWidth="1"/>
    <col min="6" max="6" width="12.85546875" style="41" bestFit="1" customWidth="1"/>
    <col min="7" max="7" width="12.7109375" style="41" customWidth="1"/>
    <col min="8" max="8" width="12.42578125" style="41" customWidth="1"/>
    <col min="9" max="9" width="13.28515625" style="41" customWidth="1"/>
    <col min="10" max="10" width="2" style="41" customWidth="1"/>
    <col min="11" max="11" width="16.7109375" style="41" customWidth="1"/>
    <col min="12" max="12" width="15.85546875" style="41" customWidth="1"/>
    <col min="13" max="13" width="14.85546875" style="41" bestFit="1" customWidth="1"/>
    <col min="14" max="236" width="11.42578125" style="41" customWidth="1"/>
    <col min="237" max="237" width="4.28515625" style="41" customWidth="1"/>
    <col min="238" max="238" width="4.85546875" style="41" customWidth="1"/>
    <col min="239" max="239" width="46.42578125" style="41" customWidth="1"/>
    <col min="240" max="251" width="12.85546875" style="41" customWidth="1"/>
    <col min="252" max="252" width="6.140625" style="41" customWidth="1"/>
    <col min="253" max="253" width="5.28515625" style="41" customWidth="1"/>
    <col min="254" max="254" width="67.7109375" style="41" customWidth="1"/>
    <col min="255" max="16384" width="15.7109375" style="41"/>
  </cols>
  <sheetData>
    <row r="1" spans="1:17" s="220" customFormat="1" ht="45" customHeight="1" x14ac:dyDescent="0.2">
      <c r="A1" s="100" t="s">
        <v>746</v>
      </c>
      <c r="B1" s="100"/>
      <c r="C1" s="100"/>
      <c r="D1" s="101" t="s">
        <v>748</v>
      </c>
      <c r="E1" s="101"/>
      <c r="F1" s="286"/>
      <c r="G1" s="286"/>
      <c r="H1" s="286"/>
      <c r="I1" s="286"/>
      <c r="J1" s="286"/>
      <c r="K1" s="286"/>
      <c r="L1" s="286"/>
      <c r="M1" s="286"/>
      <c r="N1" s="286"/>
    </row>
    <row r="2" spans="1:17" s="1" customFormat="1" ht="36" customHeight="1" thickBot="1" x14ac:dyDescent="0.45">
      <c r="A2" s="175" t="s">
        <v>747</v>
      </c>
      <c r="B2" s="175"/>
      <c r="C2" s="175"/>
      <c r="D2" s="175"/>
      <c r="E2" s="175"/>
      <c r="F2" s="175"/>
      <c r="G2" s="175"/>
      <c r="H2" s="175"/>
      <c r="I2" s="175"/>
      <c r="J2" s="175"/>
      <c r="K2" s="175"/>
      <c r="L2" s="175"/>
      <c r="M2" s="287"/>
      <c r="O2" s="288"/>
      <c r="P2" s="288"/>
    </row>
    <row r="3" spans="1:17" customFormat="1" ht="4.5" customHeight="1" x14ac:dyDescent="0.4">
      <c r="A3" s="105"/>
      <c r="B3" s="105"/>
      <c r="C3" s="105"/>
      <c r="D3" s="105"/>
      <c r="E3" s="105"/>
      <c r="F3" s="105"/>
      <c r="G3" s="105"/>
      <c r="H3" s="105"/>
      <c r="I3" s="105"/>
      <c r="J3" s="105"/>
      <c r="K3" s="105"/>
      <c r="L3" s="105"/>
      <c r="M3" s="107"/>
      <c r="N3" s="107"/>
      <c r="O3" s="107"/>
      <c r="P3" s="107"/>
    </row>
    <row r="4" spans="1:17" s="55" customFormat="1" ht="35.25" customHeight="1" x14ac:dyDescent="0.25">
      <c r="A4" s="323" t="s">
        <v>941</v>
      </c>
      <c r="B4" s="323"/>
      <c r="C4" s="323"/>
      <c r="D4" s="323"/>
      <c r="E4" s="323"/>
      <c r="F4" s="323"/>
      <c r="G4" s="323"/>
      <c r="H4" s="323"/>
      <c r="I4" s="323"/>
      <c r="J4" s="323"/>
      <c r="K4" s="323"/>
      <c r="L4" s="323"/>
    </row>
    <row r="5" spans="1:17" s="55" customFormat="1" ht="17.649999999999999" customHeight="1" x14ac:dyDescent="0.25">
      <c r="A5" s="227" t="s">
        <v>454</v>
      </c>
      <c r="B5" s="289"/>
      <c r="C5" s="290"/>
      <c r="D5" s="226"/>
      <c r="E5" s="226"/>
      <c r="F5" s="226"/>
      <c r="G5" s="226"/>
      <c r="H5" s="226"/>
      <c r="I5" s="226"/>
      <c r="J5" s="226"/>
      <c r="K5" s="226"/>
      <c r="L5" s="226"/>
    </row>
    <row r="6" spans="1:17" s="55" customFormat="1" ht="17.649999999999999" customHeight="1" x14ac:dyDescent="0.25">
      <c r="A6" s="227" t="s">
        <v>1</v>
      </c>
      <c r="B6" s="291"/>
      <c r="C6" s="292"/>
      <c r="D6" s="293"/>
      <c r="E6" s="293"/>
      <c r="F6" s="293"/>
      <c r="G6" s="293"/>
      <c r="H6" s="293"/>
      <c r="I6" s="293"/>
      <c r="J6" s="293"/>
      <c r="K6" s="293"/>
      <c r="L6" s="293"/>
    </row>
    <row r="7" spans="1:17" s="55" customFormat="1" ht="17.649999999999999" customHeight="1" x14ac:dyDescent="0.25">
      <c r="A7" s="227" t="s">
        <v>745</v>
      </c>
      <c r="B7" s="291"/>
      <c r="C7" s="292"/>
      <c r="D7" s="293"/>
      <c r="E7" s="293"/>
      <c r="F7" s="293"/>
      <c r="G7" s="293"/>
      <c r="H7" s="293"/>
      <c r="I7" s="293"/>
      <c r="J7" s="293"/>
      <c r="K7" s="293"/>
      <c r="L7" s="293"/>
    </row>
    <row r="8" spans="1:17" s="55" customFormat="1" ht="26.25" customHeight="1" x14ac:dyDescent="0.25">
      <c r="A8" s="294" t="s">
        <v>942</v>
      </c>
      <c r="B8" s="291"/>
      <c r="C8" s="292"/>
      <c r="D8" s="293"/>
      <c r="E8" s="293"/>
      <c r="F8" s="293"/>
      <c r="G8" s="293"/>
      <c r="H8" s="293"/>
      <c r="I8" s="293"/>
      <c r="J8" s="293"/>
      <c r="K8" s="293"/>
      <c r="L8" s="293"/>
    </row>
    <row r="9" spans="1:17" s="39" customFormat="1" ht="30" customHeight="1" x14ac:dyDescent="0.25">
      <c r="A9" s="124" t="s">
        <v>404</v>
      </c>
      <c r="B9" s="123" t="s">
        <v>457</v>
      </c>
      <c r="C9" s="123"/>
      <c r="D9" s="126" t="s">
        <v>591</v>
      </c>
      <c r="E9" s="126"/>
      <c r="F9" s="126"/>
      <c r="G9" s="125" t="s">
        <v>592</v>
      </c>
      <c r="H9" s="126" t="s">
        <v>593</v>
      </c>
      <c r="I9" s="126"/>
      <c r="J9" s="131"/>
      <c r="K9" s="126" t="s">
        <v>594</v>
      </c>
      <c r="L9" s="126"/>
      <c r="M9" s="44">
        <v>17.071999999999999</v>
      </c>
    </row>
    <row r="10" spans="1:17" s="39" customFormat="1" ht="49.9" customHeight="1" x14ac:dyDescent="0.25">
      <c r="A10" s="124"/>
      <c r="B10" s="123"/>
      <c r="C10" s="123"/>
      <c r="D10" s="131" t="s">
        <v>595</v>
      </c>
      <c r="E10" s="131" t="s">
        <v>596</v>
      </c>
      <c r="F10" s="131" t="s">
        <v>90</v>
      </c>
      <c r="G10" s="125"/>
      <c r="H10" s="131" t="s">
        <v>597</v>
      </c>
      <c r="I10" s="131" t="str">
        <f>'[23]COMP DIR COND (DLLS) '!K7</f>
        <v>% Respecto PEF 2023</v>
      </c>
      <c r="J10" s="131"/>
      <c r="K10" s="131" t="s">
        <v>598</v>
      </c>
      <c r="L10" s="131" t="s">
        <v>599</v>
      </c>
    </row>
    <row r="11" spans="1:17" s="48" customFormat="1" ht="17.100000000000001" customHeight="1" thickBot="1" x14ac:dyDescent="0.3">
      <c r="A11" s="237"/>
      <c r="B11" s="127"/>
      <c r="C11" s="127"/>
      <c r="D11" s="258" t="s">
        <v>100</v>
      </c>
      <c r="E11" s="258" t="s">
        <v>101</v>
      </c>
      <c r="F11" s="135" t="s">
        <v>600</v>
      </c>
      <c r="G11" s="258" t="s">
        <v>103</v>
      </c>
      <c r="H11" s="135" t="s">
        <v>601</v>
      </c>
      <c r="I11" s="135" t="s">
        <v>602</v>
      </c>
      <c r="J11" s="295"/>
      <c r="K11" s="258" t="s">
        <v>106</v>
      </c>
      <c r="L11" s="258" t="s">
        <v>603</v>
      </c>
    </row>
    <row r="12" spans="1:17" s="48" customFormat="1" ht="5.25" customHeight="1" thickBot="1" x14ac:dyDescent="0.3">
      <c r="A12" s="255"/>
      <c r="B12" s="111"/>
      <c r="C12" s="111"/>
      <c r="D12" s="256"/>
      <c r="E12" s="256"/>
      <c r="F12" s="111"/>
      <c r="G12" s="256"/>
      <c r="H12" s="111"/>
      <c r="I12" s="111"/>
      <c r="J12" s="300"/>
      <c r="K12" s="256"/>
      <c r="L12" s="256"/>
      <c r="M12" s="301"/>
      <c r="N12" s="302"/>
      <c r="O12" s="303"/>
      <c r="P12" s="303"/>
      <c r="Q12" s="303"/>
    </row>
    <row r="13" spans="1:17" s="39" customFormat="1" ht="22.5" customHeight="1" x14ac:dyDescent="0.25">
      <c r="A13" s="306" t="s">
        <v>466</v>
      </c>
      <c r="B13" s="306"/>
      <c r="C13" s="306"/>
      <c r="D13" s="307">
        <f>+D14+D277</f>
        <v>686027.08607686311</v>
      </c>
      <c r="E13" s="307">
        <f>+E14+E277</f>
        <v>682932.4496368079</v>
      </c>
      <c r="F13" s="307">
        <f>E13/D13*100-100</f>
        <v>-0.45109537259706656</v>
      </c>
      <c r="G13" s="307">
        <f>+G14+G277</f>
        <v>596114.620168322</v>
      </c>
      <c r="H13" s="307">
        <f>+H14+H277</f>
        <v>317298.45351618226</v>
      </c>
      <c r="I13" s="308">
        <f t="shared" ref="I13:I77" si="0">+H13/E13*100</f>
        <v>46.461176897499243</v>
      </c>
      <c r="J13" s="308"/>
      <c r="K13" s="307">
        <f>+K14+K277</f>
        <v>34812.771494336004</v>
      </c>
      <c r="L13" s="307">
        <f>+L14+L277</f>
        <v>282485.68202184618</v>
      </c>
      <c r="M13" s="49"/>
    </row>
    <row r="14" spans="1:17" s="39" customFormat="1" ht="20.25" customHeight="1" x14ac:dyDescent="0.25">
      <c r="A14" s="309" t="s">
        <v>604</v>
      </c>
      <c r="B14" s="309"/>
      <c r="C14" s="309"/>
      <c r="D14" s="310">
        <f>SUM(D15:D276)</f>
        <v>455957.1831318711</v>
      </c>
      <c r="E14" s="310">
        <f>SUM(E15:E276)</f>
        <v>452862.54669314204</v>
      </c>
      <c r="F14" s="310">
        <f>E14/D14*100-100</f>
        <v>-0.67871207060993299</v>
      </c>
      <c r="G14" s="310">
        <f>SUM(G15:G276)</f>
        <v>410972.29187705653</v>
      </c>
      <c r="H14" s="310">
        <f>SUM(H15:H276)</f>
        <v>132156.12522658225</v>
      </c>
      <c r="I14" s="311">
        <f t="shared" si="0"/>
        <v>29.182392359801561</v>
      </c>
      <c r="J14" s="311"/>
      <c r="K14" s="310">
        <f>SUM(K15:K276)</f>
        <v>28412.870906464006</v>
      </c>
      <c r="L14" s="310">
        <f>SUM(L15:L276)</f>
        <v>103743.25432011823</v>
      </c>
      <c r="M14" s="49"/>
    </row>
    <row r="15" spans="1:17" s="39" customFormat="1" ht="17.649999999999999" customHeight="1" x14ac:dyDescent="0.25">
      <c r="A15" s="275">
        <v>1</v>
      </c>
      <c r="B15" s="276" t="s">
        <v>117</v>
      </c>
      <c r="C15" s="304" t="s">
        <v>118</v>
      </c>
      <c r="D15" s="159">
        <v>1764.1521919999998</v>
      </c>
      <c r="E15" s="159">
        <v>1764.1521919999998</v>
      </c>
      <c r="F15" s="312">
        <f>E15/D15*100-100</f>
        <v>0</v>
      </c>
      <c r="G15" s="159">
        <v>1764.1521919999998</v>
      </c>
      <c r="H15" s="159">
        <f>+K15+L15</f>
        <v>0</v>
      </c>
      <c r="I15" s="159">
        <f t="shared" si="0"/>
        <v>0</v>
      </c>
      <c r="J15" s="312"/>
      <c r="K15" s="159">
        <v>0</v>
      </c>
      <c r="L15" s="159">
        <v>0</v>
      </c>
      <c r="M15" s="49"/>
    </row>
    <row r="16" spans="1:17" s="39" customFormat="1" ht="17.649999999999999" customHeight="1" x14ac:dyDescent="0.25">
      <c r="A16" s="275">
        <v>2</v>
      </c>
      <c r="B16" s="276" t="s">
        <v>119</v>
      </c>
      <c r="C16" s="304" t="s">
        <v>605</v>
      </c>
      <c r="D16" s="159">
        <v>4735.1917548963856</v>
      </c>
      <c r="E16" s="159">
        <v>4735.1917544799999</v>
      </c>
      <c r="F16" s="312">
        <f t="shared" ref="F16:F79" si="1">E16/D16*100-100</f>
        <v>-8.7934353132368415E-9</v>
      </c>
      <c r="G16" s="159">
        <v>4735.1918056960003</v>
      </c>
      <c r="H16" s="159">
        <f t="shared" ref="H16:H79" si="2">+K16+L16</f>
        <v>-1.9408616935834288E-12</v>
      </c>
      <c r="I16" s="159">
        <f t="shared" si="0"/>
        <v>-4.0988027396085179E-14</v>
      </c>
      <c r="J16" s="312"/>
      <c r="K16" s="159">
        <v>0</v>
      </c>
      <c r="L16" s="159">
        <v>-1.9408616935834288E-12</v>
      </c>
      <c r="M16" s="49"/>
    </row>
    <row r="17" spans="1:13" s="39" customFormat="1" ht="17.649999999999999" customHeight="1" x14ac:dyDescent="0.25">
      <c r="A17" s="275">
        <v>3</v>
      </c>
      <c r="B17" s="276" t="s">
        <v>121</v>
      </c>
      <c r="C17" s="304" t="s">
        <v>122</v>
      </c>
      <c r="D17" s="159">
        <v>468.91431969638944</v>
      </c>
      <c r="E17" s="159">
        <v>468.91431927999997</v>
      </c>
      <c r="F17" s="312">
        <f t="shared" si="1"/>
        <v>-8.879862889443757E-8</v>
      </c>
      <c r="G17" s="159">
        <v>468.91431927999997</v>
      </c>
      <c r="H17" s="159">
        <f t="shared" si="2"/>
        <v>-1.213038558489643E-13</v>
      </c>
      <c r="I17" s="159">
        <f t="shared" si="0"/>
        <v>-2.586908756278156E-14</v>
      </c>
      <c r="J17" s="312"/>
      <c r="K17" s="159">
        <v>0</v>
      </c>
      <c r="L17" s="159">
        <v>-1.213038558489643E-13</v>
      </c>
      <c r="M17" s="49"/>
    </row>
    <row r="18" spans="1:13" s="39" customFormat="1" ht="17.649999999999999" customHeight="1" x14ac:dyDescent="0.25">
      <c r="A18" s="275">
        <v>4</v>
      </c>
      <c r="B18" s="276" t="s">
        <v>119</v>
      </c>
      <c r="C18" s="304" t="s">
        <v>123</v>
      </c>
      <c r="D18" s="159">
        <v>5652.3155742883855</v>
      </c>
      <c r="E18" s="159">
        <v>5652.3155742034869</v>
      </c>
      <c r="F18" s="312">
        <f t="shared" si="1"/>
        <v>-1.5020162891232758E-9</v>
      </c>
      <c r="G18" s="159">
        <v>5652.3155738719997</v>
      </c>
      <c r="H18" s="159">
        <f t="shared" si="2"/>
        <v>9.7043084679171438E-13</v>
      </c>
      <c r="I18" s="159">
        <f t="shared" si="0"/>
        <v>1.716873083344193E-14</v>
      </c>
      <c r="J18" s="312"/>
      <c r="K18" s="159">
        <v>0</v>
      </c>
      <c r="L18" s="159">
        <v>9.7043084679171438E-13</v>
      </c>
      <c r="M18" s="49"/>
    </row>
    <row r="19" spans="1:13" s="39" customFormat="1" ht="17.649999999999999" customHeight="1" x14ac:dyDescent="0.25">
      <c r="A19" s="275">
        <v>5</v>
      </c>
      <c r="B19" s="276" t="s">
        <v>124</v>
      </c>
      <c r="C19" s="304" t="s">
        <v>125</v>
      </c>
      <c r="D19" s="159">
        <v>1046.0296604323894</v>
      </c>
      <c r="E19" s="159">
        <v>1046.029660181747</v>
      </c>
      <c r="F19" s="312">
        <f t="shared" si="1"/>
        <v>-2.3961305828379409E-8</v>
      </c>
      <c r="G19" s="159">
        <v>1046.029660016</v>
      </c>
      <c r="H19" s="159">
        <f t="shared" si="2"/>
        <v>1.213038558489643E-13</v>
      </c>
      <c r="I19" s="159">
        <f t="shared" si="0"/>
        <v>1.1596598114425151E-14</v>
      </c>
      <c r="J19" s="312"/>
      <c r="K19" s="159">
        <v>0</v>
      </c>
      <c r="L19" s="159">
        <v>1.213038558489643E-13</v>
      </c>
      <c r="M19" s="49"/>
    </row>
    <row r="20" spans="1:13" s="39" customFormat="1" ht="17.649999999999999" customHeight="1" x14ac:dyDescent="0.25">
      <c r="A20" s="275">
        <v>6</v>
      </c>
      <c r="B20" s="276" t="s">
        <v>119</v>
      </c>
      <c r="C20" s="304" t="s">
        <v>126</v>
      </c>
      <c r="D20" s="159">
        <v>5255.6725619199997</v>
      </c>
      <c r="E20" s="159">
        <v>5255.6725619199997</v>
      </c>
      <c r="F20" s="312">
        <f t="shared" si="1"/>
        <v>0</v>
      </c>
      <c r="G20" s="159">
        <v>5255.6725619199997</v>
      </c>
      <c r="H20" s="159">
        <f t="shared" si="2"/>
        <v>0</v>
      </c>
      <c r="I20" s="159">
        <f t="shared" si="0"/>
        <v>0</v>
      </c>
      <c r="J20" s="312"/>
      <c r="K20" s="159">
        <v>0</v>
      </c>
      <c r="L20" s="159">
        <v>0</v>
      </c>
      <c r="M20" s="49"/>
    </row>
    <row r="21" spans="1:13" s="39" customFormat="1" ht="17.649999999999999" customHeight="1" x14ac:dyDescent="0.25">
      <c r="A21" s="275">
        <v>7</v>
      </c>
      <c r="B21" s="276" t="s">
        <v>127</v>
      </c>
      <c r="C21" s="304" t="s">
        <v>128</v>
      </c>
      <c r="D21" s="159">
        <v>11971.225364976384</v>
      </c>
      <c r="E21" s="159">
        <v>11971.225364559999</v>
      </c>
      <c r="F21" s="312">
        <f t="shared" si="1"/>
        <v>-3.478220378383412E-9</v>
      </c>
      <c r="G21" s="159">
        <v>11971.225364559999</v>
      </c>
      <c r="H21" s="159">
        <f t="shared" si="2"/>
        <v>0</v>
      </c>
      <c r="I21" s="159">
        <f t="shared" si="0"/>
        <v>0</v>
      </c>
      <c r="J21" s="312"/>
      <c r="K21" s="159">
        <v>0</v>
      </c>
      <c r="L21" s="159">
        <v>0</v>
      </c>
      <c r="M21" s="49"/>
    </row>
    <row r="22" spans="1:13" s="39" customFormat="1" ht="17.649999999999999" customHeight="1" x14ac:dyDescent="0.25">
      <c r="A22" s="275">
        <v>9</v>
      </c>
      <c r="B22" s="276" t="s">
        <v>129</v>
      </c>
      <c r="C22" s="304" t="s">
        <v>130</v>
      </c>
      <c r="D22" s="159">
        <v>1707.5230538723858</v>
      </c>
      <c r="E22" s="159">
        <v>1707.523053621735</v>
      </c>
      <c r="F22" s="312">
        <f t="shared" si="1"/>
        <v>-1.4679201854050916E-8</v>
      </c>
      <c r="G22" s="159">
        <v>1707.5230534559998</v>
      </c>
      <c r="H22" s="159">
        <f t="shared" si="2"/>
        <v>0</v>
      </c>
      <c r="I22" s="159">
        <f t="shared" si="0"/>
        <v>0</v>
      </c>
      <c r="J22" s="312"/>
      <c r="K22" s="159">
        <v>0</v>
      </c>
      <c r="L22" s="159">
        <v>0</v>
      </c>
      <c r="M22" s="49"/>
    </row>
    <row r="23" spans="1:13" s="39" customFormat="1" ht="17.649999999999999" customHeight="1" x14ac:dyDescent="0.25">
      <c r="A23" s="275">
        <v>10</v>
      </c>
      <c r="B23" s="276" t="s">
        <v>129</v>
      </c>
      <c r="C23" s="304" t="s">
        <v>131</v>
      </c>
      <c r="D23" s="159">
        <v>2264.9059107839998</v>
      </c>
      <c r="E23" s="159">
        <v>2264.9059106182476</v>
      </c>
      <c r="F23" s="312">
        <f t="shared" si="1"/>
        <v>-7.3182775395252975E-9</v>
      </c>
      <c r="G23" s="159">
        <v>2264.9059107839998</v>
      </c>
      <c r="H23" s="159">
        <f t="shared" si="2"/>
        <v>0</v>
      </c>
      <c r="I23" s="159">
        <f t="shared" si="0"/>
        <v>0</v>
      </c>
      <c r="J23" s="312"/>
      <c r="K23" s="159">
        <v>0</v>
      </c>
      <c r="L23" s="159">
        <v>0</v>
      </c>
      <c r="M23" s="49"/>
    </row>
    <row r="24" spans="1:13" s="39" customFormat="1" ht="17.649999999999999" customHeight="1" x14ac:dyDescent="0.25">
      <c r="A24" s="276">
        <v>11</v>
      </c>
      <c r="B24" s="276" t="s">
        <v>129</v>
      </c>
      <c r="C24" s="304" t="s">
        <v>132</v>
      </c>
      <c r="D24" s="159">
        <v>1816.6237526563859</v>
      </c>
      <c r="E24" s="159">
        <v>1816.6237522399997</v>
      </c>
      <c r="F24" s="312">
        <f t="shared" si="1"/>
        <v>-2.2920886522115325E-8</v>
      </c>
      <c r="G24" s="159">
        <v>1816.6237522399997</v>
      </c>
      <c r="H24" s="159">
        <f t="shared" si="2"/>
        <v>0</v>
      </c>
      <c r="I24" s="159">
        <f t="shared" si="0"/>
        <v>0</v>
      </c>
      <c r="J24" s="312"/>
      <c r="K24" s="159">
        <v>0</v>
      </c>
      <c r="L24" s="159">
        <v>0</v>
      </c>
      <c r="M24" s="49"/>
    </row>
    <row r="25" spans="1:13" s="39" customFormat="1" ht="17.649999999999999" customHeight="1" x14ac:dyDescent="0.25">
      <c r="A25" s="276">
        <v>12</v>
      </c>
      <c r="B25" s="276" t="s">
        <v>133</v>
      </c>
      <c r="C25" s="304" t="s">
        <v>134</v>
      </c>
      <c r="D25" s="159">
        <v>2990.6398061759996</v>
      </c>
      <c r="E25" s="159">
        <v>2990.6398063417346</v>
      </c>
      <c r="F25" s="312">
        <f t="shared" si="1"/>
        <v>5.5417928024326102E-9</v>
      </c>
      <c r="G25" s="159">
        <v>2990.6398061759996</v>
      </c>
      <c r="H25" s="159">
        <f t="shared" si="2"/>
        <v>4.8521542339585719E-13</v>
      </c>
      <c r="I25" s="159">
        <f t="shared" si="0"/>
        <v>1.6224468836633031E-14</v>
      </c>
      <c r="J25" s="312"/>
      <c r="K25" s="159">
        <v>0</v>
      </c>
      <c r="L25" s="159">
        <v>4.8521542339585719E-13</v>
      </c>
      <c r="M25" s="49"/>
    </row>
    <row r="26" spans="1:13" s="39" customFormat="1" ht="17.649999999999999" customHeight="1" x14ac:dyDescent="0.25">
      <c r="A26" s="276">
        <v>13</v>
      </c>
      <c r="B26" s="276" t="s">
        <v>133</v>
      </c>
      <c r="C26" s="304" t="s">
        <v>135</v>
      </c>
      <c r="D26" s="159">
        <v>864.81475086438934</v>
      </c>
      <c r="E26" s="159">
        <v>864.81475011650446</v>
      </c>
      <c r="F26" s="312">
        <f t="shared" si="1"/>
        <v>-8.6479204242095875E-8</v>
      </c>
      <c r="G26" s="159">
        <v>864.81475044799993</v>
      </c>
      <c r="H26" s="159">
        <f t="shared" si="2"/>
        <v>0</v>
      </c>
      <c r="I26" s="159">
        <f t="shared" si="0"/>
        <v>0</v>
      </c>
      <c r="J26" s="312"/>
      <c r="K26" s="159">
        <v>0</v>
      </c>
      <c r="L26" s="159">
        <v>0</v>
      </c>
      <c r="M26" s="49"/>
    </row>
    <row r="27" spans="1:13" s="39" customFormat="1" ht="17.649999999999999" customHeight="1" x14ac:dyDescent="0.25">
      <c r="A27" s="276">
        <v>14</v>
      </c>
      <c r="B27" s="276" t="s">
        <v>133</v>
      </c>
      <c r="C27" s="304" t="s">
        <v>136</v>
      </c>
      <c r="D27" s="159">
        <v>576.35200081638936</v>
      </c>
      <c r="E27" s="159">
        <v>576.35200039999995</v>
      </c>
      <c r="F27" s="312">
        <f t="shared" si="1"/>
        <v>-7.2245683213623124E-8</v>
      </c>
      <c r="G27" s="159">
        <v>576.35200039999995</v>
      </c>
      <c r="H27" s="159">
        <f t="shared" si="2"/>
        <v>0</v>
      </c>
      <c r="I27" s="159">
        <f t="shared" si="0"/>
        <v>0</v>
      </c>
      <c r="J27" s="312"/>
      <c r="K27" s="159">
        <v>0</v>
      </c>
      <c r="L27" s="159">
        <v>0</v>
      </c>
      <c r="M27" s="49"/>
    </row>
    <row r="28" spans="1:13" s="39" customFormat="1" ht="17.649999999999999" customHeight="1" x14ac:dyDescent="0.25">
      <c r="A28" s="276">
        <v>15</v>
      </c>
      <c r="B28" s="276" t="s">
        <v>133</v>
      </c>
      <c r="C28" s="304" t="s">
        <v>137</v>
      </c>
      <c r="D28" s="159">
        <v>1072.950377312</v>
      </c>
      <c r="E28" s="159">
        <v>1072.9503776434938</v>
      </c>
      <c r="F28" s="312">
        <f t="shared" si="1"/>
        <v>3.0895535019226372E-8</v>
      </c>
      <c r="G28" s="159">
        <v>1072.950377312</v>
      </c>
      <c r="H28" s="159">
        <f t="shared" si="2"/>
        <v>0</v>
      </c>
      <c r="I28" s="159">
        <f t="shared" si="0"/>
        <v>0</v>
      </c>
      <c r="J28" s="312"/>
      <c r="K28" s="159">
        <v>0</v>
      </c>
      <c r="L28" s="159">
        <v>0</v>
      </c>
      <c r="M28" s="49"/>
    </row>
    <row r="29" spans="1:13" s="39" customFormat="1" ht="17.649999999999999" customHeight="1" x14ac:dyDescent="0.25">
      <c r="A29" s="276">
        <v>16</v>
      </c>
      <c r="B29" s="276" t="s">
        <v>133</v>
      </c>
      <c r="C29" s="304" t="s">
        <v>138</v>
      </c>
      <c r="D29" s="159">
        <v>1237.9070241763893</v>
      </c>
      <c r="E29" s="159">
        <v>1237.9070237599999</v>
      </c>
      <c r="F29" s="312">
        <f t="shared" si="1"/>
        <v>-3.363656730925868E-8</v>
      </c>
      <c r="G29" s="159">
        <v>1237.9070237599999</v>
      </c>
      <c r="H29" s="159">
        <f t="shared" si="2"/>
        <v>2.426077116979286E-13</v>
      </c>
      <c r="I29" s="159">
        <f t="shared" si="0"/>
        <v>1.959821755926674E-14</v>
      </c>
      <c r="J29" s="312"/>
      <c r="K29" s="159">
        <v>0</v>
      </c>
      <c r="L29" s="159">
        <v>2.426077116979286E-13</v>
      </c>
      <c r="M29" s="49"/>
    </row>
    <row r="30" spans="1:13" s="39" customFormat="1" ht="17.649999999999999" customHeight="1" x14ac:dyDescent="0.25">
      <c r="A30" s="276">
        <v>17</v>
      </c>
      <c r="B30" s="276" t="s">
        <v>129</v>
      </c>
      <c r="C30" s="304" t="s">
        <v>139</v>
      </c>
      <c r="D30" s="159">
        <v>760.4537514403894</v>
      </c>
      <c r="E30" s="159">
        <v>760.4537508582514</v>
      </c>
      <c r="F30" s="312">
        <f t="shared" si="1"/>
        <v>-7.6551401662072749E-8</v>
      </c>
      <c r="G30" s="159">
        <v>760.45375102399998</v>
      </c>
      <c r="H30" s="159">
        <f t="shared" si="2"/>
        <v>0</v>
      </c>
      <c r="I30" s="159">
        <f t="shared" si="0"/>
        <v>0</v>
      </c>
      <c r="J30" s="312"/>
      <c r="K30" s="159">
        <v>0</v>
      </c>
      <c r="L30" s="159">
        <v>0</v>
      </c>
      <c r="M30" s="49"/>
    </row>
    <row r="31" spans="1:13" s="39" customFormat="1" ht="17.649999999999999" customHeight="1" x14ac:dyDescent="0.25">
      <c r="A31" s="276">
        <v>18</v>
      </c>
      <c r="B31" s="276" t="s">
        <v>129</v>
      </c>
      <c r="C31" s="304" t="s">
        <v>140</v>
      </c>
      <c r="D31" s="159">
        <v>702.62644872038948</v>
      </c>
      <c r="E31" s="159">
        <v>702.62644813825136</v>
      </c>
      <c r="F31" s="312">
        <f t="shared" si="1"/>
        <v>-8.2851727256638696E-8</v>
      </c>
      <c r="G31" s="159">
        <v>702.62644830400006</v>
      </c>
      <c r="H31" s="159">
        <f t="shared" si="2"/>
        <v>1.213038558489643E-13</v>
      </c>
      <c r="I31" s="159">
        <f t="shared" si="0"/>
        <v>1.7264345253496082E-14</v>
      </c>
      <c r="J31" s="312"/>
      <c r="K31" s="159">
        <v>0</v>
      </c>
      <c r="L31" s="159">
        <v>1.213038558489643E-13</v>
      </c>
      <c r="M31" s="49"/>
    </row>
    <row r="32" spans="1:13" s="39" customFormat="1" ht="17.649999999999999" customHeight="1" x14ac:dyDescent="0.25">
      <c r="A32" s="276">
        <v>19</v>
      </c>
      <c r="B32" s="276" t="s">
        <v>129</v>
      </c>
      <c r="C32" s="304" t="s">
        <v>141</v>
      </c>
      <c r="D32" s="159">
        <v>472.54476543999999</v>
      </c>
      <c r="E32" s="159">
        <v>472.54476543999999</v>
      </c>
      <c r="F32" s="312">
        <f t="shared" si="1"/>
        <v>0</v>
      </c>
      <c r="G32" s="159">
        <v>472.54476543999999</v>
      </c>
      <c r="H32" s="159">
        <f t="shared" si="2"/>
        <v>0</v>
      </c>
      <c r="I32" s="159">
        <f t="shared" si="0"/>
        <v>0</v>
      </c>
      <c r="J32" s="312"/>
      <c r="K32" s="159">
        <v>0</v>
      </c>
      <c r="L32" s="159">
        <v>0</v>
      </c>
      <c r="M32" s="49"/>
    </row>
    <row r="33" spans="1:13" s="39" customFormat="1" ht="17.649999999999999" customHeight="1" x14ac:dyDescent="0.25">
      <c r="A33" s="276">
        <v>20</v>
      </c>
      <c r="B33" s="276" t="s">
        <v>129</v>
      </c>
      <c r="C33" s="304" t="s">
        <v>142</v>
      </c>
      <c r="D33" s="159">
        <v>481.77883952000002</v>
      </c>
      <c r="E33" s="159">
        <v>481.77883952000002</v>
      </c>
      <c r="F33" s="312">
        <f t="shared" si="1"/>
        <v>0</v>
      </c>
      <c r="G33" s="159">
        <v>481.77883952000002</v>
      </c>
      <c r="H33" s="159">
        <f t="shared" si="2"/>
        <v>-6.0651927924482149E-14</v>
      </c>
      <c r="I33" s="159">
        <f t="shared" si="0"/>
        <v>-1.2589163937733366E-14</v>
      </c>
      <c r="J33" s="312"/>
      <c r="K33" s="159">
        <v>0</v>
      </c>
      <c r="L33" s="159">
        <v>-6.0651927924482149E-14</v>
      </c>
      <c r="M33" s="49"/>
    </row>
    <row r="34" spans="1:13" s="39" customFormat="1" ht="17.649999999999999" customHeight="1" x14ac:dyDescent="0.25">
      <c r="A34" s="276">
        <v>21</v>
      </c>
      <c r="B34" s="276" t="s">
        <v>133</v>
      </c>
      <c r="C34" s="304" t="s">
        <v>143</v>
      </c>
      <c r="D34" s="159">
        <v>622.76332542438945</v>
      </c>
      <c r="E34" s="159">
        <v>622.76332467650434</v>
      </c>
      <c r="F34" s="312">
        <f t="shared" si="1"/>
        <v>-1.2009138572466327E-7</v>
      </c>
      <c r="G34" s="159">
        <v>622.76332500800004</v>
      </c>
      <c r="H34" s="159">
        <f t="shared" si="2"/>
        <v>1.213038558489643E-13</v>
      </c>
      <c r="I34" s="159">
        <f t="shared" si="0"/>
        <v>1.9478323633135564E-14</v>
      </c>
      <c r="J34" s="312"/>
      <c r="K34" s="159">
        <v>0</v>
      </c>
      <c r="L34" s="159">
        <v>1.213038558489643E-13</v>
      </c>
      <c r="M34" s="49"/>
    </row>
    <row r="35" spans="1:13" s="39" customFormat="1" ht="17.649999999999999" customHeight="1" x14ac:dyDescent="0.25">
      <c r="A35" s="276">
        <v>22</v>
      </c>
      <c r="B35" s="276" t="s">
        <v>133</v>
      </c>
      <c r="C35" s="304" t="s">
        <v>144</v>
      </c>
      <c r="D35" s="159">
        <v>768.05220799999995</v>
      </c>
      <c r="E35" s="159">
        <v>768.05220799999995</v>
      </c>
      <c r="F35" s="312">
        <f t="shared" si="1"/>
        <v>0</v>
      </c>
      <c r="G35" s="159">
        <v>768.05220799999995</v>
      </c>
      <c r="H35" s="159">
        <f t="shared" si="2"/>
        <v>0</v>
      </c>
      <c r="I35" s="159">
        <f t="shared" si="0"/>
        <v>0</v>
      </c>
      <c r="J35" s="312"/>
      <c r="K35" s="159">
        <v>0</v>
      </c>
      <c r="L35" s="159">
        <v>0</v>
      </c>
      <c r="M35" s="49"/>
    </row>
    <row r="36" spans="1:13" s="39" customFormat="1" ht="17.649999999999999" customHeight="1" x14ac:dyDescent="0.25">
      <c r="A36" s="276">
        <v>23</v>
      </c>
      <c r="B36" s="276" t="s">
        <v>133</v>
      </c>
      <c r="C36" s="304" t="s">
        <v>145</v>
      </c>
      <c r="D36" s="159">
        <v>415.52001743999995</v>
      </c>
      <c r="E36" s="159">
        <v>415.52001743999995</v>
      </c>
      <c r="F36" s="312">
        <f t="shared" si="1"/>
        <v>0</v>
      </c>
      <c r="G36" s="159">
        <v>415.52001743999995</v>
      </c>
      <c r="H36" s="159">
        <f t="shared" si="2"/>
        <v>6.0651927924482149E-14</v>
      </c>
      <c r="I36" s="159">
        <f t="shared" si="0"/>
        <v>1.4596632022244302E-14</v>
      </c>
      <c r="J36" s="312"/>
      <c r="K36" s="159">
        <v>0</v>
      </c>
      <c r="L36" s="159">
        <v>6.0651927924482149E-14</v>
      </c>
      <c r="M36" s="49"/>
    </row>
    <row r="37" spans="1:13" s="39" customFormat="1" ht="17.649999999999999" customHeight="1" x14ac:dyDescent="0.25">
      <c r="A37" s="276">
        <v>24</v>
      </c>
      <c r="B37" s="276" t="s">
        <v>133</v>
      </c>
      <c r="C37" s="304" t="s">
        <v>146</v>
      </c>
      <c r="D37" s="159">
        <v>753.39710852838948</v>
      </c>
      <c r="E37" s="159">
        <v>753.39710844349372</v>
      </c>
      <c r="F37" s="312">
        <f t="shared" si="1"/>
        <v>-1.1268397770436422E-8</v>
      </c>
      <c r="G37" s="159">
        <v>753.39710811200007</v>
      </c>
      <c r="H37" s="159">
        <f t="shared" si="2"/>
        <v>0</v>
      </c>
      <c r="I37" s="159">
        <f t="shared" si="0"/>
        <v>0</v>
      </c>
      <c r="J37" s="312"/>
      <c r="K37" s="159">
        <v>0</v>
      </c>
      <c r="L37" s="159">
        <v>0</v>
      </c>
      <c r="M37" s="49"/>
    </row>
    <row r="38" spans="1:13" s="39" customFormat="1" ht="17.649999999999999" customHeight="1" x14ac:dyDescent="0.25">
      <c r="A38" s="276">
        <v>25</v>
      </c>
      <c r="B38" s="276" t="s">
        <v>117</v>
      </c>
      <c r="C38" s="304" t="s">
        <v>147</v>
      </c>
      <c r="D38" s="159">
        <v>2243.6236999203861</v>
      </c>
      <c r="E38" s="159">
        <v>2243.6236993382477</v>
      </c>
      <c r="F38" s="312">
        <f t="shared" si="1"/>
        <v>-2.5946349069272401E-8</v>
      </c>
      <c r="G38" s="159">
        <v>2243.6236995039999</v>
      </c>
      <c r="H38" s="159">
        <f t="shared" si="2"/>
        <v>0</v>
      </c>
      <c r="I38" s="159">
        <f t="shared" si="0"/>
        <v>0</v>
      </c>
      <c r="J38" s="312"/>
      <c r="K38" s="159">
        <v>0</v>
      </c>
      <c r="L38" s="159">
        <v>0</v>
      </c>
      <c r="M38" s="49"/>
    </row>
    <row r="39" spans="1:13" s="39" customFormat="1" ht="17.649999999999999" customHeight="1" x14ac:dyDescent="0.25">
      <c r="A39" s="276">
        <v>26</v>
      </c>
      <c r="B39" s="276" t="s">
        <v>148</v>
      </c>
      <c r="C39" s="304" t="s">
        <v>149</v>
      </c>
      <c r="D39" s="159">
        <v>1960.135252656386</v>
      </c>
      <c r="E39" s="159">
        <v>1960.1352522399998</v>
      </c>
      <c r="F39" s="312">
        <f t="shared" si="1"/>
        <v>-2.124272668879712E-8</v>
      </c>
      <c r="G39" s="159">
        <v>1960.1352522399998</v>
      </c>
      <c r="H39" s="159">
        <f t="shared" si="2"/>
        <v>2.426077116979286E-13</v>
      </c>
      <c r="I39" s="159">
        <f t="shared" si="0"/>
        <v>1.2377090377854374E-14</v>
      </c>
      <c r="J39" s="312"/>
      <c r="K39" s="159">
        <v>0</v>
      </c>
      <c r="L39" s="159">
        <v>2.426077116979286E-13</v>
      </c>
      <c r="M39" s="49"/>
    </row>
    <row r="40" spans="1:13" s="39" customFormat="1" ht="17.649999999999999" customHeight="1" x14ac:dyDescent="0.25">
      <c r="A40" s="276">
        <v>27</v>
      </c>
      <c r="B40" s="276" t="s">
        <v>129</v>
      </c>
      <c r="C40" s="304" t="s">
        <v>606</v>
      </c>
      <c r="D40" s="159">
        <v>2081.702727808</v>
      </c>
      <c r="E40" s="159">
        <v>2081.702727476496</v>
      </c>
      <c r="F40" s="312">
        <f t="shared" si="1"/>
        <v>-1.5924655372145935E-8</v>
      </c>
      <c r="G40" s="159">
        <v>2081.702727808</v>
      </c>
      <c r="H40" s="159">
        <f t="shared" si="2"/>
        <v>2.426077116979286E-13</v>
      </c>
      <c r="I40" s="159">
        <f t="shared" si="0"/>
        <v>1.1654291868658168E-14</v>
      </c>
      <c r="J40" s="312"/>
      <c r="K40" s="159">
        <v>0</v>
      </c>
      <c r="L40" s="159">
        <v>2.426077116979286E-13</v>
      </c>
      <c r="M40" s="49"/>
    </row>
    <row r="41" spans="1:13" s="39" customFormat="1" ht="17.649999999999999" customHeight="1" x14ac:dyDescent="0.25">
      <c r="A41" s="276">
        <v>28</v>
      </c>
      <c r="B41" s="276" t="s">
        <v>129</v>
      </c>
      <c r="C41" s="304" t="s">
        <v>151</v>
      </c>
      <c r="D41" s="159">
        <v>5697.9848814883853</v>
      </c>
      <c r="E41" s="159">
        <v>5697.9848814034858</v>
      </c>
      <c r="F41" s="312">
        <f t="shared" si="1"/>
        <v>-1.4899939060342149E-9</v>
      </c>
      <c r="G41" s="159">
        <v>5697.9848810719996</v>
      </c>
      <c r="H41" s="159">
        <f t="shared" si="2"/>
        <v>-9.7043084679171438E-13</v>
      </c>
      <c r="I41" s="159">
        <f t="shared" si="0"/>
        <v>-1.7031123581231491E-14</v>
      </c>
      <c r="J41" s="312"/>
      <c r="K41" s="159">
        <v>0</v>
      </c>
      <c r="L41" s="159">
        <v>-9.7043084679171438E-13</v>
      </c>
      <c r="M41" s="49"/>
    </row>
    <row r="42" spans="1:13" s="39" customFormat="1" ht="17.649999999999999" customHeight="1" x14ac:dyDescent="0.25">
      <c r="A42" s="276">
        <v>29</v>
      </c>
      <c r="B42" s="276" t="s">
        <v>129</v>
      </c>
      <c r="C42" s="304" t="s">
        <v>152</v>
      </c>
      <c r="D42" s="159">
        <v>761.85884532838941</v>
      </c>
      <c r="E42" s="159">
        <v>761.85884524349387</v>
      </c>
      <c r="F42" s="312">
        <f t="shared" si="1"/>
        <v>-1.1143214351250208E-8</v>
      </c>
      <c r="G42" s="159">
        <v>761.858844912</v>
      </c>
      <c r="H42" s="159">
        <f t="shared" si="2"/>
        <v>-2.426077116979286E-13</v>
      </c>
      <c r="I42" s="159">
        <f t="shared" si="0"/>
        <v>-3.1844181269614316E-14</v>
      </c>
      <c r="J42" s="312"/>
      <c r="K42" s="159">
        <v>0</v>
      </c>
      <c r="L42" s="159">
        <v>-2.426077116979286E-13</v>
      </c>
      <c r="M42" s="49"/>
    </row>
    <row r="43" spans="1:13" s="39" customFormat="1" ht="17.649999999999999" customHeight="1" x14ac:dyDescent="0.25">
      <c r="A43" s="276">
        <v>30</v>
      </c>
      <c r="B43" s="276" t="s">
        <v>129</v>
      </c>
      <c r="C43" s="304" t="s">
        <v>153</v>
      </c>
      <c r="D43" s="159">
        <v>2248.2251843683857</v>
      </c>
      <c r="E43" s="159">
        <v>2248.2251842834867</v>
      </c>
      <c r="F43" s="312">
        <f t="shared" si="1"/>
        <v>-3.7762646343253436E-9</v>
      </c>
      <c r="G43" s="159">
        <v>2248.2251839519995</v>
      </c>
      <c r="H43" s="159">
        <f t="shared" si="2"/>
        <v>0</v>
      </c>
      <c r="I43" s="159">
        <f t="shared" si="0"/>
        <v>0</v>
      </c>
      <c r="J43" s="312"/>
      <c r="K43" s="159">
        <v>0</v>
      </c>
      <c r="L43" s="159">
        <v>0</v>
      </c>
      <c r="M43" s="49"/>
    </row>
    <row r="44" spans="1:13" s="39" customFormat="1" ht="17.649999999999999" customHeight="1" x14ac:dyDescent="0.25">
      <c r="A44" s="276">
        <v>31</v>
      </c>
      <c r="B44" s="276" t="s">
        <v>129</v>
      </c>
      <c r="C44" s="304" t="s">
        <v>154</v>
      </c>
      <c r="D44" s="159">
        <v>4703.871566128385</v>
      </c>
      <c r="E44" s="159">
        <v>4703.8715660434873</v>
      </c>
      <c r="F44" s="312">
        <f t="shared" si="1"/>
        <v>-1.8048496031042305E-9</v>
      </c>
      <c r="G44" s="159">
        <v>4703.8715486399997</v>
      </c>
      <c r="H44" s="159">
        <f t="shared" si="2"/>
        <v>0</v>
      </c>
      <c r="I44" s="159">
        <f t="shared" si="0"/>
        <v>0</v>
      </c>
      <c r="J44" s="312"/>
      <c r="K44" s="159">
        <v>0</v>
      </c>
      <c r="L44" s="159">
        <v>0</v>
      </c>
      <c r="M44" s="49"/>
    </row>
    <row r="45" spans="1:13" s="39" customFormat="1" ht="17.649999999999999" customHeight="1" x14ac:dyDescent="0.25">
      <c r="A45" s="276">
        <v>32</v>
      </c>
      <c r="B45" s="276" t="s">
        <v>133</v>
      </c>
      <c r="C45" s="304" t="s">
        <v>155</v>
      </c>
      <c r="D45" s="159">
        <v>1097.7286273123896</v>
      </c>
      <c r="E45" s="159">
        <v>1097.7286270617469</v>
      </c>
      <c r="F45" s="312">
        <f t="shared" si="1"/>
        <v>-2.2832850277154648E-8</v>
      </c>
      <c r="G45" s="159">
        <v>1097.7286610399999</v>
      </c>
      <c r="H45" s="159">
        <f t="shared" si="2"/>
        <v>0</v>
      </c>
      <c r="I45" s="159">
        <f t="shared" si="0"/>
        <v>0</v>
      </c>
      <c r="J45" s="312"/>
      <c r="K45" s="159">
        <v>0</v>
      </c>
      <c r="L45" s="159">
        <v>0</v>
      </c>
      <c r="M45" s="49"/>
    </row>
    <row r="46" spans="1:13" s="39" customFormat="1" ht="17.649999999999999" customHeight="1" x14ac:dyDescent="0.25">
      <c r="A46" s="276">
        <v>33</v>
      </c>
      <c r="B46" s="276" t="s">
        <v>133</v>
      </c>
      <c r="C46" s="304" t="s">
        <v>156</v>
      </c>
      <c r="D46" s="159">
        <v>1324.6737911203895</v>
      </c>
      <c r="E46" s="159">
        <v>1324.6737905382513</v>
      </c>
      <c r="F46" s="312">
        <f t="shared" si="1"/>
        <v>-4.3945775018983113E-8</v>
      </c>
      <c r="G46" s="159">
        <v>1324.6737907039999</v>
      </c>
      <c r="H46" s="159">
        <f t="shared" si="2"/>
        <v>0</v>
      </c>
      <c r="I46" s="159">
        <f t="shared" si="0"/>
        <v>0</v>
      </c>
      <c r="J46" s="312"/>
      <c r="K46" s="159">
        <v>0</v>
      </c>
      <c r="L46" s="159">
        <v>0</v>
      </c>
      <c r="M46" s="49"/>
    </row>
    <row r="47" spans="1:13" s="39" customFormat="1" ht="17.649999999999999" customHeight="1" x14ac:dyDescent="0.25">
      <c r="A47" s="276">
        <v>34</v>
      </c>
      <c r="B47" s="276" t="s">
        <v>133</v>
      </c>
      <c r="C47" s="304" t="s">
        <v>157</v>
      </c>
      <c r="D47" s="159">
        <v>1237.6331551523895</v>
      </c>
      <c r="E47" s="159">
        <v>1237.6331549017468</v>
      </c>
      <c r="F47" s="312">
        <f t="shared" si="1"/>
        <v>-2.0251761156941939E-8</v>
      </c>
      <c r="G47" s="159">
        <v>1237.6331376639998</v>
      </c>
      <c r="H47" s="159">
        <f t="shared" si="2"/>
        <v>-2.426077116979286E-13</v>
      </c>
      <c r="I47" s="159">
        <f t="shared" si="0"/>
        <v>-1.9602554338259363E-14</v>
      </c>
      <c r="J47" s="312"/>
      <c r="K47" s="159">
        <v>0</v>
      </c>
      <c r="L47" s="159">
        <v>-2.426077116979286E-13</v>
      </c>
      <c r="M47" s="49"/>
    </row>
    <row r="48" spans="1:13" s="39" customFormat="1" ht="17.649999999999999" customHeight="1" x14ac:dyDescent="0.25">
      <c r="A48" s="276">
        <v>35</v>
      </c>
      <c r="B48" s="276" t="s">
        <v>133</v>
      </c>
      <c r="C48" s="304" t="s">
        <v>158</v>
      </c>
      <c r="D48" s="159">
        <v>691.372705408</v>
      </c>
      <c r="E48" s="159">
        <v>691.3727050765043</v>
      </c>
      <c r="F48" s="312">
        <f t="shared" si="1"/>
        <v>-4.7947466441655706E-8</v>
      </c>
      <c r="G48" s="159">
        <v>691.372705408</v>
      </c>
      <c r="H48" s="159">
        <f t="shared" si="2"/>
        <v>0</v>
      </c>
      <c r="I48" s="159">
        <f t="shared" si="0"/>
        <v>0</v>
      </c>
      <c r="J48" s="312"/>
      <c r="K48" s="159">
        <v>0</v>
      </c>
      <c r="L48" s="159">
        <v>0</v>
      </c>
      <c r="M48" s="49"/>
    </row>
    <row r="49" spans="1:13" s="39" customFormat="1" ht="17.649999999999999" customHeight="1" x14ac:dyDescent="0.25">
      <c r="A49" s="276">
        <v>36</v>
      </c>
      <c r="B49" s="276" t="s">
        <v>133</v>
      </c>
      <c r="C49" s="304" t="s">
        <v>159</v>
      </c>
      <c r="D49" s="159">
        <v>146.61981652839017</v>
      </c>
      <c r="E49" s="159">
        <v>146.61981644349507</v>
      </c>
      <c r="F49" s="312">
        <f t="shared" si="1"/>
        <v>-5.7901530681192526E-8</v>
      </c>
      <c r="G49" s="159">
        <v>146.619816112</v>
      </c>
      <c r="H49" s="159">
        <f t="shared" si="2"/>
        <v>3.0325963962241074E-14</v>
      </c>
      <c r="I49" s="159">
        <f t="shared" si="0"/>
        <v>2.0683400578344206E-14</v>
      </c>
      <c r="J49" s="312"/>
      <c r="K49" s="159">
        <v>0</v>
      </c>
      <c r="L49" s="159">
        <v>3.0325963962241074E-14</v>
      </c>
      <c r="M49" s="49"/>
    </row>
    <row r="50" spans="1:13" s="39" customFormat="1" ht="17.649999999999999" customHeight="1" x14ac:dyDescent="0.25">
      <c r="A50" s="276">
        <v>37</v>
      </c>
      <c r="B50" s="276" t="s">
        <v>133</v>
      </c>
      <c r="C50" s="304" t="s">
        <v>160</v>
      </c>
      <c r="D50" s="159">
        <v>2956.4394860643861</v>
      </c>
      <c r="E50" s="159">
        <v>2956.4394853164958</v>
      </c>
      <c r="F50" s="312">
        <f t="shared" si="1"/>
        <v>-2.5296984063061245E-8</v>
      </c>
      <c r="G50" s="159">
        <v>2956.4394515039999</v>
      </c>
      <c r="H50" s="159">
        <f t="shared" si="2"/>
        <v>0</v>
      </c>
      <c r="I50" s="159">
        <f t="shared" si="0"/>
        <v>0</v>
      </c>
      <c r="J50" s="312"/>
      <c r="K50" s="159">
        <v>0</v>
      </c>
      <c r="L50" s="159">
        <v>0</v>
      </c>
      <c r="M50" s="49"/>
    </row>
    <row r="51" spans="1:13" s="39" customFormat="1" ht="17.649999999999999" customHeight="1" x14ac:dyDescent="0.25">
      <c r="A51" s="276">
        <v>38</v>
      </c>
      <c r="B51" s="276" t="s">
        <v>119</v>
      </c>
      <c r="C51" s="304" t="s">
        <v>161</v>
      </c>
      <c r="D51" s="159">
        <v>1943.1087491199999</v>
      </c>
      <c r="E51" s="159">
        <v>1943.1087491199999</v>
      </c>
      <c r="F51" s="312">
        <f t="shared" si="1"/>
        <v>0</v>
      </c>
      <c r="G51" s="159">
        <v>1943.1087491199999</v>
      </c>
      <c r="H51" s="159">
        <f t="shared" si="2"/>
        <v>2.426077116979286E-13</v>
      </c>
      <c r="I51" s="159">
        <f t="shared" si="0"/>
        <v>1.248554471322315E-14</v>
      </c>
      <c r="J51" s="312"/>
      <c r="K51" s="159">
        <v>0</v>
      </c>
      <c r="L51" s="159">
        <v>2.426077116979286E-13</v>
      </c>
      <c r="M51" s="49"/>
    </row>
    <row r="52" spans="1:13" s="39" customFormat="1" ht="17.649999999999999" customHeight="1" x14ac:dyDescent="0.25">
      <c r="A52" s="276">
        <v>39</v>
      </c>
      <c r="B52" s="276" t="s">
        <v>129</v>
      </c>
      <c r="C52" s="304" t="s">
        <v>162</v>
      </c>
      <c r="D52" s="159">
        <v>1121.1614321599998</v>
      </c>
      <c r="E52" s="159">
        <v>1121.1614321599998</v>
      </c>
      <c r="F52" s="312">
        <f t="shared" si="1"/>
        <v>0</v>
      </c>
      <c r="G52" s="159">
        <v>1121.1614321599998</v>
      </c>
      <c r="H52" s="159">
        <f t="shared" si="2"/>
        <v>0</v>
      </c>
      <c r="I52" s="159">
        <f t="shared" si="0"/>
        <v>0</v>
      </c>
      <c r="J52" s="312"/>
      <c r="K52" s="159">
        <v>0</v>
      </c>
      <c r="L52" s="159">
        <v>0</v>
      </c>
      <c r="M52" s="49"/>
    </row>
    <row r="53" spans="1:13" s="39" customFormat="1" ht="17.649999999999999" customHeight="1" x14ac:dyDescent="0.25">
      <c r="A53" s="276">
        <v>40</v>
      </c>
      <c r="B53" s="276" t="s">
        <v>129</v>
      </c>
      <c r="C53" s="304" t="s">
        <v>607</v>
      </c>
      <c r="D53" s="159">
        <v>252.71015791999997</v>
      </c>
      <c r="E53" s="159">
        <v>252.71015791999997</v>
      </c>
      <c r="F53" s="312">
        <f t="shared" si="1"/>
        <v>0</v>
      </c>
      <c r="G53" s="159">
        <v>252.71015791999997</v>
      </c>
      <c r="H53" s="159">
        <f t="shared" si="2"/>
        <v>-3.0325963962241074E-14</v>
      </c>
      <c r="I53" s="159">
        <f t="shared" si="0"/>
        <v>-1.2000294808822568E-14</v>
      </c>
      <c r="J53" s="312"/>
      <c r="K53" s="159">
        <v>0</v>
      </c>
      <c r="L53" s="159">
        <v>-3.0325963962241074E-14</v>
      </c>
      <c r="M53" s="49"/>
    </row>
    <row r="54" spans="1:13" s="39" customFormat="1" ht="17.649999999999999" customHeight="1" x14ac:dyDescent="0.25">
      <c r="A54" s="276">
        <v>41</v>
      </c>
      <c r="B54" s="276" t="s">
        <v>129</v>
      </c>
      <c r="C54" s="304" t="s">
        <v>608</v>
      </c>
      <c r="D54" s="159">
        <v>4221.9812289599995</v>
      </c>
      <c r="E54" s="159">
        <v>4221.9812289599995</v>
      </c>
      <c r="F54" s="312">
        <f t="shared" si="1"/>
        <v>0</v>
      </c>
      <c r="G54" s="159">
        <v>4221.9812289599995</v>
      </c>
      <c r="H54" s="159">
        <f t="shared" si="2"/>
        <v>4.8521542339585719E-13</v>
      </c>
      <c r="I54" s="159">
        <f t="shared" si="0"/>
        <v>1.149260020550542E-14</v>
      </c>
      <c r="J54" s="312"/>
      <c r="K54" s="159">
        <v>0</v>
      </c>
      <c r="L54" s="159">
        <v>4.8521542339585719E-13</v>
      </c>
      <c r="M54" s="49"/>
    </row>
    <row r="55" spans="1:13" s="39" customFormat="1" ht="17.649999999999999" customHeight="1" x14ac:dyDescent="0.25">
      <c r="A55" s="276">
        <v>42</v>
      </c>
      <c r="B55" s="276" t="s">
        <v>129</v>
      </c>
      <c r="C55" s="304" t="s">
        <v>165</v>
      </c>
      <c r="D55" s="159">
        <v>1833.4910077439999</v>
      </c>
      <c r="E55" s="159">
        <v>1833.4910075782477</v>
      </c>
      <c r="F55" s="312">
        <f t="shared" si="1"/>
        <v>-9.0402636487851851E-9</v>
      </c>
      <c r="G55" s="159">
        <v>1833.4910077439999</v>
      </c>
      <c r="H55" s="159">
        <f t="shared" si="2"/>
        <v>4.8521542339585719E-13</v>
      </c>
      <c r="I55" s="159">
        <f t="shared" si="0"/>
        <v>2.6464019806497453E-14</v>
      </c>
      <c r="J55" s="312"/>
      <c r="K55" s="159">
        <v>0</v>
      </c>
      <c r="L55" s="159">
        <v>4.8521542339585719E-13</v>
      </c>
      <c r="M55" s="49"/>
    </row>
    <row r="56" spans="1:13" s="39" customFormat="1" ht="17.649999999999999" customHeight="1" x14ac:dyDescent="0.25">
      <c r="A56" s="276">
        <v>43</v>
      </c>
      <c r="B56" s="276" t="s">
        <v>129</v>
      </c>
      <c r="C56" s="304" t="s">
        <v>166</v>
      </c>
      <c r="D56" s="159">
        <v>746.89590271999998</v>
      </c>
      <c r="E56" s="159">
        <v>746.89590271999998</v>
      </c>
      <c r="F56" s="312">
        <f t="shared" si="1"/>
        <v>0</v>
      </c>
      <c r="G56" s="159">
        <v>746.89590271999998</v>
      </c>
      <c r="H56" s="159">
        <f t="shared" si="2"/>
        <v>-2.426077116979286E-13</v>
      </c>
      <c r="I56" s="159">
        <f t="shared" si="0"/>
        <v>-3.2482131822442006E-14</v>
      </c>
      <c r="J56" s="312"/>
      <c r="K56" s="159">
        <v>0</v>
      </c>
      <c r="L56" s="159">
        <v>-2.426077116979286E-13</v>
      </c>
      <c r="M56" s="49"/>
    </row>
    <row r="57" spans="1:13" s="39" customFormat="1" ht="17.649999999999999" customHeight="1" x14ac:dyDescent="0.25">
      <c r="A57" s="276">
        <v>44</v>
      </c>
      <c r="B57" s="276" t="s">
        <v>133</v>
      </c>
      <c r="C57" s="304" t="s">
        <v>167</v>
      </c>
      <c r="D57" s="159">
        <v>375.53278399999999</v>
      </c>
      <c r="E57" s="159">
        <v>375.53278399999999</v>
      </c>
      <c r="F57" s="312">
        <f t="shared" si="1"/>
        <v>0</v>
      </c>
      <c r="G57" s="159">
        <v>375.53278399999999</v>
      </c>
      <c r="H57" s="159">
        <f t="shared" si="2"/>
        <v>0</v>
      </c>
      <c r="I57" s="159">
        <f t="shared" si="0"/>
        <v>0</v>
      </c>
      <c r="J57" s="312"/>
      <c r="K57" s="159">
        <v>0</v>
      </c>
      <c r="L57" s="159">
        <v>0</v>
      </c>
      <c r="M57" s="49"/>
    </row>
    <row r="58" spans="1:13" s="39" customFormat="1" ht="17.649999999999999" customHeight="1" x14ac:dyDescent="0.25">
      <c r="A58" s="276">
        <v>45</v>
      </c>
      <c r="B58" s="276" t="s">
        <v>133</v>
      </c>
      <c r="C58" s="304" t="s">
        <v>168</v>
      </c>
      <c r="D58" s="159">
        <v>978.11565631999997</v>
      </c>
      <c r="E58" s="159">
        <v>978.11565631999997</v>
      </c>
      <c r="F58" s="312">
        <f t="shared" si="1"/>
        <v>0</v>
      </c>
      <c r="G58" s="159">
        <v>978.11565631999997</v>
      </c>
      <c r="H58" s="159">
        <f t="shared" si="2"/>
        <v>1.213038558489643E-13</v>
      </c>
      <c r="I58" s="159">
        <f t="shared" si="0"/>
        <v>1.240179063336438E-14</v>
      </c>
      <c r="J58" s="312"/>
      <c r="K58" s="159">
        <v>0</v>
      </c>
      <c r="L58" s="159">
        <v>1.213038558489643E-13</v>
      </c>
      <c r="M58" s="49"/>
    </row>
    <row r="59" spans="1:13" s="39" customFormat="1" ht="17.649999999999999" customHeight="1" x14ac:dyDescent="0.25">
      <c r="A59" s="276">
        <v>46</v>
      </c>
      <c r="B59" s="276" t="s">
        <v>133</v>
      </c>
      <c r="C59" s="304" t="s">
        <v>169</v>
      </c>
      <c r="D59" s="159">
        <v>365.36862736</v>
      </c>
      <c r="E59" s="159">
        <v>365.36862736</v>
      </c>
      <c r="F59" s="312">
        <f t="shared" si="1"/>
        <v>0</v>
      </c>
      <c r="G59" s="159">
        <v>365.36862736</v>
      </c>
      <c r="H59" s="159">
        <f t="shared" si="2"/>
        <v>0</v>
      </c>
      <c r="I59" s="159">
        <f t="shared" si="0"/>
        <v>0</v>
      </c>
      <c r="J59" s="312"/>
      <c r="K59" s="159">
        <v>0</v>
      </c>
      <c r="L59" s="159">
        <v>0</v>
      </c>
      <c r="M59" s="49"/>
    </row>
    <row r="60" spans="1:13" s="39" customFormat="1" ht="17.649999999999999" customHeight="1" x14ac:dyDescent="0.25">
      <c r="A60" s="276">
        <v>47</v>
      </c>
      <c r="B60" s="276" t="s">
        <v>133</v>
      </c>
      <c r="C60" s="304" t="s">
        <v>170</v>
      </c>
      <c r="D60" s="159">
        <v>764.81061078399989</v>
      </c>
      <c r="E60" s="159">
        <v>764.8106106182513</v>
      </c>
      <c r="F60" s="312">
        <f t="shared" si="1"/>
        <v>-2.167183765777736E-8</v>
      </c>
      <c r="G60" s="159">
        <v>764.81057664000002</v>
      </c>
      <c r="H60" s="159">
        <f t="shared" si="2"/>
        <v>2.426077116979286E-13</v>
      </c>
      <c r="I60" s="159">
        <f t="shared" si="0"/>
        <v>3.1721279533741218E-14</v>
      </c>
      <c r="J60" s="312"/>
      <c r="K60" s="159">
        <v>0</v>
      </c>
      <c r="L60" s="159">
        <v>2.426077116979286E-13</v>
      </c>
      <c r="M60" s="49"/>
    </row>
    <row r="61" spans="1:13" s="39" customFormat="1" ht="17.649999999999999" customHeight="1" x14ac:dyDescent="0.25">
      <c r="A61" s="276">
        <v>48</v>
      </c>
      <c r="B61" s="276" t="s">
        <v>121</v>
      </c>
      <c r="C61" s="304" t="s">
        <v>171</v>
      </c>
      <c r="D61" s="159">
        <v>956.063890496</v>
      </c>
      <c r="E61" s="159">
        <v>956.06389066174688</v>
      </c>
      <c r="F61" s="312">
        <f t="shared" si="1"/>
        <v>1.7336375890408817E-8</v>
      </c>
      <c r="G61" s="159">
        <v>956.06382220799992</v>
      </c>
      <c r="H61" s="159">
        <f t="shared" si="2"/>
        <v>-1.213038558489643E-13</v>
      </c>
      <c r="I61" s="159">
        <f t="shared" si="0"/>
        <v>-1.268783990628523E-14</v>
      </c>
      <c r="J61" s="312"/>
      <c r="K61" s="159">
        <v>0</v>
      </c>
      <c r="L61" s="159">
        <v>-1.213038558489643E-13</v>
      </c>
      <c r="M61" s="49"/>
    </row>
    <row r="62" spans="1:13" s="39" customFormat="1" ht="17.649999999999999" customHeight="1" x14ac:dyDescent="0.25">
      <c r="A62" s="276">
        <v>49</v>
      </c>
      <c r="B62" s="276" t="s">
        <v>129</v>
      </c>
      <c r="C62" s="304" t="s">
        <v>172</v>
      </c>
      <c r="D62" s="159">
        <v>2165.6852739043861</v>
      </c>
      <c r="E62" s="159">
        <v>2165.6852731564959</v>
      </c>
      <c r="F62" s="312">
        <f t="shared" si="1"/>
        <v>-3.4533655934865237E-8</v>
      </c>
      <c r="G62" s="159">
        <v>2165.6852734879999</v>
      </c>
      <c r="H62" s="159">
        <f t="shared" si="2"/>
        <v>0</v>
      </c>
      <c r="I62" s="159">
        <f t="shared" si="0"/>
        <v>0</v>
      </c>
      <c r="J62" s="312"/>
      <c r="K62" s="159">
        <v>0</v>
      </c>
      <c r="L62" s="159">
        <v>0</v>
      </c>
      <c r="M62" s="49"/>
    </row>
    <row r="63" spans="1:13" s="39" customFormat="1" ht="17.649999999999999" customHeight="1" x14ac:dyDescent="0.25">
      <c r="A63" s="276">
        <v>50</v>
      </c>
      <c r="B63" s="276" t="s">
        <v>129</v>
      </c>
      <c r="C63" s="304" t="s">
        <v>173</v>
      </c>
      <c r="D63" s="159">
        <v>2603.0065426403862</v>
      </c>
      <c r="E63" s="159">
        <v>2603.0065420582478</v>
      </c>
      <c r="F63" s="312">
        <f t="shared" si="1"/>
        <v>-2.236407681266428E-8</v>
      </c>
      <c r="G63" s="159">
        <v>2603.0065422239995</v>
      </c>
      <c r="H63" s="159">
        <f t="shared" si="2"/>
        <v>0</v>
      </c>
      <c r="I63" s="159">
        <f t="shared" si="0"/>
        <v>0</v>
      </c>
      <c r="J63" s="312"/>
      <c r="K63" s="159">
        <v>0</v>
      </c>
      <c r="L63" s="159">
        <v>0</v>
      </c>
      <c r="M63" s="49"/>
    </row>
    <row r="64" spans="1:13" s="39" customFormat="1" ht="17.649999999999999" customHeight="1" x14ac:dyDescent="0.25">
      <c r="A64" s="276">
        <v>51</v>
      </c>
      <c r="B64" s="276" t="s">
        <v>129</v>
      </c>
      <c r="C64" s="304" t="s">
        <v>174</v>
      </c>
      <c r="D64" s="159">
        <v>488.67442518399997</v>
      </c>
      <c r="E64" s="159">
        <v>488.67442501825133</v>
      </c>
      <c r="F64" s="312">
        <f t="shared" si="1"/>
        <v>-3.3918013286893256E-8</v>
      </c>
      <c r="G64" s="159">
        <v>488.67442518399997</v>
      </c>
      <c r="H64" s="159">
        <f t="shared" si="2"/>
        <v>6.0651927924482149E-14</v>
      </c>
      <c r="I64" s="159">
        <f t="shared" si="0"/>
        <v>1.2411520803900651E-14</v>
      </c>
      <c r="J64" s="312"/>
      <c r="K64" s="159">
        <v>0</v>
      </c>
      <c r="L64" s="159">
        <v>6.0651927924482149E-14</v>
      </c>
      <c r="M64" s="49"/>
    </row>
    <row r="65" spans="1:13" s="39" customFormat="1" ht="17.649999999999999" customHeight="1" x14ac:dyDescent="0.25">
      <c r="A65" s="276">
        <v>52</v>
      </c>
      <c r="B65" s="276" t="s">
        <v>129</v>
      </c>
      <c r="C65" s="304" t="s">
        <v>175</v>
      </c>
      <c r="D65" s="159">
        <v>469.75525227238944</v>
      </c>
      <c r="E65" s="159">
        <v>469.75525202174691</v>
      </c>
      <c r="F65" s="312">
        <f t="shared" si="1"/>
        <v>-5.3355989848569152E-8</v>
      </c>
      <c r="G65" s="159">
        <v>469.75525185599997</v>
      </c>
      <c r="H65" s="159">
        <f t="shared" si="2"/>
        <v>0</v>
      </c>
      <c r="I65" s="159">
        <f t="shared" si="0"/>
        <v>0</v>
      </c>
      <c r="J65" s="312"/>
      <c r="K65" s="159">
        <v>0</v>
      </c>
      <c r="L65" s="159">
        <v>0</v>
      </c>
      <c r="M65" s="49"/>
    </row>
    <row r="66" spans="1:13" s="39" customFormat="1" ht="17.649999999999999" customHeight="1" x14ac:dyDescent="0.25">
      <c r="A66" s="276">
        <v>53</v>
      </c>
      <c r="B66" s="276" t="s">
        <v>129</v>
      </c>
      <c r="C66" s="304" t="s">
        <v>176</v>
      </c>
      <c r="D66" s="159">
        <v>284.57919483238948</v>
      </c>
      <c r="E66" s="159">
        <v>284.57919458174695</v>
      </c>
      <c r="F66" s="312">
        <f t="shared" si="1"/>
        <v>-8.8074784798664041E-8</v>
      </c>
      <c r="G66" s="159">
        <v>284.57919441600001</v>
      </c>
      <c r="H66" s="159">
        <f t="shared" si="2"/>
        <v>-6.0651927924482149E-14</v>
      </c>
      <c r="I66" s="159">
        <f t="shared" si="0"/>
        <v>-2.1312846855731595E-14</v>
      </c>
      <c r="J66" s="312"/>
      <c r="K66" s="159">
        <v>0</v>
      </c>
      <c r="L66" s="159">
        <v>-6.0651927924482149E-14</v>
      </c>
      <c r="M66" s="49"/>
    </row>
    <row r="67" spans="1:13" s="39" customFormat="1" ht="17.649999999999999" customHeight="1" x14ac:dyDescent="0.25">
      <c r="A67" s="276">
        <v>54</v>
      </c>
      <c r="B67" s="276" t="s">
        <v>129</v>
      </c>
      <c r="C67" s="304" t="s">
        <v>177</v>
      </c>
      <c r="D67" s="159">
        <v>443.6777039843895</v>
      </c>
      <c r="E67" s="159">
        <v>443.67770323650444</v>
      </c>
      <c r="F67" s="312">
        <f t="shared" si="1"/>
        <v>-1.6856493800787575E-7</v>
      </c>
      <c r="G67" s="159">
        <v>443.67770356799997</v>
      </c>
      <c r="H67" s="159">
        <f t="shared" si="2"/>
        <v>-1.213038558489643E-13</v>
      </c>
      <c r="I67" s="159">
        <f t="shared" si="0"/>
        <v>-2.7340534573652603E-14</v>
      </c>
      <c r="J67" s="312"/>
      <c r="K67" s="159">
        <v>0</v>
      </c>
      <c r="L67" s="159">
        <v>-1.213038558489643E-13</v>
      </c>
      <c r="M67" s="49"/>
    </row>
    <row r="68" spans="1:13" s="39" customFormat="1" ht="17.649999999999999" customHeight="1" x14ac:dyDescent="0.25">
      <c r="A68" s="276">
        <v>55</v>
      </c>
      <c r="B68" s="276" t="s">
        <v>129</v>
      </c>
      <c r="C68" s="304" t="s">
        <v>178</v>
      </c>
      <c r="D68" s="159">
        <v>361.56491747199999</v>
      </c>
      <c r="E68" s="159">
        <v>361.56491780349381</v>
      </c>
      <c r="F68" s="312">
        <f t="shared" si="1"/>
        <v>9.1683062919400982E-8</v>
      </c>
      <c r="G68" s="159">
        <v>361.56491747199999</v>
      </c>
      <c r="H68" s="159">
        <f t="shared" si="2"/>
        <v>0</v>
      </c>
      <c r="I68" s="159">
        <f t="shared" si="0"/>
        <v>0</v>
      </c>
      <c r="J68" s="312"/>
      <c r="K68" s="159">
        <v>0</v>
      </c>
      <c r="L68" s="159">
        <v>0</v>
      </c>
      <c r="M68" s="49"/>
    </row>
    <row r="69" spans="1:13" s="39" customFormat="1" ht="17.649999999999999" customHeight="1" x14ac:dyDescent="0.25">
      <c r="A69" s="276">
        <v>57</v>
      </c>
      <c r="B69" s="276" t="s">
        <v>129</v>
      </c>
      <c r="C69" s="304" t="s">
        <v>179</v>
      </c>
      <c r="D69" s="159">
        <v>234.88693912038948</v>
      </c>
      <c r="E69" s="159">
        <v>234.88693853825137</v>
      </c>
      <c r="F69" s="312">
        <f t="shared" si="1"/>
        <v>-2.4783759045021725E-7</v>
      </c>
      <c r="G69" s="159">
        <v>234.88693870399999</v>
      </c>
      <c r="H69" s="159">
        <f t="shared" si="2"/>
        <v>-6.0651927924482149E-14</v>
      </c>
      <c r="I69" s="159">
        <f t="shared" si="0"/>
        <v>-2.5821754203077994E-14</v>
      </c>
      <c r="J69" s="312"/>
      <c r="K69" s="159">
        <v>0</v>
      </c>
      <c r="L69" s="159">
        <v>-6.0651927924482149E-14</v>
      </c>
      <c r="M69" s="49"/>
    </row>
    <row r="70" spans="1:13" s="39" customFormat="1" ht="17.649999999999999" customHeight="1" x14ac:dyDescent="0.25">
      <c r="A70" s="276">
        <v>58</v>
      </c>
      <c r="B70" s="276" t="s">
        <v>133</v>
      </c>
      <c r="C70" s="304" t="s">
        <v>180</v>
      </c>
      <c r="D70" s="159">
        <v>1331.2808258403895</v>
      </c>
      <c r="E70" s="159">
        <v>1331.2808252582511</v>
      </c>
      <c r="F70" s="312">
        <f t="shared" si="1"/>
        <v>-4.3727695242523623E-8</v>
      </c>
      <c r="G70" s="159">
        <v>1331.2808254239999</v>
      </c>
      <c r="H70" s="159">
        <f t="shared" si="2"/>
        <v>0</v>
      </c>
      <c r="I70" s="159">
        <f t="shared" si="0"/>
        <v>0</v>
      </c>
      <c r="J70" s="312"/>
      <c r="K70" s="159">
        <v>0</v>
      </c>
      <c r="L70" s="159">
        <v>0</v>
      </c>
      <c r="M70" s="49"/>
    </row>
    <row r="71" spans="1:13" s="39" customFormat="1" ht="17.649999999999999" customHeight="1" x14ac:dyDescent="0.25">
      <c r="A71" s="276">
        <v>59</v>
      </c>
      <c r="B71" s="276" t="s">
        <v>133</v>
      </c>
      <c r="C71" s="304" t="s">
        <v>181</v>
      </c>
      <c r="D71" s="159">
        <v>517.15566027238947</v>
      </c>
      <c r="E71" s="159">
        <v>517.15566002174683</v>
      </c>
      <c r="F71" s="312">
        <f t="shared" si="1"/>
        <v>-4.8465608415426686E-8</v>
      </c>
      <c r="G71" s="159">
        <v>517.15565985599994</v>
      </c>
      <c r="H71" s="159">
        <f t="shared" si="2"/>
        <v>1.213038558489643E-13</v>
      </c>
      <c r="I71" s="159">
        <f t="shared" si="0"/>
        <v>2.3455966012991787E-14</v>
      </c>
      <c r="J71" s="312"/>
      <c r="K71" s="159">
        <v>0</v>
      </c>
      <c r="L71" s="159">
        <v>1.213038558489643E-13</v>
      </c>
      <c r="M71" s="49"/>
    </row>
    <row r="72" spans="1:13" s="39" customFormat="1" ht="17.649999999999999" customHeight="1" x14ac:dyDescent="0.25">
      <c r="A72" s="276">
        <v>60</v>
      </c>
      <c r="B72" s="276" t="s">
        <v>182</v>
      </c>
      <c r="C72" s="304" t="s">
        <v>183</v>
      </c>
      <c r="D72" s="159">
        <v>1935.289021952</v>
      </c>
      <c r="E72" s="159">
        <v>1935.2890222834869</v>
      </c>
      <c r="F72" s="312">
        <f t="shared" si="1"/>
        <v>1.7128542140198988E-8</v>
      </c>
      <c r="G72" s="159">
        <v>1933.7731649279999</v>
      </c>
      <c r="H72" s="159">
        <f t="shared" si="2"/>
        <v>-4.8521542339585719E-13</v>
      </c>
      <c r="I72" s="159">
        <f t="shared" si="0"/>
        <v>-2.5071987584745436E-14</v>
      </c>
      <c r="J72" s="312"/>
      <c r="K72" s="159">
        <v>0</v>
      </c>
      <c r="L72" s="159">
        <v>-4.8521542339585719E-13</v>
      </c>
      <c r="M72" s="49"/>
    </row>
    <row r="73" spans="1:13" s="39" customFormat="1" ht="17.649999999999999" customHeight="1" x14ac:dyDescent="0.25">
      <c r="A73" s="276">
        <v>61</v>
      </c>
      <c r="B73" s="276" t="s">
        <v>119</v>
      </c>
      <c r="C73" s="304" t="s">
        <v>184</v>
      </c>
      <c r="D73" s="159">
        <v>1314.3336563043895</v>
      </c>
      <c r="E73" s="159">
        <v>1314.3336555565045</v>
      </c>
      <c r="F73" s="312">
        <f t="shared" si="1"/>
        <v>-5.6902223377619521E-8</v>
      </c>
      <c r="G73" s="159">
        <v>1314.3336558879998</v>
      </c>
      <c r="H73" s="159">
        <f t="shared" si="2"/>
        <v>4.8521542339585719E-13</v>
      </c>
      <c r="I73" s="159">
        <f t="shared" si="0"/>
        <v>3.6917218192241393E-14</v>
      </c>
      <c r="J73" s="312"/>
      <c r="K73" s="159">
        <v>0</v>
      </c>
      <c r="L73" s="159">
        <v>4.8521542339585719E-13</v>
      </c>
      <c r="M73" s="49"/>
    </row>
    <row r="74" spans="1:13" s="39" customFormat="1" ht="17.649999999999999" customHeight="1" x14ac:dyDescent="0.25">
      <c r="A74" s="276">
        <v>62</v>
      </c>
      <c r="B74" s="276" t="s">
        <v>185</v>
      </c>
      <c r="C74" s="304" t="s">
        <v>609</v>
      </c>
      <c r="D74" s="159">
        <v>10824.092026064385</v>
      </c>
      <c r="E74" s="159">
        <v>10824.092025316495</v>
      </c>
      <c r="F74" s="312">
        <f t="shared" si="1"/>
        <v>-6.9094880927877966E-9</v>
      </c>
      <c r="G74" s="159">
        <v>10824.092025648</v>
      </c>
      <c r="H74" s="159">
        <f t="shared" si="2"/>
        <v>20.380316716312716</v>
      </c>
      <c r="I74" s="159">
        <f t="shared" si="0"/>
        <v>0.18828661719287995</v>
      </c>
      <c r="J74" s="312"/>
      <c r="K74" s="159">
        <v>0</v>
      </c>
      <c r="L74" s="159">
        <v>20.380316716312716</v>
      </c>
      <c r="M74" s="49"/>
    </row>
    <row r="75" spans="1:13" s="39" customFormat="1" ht="17.649999999999999" customHeight="1" x14ac:dyDescent="0.25">
      <c r="A75" s="276">
        <v>63</v>
      </c>
      <c r="B75" s="276" t="s">
        <v>148</v>
      </c>
      <c r="C75" s="304" t="s">
        <v>610</v>
      </c>
      <c r="D75" s="159">
        <v>14229.244328528384</v>
      </c>
      <c r="E75" s="159">
        <v>14229.244328443487</v>
      </c>
      <c r="F75" s="312">
        <f t="shared" si="1"/>
        <v>-5.9664273521775613E-10</v>
      </c>
      <c r="G75" s="159">
        <v>14229.244106176</v>
      </c>
      <c r="H75" s="159">
        <f t="shared" si="2"/>
        <v>6443.2058388716141</v>
      </c>
      <c r="I75" s="159">
        <f t="shared" si="0"/>
        <v>45.281433715998503</v>
      </c>
      <c r="J75" s="312"/>
      <c r="K75" s="159">
        <v>0</v>
      </c>
      <c r="L75" s="159">
        <v>6443.2058388716141</v>
      </c>
      <c r="M75" s="49"/>
    </row>
    <row r="76" spans="1:13" s="39" customFormat="1" ht="17.649999999999999" customHeight="1" x14ac:dyDescent="0.25">
      <c r="A76" s="276">
        <v>64</v>
      </c>
      <c r="B76" s="276" t="s">
        <v>129</v>
      </c>
      <c r="C76" s="304" t="s">
        <v>189</v>
      </c>
      <c r="D76" s="159">
        <v>114.27016867199998</v>
      </c>
      <c r="E76" s="159">
        <v>114.27016900349504</v>
      </c>
      <c r="F76" s="312">
        <f t="shared" si="1"/>
        <v>2.9009763125031895E-7</v>
      </c>
      <c r="G76" s="159">
        <v>114.27016867199998</v>
      </c>
      <c r="H76" s="159">
        <f t="shared" si="2"/>
        <v>1.5162981981120537E-14</v>
      </c>
      <c r="I76" s="159">
        <f t="shared" si="0"/>
        <v>1.3269414155374851E-14</v>
      </c>
      <c r="J76" s="312"/>
      <c r="K76" s="159">
        <v>0</v>
      </c>
      <c r="L76" s="159">
        <v>1.5162981981120537E-14</v>
      </c>
      <c r="M76" s="49"/>
    </row>
    <row r="77" spans="1:13" s="39" customFormat="1" ht="17.649999999999999" customHeight="1" x14ac:dyDescent="0.25">
      <c r="A77" s="276">
        <v>65</v>
      </c>
      <c r="B77" s="276" t="s">
        <v>129</v>
      </c>
      <c r="C77" s="304" t="s">
        <v>190</v>
      </c>
      <c r="D77" s="159">
        <v>1166.2825407843898</v>
      </c>
      <c r="E77" s="159">
        <v>1166.2825400365045</v>
      </c>
      <c r="F77" s="312">
        <f t="shared" si="1"/>
        <v>-6.4125558196792554E-8</v>
      </c>
      <c r="G77" s="159">
        <v>1166.2825403679999</v>
      </c>
      <c r="H77" s="159">
        <f t="shared" si="2"/>
        <v>-2.426077116979286E-13</v>
      </c>
      <c r="I77" s="159">
        <f t="shared" si="0"/>
        <v>-2.0801795737277779E-14</v>
      </c>
      <c r="J77" s="312"/>
      <c r="K77" s="159">
        <v>0</v>
      </c>
      <c r="L77" s="159">
        <v>-2.426077116979286E-13</v>
      </c>
      <c r="M77" s="49"/>
    </row>
    <row r="78" spans="1:13" s="39" customFormat="1" ht="17.649999999999999" customHeight="1" x14ac:dyDescent="0.25">
      <c r="A78" s="276">
        <v>66</v>
      </c>
      <c r="B78" s="276" t="s">
        <v>129</v>
      </c>
      <c r="C78" s="304" t="s">
        <v>191</v>
      </c>
      <c r="D78" s="159">
        <v>1279.9320564799998</v>
      </c>
      <c r="E78" s="159">
        <v>1279.9320564799998</v>
      </c>
      <c r="F78" s="312">
        <f t="shared" si="1"/>
        <v>0</v>
      </c>
      <c r="G78" s="159">
        <v>1279.9320564799998</v>
      </c>
      <c r="H78" s="159">
        <f t="shared" si="2"/>
        <v>0</v>
      </c>
      <c r="I78" s="159">
        <f t="shared" ref="I78:I141" si="3">+H78/E78*100</f>
        <v>0</v>
      </c>
      <c r="J78" s="312"/>
      <c r="K78" s="159">
        <v>0</v>
      </c>
      <c r="L78" s="159">
        <v>0</v>
      </c>
      <c r="M78" s="49"/>
    </row>
    <row r="79" spans="1:13" s="39" customFormat="1" ht="17.649999999999999" customHeight="1" x14ac:dyDescent="0.25">
      <c r="A79" s="276">
        <v>67</v>
      </c>
      <c r="B79" s="276" t="s">
        <v>129</v>
      </c>
      <c r="C79" s="304" t="s">
        <v>192</v>
      </c>
      <c r="D79" s="159">
        <v>349.16490928000002</v>
      </c>
      <c r="E79" s="159">
        <v>349.16490928000002</v>
      </c>
      <c r="F79" s="312">
        <f t="shared" si="1"/>
        <v>0</v>
      </c>
      <c r="G79" s="159">
        <v>349.16490928000002</v>
      </c>
      <c r="H79" s="159">
        <f t="shared" si="2"/>
        <v>-6.0651927924482149E-14</v>
      </c>
      <c r="I79" s="159">
        <f t="shared" si="3"/>
        <v>-1.7370567978766892E-14</v>
      </c>
      <c r="J79" s="312"/>
      <c r="K79" s="159">
        <v>0</v>
      </c>
      <c r="L79" s="159">
        <v>-6.0651927924482149E-14</v>
      </c>
      <c r="M79" s="49"/>
    </row>
    <row r="80" spans="1:13" s="39" customFormat="1" ht="17.649999999999999" customHeight="1" x14ac:dyDescent="0.25">
      <c r="A80" s="276">
        <v>68</v>
      </c>
      <c r="B80" s="276" t="s">
        <v>129</v>
      </c>
      <c r="C80" s="304" t="s">
        <v>193</v>
      </c>
      <c r="D80" s="159">
        <v>1584.8776351523895</v>
      </c>
      <c r="E80" s="159">
        <v>1584.8776349017469</v>
      </c>
      <c r="F80" s="312">
        <f t="shared" ref="F80:F143" si="4">E80/D80*100-100</f>
        <v>-1.5814634934940841E-8</v>
      </c>
      <c r="G80" s="159">
        <v>1584.8776347359999</v>
      </c>
      <c r="H80" s="159">
        <f t="shared" ref="H80:H143" si="5">+K80+L80</f>
        <v>129.61079856893184</v>
      </c>
      <c r="I80" s="159">
        <f t="shared" si="3"/>
        <v>8.1779688043214094</v>
      </c>
      <c r="J80" s="312"/>
      <c r="K80" s="159">
        <v>0</v>
      </c>
      <c r="L80" s="159">
        <v>129.61079856893184</v>
      </c>
      <c r="M80" s="49"/>
    </row>
    <row r="81" spans="1:13" s="39" customFormat="1" ht="17.649999999999999" customHeight="1" x14ac:dyDescent="0.25">
      <c r="A81" s="276">
        <v>69</v>
      </c>
      <c r="B81" s="276" t="s">
        <v>129</v>
      </c>
      <c r="C81" s="304" t="s">
        <v>194</v>
      </c>
      <c r="D81" s="159">
        <v>566.97039051238949</v>
      </c>
      <c r="E81" s="159">
        <v>566.97039026174696</v>
      </c>
      <c r="F81" s="312">
        <f t="shared" si="4"/>
        <v>-4.4207340010871121E-8</v>
      </c>
      <c r="G81" s="159">
        <v>566.97039009599996</v>
      </c>
      <c r="H81" s="159">
        <f t="shared" si="5"/>
        <v>0</v>
      </c>
      <c r="I81" s="159">
        <f t="shared" si="3"/>
        <v>0</v>
      </c>
      <c r="J81" s="312"/>
      <c r="K81" s="159">
        <v>0</v>
      </c>
      <c r="L81" s="159">
        <v>0</v>
      </c>
      <c r="M81" s="49"/>
    </row>
    <row r="82" spans="1:13" s="39" customFormat="1" ht="17.649999999999999" customHeight="1" x14ac:dyDescent="0.25">
      <c r="A82" s="276">
        <v>70</v>
      </c>
      <c r="B82" s="276" t="s">
        <v>129</v>
      </c>
      <c r="C82" s="304" t="s">
        <v>195</v>
      </c>
      <c r="D82" s="159">
        <v>633.57662779238944</v>
      </c>
      <c r="E82" s="159">
        <v>633.57662754174692</v>
      </c>
      <c r="F82" s="312">
        <f t="shared" si="4"/>
        <v>-3.9559949982503895E-8</v>
      </c>
      <c r="G82" s="159">
        <v>633.57662737599992</v>
      </c>
      <c r="H82" s="159">
        <f t="shared" si="5"/>
        <v>1.213038558489643E-13</v>
      </c>
      <c r="I82" s="159">
        <f t="shared" si="3"/>
        <v>1.9145885529208776E-14</v>
      </c>
      <c r="J82" s="312"/>
      <c r="K82" s="159">
        <v>0</v>
      </c>
      <c r="L82" s="159">
        <v>1.213038558489643E-13</v>
      </c>
      <c r="M82" s="49"/>
    </row>
    <row r="83" spans="1:13" s="39" customFormat="1" ht="17.649999999999999" customHeight="1" x14ac:dyDescent="0.25">
      <c r="A83" s="276">
        <v>71</v>
      </c>
      <c r="B83" s="276" t="s">
        <v>196</v>
      </c>
      <c r="C83" s="304" t="s">
        <v>197</v>
      </c>
      <c r="D83" s="159">
        <v>231.75757323238949</v>
      </c>
      <c r="E83" s="159">
        <v>231.75757298174693</v>
      </c>
      <c r="F83" s="312">
        <f t="shared" si="4"/>
        <v>-1.081485834220075E-7</v>
      </c>
      <c r="G83" s="159">
        <v>231.75757281599999</v>
      </c>
      <c r="H83" s="159">
        <f t="shared" si="5"/>
        <v>-6.0651927924482149E-14</v>
      </c>
      <c r="I83" s="159">
        <f t="shared" si="3"/>
        <v>-2.6170419004715351E-14</v>
      </c>
      <c r="J83" s="312"/>
      <c r="K83" s="159">
        <v>0</v>
      </c>
      <c r="L83" s="159">
        <v>-6.0651927924482149E-14</v>
      </c>
      <c r="M83" s="49"/>
    </row>
    <row r="84" spans="1:13" s="39" customFormat="1" ht="17.649999999999999" customHeight="1" x14ac:dyDescent="0.25">
      <c r="A84" s="276">
        <v>72</v>
      </c>
      <c r="B84" s="276" t="s">
        <v>198</v>
      </c>
      <c r="C84" s="304" t="s">
        <v>199</v>
      </c>
      <c r="D84" s="159">
        <v>527.6655249123894</v>
      </c>
      <c r="E84" s="159">
        <v>527.66552466174687</v>
      </c>
      <c r="F84" s="312">
        <f t="shared" si="4"/>
        <v>-4.7500265054623014E-8</v>
      </c>
      <c r="G84" s="159">
        <v>527.66559278399995</v>
      </c>
      <c r="H84" s="159">
        <f t="shared" si="5"/>
        <v>0</v>
      </c>
      <c r="I84" s="159">
        <f t="shared" si="3"/>
        <v>0</v>
      </c>
      <c r="J84" s="312"/>
      <c r="K84" s="159">
        <v>0</v>
      </c>
      <c r="L84" s="159">
        <v>0</v>
      </c>
      <c r="M84" s="49"/>
    </row>
    <row r="85" spans="1:13" s="39" customFormat="1" ht="17.649999999999999" customHeight="1" x14ac:dyDescent="0.25">
      <c r="A85" s="276">
        <v>73</v>
      </c>
      <c r="B85" s="276" t="s">
        <v>198</v>
      </c>
      <c r="C85" s="304" t="s">
        <v>200</v>
      </c>
      <c r="D85" s="159">
        <v>722.8651340003895</v>
      </c>
      <c r="E85" s="159">
        <v>722.86513341825128</v>
      </c>
      <c r="F85" s="312">
        <f t="shared" si="4"/>
        <v>-8.0532075230621558E-8</v>
      </c>
      <c r="G85" s="159">
        <v>722.86513358399986</v>
      </c>
      <c r="H85" s="159">
        <f t="shared" si="5"/>
        <v>1.213038558489643E-13</v>
      </c>
      <c r="I85" s="159">
        <f t="shared" si="3"/>
        <v>1.6780980329670658E-14</v>
      </c>
      <c r="J85" s="312"/>
      <c r="K85" s="159">
        <v>0</v>
      </c>
      <c r="L85" s="159">
        <v>1.213038558489643E-13</v>
      </c>
      <c r="M85" s="49"/>
    </row>
    <row r="86" spans="1:13" s="39" customFormat="1" ht="17.649999999999999" customHeight="1" x14ac:dyDescent="0.25">
      <c r="A86" s="276">
        <v>74</v>
      </c>
      <c r="B86" s="276" t="s">
        <v>198</v>
      </c>
      <c r="C86" s="304" t="s">
        <v>201</v>
      </c>
      <c r="D86" s="159">
        <v>108.373636448</v>
      </c>
      <c r="E86" s="159">
        <v>108.37363611650478</v>
      </c>
      <c r="F86" s="312">
        <f t="shared" si="4"/>
        <v>-3.0588178390189569E-7</v>
      </c>
      <c r="G86" s="159">
        <v>108.373636448</v>
      </c>
      <c r="H86" s="159">
        <f t="shared" si="5"/>
        <v>1.5162981981120537E-14</v>
      </c>
      <c r="I86" s="159">
        <f t="shared" si="3"/>
        <v>1.3991393593936345E-14</v>
      </c>
      <c r="J86" s="312"/>
      <c r="K86" s="159">
        <v>0</v>
      </c>
      <c r="L86" s="159">
        <v>1.5162981981120537E-14</v>
      </c>
      <c r="M86" s="49"/>
    </row>
    <row r="87" spans="1:13" s="39" customFormat="1" ht="17.649999999999999" customHeight="1" x14ac:dyDescent="0.25">
      <c r="A87" s="276">
        <v>75</v>
      </c>
      <c r="B87" s="276" t="s">
        <v>198</v>
      </c>
      <c r="C87" s="304" t="s">
        <v>202</v>
      </c>
      <c r="D87" s="159">
        <v>197.26822332799998</v>
      </c>
      <c r="E87" s="159">
        <v>197.26822299650445</v>
      </c>
      <c r="F87" s="312">
        <f t="shared" si="4"/>
        <v>-1.6804304436845996E-7</v>
      </c>
      <c r="G87" s="159">
        <v>197.26822332799998</v>
      </c>
      <c r="H87" s="159">
        <f t="shared" si="5"/>
        <v>0</v>
      </c>
      <c r="I87" s="159">
        <f t="shared" si="3"/>
        <v>0</v>
      </c>
      <c r="J87" s="312"/>
      <c r="K87" s="159">
        <v>0</v>
      </c>
      <c r="L87" s="159">
        <v>0</v>
      </c>
      <c r="M87" s="49"/>
    </row>
    <row r="88" spans="1:13" s="39" customFormat="1" ht="17.649999999999999" customHeight="1" x14ac:dyDescent="0.25">
      <c r="A88" s="276">
        <v>76</v>
      </c>
      <c r="B88" s="276" t="s">
        <v>198</v>
      </c>
      <c r="C88" s="304" t="s">
        <v>203</v>
      </c>
      <c r="D88" s="159">
        <v>320.37316948838946</v>
      </c>
      <c r="E88" s="159">
        <v>320.37316940349388</v>
      </c>
      <c r="F88" s="312">
        <f t="shared" si="4"/>
        <v>-2.6498966576582461E-8</v>
      </c>
      <c r="G88" s="159">
        <v>320.373169072</v>
      </c>
      <c r="H88" s="159">
        <f t="shared" si="5"/>
        <v>0</v>
      </c>
      <c r="I88" s="159">
        <f t="shared" si="3"/>
        <v>0</v>
      </c>
      <c r="J88" s="312"/>
      <c r="K88" s="159">
        <v>0</v>
      </c>
      <c r="L88" s="159">
        <v>0</v>
      </c>
      <c r="M88" s="49"/>
    </row>
    <row r="89" spans="1:13" s="39" customFormat="1" ht="17.649999999999999" customHeight="1" x14ac:dyDescent="0.25">
      <c r="A89" s="276">
        <v>77</v>
      </c>
      <c r="B89" s="276" t="s">
        <v>198</v>
      </c>
      <c r="C89" s="304" t="s">
        <v>204</v>
      </c>
      <c r="D89" s="159">
        <v>245.89866892800001</v>
      </c>
      <c r="E89" s="159">
        <v>245.89866859650442</v>
      </c>
      <c r="F89" s="312">
        <f t="shared" si="4"/>
        <v>-1.3480982374858286E-7</v>
      </c>
      <c r="G89" s="159">
        <v>245.89866892800001</v>
      </c>
      <c r="H89" s="159">
        <f t="shared" si="5"/>
        <v>0</v>
      </c>
      <c r="I89" s="159">
        <f t="shared" si="3"/>
        <v>0</v>
      </c>
      <c r="J89" s="312"/>
      <c r="K89" s="159">
        <v>0</v>
      </c>
      <c r="L89" s="159">
        <v>0</v>
      </c>
      <c r="M89" s="49"/>
    </row>
    <row r="90" spans="1:13" s="39" customFormat="1" ht="17.649999999999999" customHeight="1" x14ac:dyDescent="0.25">
      <c r="A90" s="276">
        <v>78</v>
      </c>
      <c r="B90" s="276" t="s">
        <v>198</v>
      </c>
      <c r="C90" s="304" t="s">
        <v>205</v>
      </c>
      <c r="D90" s="159">
        <v>4.2107063679999994</v>
      </c>
      <c r="E90" s="159">
        <v>4.2107060365048499</v>
      </c>
      <c r="F90" s="312">
        <f t="shared" si="4"/>
        <v>-7.872673151609888E-6</v>
      </c>
      <c r="G90" s="159">
        <v>4.2107063679999994</v>
      </c>
      <c r="H90" s="159">
        <f t="shared" si="5"/>
        <v>0</v>
      </c>
      <c r="I90" s="159">
        <f t="shared" si="3"/>
        <v>0</v>
      </c>
      <c r="J90" s="312"/>
      <c r="K90" s="159">
        <v>0</v>
      </c>
      <c r="L90" s="159">
        <v>0</v>
      </c>
      <c r="M90" s="49"/>
    </row>
    <row r="91" spans="1:13" s="39" customFormat="1" ht="17.649999999999999" customHeight="1" x14ac:dyDescent="0.25">
      <c r="A91" s="276">
        <v>79</v>
      </c>
      <c r="B91" s="276" t="s">
        <v>198</v>
      </c>
      <c r="C91" s="304" t="s">
        <v>207</v>
      </c>
      <c r="D91" s="159">
        <v>2174.7611072</v>
      </c>
      <c r="E91" s="159">
        <v>2174.7611072</v>
      </c>
      <c r="F91" s="312">
        <f t="shared" si="4"/>
        <v>0</v>
      </c>
      <c r="G91" s="159">
        <v>2174.7611072</v>
      </c>
      <c r="H91" s="159">
        <f t="shared" si="5"/>
        <v>2.426077116979286E-13</v>
      </c>
      <c r="I91" s="159">
        <f t="shared" si="3"/>
        <v>1.1155602833558371E-14</v>
      </c>
      <c r="J91" s="312"/>
      <c r="K91" s="159">
        <v>0</v>
      </c>
      <c r="L91" s="159">
        <v>2.426077116979286E-13</v>
      </c>
      <c r="M91" s="49"/>
    </row>
    <row r="92" spans="1:13" s="39" customFormat="1" ht="17.649999999999999" customHeight="1" x14ac:dyDescent="0.25">
      <c r="A92" s="276">
        <v>80</v>
      </c>
      <c r="B92" s="276" t="s">
        <v>198</v>
      </c>
      <c r="C92" s="304" t="s">
        <v>208</v>
      </c>
      <c r="D92" s="159">
        <v>503.45327999999995</v>
      </c>
      <c r="E92" s="159">
        <v>503.45327999999995</v>
      </c>
      <c r="F92" s="312">
        <f t="shared" si="4"/>
        <v>0</v>
      </c>
      <c r="G92" s="159">
        <v>503.45327999999995</v>
      </c>
      <c r="H92" s="159">
        <f t="shared" si="5"/>
        <v>-6.0651927924482149E-14</v>
      </c>
      <c r="I92" s="159">
        <f t="shared" si="3"/>
        <v>-1.2047181006444561E-14</v>
      </c>
      <c r="J92" s="312"/>
      <c r="K92" s="159">
        <v>0</v>
      </c>
      <c r="L92" s="159">
        <v>-6.0651927924482149E-14</v>
      </c>
      <c r="M92" s="49"/>
    </row>
    <row r="93" spans="1:13" s="39" customFormat="1" ht="17.649999999999999" customHeight="1" x14ac:dyDescent="0.25">
      <c r="A93" s="276">
        <v>82</v>
      </c>
      <c r="B93" s="276" t="s">
        <v>198</v>
      </c>
      <c r="C93" s="304" t="s">
        <v>209</v>
      </c>
      <c r="D93" s="159">
        <v>10.243165855999999</v>
      </c>
      <c r="E93" s="159">
        <v>10.243166021747559</v>
      </c>
      <c r="F93" s="312">
        <f t="shared" si="4"/>
        <v>1.6181282518346052E-6</v>
      </c>
      <c r="G93" s="159">
        <v>10.243165855999999</v>
      </c>
      <c r="H93" s="159">
        <f t="shared" si="5"/>
        <v>1.8953727476400672E-15</v>
      </c>
      <c r="I93" s="159">
        <f t="shared" si="3"/>
        <v>1.8503778456933598E-14</v>
      </c>
      <c r="J93" s="312"/>
      <c r="K93" s="159">
        <v>0</v>
      </c>
      <c r="L93" s="159">
        <v>1.8953727476400672E-15</v>
      </c>
      <c r="M93" s="49"/>
    </row>
    <row r="94" spans="1:13" s="39" customFormat="1" ht="17.649999999999999" customHeight="1" x14ac:dyDescent="0.25">
      <c r="A94" s="279">
        <v>83</v>
      </c>
      <c r="B94" s="279" t="s">
        <v>198</v>
      </c>
      <c r="C94" s="304" t="s">
        <v>210</v>
      </c>
      <c r="D94" s="159">
        <v>15.625899168</v>
      </c>
      <c r="E94" s="159">
        <v>15.625898836504849</v>
      </c>
      <c r="F94" s="312">
        <f t="shared" si="4"/>
        <v>-2.1214468830521582E-6</v>
      </c>
      <c r="G94" s="159">
        <v>15.625899168</v>
      </c>
      <c r="H94" s="159">
        <f t="shared" si="5"/>
        <v>3.7907454952801343E-15</v>
      </c>
      <c r="I94" s="159">
        <f t="shared" si="3"/>
        <v>2.4259375636198834E-14</v>
      </c>
      <c r="J94" s="312"/>
      <c r="K94" s="159">
        <v>0</v>
      </c>
      <c r="L94" s="159">
        <v>3.7907454952801343E-15</v>
      </c>
      <c r="M94" s="49"/>
    </row>
    <row r="95" spans="1:13" s="39" customFormat="1" ht="17.649999999999999" customHeight="1" x14ac:dyDescent="0.25">
      <c r="A95" s="279">
        <v>84</v>
      </c>
      <c r="B95" s="279" t="s">
        <v>198</v>
      </c>
      <c r="C95" s="304" t="s">
        <v>211</v>
      </c>
      <c r="D95" s="159">
        <v>230.62564799999998</v>
      </c>
      <c r="E95" s="159">
        <v>230.62564799999998</v>
      </c>
      <c r="F95" s="312">
        <f t="shared" si="4"/>
        <v>0</v>
      </c>
      <c r="G95" s="159">
        <v>230.62564799999998</v>
      </c>
      <c r="H95" s="159">
        <f t="shared" si="5"/>
        <v>0</v>
      </c>
      <c r="I95" s="159">
        <f t="shared" si="3"/>
        <v>0</v>
      </c>
      <c r="J95" s="312"/>
      <c r="K95" s="159">
        <v>0</v>
      </c>
      <c r="L95" s="159">
        <v>0</v>
      </c>
      <c r="M95" s="49"/>
    </row>
    <row r="96" spans="1:13" s="39" customFormat="1" ht="17.649999999999999" customHeight="1" x14ac:dyDescent="0.25">
      <c r="A96" s="279">
        <v>87</v>
      </c>
      <c r="B96" s="279" t="s">
        <v>198</v>
      </c>
      <c r="C96" s="304" t="s">
        <v>212</v>
      </c>
      <c r="D96" s="159">
        <v>839.94291215999988</v>
      </c>
      <c r="E96" s="159">
        <v>839.94291215999988</v>
      </c>
      <c r="F96" s="312">
        <f t="shared" si="4"/>
        <v>0</v>
      </c>
      <c r="G96" s="159">
        <v>839.94291215999988</v>
      </c>
      <c r="H96" s="159">
        <f t="shared" si="5"/>
        <v>-2.426077116979286E-13</v>
      </c>
      <c r="I96" s="159">
        <f t="shared" si="3"/>
        <v>-2.8883833435064984E-14</v>
      </c>
      <c r="J96" s="312"/>
      <c r="K96" s="159">
        <v>0</v>
      </c>
      <c r="L96" s="159">
        <v>-2.426077116979286E-13</v>
      </c>
      <c r="M96" s="49"/>
    </row>
    <row r="97" spans="1:13" s="39" customFormat="1" ht="17.649999999999999" customHeight="1" x14ac:dyDescent="0.25">
      <c r="A97" s="279">
        <v>90</v>
      </c>
      <c r="B97" s="279" t="s">
        <v>198</v>
      </c>
      <c r="C97" s="304" t="s">
        <v>213</v>
      </c>
      <c r="D97" s="159">
        <v>229.44767999999999</v>
      </c>
      <c r="E97" s="159">
        <v>229.44767999999999</v>
      </c>
      <c r="F97" s="312">
        <f t="shared" si="4"/>
        <v>0</v>
      </c>
      <c r="G97" s="159">
        <v>229.44767999999999</v>
      </c>
      <c r="H97" s="159">
        <f t="shared" si="5"/>
        <v>-3.0325963962241074E-14</v>
      </c>
      <c r="I97" s="159">
        <f t="shared" si="3"/>
        <v>-1.3216940769347102E-14</v>
      </c>
      <c r="J97" s="312"/>
      <c r="K97" s="159">
        <v>0</v>
      </c>
      <c r="L97" s="159">
        <v>-3.0325963962241074E-14</v>
      </c>
      <c r="M97" s="49"/>
    </row>
    <row r="98" spans="1:13" s="39" customFormat="1" ht="17.649999999999999" customHeight="1" x14ac:dyDescent="0.25">
      <c r="A98" s="276">
        <v>91</v>
      </c>
      <c r="B98" s="276" t="s">
        <v>198</v>
      </c>
      <c r="C98" s="304" t="s">
        <v>214</v>
      </c>
      <c r="D98" s="159">
        <v>196.5932822243895</v>
      </c>
      <c r="E98" s="159">
        <v>196.59328147650442</v>
      </c>
      <c r="F98" s="312">
        <f t="shared" si="4"/>
        <v>-3.8042250594116922E-7</v>
      </c>
      <c r="G98" s="159">
        <v>196.593281808</v>
      </c>
      <c r="H98" s="159">
        <f t="shared" si="5"/>
        <v>-3.0325963962241074E-14</v>
      </c>
      <c r="I98" s="159">
        <f t="shared" si="3"/>
        <v>-1.5425737713150407E-14</v>
      </c>
      <c r="J98" s="313"/>
      <c r="K98" s="159">
        <v>0</v>
      </c>
      <c r="L98" s="159">
        <v>-3.0325963962241074E-14</v>
      </c>
      <c r="M98" s="49"/>
    </row>
    <row r="99" spans="1:13" s="39" customFormat="1" ht="17.649999999999999" customHeight="1" x14ac:dyDescent="0.25">
      <c r="A99" s="279">
        <v>92</v>
      </c>
      <c r="B99" s="279" t="s">
        <v>198</v>
      </c>
      <c r="C99" s="304" t="s">
        <v>215</v>
      </c>
      <c r="D99" s="159">
        <v>552.28759942400006</v>
      </c>
      <c r="E99" s="159">
        <v>552.28759925825136</v>
      </c>
      <c r="F99" s="312">
        <f t="shared" si="4"/>
        <v>-3.0011307217137073E-8</v>
      </c>
      <c r="G99" s="159">
        <v>552.28759942400006</v>
      </c>
      <c r="H99" s="159">
        <f t="shared" si="5"/>
        <v>1.213038558489643E-13</v>
      </c>
      <c r="I99" s="159">
        <f t="shared" si="3"/>
        <v>2.1963892727608076E-14</v>
      </c>
      <c r="J99" s="312"/>
      <c r="K99" s="159">
        <v>0</v>
      </c>
      <c r="L99" s="159">
        <v>1.213038558489643E-13</v>
      </c>
      <c r="M99" s="49"/>
    </row>
    <row r="100" spans="1:13" s="39" customFormat="1" ht="17.649999999999999" customHeight="1" x14ac:dyDescent="0.25">
      <c r="A100" s="279">
        <v>93</v>
      </c>
      <c r="B100" s="279" t="s">
        <v>198</v>
      </c>
      <c r="C100" s="304" t="s">
        <v>216</v>
      </c>
      <c r="D100" s="159">
        <v>296.52146856038945</v>
      </c>
      <c r="E100" s="159">
        <v>296.52146797825139</v>
      </c>
      <c r="F100" s="312">
        <f t="shared" si="4"/>
        <v>-1.9632240366718179E-7</v>
      </c>
      <c r="G100" s="159">
        <v>296.52146814399998</v>
      </c>
      <c r="H100" s="159">
        <f t="shared" si="5"/>
        <v>0</v>
      </c>
      <c r="I100" s="159">
        <f t="shared" si="3"/>
        <v>0</v>
      </c>
      <c r="J100" s="312"/>
      <c r="K100" s="159">
        <v>0</v>
      </c>
      <c r="L100" s="159">
        <v>0</v>
      </c>
      <c r="M100" s="49"/>
    </row>
    <row r="101" spans="1:13" s="39" customFormat="1" ht="17.649999999999999" customHeight="1" x14ac:dyDescent="0.25">
      <c r="A101" s="279">
        <v>94</v>
      </c>
      <c r="B101" s="279" t="s">
        <v>198</v>
      </c>
      <c r="C101" s="304" t="s">
        <v>217</v>
      </c>
      <c r="D101" s="159">
        <v>98.846879999999999</v>
      </c>
      <c r="E101" s="159">
        <v>98.846879999999999</v>
      </c>
      <c r="F101" s="312">
        <f t="shared" si="4"/>
        <v>0</v>
      </c>
      <c r="G101" s="159">
        <v>98.846879999999999</v>
      </c>
      <c r="H101" s="159">
        <f t="shared" si="5"/>
        <v>0</v>
      </c>
      <c r="I101" s="159">
        <f t="shared" si="3"/>
        <v>0</v>
      </c>
      <c r="J101" s="312"/>
      <c r="K101" s="159">
        <v>0</v>
      </c>
      <c r="L101" s="159">
        <v>0</v>
      </c>
      <c r="M101" s="49"/>
    </row>
    <row r="102" spans="1:13" s="39" customFormat="1" ht="17.649999999999999" customHeight="1" x14ac:dyDescent="0.25">
      <c r="A102" s="279">
        <v>95</v>
      </c>
      <c r="B102" s="279" t="s">
        <v>133</v>
      </c>
      <c r="C102" s="304" t="s">
        <v>218</v>
      </c>
      <c r="D102" s="159">
        <v>131.52081007999999</v>
      </c>
      <c r="E102" s="159">
        <v>131.52081007999999</v>
      </c>
      <c r="F102" s="312">
        <f t="shared" si="4"/>
        <v>0</v>
      </c>
      <c r="G102" s="159">
        <v>131.52081007999999</v>
      </c>
      <c r="H102" s="159">
        <f t="shared" si="5"/>
        <v>3.0325963962241074E-14</v>
      </c>
      <c r="I102" s="159">
        <f t="shared" si="3"/>
        <v>2.3057920601154098E-14</v>
      </c>
      <c r="J102" s="312"/>
      <c r="K102" s="159">
        <v>0</v>
      </c>
      <c r="L102" s="159">
        <v>3.0325963962241074E-14</v>
      </c>
      <c r="M102" s="49"/>
    </row>
    <row r="103" spans="1:13" s="39" customFormat="1" ht="17.649999999999999" customHeight="1" x14ac:dyDescent="0.25">
      <c r="A103" s="279">
        <v>98</v>
      </c>
      <c r="B103" s="279" t="s">
        <v>133</v>
      </c>
      <c r="C103" s="304" t="s">
        <v>219</v>
      </c>
      <c r="D103" s="159">
        <v>59.400043648</v>
      </c>
      <c r="E103" s="159">
        <v>59.400043316504778</v>
      </c>
      <c r="F103" s="312">
        <f t="shared" si="4"/>
        <v>-5.5807235810334532E-7</v>
      </c>
      <c r="G103" s="159">
        <v>59.400043648</v>
      </c>
      <c r="H103" s="159">
        <f t="shared" si="5"/>
        <v>0</v>
      </c>
      <c r="I103" s="159">
        <f t="shared" si="3"/>
        <v>0</v>
      </c>
      <c r="J103" s="312"/>
      <c r="K103" s="159">
        <v>0</v>
      </c>
      <c r="L103" s="159">
        <v>0</v>
      </c>
      <c r="M103" s="49"/>
    </row>
    <row r="104" spans="1:13" s="39" customFormat="1" ht="17.649999999999999" customHeight="1" x14ac:dyDescent="0.25">
      <c r="A104" s="279">
        <v>99</v>
      </c>
      <c r="B104" s="279" t="s">
        <v>133</v>
      </c>
      <c r="C104" s="304" t="s">
        <v>220</v>
      </c>
      <c r="D104" s="159">
        <v>765.08139019238945</v>
      </c>
      <c r="E104" s="159">
        <v>765.08138994174692</v>
      </c>
      <c r="F104" s="312">
        <f t="shared" si="4"/>
        <v>-3.2760240742391034E-8</v>
      </c>
      <c r="G104" s="159">
        <v>765.08138977599992</v>
      </c>
      <c r="H104" s="159">
        <f t="shared" si="5"/>
        <v>-1.213038558489643E-13</v>
      </c>
      <c r="I104" s="159">
        <f t="shared" si="3"/>
        <v>-1.5855026333629725E-14</v>
      </c>
      <c r="J104" s="312"/>
      <c r="K104" s="159">
        <v>0</v>
      </c>
      <c r="L104" s="159">
        <v>-1.213038558489643E-13</v>
      </c>
      <c r="M104" s="49"/>
    </row>
    <row r="105" spans="1:13" s="39" customFormat="1" ht="17.649999999999999" customHeight="1" x14ac:dyDescent="0.25">
      <c r="A105" s="279">
        <v>100</v>
      </c>
      <c r="B105" s="279" t="s">
        <v>221</v>
      </c>
      <c r="C105" s="304" t="s">
        <v>222</v>
      </c>
      <c r="D105" s="159">
        <v>1359.2571902563895</v>
      </c>
      <c r="E105" s="159">
        <v>1359.2571898399999</v>
      </c>
      <c r="F105" s="312">
        <f t="shared" si="4"/>
        <v>-3.0633614755970484E-8</v>
      </c>
      <c r="G105" s="159">
        <v>1359.2571898399999</v>
      </c>
      <c r="H105" s="159">
        <f t="shared" si="5"/>
        <v>0</v>
      </c>
      <c r="I105" s="159">
        <f t="shared" si="3"/>
        <v>0</v>
      </c>
      <c r="J105" s="312"/>
      <c r="K105" s="159">
        <v>0</v>
      </c>
      <c r="L105" s="159">
        <v>0</v>
      </c>
      <c r="M105" s="49"/>
    </row>
    <row r="106" spans="1:13" s="39" customFormat="1" ht="17.649999999999999" customHeight="1" x14ac:dyDescent="0.25">
      <c r="A106" s="279">
        <v>101</v>
      </c>
      <c r="B106" s="279" t="s">
        <v>221</v>
      </c>
      <c r="C106" s="304" t="s">
        <v>223</v>
      </c>
      <c r="D106" s="159">
        <v>476.02992929638941</v>
      </c>
      <c r="E106" s="159">
        <v>476.02992888</v>
      </c>
      <c r="F106" s="312">
        <f t="shared" si="4"/>
        <v>-8.7471264009764127E-8</v>
      </c>
      <c r="G106" s="159">
        <v>476.02992888</v>
      </c>
      <c r="H106" s="159">
        <f t="shared" si="5"/>
        <v>-1.8195578377344643E-13</v>
      </c>
      <c r="I106" s="159">
        <f t="shared" si="3"/>
        <v>-3.8223601654952829E-14</v>
      </c>
      <c r="J106" s="312"/>
      <c r="K106" s="159">
        <v>0</v>
      </c>
      <c r="L106" s="159">
        <v>-1.8195578377344643E-13</v>
      </c>
      <c r="M106" s="49"/>
    </row>
    <row r="107" spans="1:13" s="39" customFormat="1" ht="17.649999999999999" customHeight="1" x14ac:dyDescent="0.25">
      <c r="A107" s="279">
        <v>102</v>
      </c>
      <c r="B107" s="279" t="s">
        <v>221</v>
      </c>
      <c r="C107" s="304" t="s">
        <v>224</v>
      </c>
      <c r="D107" s="159">
        <v>329.309865984</v>
      </c>
      <c r="E107" s="159">
        <v>329.30986581825135</v>
      </c>
      <c r="F107" s="312">
        <f t="shared" si="4"/>
        <v>-5.0332133127994894E-8</v>
      </c>
      <c r="G107" s="159">
        <v>329.309865984</v>
      </c>
      <c r="H107" s="159">
        <f t="shared" si="5"/>
        <v>0</v>
      </c>
      <c r="I107" s="159">
        <f t="shared" si="3"/>
        <v>0</v>
      </c>
      <c r="J107" s="312"/>
      <c r="K107" s="159">
        <v>0</v>
      </c>
      <c r="L107" s="159">
        <v>0</v>
      </c>
      <c r="M107" s="49"/>
    </row>
    <row r="108" spans="1:13" s="39" customFormat="1" ht="17.649999999999999" customHeight="1" x14ac:dyDescent="0.25">
      <c r="A108" s="279">
        <v>103</v>
      </c>
      <c r="B108" s="279" t="s">
        <v>243</v>
      </c>
      <c r="C108" s="304" t="s">
        <v>225</v>
      </c>
      <c r="D108" s="159">
        <v>114.23134694399999</v>
      </c>
      <c r="E108" s="159">
        <v>114.23134677825239</v>
      </c>
      <c r="F108" s="312">
        <f t="shared" si="4"/>
        <v>-1.4509818413444009E-7</v>
      </c>
      <c r="G108" s="159">
        <v>114.23134694399999</v>
      </c>
      <c r="H108" s="159">
        <f t="shared" si="5"/>
        <v>3.0325963962241074E-14</v>
      </c>
      <c r="I108" s="159">
        <f t="shared" si="3"/>
        <v>2.654784769465276E-14</v>
      </c>
      <c r="J108" s="312"/>
      <c r="K108" s="159">
        <v>0</v>
      </c>
      <c r="L108" s="159">
        <v>3.0325963962241074E-14</v>
      </c>
      <c r="M108" s="49"/>
    </row>
    <row r="109" spans="1:13" s="39" customFormat="1" ht="17.649999999999999" customHeight="1" x14ac:dyDescent="0.25">
      <c r="A109" s="279">
        <v>104</v>
      </c>
      <c r="B109" s="279" t="s">
        <v>221</v>
      </c>
      <c r="C109" s="304" t="s">
        <v>226</v>
      </c>
      <c r="D109" s="159">
        <v>3180.2354288319998</v>
      </c>
      <c r="E109" s="159">
        <v>3180.235429163487</v>
      </c>
      <c r="F109" s="312">
        <f t="shared" si="4"/>
        <v>1.0423349294796935E-8</v>
      </c>
      <c r="G109" s="159">
        <v>3180.2354288319998</v>
      </c>
      <c r="H109" s="159">
        <f t="shared" si="5"/>
        <v>150.06883515332555</v>
      </c>
      <c r="I109" s="159">
        <f t="shared" si="3"/>
        <v>4.7187964066169439</v>
      </c>
      <c r="J109" s="312"/>
      <c r="K109" s="159">
        <v>0</v>
      </c>
      <c r="L109" s="159">
        <v>150.06883515332555</v>
      </c>
      <c r="M109" s="49"/>
    </row>
    <row r="110" spans="1:13" s="39" customFormat="1" ht="17.649999999999999" customHeight="1" x14ac:dyDescent="0.25">
      <c r="A110" s="279">
        <v>105</v>
      </c>
      <c r="B110" s="279" t="s">
        <v>221</v>
      </c>
      <c r="C110" s="304" t="s">
        <v>611</v>
      </c>
      <c r="D110" s="159">
        <v>1732.118172112386</v>
      </c>
      <c r="E110" s="159">
        <v>1732.1181718617349</v>
      </c>
      <c r="F110" s="312">
        <f t="shared" si="4"/>
        <v>-1.4470785458797764E-8</v>
      </c>
      <c r="G110" s="159">
        <v>1732.118171696</v>
      </c>
      <c r="H110" s="159">
        <f t="shared" si="5"/>
        <v>0</v>
      </c>
      <c r="I110" s="159">
        <f t="shared" si="3"/>
        <v>0</v>
      </c>
      <c r="J110" s="312"/>
      <c r="K110" s="159">
        <v>0</v>
      </c>
      <c r="L110" s="159">
        <v>0</v>
      </c>
      <c r="M110" s="49"/>
    </row>
    <row r="111" spans="1:13" s="39" customFormat="1" ht="17.649999999999999" customHeight="1" x14ac:dyDescent="0.25">
      <c r="A111" s="279">
        <v>106</v>
      </c>
      <c r="B111" s="279" t="s">
        <v>119</v>
      </c>
      <c r="C111" s="304" t="s">
        <v>228</v>
      </c>
      <c r="D111" s="159">
        <v>1271.8001507200001</v>
      </c>
      <c r="E111" s="159">
        <v>1271.8001507200001</v>
      </c>
      <c r="F111" s="312">
        <f t="shared" si="4"/>
        <v>0</v>
      </c>
      <c r="G111" s="159">
        <v>1271.8001507200001</v>
      </c>
      <c r="H111" s="159">
        <f t="shared" si="5"/>
        <v>0</v>
      </c>
      <c r="I111" s="159">
        <f t="shared" si="3"/>
        <v>0</v>
      </c>
      <c r="J111" s="312"/>
      <c r="K111" s="159">
        <v>0</v>
      </c>
      <c r="L111" s="159">
        <v>0</v>
      </c>
      <c r="M111" s="49"/>
    </row>
    <row r="112" spans="1:13" s="39" customFormat="1" ht="17.649999999999999" customHeight="1" x14ac:dyDescent="0.25">
      <c r="A112" s="279">
        <v>107</v>
      </c>
      <c r="B112" s="279" t="s">
        <v>121</v>
      </c>
      <c r="C112" s="304" t="s">
        <v>229</v>
      </c>
      <c r="D112" s="159">
        <v>1032.6976917603895</v>
      </c>
      <c r="E112" s="159">
        <v>1032.6976911782513</v>
      </c>
      <c r="F112" s="312">
        <f t="shared" si="4"/>
        <v>-5.6370623724433244E-8</v>
      </c>
      <c r="G112" s="159">
        <v>1032.6976913439998</v>
      </c>
      <c r="H112" s="159">
        <f t="shared" si="5"/>
        <v>0</v>
      </c>
      <c r="I112" s="159">
        <f t="shared" si="3"/>
        <v>0</v>
      </c>
      <c r="J112" s="312"/>
      <c r="K112" s="159">
        <v>0</v>
      </c>
      <c r="L112" s="159">
        <v>0</v>
      </c>
      <c r="M112" s="49"/>
    </row>
    <row r="113" spans="1:13" s="39" customFormat="1" ht="17.649999999999999" customHeight="1" x14ac:dyDescent="0.25">
      <c r="A113" s="279">
        <v>108</v>
      </c>
      <c r="B113" s="279" t="s">
        <v>612</v>
      </c>
      <c r="C113" s="304" t="s">
        <v>230</v>
      </c>
      <c r="D113" s="159">
        <v>584.91331817599996</v>
      </c>
      <c r="E113" s="159">
        <v>584.91331834174696</v>
      </c>
      <c r="F113" s="312">
        <f t="shared" si="4"/>
        <v>2.8337026947156119E-8</v>
      </c>
      <c r="G113" s="159">
        <v>584.91331817599996</v>
      </c>
      <c r="H113" s="159">
        <f t="shared" si="5"/>
        <v>0</v>
      </c>
      <c r="I113" s="159">
        <f t="shared" si="3"/>
        <v>0</v>
      </c>
      <c r="J113" s="312"/>
      <c r="K113" s="159">
        <v>0</v>
      </c>
      <c r="L113" s="159">
        <v>0</v>
      </c>
      <c r="M113" s="49"/>
    </row>
    <row r="114" spans="1:13" s="39" customFormat="1" ht="17.649999999999999" customHeight="1" x14ac:dyDescent="0.25">
      <c r="A114" s="279">
        <v>110</v>
      </c>
      <c r="B114" s="279" t="s">
        <v>198</v>
      </c>
      <c r="C114" s="304" t="s">
        <v>231</v>
      </c>
      <c r="D114" s="159">
        <v>89.647154783999994</v>
      </c>
      <c r="E114" s="159">
        <v>89.647154618252387</v>
      </c>
      <c r="F114" s="312">
        <f t="shared" si="4"/>
        <v>-1.8488887576495472E-7</v>
      </c>
      <c r="G114" s="159">
        <v>89.647154783999994</v>
      </c>
      <c r="H114" s="159">
        <f t="shared" si="5"/>
        <v>1.5162981981120537E-14</v>
      </c>
      <c r="I114" s="159">
        <f t="shared" si="3"/>
        <v>1.6914069437774791E-14</v>
      </c>
      <c r="J114" s="312"/>
      <c r="K114" s="159">
        <v>0</v>
      </c>
      <c r="L114" s="159">
        <v>1.5162981981120537E-14</v>
      </c>
      <c r="M114" s="49"/>
    </row>
    <row r="115" spans="1:13" s="39" customFormat="1" ht="17.649999999999999" customHeight="1" x14ac:dyDescent="0.25">
      <c r="A115" s="279">
        <v>111</v>
      </c>
      <c r="B115" s="279" t="s">
        <v>206</v>
      </c>
      <c r="C115" s="304" t="s">
        <v>232</v>
      </c>
      <c r="D115" s="159">
        <v>537.31707768038939</v>
      </c>
      <c r="E115" s="159">
        <v>537.31707709825127</v>
      </c>
      <c r="F115" s="312">
        <f t="shared" si="4"/>
        <v>-1.0834163788331352E-7</v>
      </c>
      <c r="G115" s="159">
        <v>537.31707726399998</v>
      </c>
      <c r="H115" s="159">
        <f t="shared" si="5"/>
        <v>-1.213038558489643E-13</v>
      </c>
      <c r="I115" s="159">
        <f t="shared" si="3"/>
        <v>-2.2575842276232597E-14</v>
      </c>
      <c r="J115" s="312"/>
      <c r="K115" s="159">
        <v>0</v>
      </c>
      <c r="L115" s="159">
        <v>-1.213038558489643E-13</v>
      </c>
      <c r="M115" s="49"/>
    </row>
    <row r="116" spans="1:13" s="39" customFormat="1" ht="17.649999999999999" customHeight="1" x14ac:dyDescent="0.25">
      <c r="A116" s="279">
        <v>112</v>
      </c>
      <c r="B116" s="279" t="s">
        <v>206</v>
      </c>
      <c r="C116" s="304" t="s">
        <v>233</v>
      </c>
      <c r="D116" s="159">
        <v>233.71166849638948</v>
      </c>
      <c r="E116" s="159">
        <v>233.71166807999998</v>
      </c>
      <c r="F116" s="312">
        <f t="shared" si="4"/>
        <v>-1.7816375930124195E-7</v>
      </c>
      <c r="G116" s="159">
        <v>233.71166807999998</v>
      </c>
      <c r="H116" s="159">
        <f t="shared" si="5"/>
        <v>0</v>
      </c>
      <c r="I116" s="159">
        <f t="shared" si="3"/>
        <v>0</v>
      </c>
      <c r="J116" s="312"/>
      <c r="K116" s="159">
        <v>0</v>
      </c>
      <c r="L116" s="159">
        <v>0</v>
      </c>
      <c r="M116" s="49"/>
    </row>
    <row r="117" spans="1:13" s="39" customFormat="1" ht="17.649999999999999" customHeight="1" x14ac:dyDescent="0.25">
      <c r="A117" s="279">
        <v>113</v>
      </c>
      <c r="B117" s="279" t="s">
        <v>206</v>
      </c>
      <c r="C117" s="304" t="s">
        <v>234</v>
      </c>
      <c r="D117" s="159">
        <v>612.01102089599999</v>
      </c>
      <c r="E117" s="159">
        <v>612.01102106174687</v>
      </c>
      <c r="F117" s="312">
        <f t="shared" si="4"/>
        <v>2.7082336373496219E-8</v>
      </c>
      <c r="G117" s="159">
        <v>612.01102089599999</v>
      </c>
      <c r="H117" s="159">
        <f t="shared" si="5"/>
        <v>0</v>
      </c>
      <c r="I117" s="159">
        <f t="shared" si="3"/>
        <v>0</v>
      </c>
      <c r="J117" s="312"/>
      <c r="K117" s="159">
        <v>0</v>
      </c>
      <c r="L117" s="159">
        <v>0</v>
      </c>
      <c r="M117" s="49"/>
    </row>
    <row r="118" spans="1:13" s="39" customFormat="1" ht="17.649999999999999" customHeight="1" x14ac:dyDescent="0.25">
      <c r="A118" s="279">
        <v>114</v>
      </c>
      <c r="B118" s="279" t="s">
        <v>198</v>
      </c>
      <c r="C118" s="304" t="s">
        <v>235</v>
      </c>
      <c r="D118" s="159">
        <v>521.54959999999994</v>
      </c>
      <c r="E118" s="159">
        <v>521.54959999999994</v>
      </c>
      <c r="F118" s="312">
        <f t="shared" si="4"/>
        <v>0</v>
      </c>
      <c r="G118" s="159">
        <v>521.54959999999994</v>
      </c>
      <c r="H118" s="159">
        <f t="shared" si="5"/>
        <v>0</v>
      </c>
      <c r="I118" s="159">
        <f t="shared" si="3"/>
        <v>0</v>
      </c>
      <c r="J118" s="312"/>
      <c r="K118" s="159">
        <v>0</v>
      </c>
      <c r="L118" s="159">
        <v>0</v>
      </c>
      <c r="M118" s="49"/>
    </row>
    <row r="119" spans="1:13" s="39" customFormat="1" ht="17.649999999999999" customHeight="1" x14ac:dyDescent="0.25">
      <c r="A119" s="279">
        <v>117</v>
      </c>
      <c r="B119" s="279" t="s">
        <v>198</v>
      </c>
      <c r="C119" s="304" t="s">
        <v>236</v>
      </c>
      <c r="D119" s="159">
        <v>754.58240000000001</v>
      </c>
      <c r="E119" s="159">
        <v>754.58240000000001</v>
      </c>
      <c r="F119" s="312">
        <f t="shared" si="4"/>
        <v>0</v>
      </c>
      <c r="G119" s="159">
        <v>754.58240000000001</v>
      </c>
      <c r="H119" s="159">
        <f t="shared" si="5"/>
        <v>1.213038558489643E-13</v>
      </c>
      <c r="I119" s="159">
        <f t="shared" si="3"/>
        <v>1.6075627505884619E-14</v>
      </c>
      <c r="J119" s="312"/>
      <c r="K119" s="159">
        <v>0</v>
      </c>
      <c r="L119" s="159">
        <v>1.213038558489643E-13</v>
      </c>
      <c r="M119" s="49"/>
    </row>
    <row r="120" spans="1:13" s="39" customFormat="1" ht="17.649999999999999" customHeight="1" x14ac:dyDescent="0.25">
      <c r="A120" s="279">
        <v>118</v>
      </c>
      <c r="B120" s="279" t="s">
        <v>198</v>
      </c>
      <c r="C120" s="304" t="s">
        <v>237</v>
      </c>
      <c r="D120" s="159">
        <v>352.09181873638948</v>
      </c>
      <c r="E120" s="159">
        <v>352.09181831999996</v>
      </c>
      <c r="F120" s="312">
        <f t="shared" si="4"/>
        <v>-1.18261638704098E-7</v>
      </c>
      <c r="G120" s="159">
        <v>352.09181831999996</v>
      </c>
      <c r="H120" s="159">
        <f t="shared" si="5"/>
        <v>-6.0651927924482149E-14</v>
      </c>
      <c r="I120" s="159">
        <f t="shared" si="3"/>
        <v>-1.7226167939340874E-14</v>
      </c>
      <c r="J120" s="312"/>
      <c r="K120" s="159">
        <v>0</v>
      </c>
      <c r="L120" s="159">
        <v>-6.0651927924482149E-14</v>
      </c>
      <c r="M120" s="49"/>
    </row>
    <row r="121" spans="1:13" s="39" customFormat="1" ht="17.649999999999999" customHeight="1" x14ac:dyDescent="0.25">
      <c r="A121" s="279">
        <v>122</v>
      </c>
      <c r="B121" s="279" t="s">
        <v>133</v>
      </c>
      <c r="C121" s="304" t="s">
        <v>238</v>
      </c>
      <c r="D121" s="159">
        <v>184.4573437283895</v>
      </c>
      <c r="E121" s="159">
        <v>184.45734364349386</v>
      </c>
      <c r="F121" s="312">
        <f t="shared" si="4"/>
        <v>-4.6024538846722862E-8</v>
      </c>
      <c r="G121" s="159">
        <v>184.45734331200001</v>
      </c>
      <c r="H121" s="159">
        <f t="shared" si="5"/>
        <v>-6.0651927924482149E-14</v>
      </c>
      <c r="I121" s="159">
        <f t="shared" si="3"/>
        <v>-3.2881275815023072E-14</v>
      </c>
      <c r="J121" s="312"/>
      <c r="K121" s="159">
        <v>0</v>
      </c>
      <c r="L121" s="159">
        <v>-6.0651927924482149E-14</v>
      </c>
      <c r="M121" s="49"/>
    </row>
    <row r="122" spans="1:13" s="39" customFormat="1" ht="17.649999999999999" customHeight="1" x14ac:dyDescent="0.25">
      <c r="A122" s="279">
        <v>123</v>
      </c>
      <c r="B122" s="279" t="s">
        <v>239</v>
      </c>
      <c r="C122" s="304" t="s">
        <v>240</v>
      </c>
      <c r="D122" s="159">
        <v>90.450494816000003</v>
      </c>
      <c r="E122" s="159">
        <v>90.450494981747426</v>
      </c>
      <c r="F122" s="312">
        <f t="shared" si="4"/>
        <v>1.8324656991808297E-7</v>
      </c>
      <c r="G122" s="159">
        <v>90.450494816000003</v>
      </c>
      <c r="H122" s="159">
        <f t="shared" si="5"/>
        <v>-1.5162981981120537E-14</v>
      </c>
      <c r="I122" s="159">
        <f t="shared" si="3"/>
        <v>-1.6763846327408569E-14</v>
      </c>
      <c r="J122" s="312"/>
      <c r="K122" s="159">
        <v>0</v>
      </c>
      <c r="L122" s="159">
        <v>-1.5162981981120537E-14</v>
      </c>
      <c r="M122" s="49"/>
    </row>
    <row r="123" spans="1:13" s="39" customFormat="1" ht="17.649999999999999" customHeight="1" x14ac:dyDescent="0.25">
      <c r="A123" s="279">
        <v>124</v>
      </c>
      <c r="B123" s="279" t="s">
        <v>239</v>
      </c>
      <c r="C123" s="304" t="s">
        <v>241</v>
      </c>
      <c r="D123" s="159">
        <v>918.51851684838948</v>
      </c>
      <c r="E123" s="159">
        <v>918.51851676349372</v>
      </c>
      <c r="F123" s="312">
        <f t="shared" si="4"/>
        <v>-9.2426830633485224E-9</v>
      </c>
      <c r="G123" s="159">
        <v>918.51851643199996</v>
      </c>
      <c r="H123" s="159">
        <f t="shared" si="5"/>
        <v>-2.426077116979286E-13</v>
      </c>
      <c r="I123" s="159">
        <f t="shared" si="3"/>
        <v>-2.6412936404677497E-14</v>
      </c>
      <c r="J123" s="312"/>
      <c r="K123" s="159">
        <v>0</v>
      </c>
      <c r="L123" s="159">
        <v>-2.426077116979286E-13</v>
      </c>
      <c r="M123" s="49"/>
    </row>
    <row r="124" spans="1:13" s="39" customFormat="1" ht="17.649999999999999" customHeight="1" x14ac:dyDescent="0.25">
      <c r="A124" s="279">
        <v>126</v>
      </c>
      <c r="B124" s="279" t="s">
        <v>221</v>
      </c>
      <c r="C124" s="304" t="s">
        <v>242</v>
      </c>
      <c r="D124" s="159">
        <v>1442.321978944</v>
      </c>
      <c r="E124" s="159">
        <v>1442.3219787782512</v>
      </c>
      <c r="F124" s="312">
        <f t="shared" si="4"/>
        <v>-1.1491806617414113E-8</v>
      </c>
      <c r="G124" s="159">
        <v>1442.321978944</v>
      </c>
      <c r="H124" s="159">
        <f t="shared" si="5"/>
        <v>-2.426077116979286E-13</v>
      </c>
      <c r="I124" s="159">
        <f t="shared" si="3"/>
        <v>-1.6820634731187727E-14</v>
      </c>
      <c r="J124" s="312"/>
      <c r="K124" s="159">
        <v>0</v>
      </c>
      <c r="L124" s="159">
        <v>-2.426077116979286E-13</v>
      </c>
      <c r="M124" s="49"/>
    </row>
    <row r="125" spans="1:13" s="39" customFormat="1" ht="17.649999999999999" customHeight="1" x14ac:dyDescent="0.25">
      <c r="A125" s="279">
        <v>127</v>
      </c>
      <c r="B125" s="279" t="s">
        <v>243</v>
      </c>
      <c r="C125" s="304" t="s">
        <v>244</v>
      </c>
      <c r="D125" s="159">
        <v>1216.4836786723895</v>
      </c>
      <c r="E125" s="159">
        <v>1216.4836784217468</v>
      </c>
      <c r="F125" s="312">
        <f t="shared" si="4"/>
        <v>-2.0603863504220499E-8</v>
      </c>
      <c r="G125" s="159">
        <v>1216.4836782559998</v>
      </c>
      <c r="H125" s="159">
        <f t="shared" si="5"/>
        <v>-4.8521542339585719E-13</v>
      </c>
      <c r="I125" s="159">
        <f t="shared" si="3"/>
        <v>-3.9886718745406482E-14</v>
      </c>
      <c r="J125" s="312"/>
      <c r="K125" s="159">
        <v>0</v>
      </c>
      <c r="L125" s="159">
        <v>-4.8521542339585719E-13</v>
      </c>
      <c r="M125" s="49"/>
    </row>
    <row r="126" spans="1:13" s="39" customFormat="1" ht="17.649999999999999" customHeight="1" x14ac:dyDescent="0.25">
      <c r="A126" s="279">
        <v>128</v>
      </c>
      <c r="B126" s="279" t="s">
        <v>221</v>
      </c>
      <c r="C126" s="304" t="s">
        <v>245</v>
      </c>
      <c r="D126" s="159">
        <v>1134.4548181119999</v>
      </c>
      <c r="E126" s="159">
        <v>1134.4548184434937</v>
      </c>
      <c r="F126" s="312">
        <f t="shared" si="4"/>
        <v>2.9220529995654942E-8</v>
      </c>
      <c r="G126" s="159">
        <v>1134.4548181119999</v>
      </c>
      <c r="H126" s="159">
        <f t="shared" si="5"/>
        <v>-2.426077116979286E-13</v>
      </c>
      <c r="I126" s="159">
        <f t="shared" si="3"/>
        <v>-2.1385400965619213E-14</v>
      </c>
      <c r="J126" s="312"/>
      <c r="K126" s="159">
        <v>0</v>
      </c>
      <c r="L126" s="159">
        <v>-2.426077116979286E-13</v>
      </c>
      <c r="M126" s="49"/>
    </row>
    <row r="127" spans="1:13" s="39" customFormat="1" ht="17.649999999999999" customHeight="1" x14ac:dyDescent="0.25">
      <c r="A127" s="279">
        <v>130</v>
      </c>
      <c r="B127" s="279" t="s">
        <v>221</v>
      </c>
      <c r="C127" s="304" t="s">
        <v>246</v>
      </c>
      <c r="D127" s="159">
        <v>1566.2556166399997</v>
      </c>
      <c r="E127" s="159">
        <v>1566.2556166399997</v>
      </c>
      <c r="F127" s="312">
        <f t="shared" si="4"/>
        <v>0</v>
      </c>
      <c r="G127" s="159">
        <v>1566.2556166399997</v>
      </c>
      <c r="H127" s="159">
        <f t="shared" si="5"/>
        <v>36.369093446791354</v>
      </c>
      <c r="I127" s="159">
        <f t="shared" si="3"/>
        <v>2.3220407359056709</v>
      </c>
      <c r="J127" s="314"/>
      <c r="K127" s="159">
        <v>0</v>
      </c>
      <c r="L127" s="159">
        <v>36.369093446791354</v>
      </c>
      <c r="M127" s="49"/>
    </row>
    <row r="128" spans="1:13" s="39" customFormat="1" ht="17.649999999999999" customHeight="1" x14ac:dyDescent="0.25">
      <c r="A128" s="279">
        <v>132</v>
      </c>
      <c r="B128" s="279" t="s">
        <v>247</v>
      </c>
      <c r="C128" s="304" t="s">
        <v>248</v>
      </c>
      <c r="D128" s="159">
        <v>1863.7160960000001</v>
      </c>
      <c r="E128" s="159">
        <v>1863.7160960000001</v>
      </c>
      <c r="F128" s="312">
        <f t="shared" si="4"/>
        <v>0</v>
      </c>
      <c r="G128" s="159">
        <v>1863.7160960000001</v>
      </c>
      <c r="H128" s="159">
        <f t="shared" si="5"/>
        <v>1.4556462701875715E-12</v>
      </c>
      <c r="I128" s="159">
        <f t="shared" si="3"/>
        <v>7.810450708193977E-14</v>
      </c>
      <c r="J128" s="314"/>
      <c r="K128" s="159">
        <v>0</v>
      </c>
      <c r="L128" s="159">
        <v>1.4556462701875715E-12</v>
      </c>
      <c r="M128" s="49"/>
    </row>
    <row r="129" spans="1:13" s="39" customFormat="1" ht="17.649999999999999" customHeight="1" x14ac:dyDescent="0.25">
      <c r="A129" s="279">
        <v>136</v>
      </c>
      <c r="B129" s="279" t="s">
        <v>612</v>
      </c>
      <c r="C129" s="304" t="s">
        <v>249</v>
      </c>
      <c r="D129" s="159">
        <v>116.118827264</v>
      </c>
      <c r="E129" s="159">
        <v>116.1188270982524</v>
      </c>
      <c r="F129" s="312">
        <f t="shared" si="4"/>
        <v>-1.4273965120992216E-7</v>
      </c>
      <c r="G129" s="159">
        <v>116.118827264</v>
      </c>
      <c r="H129" s="159">
        <f t="shared" si="5"/>
        <v>-3.0325963962241074E-14</v>
      </c>
      <c r="I129" s="159">
        <f t="shared" si="3"/>
        <v>-2.6116319566835757E-14</v>
      </c>
      <c r="J129" s="314"/>
      <c r="K129" s="159">
        <v>0</v>
      </c>
      <c r="L129" s="159">
        <v>-3.0325963962241074E-14</v>
      </c>
      <c r="M129" s="49"/>
    </row>
    <row r="130" spans="1:13" s="39" customFormat="1" ht="17.649999999999999" customHeight="1" x14ac:dyDescent="0.25">
      <c r="A130" s="279">
        <v>138</v>
      </c>
      <c r="B130" s="279" t="s">
        <v>133</v>
      </c>
      <c r="C130" s="304" t="s">
        <v>250</v>
      </c>
      <c r="D130" s="159">
        <v>152.92500079999999</v>
      </c>
      <c r="E130" s="159">
        <v>152.92500079999999</v>
      </c>
      <c r="F130" s="312">
        <f t="shared" si="4"/>
        <v>0</v>
      </c>
      <c r="G130" s="159">
        <v>152.92500079999999</v>
      </c>
      <c r="H130" s="159">
        <f t="shared" si="5"/>
        <v>-6.0651927924482149E-14</v>
      </c>
      <c r="I130" s="159">
        <f t="shared" si="3"/>
        <v>-3.9661224526527615E-14</v>
      </c>
      <c r="J130" s="314"/>
      <c r="K130" s="159">
        <v>0</v>
      </c>
      <c r="L130" s="159">
        <v>-6.0651927924482149E-14</v>
      </c>
      <c r="M130" s="49"/>
    </row>
    <row r="131" spans="1:13" s="39" customFormat="1" ht="17.649999999999999" customHeight="1" x14ac:dyDescent="0.25">
      <c r="A131" s="279">
        <v>139</v>
      </c>
      <c r="B131" s="279" t="s">
        <v>133</v>
      </c>
      <c r="C131" s="304" t="s">
        <v>251</v>
      </c>
      <c r="D131" s="159">
        <v>204.37282190438947</v>
      </c>
      <c r="E131" s="159">
        <v>204.37282115650444</v>
      </c>
      <c r="F131" s="312">
        <f t="shared" si="4"/>
        <v>-3.6594151708868594E-7</v>
      </c>
      <c r="G131" s="159">
        <v>204.37282148799997</v>
      </c>
      <c r="H131" s="159">
        <f t="shared" si="5"/>
        <v>3.0325963962241074E-14</v>
      </c>
      <c r="I131" s="159">
        <f t="shared" si="3"/>
        <v>1.4838550346681411E-14</v>
      </c>
      <c r="J131" s="314"/>
      <c r="K131" s="159">
        <v>0</v>
      </c>
      <c r="L131" s="159">
        <v>3.0325963962241074E-14</v>
      </c>
      <c r="M131" s="49"/>
    </row>
    <row r="132" spans="1:13" s="39" customFormat="1" ht="17.649999999999999" customHeight="1" x14ac:dyDescent="0.25">
      <c r="A132" s="276">
        <v>140</v>
      </c>
      <c r="B132" s="276" t="s">
        <v>133</v>
      </c>
      <c r="C132" s="304" t="s">
        <v>252</v>
      </c>
      <c r="D132" s="159">
        <v>223.2520638243895</v>
      </c>
      <c r="E132" s="159">
        <v>223.25206307650444</v>
      </c>
      <c r="F132" s="312">
        <f t="shared" si="4"/>
        <v>-3.3499580354146019E-7</v>
      </c>
      <c r="G132" s="159">
        <v>223.252063408</v>
      </c>
      <c r="H132" s="159">
        <f t="shared" si="5"/>
        <v>20.553446908861261</v>
      </c>
      <c r="I132" s="159">
        <f t="shared" si="3"/>
        <v>9.2063861026081391</v>
      </c>
      <c r="J132" s="314"/>
      <c r="K132" s="159">
        <v>0</v>
      </c>
      <c r="L132" s="159">
        <v>20.553446908861261</v>
      </c>
      <c r="M132" s="49"/>
    </row>
    <row r="133" spans="1:13" s="39" customFormat="1" ht="17.649999999999999" customHeight="1" x14ac:dyDescent="0.25">
      <c r="A133" s="279">
        <v>141</v>
      </c>
      <c r="B133" s="279" t="s">
        <v>133</v>
      </c>
      <c r="C133" s="304" t="s">
        <v>253</v>
      </c>
      <c r="D133" s="159">
        <v>198.4548131043895</v>
      </c>
      <c r="E133" s="159">
        <v>198.45481235650442</v>
      </c>
      <c r="F133" s="312">
        <f t="shared" si="4"/>
        <v>-3.7685408926790842E-7</v>
      </c>
      <c r="G133" s="159">
        <v>198.454812688</v>
      </c>
      <c r="H133" s="159">
        <f t="shared" si="5"/>
        <v>0</v>
      </c>
      <c r="I133" s="159">
        <f t="shared" si="3"/>
        <v>0</v>
      </c>
      <c r="J133" s="314"/>
      <c r="K133" s="159">
        <v>0</v>
      </c>
      <c r="L133" s="159">
        <v>0</v>
      </c>
      <c r="M133" s="49"/>
    </row>
    <row r="134" spans="1:13" s="39" customFormat="1" ht="17.649999999999999" customHeight="1" x14ac:dyDescent="0.25">
      <c r="A134" s="279">
        <v>142</v>
      </c>
      <c r="B134" s="279" t="s">
        <v>221</v>
      </c>
      <c r="C134" s="304" t="s">
        <v>254</v>
      </c>
      <c r="D134" s="159">
        <v>711.62475848038946</v>
      </c>
      <c r="E134" s="159">
        <v>711.62475789825135</v>
      </c>
      <c r="F134" s="312">
        <f t="shared" si="4"/>
        <v>-8.180408883617929E-8</v>
      </c>
      <c r="G134" s="159">
        <v>711.62475806399993</v>
      </c>
      <c r="H134" s="159">
        <f t="shared" si="5"/>
        <v>-2.426077116979286E-13</v>
      </c>
      <c r="I134" s="159">
        <f t="shared" si="3"/>
        <v>-3.40920842066342E-14</v>
      </c>
      <c r="J134" s="314"/>
      <c r="K134" s="159">
        <v>0</v>
      </c>
      <c r="L134" s="159">
        <v>-2.426077116979286E-13</v>
      </c>
      <c r="M134" s="49"/>
    </row>
    <row r="135" spans="1:13" s="39" customFormat="1" ht="17.649999999999999" customHeight="1" x14ac:dyDescent="0.25">
      <c r="A135" s="279">
        <v>143</v>
      </c>
      <c r="B135" s="279" t="s">
        <v>221</v>
      </c>
      <c r="C135" s="304" t="s">
        <v>255</v>
      </c>
      <c r="D135" s="159">
        <v>1374.9536309283894</v>
      </c>
      <c r="E135" s="159">
        <v>1374.9536308434938</v>
      </c>
      <c r="F135" s="312">
        <f t="shared" si="4"/>
        <v>-6.1744458434986882E-9</v>
      </c>
      <c r="G135" s="159">
        <v>1374.953630512</v>
      </c>
      <c r="H135" s="159">
        <f t="shared" si="5"/>
        <v>-4.8521542339585719E-13</v>
      </c>
      <c r="I135" s="159">
        <f t="shared" si="3"/>
        <v>-3.5289584500256332E-14</v>
      </c>
      <c r="J135" s="314"/>
      <c r="K135" s="159">
        <v>0</v>
      </c>
      <c r="L135" s="159">
        <v>-4.8521542339585719E-13</v>
      </c>
      <c r="M135" s="49"/>
    </row>
    <row r="136" spans="1:13" s="39" customFormat="1" ht="17.649999999999999" customHeight="1" x14ac:dyDescent="0.25">
      <c r="A136" s="279">
        <v>144</v>
      </c>
      <c r="B136" s="279" t="s">
        <v>221</v>
      </c>
      <c r="C136" s="304" t="s">
        <v>256</v>
      </c>
      <c r="D136" s="159">
        <v>944.21621313638934</v>
      </c>
      <c r="E136" s="159">
        <v>944.21621271999993</v>
      </c>
      <c r="F136" s="312">
        <f t="shared" si="4"/>
        <v>-4.4098953821958276E-8</v>
      </c>
      <c r="G136" s="159">
        <v>944.21621271999993</v>
      </c>
      <c r="H136" s="159">
        <f t="shared" si="5"/>
        <v>-1.213038558489643E-13</v>
      </c>
      <c r="I136" s="159">
        <f t="shared" si="3"/>
        <v>-1.2847042257358065E-14</v>
      </c>
      <c r="J136" s="314"/>
      <c r="K136" s="159">
        <v>0</v>
      </c>
      <c r="L136" s="159">
        <v>-1.213038558489643E-13</v>
      </c>
      <c r="M136" s="49"/>
    </row>
    <row r="137" spans="1:13" s="39" customFormat="1" ht="17.649999999999999" customHeight="1" x14ac:dyDescent="0.25">
      <c r="A137" s="279">
        <v>146</v>
      </c>
      <c r="B137" s="279" t="s">
        <v>148</v>
      </c>
      <c r="C137" s="304" t="s">
        <v>257</v>
      </c>
      <c r="D137" s="159">
        <v>21340</v>
      </c>
      <c r="E137" s="159">
        <v>21340</v>
      </c>
      <c r="F137" s="312">
        <f t="shared" si="4"/>
        <v>0</v>
      </c>
      <c r="G137" s="159">
        <v>21339.999948783996</v>
      </c>
      <c r="H137" s="159">
        <f t="shared" si="5"/>
        <v>12151.763989830748</v>
      </c>
      <c r="I137" s="159">
        <f t="shared" si="3"/>
        <v>56.943598827697969</v>
      </c>
      <c r="J137" s="314"/>
      <c r="K137" s="159">
        <v>0</v>
      </c>
      <c r="L137" s="159">
        <v>12151.763989830748</v>
      </c>
      <c r="M137" s="49"/>
    </row>
    <row r="138" spans="1:13" s="39" customFormat="1" ht="17.649999999999999" customHeight="1" x14ac:dyDescent="0.25">
      <c r="A138" s="279">
        <v>147</v>
      </c>
      <c r="B138" s="279" t="s">
        <v>185</v>
      </c>
      <c r="C138" s="304" t="s">
        <v>258</v>
      </c>
      <c r="D138" s="159">
        <v>2975.6496000000002</v>
      </c>
      <c r="E138" s="159">
        <v>2975.6496000000002</v>
      </c>
      <c r="F138" s="312">
        <f t="shared" si="4"/>
        <v>0</v>
      </c>
      <c r="G138" s="159">
        <v>2975.6496000000002</v>
      </c>
      <c r="H138" s="159">
        <f t="shared" si="5"/>
        <v>9.7043084679171438E-13</v>
      </c>
      <c r="I138" s="159">
        <f t="shared" si="3"/>
        <v>3.2612403247738387E-14</v>
      </c>
      <c r="J138" s="314"/>
      <c r="K138" s="159">
        <v>0</v>
      </c>
      <c r="L138" s="159">
        <v>9.7043084679171438E-13</v>
      </c>
      <c r="M138" s="49"/>
    </row>
    <row r="139" spans="1:13" s="39" customFormat="1" ht="17.649999999999999" customHeight="1" x14ac:dyDescent="0.25">
      <c r="A139" s="279">
        <v>148</v>
      </c>
      <c r="B139" s="279" t="s">
        <v>259</v>
      </c>
      <c r="C139" s="304" t="s">
        <v>260</v>
      </c>
      <c r="D139" s="159">
        <v>471.58398742399999</v>
      </c>
      <c r="E139" s="159">
        <v>471.5839872582514</v>
      </c>
      <c r="F139" s="312">
        <f t="shared" si="4"/>
        <v>-3.5147209587194084E-8</v>
      </c>
      <c r="G139" s="159">
        <v>471.58398742399999</v>
      </c>
      <c r="H139" s="159">
        <f t="shared" si="5"/>
        <v>6.0651927924482149E-14</v>
      </c>
      <c r="I139" s="159">
        <f t="shared" si="3"/>
        <v>1.2861320478056776E-14</v>
      </c>
      <c r="J139" s="314"/>
      <c r="K139" s="159">
        <v>0</v>
      </c>
      <c r="L139" s="159">
        <v>6.0651927924482149E-14</v>
      </c>
      <c r="M139" s="49"/>
    </row>
    <row r="140" spans="1:13" s="39" customFormat="1" ht="17.649999999999999" customHeight="1" x14ac:dyDescent="0.25">
      <c r="A140" s="279">
        <v>149</v>
      </c>
      <c r="B140" s="279" t="s">
        <v>259</v>
      </c>
      <c r="C140" s="304" t="s">
        <v>261</v>
      </c>
      <c r="D140" s="159">
        <v>764.35215929599985</v>
      </c>
      <c r="E140" s="159">
        <v>764.35215946174696</v>
      </c>
      <c r="F140" s="312">
        <f t="shared" si="4"/>
        <v>2.1684655848730472E-8</v>
      </c>
      <c r="G140" s="159">
        <v>764.35215929599985</v>
      </c>
      <c r="H140" s="159">
        <f t="shared" si="5"/>
        <v>0</v>
      </c>
      <c r="I140" s="159">
        <f t="shared" si="3"/>
        <v>0</v>
      </c>
      <c r="J140" s="314"/>
      <c r="K140" s="159">
        <v>0</v>
      </c>
      <c r="L140" s="159">
        <v>0</v>
      </c>
      <c r="M140" s="49"/>
    </row>
    <row r="141" spans="1:13" s="39" customFormat="1" ht="17.649999999999999" customHeight="1" x14ac:dyDescent="0.25">
      <c r="A141" s="279">
        <v>150</v>
      </c>
      <c r="B141" s="279" t="s">
        <v>259</v>
      </c>
      <c r="C141" s="304" t="s">
        <v>262</v>
      </c>
      <c r="D141" s="159">
        <v>809.33807433599998</v>
      </c>
      <c r="E141" s="159">
        <v>809.33807450174697</v>
      </c>
      <c r="F141" s="312">
        <f t="shared" si="4"/>
        <v>2.0479333784351184E-8</v>
      </c>
      <c r="G141" s="159">
        <v>809.33807433599998</v>
      </c>
      <c r="H141" s="159">
        <f t="shared" si="5"/>
        <v>3.2244956040582338</v>
      </c>
      <c r="I141" s="159">
        <f t="shared" si="3"/>
        <v>0.39841145568782627</v>
      </c>
      <c r="J141" s="314"/>
      <c r="K141" s="159">
        <v>0</v>
      </c>
      <c r="L141" s="159">
        <v>3.2244956040582338</v>
      </c>
      <c r="M141" s="49"/>
    </row>
    <row r="142" spans="1:13" s="39" customFormat="1" ht="17.649999999999999" customHeight="1" x14ac:dyDescent="0.25">
      <c r="A142" s="279">
        <v>151</v>
      </c>
      <c r="B142" s="279" t="s">
        <v>133</v>
      </c>
      <c r="C142" s="304" t="s">
        <v>263</v>
      </c>
      <c r="D142" s="159">
        <v>264.70649908838948</v>
      </c>
      <c r="E142" s="159">
        <v>264.70649900349383</v>
      </c>
      <c r="F142" s="312">
        <f t="shared" si="4"/>
        <v>-3.2071611144601775E-8</v>
      </c>
      <c r="G142" s="159">
        <v>264.70649867199995</v>
      </c>
      <c r="H142" s="159">
        <f t="shared" si="5"/>
        <v>9.3188514386590473</v>
      </c>
      <c r="I142" s="159">
        <f t="shared" ref="I142:I205" si="6">+H142/E142*100</f>
        <v>3.5204467868150258</v>
      </c>
      <c r="J142" s="314"/>
      <c r="K142" s="159">
        <v>0</v>
      </c>
      <c r="L142" s="159">
        <v>9.3188514386590473</v>
      </c>
      <c r="M142" s="49"/>
    </row>
    <row r="143" spans="1:13" s="39" customFormat="1" ht="17.649999999999999" customHeight="1" x14ac:dyDescent="0.25">
      <c r="A143" s="279">
        <v>152</v>
      </c>
      <c r="B143" s="279" t="s">
        <v>133</v>
      </c>
      <c r="C143" s="304" t="s">
        <v>264</v>
      </c>
      <c r="D143" s="159">
        <v>1036.1158983999999</v>
      </c>
      <c r="E143" s="159">
        <v>1036.1158983999999</v>
      </c>
      <c r="F143" s="312">
        <f t="shared" si="4"/>
        <v>0</v>
      </c>
      <c r="G143" s="159">
        <v>1036.1158983999999</v>
      </c>
      <c r="H143" s="159">
        <f t="shared" si="5"/>
        <v>41.6751848872061</v>
      </c>
      <c r="I143" s="159">
        <f t="shared" si="6"/>
        <v>4.0222512704961026</v>
      </c>
      <c r="J143" s="314"/>
      <c r="K143" s="159">
        <v>0</v>
      </c>
      <c r="L143" s="159">
        <v>41.6751848872061</v>
      </c>
      <c r="M143" s="49"/>
    </row>
    <row r="144" spans="1:13" s="39" customFormat="1" ht="17.649999999999999" customHeight="1" x14ac:dyDescent="0.25">
      <c r="A144" s="279">
        <v>156</v>
      </c>
      <c r="B144" s="279" t="s">
        <v>198</v>
      </c>
      <c r="C144" s="304" t="s">
        <v>265</v>
      </c>
      <c r="D144" s="159">
        <v>288.50018936038941</v>
      </c>
      <c r="E144" s="159">
        <v>288.50018877825136</v>
      </c>
      <c r="F144" s="312">
        <f t="shared" ref="F144:F207" si="7">E144/D144*100-100</f>
        <v>-2.0178082138500031E-7</v>
      </c>
      <c r="G144" s="159">
        <v>288.500188944</v>
      </c>
      <c r="H144" s="159">
        <f t="shared" ref="H144:H207" si="8">+K144+L144</f>
        <v>2.6785991658614625</v>
      </c>
      <c r="I144" s="159">
        <f t="shared" si="6"/>
        <v>0.92845664233526803</v>
      </c>
      <c r="J144" s="314"/>
      <c r="K144" s="159">
        <v>0</v>
      </c>
      <c r="L144" s="159">
        <v>2.6785991658614625</v>
      </c>
      <c r="M144" s="49"/>
    </row>
    <row r="145" spans="1:13" s="39" customFormat="1" ht="17.649999999999999" customHeight="1" x14ac:dyDescent="0.25">
      <c r="A145" s="279">
        <v>157</v>
      </c>
      <c r="B145" s="279" t="s">
        <v>198</v>
      </c>
      <c r="C145" s="304" t="s">
        <v>266</v>
      </c>
      <c r="D145" s="159">
        <v>2597.7494251043863</v>
      </c>
      <c r="E145" s="159">
        <v>2597.7494243564956</v>
      </c>
      <c r="F145" s="312">
        <f t="shared" si="7"/>
        <v>-2.8789941097784322E-8</v>
      </c>
      <c r="G145" s="159">
        <v>2597.7494246880001</v>
      </c>
      <c r="H145" s="159">
        <f t="shared" si="8"/>
        <v>49.30112476180004</v>
      </c>
      <c r="I145" s="159">
        <f t="shared" si="6"/>
        <v>1.8978398878487952</v>
      </c>
      <c r="J145" s="314"/>
      <c r="K145" s="159">
        <v>0</v>
      </c>
      <c r="L145" s="159">
        <v>49.30112476180004</v>
      </c>
      <c r="M145" s="49"/>
    </row>
    <row r="146" spans="1:13" s="39" customFormat="1" ht="17.649999999999999" customHeight="1" x14ac:dyDescent="0.25">
      <c r="A146" s="279">
        <v>158</v>
      </c>
      <c r="B146" s="279" t="s">
        <v>198</v>
      </c>
      <c r="C146" s="304" t="s">
        <v>267</v>
      </c>
      <c r="D146" s="159">
        <v>225.09432000000001</v>
      </c>
      <c r="E146" s="159">
        <v>225.09432000000001</v>
      </c>
      <c r="F146" s="312">
        <f t="shared" si="7"/>
        <v>0</v>
      </c>
      <c r="G146" s="159">
        <v>225.09432000000001</v>
      </c>
      <c r="H146" s="159">
        <f t="shared" si="8"/>
        <v>6.0651927924482149E-14</v>
      </c>
      <c r="I146" s="159">
        <f t="shared" si="6"/>
        <v>2.694511701782708E-14</v>
      </c>
      <c r="J146" s="314"/>
      <c r="K146" s="159">
        <v>0</v>
      </c>
      <c r="L146" s="159">
        <v>6.0651927924482149E-14</v>
      </c>
      <c r="M146" s="49"/>
    </row>
    <row r="147" spans="1:13" s="39" customFormat="1" ht="17.649999999999999" customHeight="1" x14ac:dyDescent="0.25">
      <c r="A147" s="279">
        <v>159</v>
      </c>
      <c r="B147" s="279" t="s">
        <v>198</v>
      </c>
      <c r="C147" s="304" t="s">
        <v>268</v>
      </c>
      <c r="D147" s="159">
        <v>76.759997488390169</v>
      </c>
      <c r="E147" s="159">
        <v>76.759997403495049</v>
      </c>
      <c r="F147" s="312">
        <f t="shared" si="7"/>
        <v>-1.105981368709763E-7</v>
      </c>
      <c r="G147" s="159">
        <v>76.75999707199999</v>
      </c>
      <c r="H147" s="159">
        <f t="shared" si="8"/>
        <v>0</v>
      </c>
      <c r="I147" s="159">
        <f t="shared" si="6"/>
        <v>0</v>
      </c>
      <c r="J147" s="314"/>
      <c r="K147" s="159">
        <v>0</v>
      </c>
      <c r="L147" s="159">
        <v>0</v>
      </c>
      <c r="M147" s="49"/>
    </row>
    <row r="148" spans="1:13" s="39" customFormat="1" ht="17.649999999999999" customHeight="1" x14ac:dyDescent="0.25">
      <c r="A148" s="279">
        <v>160</v>
      </c>
      <c r="B148" s="279" t="s">
        <v>198</v>
      </c>
      <c r="C148" s="304" t="s">
        <v>269</v>
      </c>
      <c r="D148" s="159">
        <v>18.523119999999999</v>
      </c>
      <c r="E148" s="159">
        <v>18.523119999999999</v>
      </c>
      <c r="F148" s="312">
        <f t="shared" si="7"/>
        <v>0</v>
      </c>
      <c r="G148" s="159">
        <v>18.523119999999999</v>
      </c>
      <c r="H148" s="159">
        <f t="shared" si="8"/>
        <v>0</v>
      </c>
      <c r="I148" s="159">
        <f t="shared" si="6"/>
        <v>0</v>
      </c>
      <c r="J148" s="314"/>
      <c r="K148" s="159">
        <v>0</v>
      </c>
      <c r="L148" s="159">
        <v>0</v>
      </c>
      <c r="M148" s="49"/>
    </row>
    <row r="149" spans="1:13" s="39" customFormat="1" ht="17.649999999999999" customHeight="1" x14ac:dyDescent="0.25">
      <c r="A149" s="279">
        <v>161</v>
      </c>
      <c r="B149" s="279" t="s">
        <v>206</v>
      </c>
      <c r="C149" s="304" t="s">
        <v>270</v>
      </c>
      <c r="D149" s="159">
        <v>72.129199999999997</v>
      </c>
      <c r="E149" s="159">
        <v>72.129199999999997</v>
      </c>
      <c r="F149" s="312">
        <f t="shared" si="7"/>
        <v>0</v>
      </c>
      <c r="G149" s="159">
        <v>72.129199999999997</v>
      </c>
      <c r="H149" s="159">
        <f t="shared" si="8"/>
        <v>-1.5162981981120537E-14</v>
      </c>
      <c r="I149" s="159">
        <f t="shared" si="6"/>
        <v>-2.1021974430772195E-14</v>
      </c>
      <c r="J149" s="314"/>
      <c r="K149" s="159">
        <v>0</v>
      </c>
      <c r="L149" s="159">
        <v>-1.5162981981120537E-14</v>
      </c>
      <c r="M149" s="49"/>
    </row>
    <row r="150" spans="1:13" s="39" customFormat="1" ht="17.649999999999999" customHeight="1" x14ac:dyDescent="0.25">
      <c r="A150" s="279">
        <v>162</v>
      </c>
      <c r="B150" s="279" t="s">
        <v>198</v>
      </c>
      <c r="C150" s="304" t="s">
        <v>271</v>
      </c>
      <c r="D150" s="159">
        <v>32.351439999999997</v>
      </c>
      <c r="E150" s="159">
        <v>32.351439999999997</v>
      </c>
      <c r="F150" s="312">
        <f t="shared" si="7"/>
        <v>0</v>
      </c>
      <c r="G150" s="159">
        <v>32.351439999999997</v>
      </c>
      <c r="H150" s="159">
        <f t="shared" si="8"/>
        <v>0</v>
      </c>
      <c r="I150" s="159">
        <f t="shared" si="6"/>
        <v>0</v>
      </c>
      <c r="J150" s="314"/>
      <c r="K150" s="159">
        <v>0</v>
      </c>
      <c r="L150" s="159">
        <v>0</v>
      </c>
      <c r="M150" s="49"/>
    </row>
    <row r="151" spans="1:13" s="39" customFormat="1" ht="17.649999999999999" customHeight="1" x14ac:dyDescent="0.25">
      <c r="A151" s="279">
        <v>163</v>
      </c>
      <c r="B151" s="279" t="s">
        <v>133</v>
      </c>
      <c r="C151" s="304" t="s">
        <v>272</v>
      </c>
      <c r="D151" s="159">
        <v>267.05873004799997</v>
      </c>
      <c r="E151" s="159">
        <v>267.05872971650444</v>
      </c>
      <c r="F151" s="312">
        <f t="shared" si="7"/>
        <v>-1.2412833427788428E-7</v>
      </c>
      <c r="G151" s="159">
        <v>267.05873004799997</v>
      </c>
      <c r="H151" s="159">
        <f t="shared" si="8"/>
        <v>0</v>
      </c>
      <c r="I151" s="159">
        <f t="shared" si="6"/>
        <v>0</v>
      </c>
      <c r="J151" s="314"/>
      <c r="K151" s="159">
        <v>0</v>
      </c>
      <c r="L151" s="159">
        <v>0</v>
      </c>
      <c r="M151" s="49"/>
    </row>
    <row r="152" spans="1:13" s="39" customFormat="1" ht="17.649999999999999" customHeight="1" x14ac:dyDescent="0.25">
      <c r="A152" s="279">
        <v>164</v>
      </c>
      <c r="B152" s="279" t="s">
        <v>133</v>
      </c>
      <c r="C152" s="304" t="s">
        <v>273</v>
      </c>
      <c r="D152" s="159">
        <v>666.49948428799996</v>
      </c>
      <c r="E152" s="159">
        <v>666.49948395650438</v>
      </c>
      <c r="F152" s="312">
        <f t="shared" si="7"/>
        <v>-4.9736812002265651E-8</v>
      </c>
      <c r="G152" s="159">
        <v>666.49948428799996</v>
      </c>
      <c r="H152" s="159">
        <f t="shared" si="8"/>
        <v>11.497766013606901</v>
      </c>
      <c r="I152" s="159">
        <f t="shared" si="6"/>
        <v>1.7250975117569998</v>
      </c>
      <c r="J152" s="314"/>
      <c r="K152" s="159">
        <v>0</v>
      </c>
      <c r="L152" s="159">
        <v>11.497766013606901</v>
      </c>
      <c r="M152" s="49"/>
    </row>
    <row r="153" spans="1:13" s="39" customFormat="1" ht="17.649999999999999" customHeight="1" x14ac:dyDescent="0.25">
      <c r="A153" s="279">
        <v>165</v>
      </c>
      <c r="B153" s="279" t="s">
        <v>612</v>
      </c>
      <c r="C153" s="304" t="s">
        <v>274</v>
      </c>
      <c r="D153" s="159">
        <v>99.518594911999998</v>
      </c>
      <c r="E153" s="159">
        <v>99.518595243495056</v>
      </c>
      <c r="F153" s="312">
        <f t="shared" si="7"/>
        <v>3.3309861180441658E-7</v>
      </c>
      <c r="G153" s="159">
        <v>99.518594911999998</v>
      </c>
      <c r="H153" s="159">
        <f t="shared" si="8"/>
        <v>-3.0325963962241074E-14</v>
      </c>
      <c r="I153" s="159">
        <f t="shared" si="6"/>
        <v>-3.0472660800769596E-14</v>
      </c>
      <c r="J153" s="314"/>
      <c r="K153" s="159">
        <v>0</v>
      </c>
      <c r="L153" s="159">
        <v>-3.0325963962241074E-14</v>
      </c>
      <c r="M153" s="49"/>
    </row>
    <row r="154" spans="1:13" s="39" customFormat="1" ht="17.649999999999999" customHeight="1" x14ac:dyDescent="0.25">
      <c r="A154" s="279">
        <v>166</v>
      </c>
      <c r="B154" s="279" t="s">
        <v>221</v>
      </c>
      <c r="C154" s="304" t="s">
        <v>275</v>
      </c>
      <c r="D154" s="159">
        <v>1035.6615616803895</v>
      </c>
      <c r="E154" s="159">
        <v>1035.6615610982512</v>
      </c>
      <c r="F154" s="312">
        <f t="shared" si="7"/>
        <v>-5.6209316312560986E-8</v>
      </c>
      <c r="G154" s="159">
        <v>1035.6615612640001</v>
      </c>
      <c r="H154" s="159">
        <f t="shared" si="8"/>
        <v>14.258305248269814</v>
      </c>
      <c r="I154" s="159">
        <f t="shared" si="6"/>
        <v>1.376734039752312</v>
      </c>
      <c r="J154" s="314"/>
      <c r="K154" s="159">
        <v>0</v>
      </c>
      <c r="L154" s="159">
        <v>14.258305248269814</v>
      </c>
      <c r="M154" s="49"/>
    </row>
    <row r="155" spans="1:13" s="39" customFormat="1" ht="17.649999999999999" customHeight="1" x14ac:dyDescent="0.25">
      <c r="A155" s="279">
        <v>167</v>
      </c>
      <c r="B155" s="279" t="s">
        <v>119</v>
      </c>
      <c r="C155" s="304" t="s">
        <v>276</v>
      </c>
      <c r="D155" s="159">
        <v>2460.9287150563864</v>
      </c>
      <c r="E155" s="159">
        <v>2460.9287146399997</v>
      </c>
      <c r="F155" s="312">
        <f t="shared" si="7"/>
        <v>-1.6919898371270392E-8</v>
      </c>
      <c r="G155" s="159">
        <v>2460.9287146399997</v>
      </c>
      <c r="H155" s="159">
        <f t="shared" si="8"/>
        <v>246.09287114904896</v>
      </c>
      <c r="I155" s="159">
        <f t="shared" si="6"/>
        <v>9.9999999872019441</v>
      </c>
      <c r="J155" s="314"/>
      <c r="K155" s="159">
        <v>0</v>
      </c>
      <c r="L155" s="159">
        <v>246.09287114904896</v>
      </c>
      <c r="M155" s="49"/>
    </row>
    <row r="156" spans="1:13" s="39" customFormat="1" ht="17.649999999999999" customHeight="1" x14ac:dyDescent="0.25">
      <c r="A156" s="279">
        <v>168</v>
      </c>
      <c r="B156" s="279" t="s">
        <v>221</v>
      </c>
      <c r="C156" s="304" t="s">
        <v>277</v>
      </c>
      <c r="D156" s="159">
        <v>559.31709785599992</v>
      </c>
      <c r="E156" s="159">
        <v>559.31709802174692</v>
      </c>
      <c r="F156" s="312">
        <f t="shared" si="7"/>
        <v>2.9633810072482447E-8</v>
      </c>
      <c r="G156" s="159">
        <v>559.31709785599992</v>
      </c>
      <c r="H156" s="159">
        <f t="shared" si="8"/>
        <v>-2.426077116979286E-13</v>
      </c>
      <c r="I156" s="159">
        <f t="shared" si="6"/>
        <v>-4.337570093172723E-14</v>
      </c>
      <c r="J156" s="314"/>
      <c r="K156" s="159">
        <v>0</v>
      </c>
      <c r="L156" s="159">
        <v>-2.426077116979286E-13</v>
      </c>
      <c r="M156" s="49"/>
    </row>
    <row r="157" spans="1:13" s="39" customFormat="1" ht="17.649999999999999" customHeight="1" x14ac:dyDescent="0.25">
      <c r="A157" s="279">
        <v>170</v>
      </c>
      <c r="B157" s="279" t="s">
        <v>129</v>
      </c>
      <c r="C157" s="304" t="s">
        <v>278</v>
      </c>
      <c r="D157" s="159">
        <v>1363.5457790883895</v>
      </c>
      <c r="E157" s="159">
        <v>1363.5457790034941</v>
      </c>
      <c r="F157" s="312">
        <f t="shared" si="7"/>
        <v>-6.2260738786790171E-9</v>
      </c>
      <c r="G157" s="159">
        <v>1363.5457786719999</v>
      </c>
      <c r="H157" s="159">
        <f t="shared" si="8"/>
        <v>228.46825242166628</v>
      </c>
      <c r="I157" s="159">
        <f t="shared" si="6"/>
        <v>16.755451554302443</v>
      </c>
      <c r="J157" s="314"/>
      <c r="K157" s="159">
        <v>0</v>
      </c>
      <c r="L157" s="159">
        <v>228.46825242166628</v>
      </c>
      <c r="M157" s="49"/>
    </row>
    <row r="158" spans="1:13" s="39" customFormat="1" ht="17.649999999999999" customHeight="1" x14ac:dyDescent="0.25">
      <c r="A158" s="279">
        <v>171</v>
      </c>
      <c r="B158" s="279" t="s">
        <v>119</v>
      </c>
      <c r="C158" s="304" t="s">
        <v>279</v>
      </c>
      <c r="D158" s="159">
        <v>9748.1309157760006</v>
      </c>
      <c r="E158" s="159">
        <v>9748.1309159417342</v>
      </c>
      <c r="F158" s="312">
        <f t="shared" si="7"/>
        <v>1.7001582364173373E-9</v>
      </c>
      <c r="G158" s="159">
        <v>8018.3501911039994</v>
      </c>
      <c r="H158" s="159">
        <f t="shared" si="8"/>
        <v>4816.5096314062539</v>
      </c>
      <c r="I158" s="159">
        <f t="shared" si="6"/>
        <v>49.409570644250493</v>
      </c>
      <c r="J158" s="314"/>
      <c r="K158" s="159">
        <v>1.7071999999999998E-5</v>
      </c>
      <c r="L158" s="159">
        <v>4816.5096143342535</v>
      </c>
      <c r="M158" s="49"/>
    </row>
    <row r="159" spans="1:13" s="39" customFormat="1" ht="17.649999999999999" customHeight="1" x14ac:dyDescent="0.25">
      <c r="A159" s="279">
        <v>176</v>
      </c>
      <c r="B159" s="279" t="s">
        <v>129</v>
      </c>
      <c r="C159" s="304" t="s">
        <v>280</v>
      </c>
      <c r="D159" s="159">
        <v>614.3545459683894</v>
      </c>
      <c r="E159" s="159">
        <v>614.35454588349387</v>
      </c>
      <c r="F159" s="312">
        <f t="shared" si="7"/>
        <v>-1.3818663546771859E-8</v>
      </c>
      <c r="G159" s="159">
        <v>614.35454555199999</v>
      </c>
      <c r="H159" s="159">
        <f t="shared" si="8"/>
        <v>27.562846525077394</v>
      </c>
      <c r="I159" s="159">
        <f t="shared" si="6"/>
        <v>4.4864723000364046</v>
      </c>
      <c r="J159" s="314"/>
      <c r="K159" s="159">
        <v>0</v>
      </c>
      <c r="L159" s="159">
        <v>27.562846525077394</v>
      </c>
      <c r="M159" s="49"/>
    </row>
    <row r="160" spans="1:13" s="39" customFormat="1" ht="17.649999999999999" customHeight="1" x14ac:dyDescent="0.25">
      <c r="A160" s="279">
        <v>177</v>
      </c>
      <c r="B160" s="279" t="s">
        <v>129</v>
      </c>
      <c r="C160" s="304" t="s">
        <v>281</v>
      </c>
      <c r="D160" s="159">
        <v>21.089195664390179</v>
      </c>
      <c r="E160" s="159">
        <v>21.089194916504781</v>
      </c>
      <c r="F160" s="312">
        <f t="shared" si="7"/>
        <v>-3.5462964547150477E-6</v>
      </c>
      <c r="G160" s="159">
        <v>21.089195247999999</v>
      </c>
      <c r="H160" s="159">
        <f t="shared" si="8"/>
        <v>0.81657360317889083</v>
      </c>
      <c r="I160" s="159">
        <f t="shared" si="6"/>
        <v>3.8719998862537222</v>
      </c>
      <c r="J160" s="314"/>
      <c r="K160" s="159">
        <v>0</v>
      </c>
      <c r="L160" s="159">
        <v>0.81657360317889083</v>
      </c>
      <c r="M160" s="49"/>
    </row>
    <row r="161" spans="1:13" s="39" customFormat="1" ht="17.649999999999999" customHeight="1" x14ac:dyDescent="0.25">
      <c r="A161" s="279">
        <v>181</v>
      </c>
      <c r="B161" s="279" t="s">
        <v>198</v>
      </c>
      <c r="C161" s="304" t="s">
        <v>282</v>
      </c>
      <c r="D161" s="159">
        <v>11003.885742431999</v>
      </c>
      <c r="E161" s="159">
        <v>11003.885742763487</v>
      </c>
      <c r="F161" s="312">
        <f t="shared" si="7"/>
        <v>3.0124596150926664E-9</v>
      </c>
      <c r="G161" s="159">
        <v>11003.885742431999</v>
      </c>
      <c r="H161" s="159">
        <f t="shared" si="8"/>
        <v>2906.1132871654381</v>
      </c>
      <c r="I161" s="159">
        <f t="shared" si="6"/>
        <v>26.409882427910457</v>
      </c>
      <c r="J161" s="314"/>
      <c r="K161" s="159">
        <v>0</v>
      </c>
      <c r="L161" s="159">
        <v>2906.1132871654381</v>
      </c>
      <c r="M161" s="49"/>
    </row>
    <row r="162" spans="1:13" s="39" customFormat="1" ht="17.649999999999999" customHeight="1" x14ac:dyDescent="0.25">
      <c r="A162" s="279">
        <v>182</v>
      </c>
      <c r="B162" s="279" t="s">
        <v>198</v>
      </c>
      <c r="C162" s="304" t="s">
        <v>283</v>
      </c>
      <c r="D162" s="159">
        <v>545.45039999999995</v>
      </c>
      <c r="E162" s="159">
        <v>545.45039999999995</v>
      </c>
      <c r="F162" s="312">
        <f t="shared" si="7"/>
        <v>0</v>
      </c>
      <c r="G162" s="159">
        <v>545.45039999999995</v>
      </c>
      <c r="H162" s="159">
        <f t="shared" si="8"/>
        <v>-1.8195578377344643E-13</v>
      </c>
      <c r="I162" s="159">
        <f t="shared" si="6"/>
        <v>-3.3358813885450708E-14</v>
      </c>
      <c r="J162" s="314"/>
      <c r="K162" s="159">
        <v>0</v>
      </c>
      <c r="L162" s="159">
        <v>-1.8195578377344643E-13</v>
      </c>
      <c r="M162" s="49"/>
    </row>
    <row r="163" spans="1:13" s="39" customFormat="1" ht="17.649999999999999" customHeight="1" x14ac:dyDescent="0.25">
      <c r="A163" s="279">
        <v>183</v>
      </c>
      <c r="B163" s="279" t="s">
        <v>198</v>
      </c>
      <c r="C163" s="304" t="s">
        <v>284</v>
      </c>
      <c r="D163" s="159">
        <v>98.249359999999996</v>
      </c>
      <c r="E163" s="159">
        <v>98.249359999999996</v>
      </c>
      <c r="F163" s="312">
        <f t="shared" si="7"/>
        <v>0</v>
      </c>
      <c r="G163" s="159">
        <v>98.249359999999996</v>
      </c>
      <c r="H163" s="159">
        <f t="shared" si="8"/>
        <v>0</v>
      </c>
      <c r="I163" s="159">
        <f t="shared" si="6"/>
        <v>0</v>
      </c>
      <c r="J163" s="314"/>
      <c r="K163" s="159">
        <v>0</v>
      </c>
      <c r="L163" s="159">
        <v>0</v>
      </c>
      <c r="M163" s="49"/>
    </row>
    <row r="164" spans="1:13" s="39" customFormat="1" ht="17.649999999999999" customHeight="1" x14ac:dyDescent="0.25">
      <c r="A164" s="279">
        <v>185</v>
      </c>
      <c r="B164" s="279" t="s">
        <v>133</v>
      </c>
      <c r="C164" s="304" t="s">
        <v>285</v>
      </c>
      <c r="D164" s="159">
        <v>396.080404192</v>
      </c>
      <c r="E164" s="159">
        <v>396.08040452349383</v>
      </c>
      <c r="F164" s="312">
        <f t="shared" si="7"/>
        <v>8.3693564079112548E-8</v>
      </c>
      <c r="G164" s="159">
        <v>396.080404192</v>
      </c>
      <c r="H164" s="159">
        <f t="shared" si="8"/>
        <v>16.570770780581235</v>
      </c>
      <c r="I164" s="159">
        <f t="shared" si="6"/>
        <v>4.1836886125474368</v>
      </c>
      <c r="J164" s="314"/>
      <c r="K164" s="159">
        <v>0</v>
      </c>
      <c r="L164" s="159">
        <v>16.570770780581235</v>
      </c>
      <c r="M164" s="49"/>
    </row>
    <row r="165" spans="1:13" s="39" customFormat="1" ht="17.649999999999999" customHeight="1" x14ac:dyDescent="0.25">
      <c r="A165" s="279">
        <v>188</v>
      </c>
      <c r="B165" s="279" t="s">
        <v>133</v>
      </c>
      <c r="C165" s="304" t="s">
        <v>286</v>
      </c>
      <c r="D165" s="159">
        <v>4171.3405212159996</v>
      </c>
      <c r="E165" s="159">
        <v>4171.3405213817341</v>
      </c>
      <c r="F165" s="312">
        <f t="shared" si="7"/>
        <v>3.9731844481138978E-9</v>
      </c>
      <c r="G165" s="159">
        <v>3461.2416072959995</v>
      </c>
      <c r="H165" s="159">
        <f t="shared" si="8"/>
        <v>737.87924108082871</v>
      </c>
      <c r="I165" s="159">
        <f t="shared" si="6"/>
        <v>17.689259299224275</v>
      </c>
      <c r="J165" s="314"/>
      <c r="K165" s="159">
        <v>594.94888851199994</v>
      </c>
      <c r="L165" s="159">
        <v>142.93035256882874</v>
      </c>
      <c r="M165" s="49"/>
    </row>
    <row r="166" spans="1:13" s="39" customFormat="1" ht="17.649999999999999" customHeight="1" x14ac:dyDescent="0.25">
      <c r="A166" s="279">
        <v>189</v>
      </c>
      <c r="B166" s="279" t="s">
        <v>133</v>
      </c>
      <c r="C166" s="304" t="s">
        <v>287</v>
      </c>
      <c r="D166" s="159">
        <v>273.92012091238951</v>
      </c>
      <c r="E166" s="159">
        <v>273.92012066174692</v>
      </c>
      <c r="F166" s="312">
        <f t="shared" si="7"/>
        <v>-9.1502073473748169E-8</v>
      </c>
      <c r="G166" s="159">
        <v>273.92012049600004</v>
      </c>
      <c r="H166" s="159">
        <f t="shared" si="8"/>
        <v>42.897524855980393</v>
      </c>
      <c r="I166" s="159">
        <f t="shared" si="6"/>
        <v>15.660596509795219</v>
      </c>
      <c r="J166" s="314"/>
      <c r="K166" s="159">
        <v>0</v>
      </c>
      <c r="L166" s="159">
        <v>42.897524855980393</v>
      </c>
      <c r="M166" s="49"/>
    </row>
    <row r="167" spans="1:13" s="39" customFormat="1" ht="17.649999999999999" customHeight="1" x14ac:dyDescent="0.25">
      <c r="A167" s="279">
        <v>190</v>
      </c>
      <c r="B167" s="279" t="s">
        <v>239</v>
      </c>
      <c r="C167" s="304" t="s">
        <v>288</v>
      </c>
      <c r="D167" s="159">
        <v>841.33793356800004</v>
      </c>
      <c r="E167" s="159">
        <v>841.33793323650434</v>
      </c>
      <c r="F167" s="312">
        <f t="shared" si="7"/>
        <v>-3.9401015783369076E-8</v>
      </c>
      <c r="G167" s="159">
        <v>841.33793356800004</v>
      </c>
      <c r="H167" s="159">
        <f t="shared" si="8"/>
        <v>129.09883973178142</v>
      </c>
      <c r="I167" s="159">
        <f t="shared" si="6"/>
        <v>15.34446916415108</v>
      </c>
      <c r="J167" s="314"/>
      <c r="K167" s="159">
        <v>0</v>
      </c>
      <c r="L167" s="159">
        <v>129.09883973178142</v>
      </c>
      <c r="M167" s="49"/>
    </row>
    <row r="168" spans="1:13" s="39" customFormat="1" ht="17.649999999999999" customHeight="1" x14ac:dyDescent="0.25">
      <c r="A168" s="279">
        <v>191</v>
      </c>
      <c r="B168" s="279" t="s">
        <v>133</v>
      </c>
      <c r="C168" s="304" t="s">
        <v>289</v>
      </c>
      <c r="D168" s="159">
        <v>93.452093855999991</v>
      </c>
      <c r="E168" s="159">
        <v>93.452094021747428</v>
      </c>
      <c r="F168" s="312">
        <f t="shared" si="7"/>
        <v>1.7736086022068775E-7</v>
      </c>
      <c r="G168" s="159">
        <v>93.452093855999991</v>
      </c>
      <c r="H168" s="159">
        <f t="shared" si="8"/>
        <v>5.085751266315703</v>
      </c>
      <c r="I168" s="159">
        <f t="shared" si="6"/>
        <v>5.4420944972428202</v>
      </c>
      <c r="J168" s="314"/>
      <c r="K168" s="159">
        <v>0</v>
      </c>
      <c r="L168" s="159">
        <v>5.085751266315703</v>
      </c>
      <c r="M168" s="49"/>
    </row>
    <row r="169" spans="1:13" s="39" customFormat="1" ht="17.649999999999999" customHeight="1" x14ac:dyDescent="0.25">
      <c r="A169" s="279">
        <v>192</v>
      </c>
      <c r="B169" s="279" t="s">
        <v>239</v>
      </c>
      <c r="C169" s="304" t="s">
        <v>290</v>
      </c>
      <c r="D169" s="159">
        <v>659.95703336038946</v>
      </c>
      <c r="E169" s="159">
        <v>659.95703277825135</v>
      </c>
      <c r="F169" s="312">
        <f t="shared" si="7"/>
        <v>-8.8208480519824661E-8</v>
      </c>
      <c r="G169" s="159">
        <v>659.95703294399993</v>
      </c>
      <c r="H169" s="159">
        <f t="shared" si="8"/>
        <v>34.627109075693333</v>
      </c>
      <c r="I169" s="159">
        <f t="shared" si="6"/>
        <v>5.2468732592972005</v>
      </c>
      <c r="J169" s="314"/>
      <c r="K169" s="159">
        <v>0</v>
      </c>
      <c r="L169" s="159">
        <v>34.627109075693333</v>
      </c>
      <c r="M169" s="49"/>
    </row>
    <row r="170" spans="1:13" s="39" customFormat="1" ht="17.649999999999999" customHeight="1" x14ac:dyDescent="0.25">
      <c r="A170" s="279">
        <v>193</v>
      </c>
      <c r="B170" s="279" t="s">
        <v>239</v>
      </c>
      <c r="C170" s="304" t="s">
        <v>291</v>
      </c>
      <c r="D170" s="159">
        <v>64.986480063999991</v>
      </c>
      <c r="E170" s="159">
        <v>64.986479898252398</v>
      </c>
      <c r="F170" s="312">
        <f t="shared" si="7"/>
        <v>-2.5504934342279739E-7</v>
      </c>
      <c r="G170" s="159">
        <v>64.986480063999991</v>
      </c>
      <c r="H170" s="159">
        <f t="shared" si="8"/>
        <v>0</v>
      </c>
      <c r="I170" s="159">
        <f t="shared" si="6"/>
        <v>0</v>
      </c>
      <c r="J170" s="314"/>
      <c r="K170" s="159">
        <v>0</v>
      </c>
      <c r="L170" s="159">
        <v>0</v>
      </c>
      <c r="M170" s="49"/>
    </row>
    <row r="171" spans="1:13" s="39" customFormat="1" ht="17.649999999999999" customHeight="1" x14ac:dyDescent="0.25">
      <c r="A171" s="279">
        <v>194</v>
      </c>
      <c r="B171" s="279" t="s">
        <v>239</v>
      </c>
      <c r="C171" s="304" t="s">
        <v>292</v>
      </c>
      <c r="D171" s="159">
        <v>669.45944513638949</v>
      </c>
      <c r="E171" s="159">
        <v>669.45944471999996</v>
      </c>
      <c r="F171" s="312">
        <f t="shared" si="7"/>
        <v>-6.2197869965530117E-8</v>
      </c>
      <c r="G171" s="159">
        <v>669.45944471999996</v>
      </c>
      <c r="H171" s="159">
        <f t="shared" si="8"/>
        <v>23.614091043323356</v>
      </c>
      <c r="I171" s="159">
        <f t="shared" si="6"/>
        <v>3.5273370522391989</v>
      </c>
      <c r="J171" s="314"/>
      <c r="K171" s="159">
        <v>0</v>
      </c>
      <c r="L171" s="159">
        <v>23.614091043323356</v>
      </c>
      <c r="M171" s="49"/>
    </row>
    <row r="172" spans="1:13" s="39" customFormat="1" ht="17.649999999999999" customHeight="1" x14ac:dyDescent="0.25">
      <c r="A172" s="279">
        <v>195</v>
      </c>
      <c r="B172" s="279" t="s">
        <v>133</v>
      </c>
      <c r="C172" s="304" t="s">
        <v>293</v>
      </c>
      <c r="D172" s="159">
        <v>1651.7418303523896</v>
      </c>
      <c r="E172" s="159">
        <v>1651.7418301017469</v>
      </c>
      <c r="F172" s="312">
        <f t="shared" si="7"/>
        <v>-1.5174435930020991E-8</v>
      </c>
      <c r="G172" s="159">
        <v>1651.7418299359999</v>
      </c>
      <c r="H172" s="159">
        <f t="shared" si="8"/>
        <v>110.46602238679964</v>
      </c>
      <c r="I172" s="159">
        <f t="shared" si="6"/>
        <v>6.6878503876114204</v>
      </c>
      <c r="J172" s="314"/>
      <c r="K172" s="159">
        <v>0</v>
      </c>
      <c r="L172" s="159">
        <v>110.46602238679964</v>
      </c>
      <c r="M172" s="49"/>
    </row>
    <row r="173" spans="1:13" s="39" customFormat="1" ht="17.649999999999999" customHeight="1" x14ac:dyDescent="0.25">
      <c r="A173" s="279">
        <v>197</v>
      </c>
      <c r="B173" s="279" t="s">
        <v>239</v>
      </c>
      <c r="C173" s="304" t="s">
        <v>294</v>
      </c>
      <c r="D173" s="159">
        <v>271.70931356799997</v>
      </c>
      <c r="E173" s="159">
        <v>271.70931323650444</v>
      </c>
      <c r="F173" s="312">
        <f t="shared" si="7"/>
        <v>-1.22003740443688E-7</v>
      </c>
      <c r="G173" s="159">
        <v>271.70931356799997</v>
      </c>
      <c r="H173" s="159">
        <f t="shared" si="8"/>
        <v>23.521069133240683</v>
      </c>
      <c r="I173" s="159">
        <f t="shared" si="6"/>
        <v>8.6567033176250359</v>
      </c>
      <c r="J173" s="314"/>
      <c r="K173" s="159">
        <v>0</v>
      </c>
      <c r="L173" s="159">
        <v>23.521069133240683</v>
      </c>
      <c r="M173" s="49"/>
    </row>
    <row r="174" spans="1:13" s="39" customFormat="1" ht="17.649999999999999" customHeight="1" x14ac:dyDescent="0.25">
      <c r="A174" s="279">
        <v>198</v>
      </c>
      <c r="B174" s="279" t="s">
        <v>133</v>
      </c>
      <c r="C174" s="304" t="s">
        <v>295</v>
      </c>
      <c r="D174" s="159">
        <v>342.76963564800002</v>
      </c>
      <c r="E174" s="159">
        <v>342.76963531650443</v>
      </c>
      <c r="F174" s="312">
        <f t="shared" si="7"/>
        <v>-9.6710891739348881E-8</v>
      </c>
      <c r="G174" s="159">
        <v>342.76963564800002</v>
      </c>
      <c r="H174" s="159">
        <f t="shared" si="8"/>
        <v>31.623812504576321</v>
      </c>
      <c r="I174" s="159">
        <f t="shared" si="6"/>
        <v>9.2259667270047796</v>
      </c>
      <c r="J174" s="314"/>
      <c r="K174" s="159">
        <v>0</v>
      </c>
      <c r="L174" s="159">
        <v>31.623812504576321</v>
      </c>
      <c r="M174" s="49"/>
    </row>
    <row r="175" spans="1:13" s="39" customFormat="1" ht="17.649999999999999" customHeight="1" x14ac:dyDescent="0.25">
      <c r="A175" s="279">
        <v>199</v>
      </c>
      <c r="B175" s="279" t="s">
        <v>133</v>
      </c>
      <c r="C175" s="304" t="s">
        <v>296</v>
      </c>
      <c r="D175" s="159">
        <v>264.58358068838947</v>
      </c>
      <c r="E175" s="159">
        <v>264.58358060349383</v>
      </c>
      <c r="F175" s="312">
        <f t="shared" si="7"/>
        <v>-3.2086518331198022E-8</v>
      </c>
      <c r="G175" s="159">
        <v>264.583597344</v>
      </c>
      <c r="H175" s="159">
        <f t="shared" si="8"/>
        <v>17.015821376581876</v>
      </c>
      <c r="I175" s="159">
        <f t="shared" si="6"/>
        <v>6.4311705729320616</v>
      </c>
      <c r="J175" s="314"/>
      <c r="K175" s="159">
        <v>0</v>
      </c>
      <c r="L175" s="159">
        <v>17.015821376581876</v>
      </c>
      <c r="M175" s="49"/>
    </row>
    <row r="176" spans="1:13" s="39" customFormat="1" ht="17.649999999999999" customHeight="1" x14ac:dyDescent="0.25">
      <c r="A176" s="279">
        <v>200</v>
      </c>
      <c r="B176" s="279" t="s">
        <v>221</v>
      </c>
      <c r="C176" s="304" t="s">
        <v>297</v>
      </c>
      <c r="D176" s="159">
        <v>1191.5060793443897</v>
      </c>
      <c r="E176" s="159">
        <v>1191.5060785965045</v>
      </c>
      <c r="F176" s="312">
        <f t="shared" si="7"/>
        <v>-6.2768052089268167E-8</v>
      </c>
      <c r="G176" s="159">
        <v>1191.5060789279999</v>
      </c>
      <c r="H176" s="159">
        <f t="shared" si="8"/>
        <v>102.58731636309253</v>
      </c>
      <c r="I176" s="159">
        <f t="shared" si="6"/>
        <v>8.6098861101851778</v>
      </c>
      <c r="J176" s="314"/>
      <c r="K176" s="159">
        <v>0</v>
      </c>
      <c r="L176" s="159">
        <v>102.58731636309253</v>
      </c>
      <c r="M176" s="49"/>
    </row>
    <row r="177" spans="1:13" s="39" customFormat="1" ht="17.649999999999999" customHeight="1" x14ac:dyDescent="0.25">
      <c r="A177" s="279">
        <v>201</v>
      </c>
      <c r="B177" s="279" t="s">
        <v>221</v>
      </c>
      <c r="C177" s="304" t="s">
        <v>298</v>
      </c>
      <c r="D177" s="159">
        <v>1509.7437290083897</v>
      </c>
      <c r="E177" s="159">
        <v>1509.743728923494</v>
      </c>
      <c r="F177" s="312">
        <f t="shared" si="7"/>
        <v>-5.6231783673865721E-9</v>
      </c>
      <c r="G177" s="159">
        <v>1509.7437285919998</v>
      </c>
      <c r="H177" s="159">
        <f t="shared" si="8"/>
        <v>353.88656210719114</v>
      </c>
      <c r="I177" s="159">
        <f t="shared" si="6"/>
        <v>23.440174337370888</v>
      </c>
      <c r="J177" s="314"/>
      <c r="K177" s="159">
        <v>0</v>
      </c>
      <c r="L177" s="159">
        <v>353.88656210719114</v>
      </c>
      <c r="M177" s="49"/>
    </row>
    <row r="178" spans="1:13" s="39" customFormat="1" ht="17.649999999999999" customHeight="1" x14ac:dyDescent="0.25">
      <c r="A178" s="279">
        <v>202</v>
      </c>
      <c r="B178" s="279" t="s">
        <v>221</v>
      </c>
      <c r="C178" s="304" t="s">
        <v>299</v>
      </c>
      <c r="D178" s="159">
        <v>2237.5785730083862</v>
      </c>
      <c r="E178" s="159">
        <v>2237.5785729234867</v>
      </c>
      <c r="F178" s="312">
        <f t="shared" si="7"/>
        <v>-3.7942555763947894E-9</v>
      </c>
      <c r="G178" s="159">
        <v>2237.578572592</v>
      </c>
      <c r="H178" s="159">
        <f t="shared" si="8"/>
        <v>205.83887918635045</v>
      </c>
      <c r="I178" s="159">
        <f t="shared" si="6"/>
        <v>9.1991799384016115</v>
      </c>
      <c r="J178" s="314"/>
      <c r="K178" s="159">
        <v>0</v>
      </c>
      <c r="L178" s="159">
        <v>205.83887918635045</v>
      </c>
      <c r="M178" s="49"/>
    </row>
    <row r="179" spans="1:13" s="39" customFormat="1" ht="17.649999999999999" customHeight="1" x14ac:dyDescent="0.25">
      <c r="A179" s="279">
        <v>203</v>
      </c>
      <c r="B179" s="279" t="s">
        <v>221</v>
      </c>
      <c r="C179" s="304" t="s">
        <v>300</v>
      </c>
      <c r="D179" s="159">
        <v>629.44324009599995</v>
      </c>
      <c r="E179" s="159">
        <v>629.44324026174695</v>
      </c>
      <c r="F179" s="312">
        <f t="shared" si="7"/>
        <v>2.6332315883337287E-8</v>
      </c>
      <c r="G179" s="159">
        <v>629.44324009599995</v>
      </c>
      <c r="H179" s="159">
        <f t="shared" si="8"/>
        <v>23.207175485072582</v>
      </c>
      <c r="I179" s="159">
        <f t="shared" si="6"/>
        <v>3.6869369628025774</v>
      </c>
      <c r="J179" s="314"/>
      <c r="K179" s="159">
        <v>0</v>
      </c>
      <c r="L179" s="159">
        <v>23.207175485072582</v>
      </c>
      <c r="M179" s="49"/>
    </row>
    <row r="180" spans="1:13" s="39" customFormat="1" ht="17.649999999999999" customHeight="1" x14ac:dyDescent="0.25">
      <c r="A180" s="279">
        <v>204</v>
      </c>
      <c r="B180" s="279" t="s">
        <v>221</v>
      </c>
      <c r="C180" s="304" t="s">
        <v>301</v>
      </c>
      <c r="D180" s="159">
        <v>1817.8003548963859</v>
      </c>
      <c r="E180" s="159">
        <v>1817.8003544799999</v>
      </c>
      <c r="F180" s="312">
        <f t="shared" si="7"/>
        <v>-2.2906036178937939E-8</v>
      </c>
      <c r="G180" s="159">
        <v>1817.8003544799999</v>
      </c>
      <c r="H180" s="159">
        <f t="shared" si="8"/>
        <v>28.658476648403663</v>
      </c>
      <c r="I180" s="159">
        <f t="shared" si="6"/>
        <v>1.5765469831587589</v>
      </c>
      <c r="J180" s="314"/>
      <c r="K180" s="159">
        <v>0</v>
      </c>
      <c r="L180" s="159">
        <v>28.658476648403663</v>
      </c>
      <c r="M180" s="49"/>
    </row>
    <row r="181" spans="1:13" s="39" customFormat="1" ht="17.649999999999999" customHeight="1" x14ac:dyDescent="0.25">
      <c r="A181" s="279">
        <v>205</v>
      </c>
      <c r="B181" s="279" t="s">
        <v>182</v>
      </c>
      <c r="C181" s="304" t="s">
        <v>302</v>
      </c>
      <c r="D181" s="159">
        <v>1988.9569025919998</v>
      </c>
      <c r="E181" s="159">
        <v>1988.956902923487</v>
      </c>
      <c r="F181" s="312">
        <f t="shared" si="7"/>
        <v>1.6666376723151188E-8</v>
      </c>
      <c r="G181" s="159">
        <v>1988.9569025919998</v>
      </c>
      <c r="H181" s="159">
        <f t="shared" si="8"/>
        <v>48.07718328507778</v>
      </c>
      <c r="I181" s="159">
        <f t="shared" si="6"/>
        <v>2.417205883868629</v>
      </c>
      <c r="J181" s="314"/>
      <c r="K181" s="159">
        <v>0</v>
      </c>
      <c r="L181" s="159">
        <v>48.07718328507778</v>
      </c>
      <c r="M181" s="49"/>
    </row>
    <row r="182" spans="1:13" s="39" customFormat="1" ht="17.649999999999999" customHeight="1" x14ac:dyDescent="0.25">
      <c r="A182" s="279">
        <v>206</v>
      </c>
      <c r="B182" s="279" t="s">
        <v>133</v>
      </c>
      <c r="C182" s="304" t="s">
        <v>303</v>
      </c>
      <c r="D182" s="159">
        <v>719.37940718438938</v>
      </c>
      <c r="E182" s="159">
        <v>719.37940643650438</v>
      </c>
      <c r="F182" s="312">
        <f t="shared" si="7"/>
        <v>-1.0396252037025988E-7</v>
      </c>
      <c r="G182" s="159">
        <v>719.37940676799997</v>
      </c>
      <c r="H182" s="159">
        <f t="shared" si="8"/>
        <v>-1.213038558489643E-13</v>
      </c>
      <c r="I182" s="159">
        <f t="shared" si="6"/>
        <v>-1.6862291964938409E-14</v>
      </c>
      <c r="J182" s="314"/>
      <c r="K182" s="159">
        <v>0</v>
      </c>
      <c r="L182" s="159">
        <v>-1.213038558489643E-13</v>
      </c>
      <c r="M182" s="49"/>
    </row>
    <row r="183" spans="1:13" s="39" customFormat="1" ht="17.649999999999999" customHeight="1" x14ac:dyDescent="0.25">
      <c r="A183" s="279">
        <v>207</v>
      </c>
      <c r="B183" s="279" t="s">
        <v>133</v>
      </c>
      <c r="C183" s="304" t="s">
        <v>304</v>
      </c>
      <c r="D183" s="159">
        <v>818.38480028800006</v>
      </c>
      <c r="E183" s="159">
        <v>818.38479995650437</v>
      </c>
      <c r="F183" s="312">
        <f t="shared" si="7"/>
        <v>-4.0506080267732614E-8</v>
      </c>
      <c r="G183" s="159">
        <v>818.38480028800006</v>
      </c>
      <c r="H183" s="159">
        <f t="shared" si="8"/>
        <v>24.227002850295275</v>
      </c>
      <c r="I183" s="159">
        <f t="shared" si="6"/>
        <v>2.9603436979258282</v>
      </c>
      <c r="J183" s="314"/>
      <c r="K183" s="159">
        <v>0</v>
      </c>
      <c r="L183" s="159">
        <v>24.227002850295275</v>
      </c>
      <c r="M183" s="49"/>
    </row>
    <row r="184" spans="1:13" s="39" customFormat="1" ht="17.649999999999999" customHeight="1" x14ac:dyDescent="0.25">
      <c r="A184" s="279">
        <v>208</v>
      </c>
      <c r="B184" s="279" t="s">
        <v>133</v>
      </c>
      <c r="C184" s="304" t="s">
        <v>305</v>
      </c>
      <c r="D184" s="159">
        <v>160.31948193639013</v>
      </c>
      <c r="E184" s="159">
        <v>160.31948151999998</v>
      </c>
      <c r="F184" s="312">
        <f t="shared" si="7"/>
        <v>-2.597252262148686E-7</v>
      </c>
      <c r="G184" s="159">
        <v>160.31948151999998</v>
      </c>
      <c r="H184" s="159">
        <f t="shared" si="8"/>
        <v>16.031946515304917</v>
      </c>
      <c r="I184" s="159">
        <f t="shared" si="6"/>
        <v>9.999998979104058</v>
      </c>
      <c r="J184" s="314"/>
      <c r="K184" s="159">
        <v>0</v>
      </c>
      <c r="L184" s="159">
        <v>16.031946515304917</v>
      </c>
      <c r="M184" s="49"/>
    </row>
    <row r="185" spans="1:13" s="39" customFormat="1" ht="17.649999999999999" customHeight="1" x14ac:dyDescent="0.25">
      <c r="A185" s="279">
        <v>209</v>
      </c>
      <c r="B185" s="279" t="s">
        <v>239</v>
      </c>
      <c r="C185" s="304" t="s">
        <v>909</v>
      </c>
      <c r="D185" s="159">
        <v>2270.422352</v>
      </c>
      <c r="E185" s="159">
        <v>2270.422352</v>
      </c>
      <c r="F185" s="312">
        <f t="shared" si="7"/>
        <v>0</v>
      </c>
      <c r="G185" s="159">
        <v>1071.2678702700516</v>
      </c>
      <c r="H185" s="159">
        <f t="shared" si="8"/>
        <v>1061.5452698013742</v>
      </c>
      <c r="I185" s="159">
        <f t="shared" si="6"/>
        <v>46.75540957682459</v>
      </c>
      <c r="J185" s="314"/>
      <c r="K185" s="159">
        <v>902.54830916799995</v>
      </c>
      <c r="L185" s="159">
        <v>158.99696063337416</v>
      </c>
      <c r="M185" s="49"/>
    </row>
    <row r="186" spans="1:13" s="39" customFormat="1" ht="17.649999999999999" customHeight="1" x14ac:dyDescent="0.25">
      <c r="A186" s="279">
        <v>210</v>
      </c>
      <c r="B186" s="279" t="s">
        <v>221</v>
      </c>
      <c r="C186" s="304" t="s">
        <v>307</v>
      </c>
      <c r="D186" s="159">
        <v>2359.5464381923862</v>
      </c>
      <c r="E186" s="159">
        <v>2359.5464379417349</v>
      </c>
      <c r="F186" s="312">
        <f t="shared" si="7"/>
        <v>-1.0622855484143656E-8</v>
      </c>
      <c r="G186" s="159">
        <v>2359.5464377759995</v>
      </c>
      <c r="H186" s="159">
        <f t="shared" si="8"/>
        <v>73.819561298074746</v>
      </c>
      <c r="I186" s="159">
        <f t="shared" si="6"/>
        <v>3.1285487800133556</v>
      </c>
      <c r="J186" s="314"/>
      <c r="K186" s="159">
        <v>0</v>
      </c>
      <c r="L186" s="159">
        <v>73.819561298074746</v>
      </c>
      <c r="M186" s="49"/>
    </row>
    <row r="187" spans="1:13" s="39" customFormat="1" ht="17.649999999999999" customHeight="1" x14ac:dyDescent="0.25">
      <c r="A187" s="279">
        <v>211</v>
      </c>
      <c r="B187" s="279" t="s">
        <v>243</v>
      </c>
      <c r="C187" s="304" t="s">
        <v>308</v>
      </c>
      <c r="D187" s="159">
        <v>3113.620279968</v>
      </c>
      <c r="E187" s="159">
        <v>3113.6202796364955</v>
      </c>
      <c r="F187" s="312">
        <f t="shared" si="7"/>
        <v>-1.0646914461176493E-8</v>
      </c>
      <c r="G187" s="159">
        <v>3113.620279968</v>
      </c>
      <c r="H187" s="159">
        <f t="shared" si="8"/>
        <v>149.95403446805534</v>
      </c>
      <c r="I187" s="159">
        <f t="shared" si="6"/>
        <v>4.816066861099773</v>
      </c>
      <c r="J187" s="314"/>
      <c r="K187" s="159">
        <v>0</v>
      </c>
      <c r="L187" s="159">
        <v>149.95403446805534</v>
      </c>
      <c r="M187" s="49"/>
    </row>
    <row r="188" spans="1:13" s="39" customFormat="1" ht="17.649999999999999" customHeight="1" x14ac:dyDescent="0.25">
      <c r="A188" s="279">
        <v>212</v>
      </c>
      <c r="B188" s="279" t="s">
        <v>133</v>
      </c>
      <c r="C188" s="304" t="s">
        <v>309</v>
      </c>
      <c r="D188" s="159">
        <v>585.34766400000001</v>
      </c>
      <c r="E188" s="159">
        <v>626.46612213825131</v>
      </c>
      <c r="F188" s="312">
        <f t="shared" si="7"/>
        <v>7.0246215483745971</v>
      </c>
      <c r="G188" s="159">
        <v>626.46612230400001</v>
      </c>
      <c r="H188" s="159">
        <f t="shared" si="8"/>
        <v>-1.213038558489643E-13</v>
      </c>
      <c r="I188" s="159">
        <f t="shared" si="6"/>
        <v>-1.9363194842034E-14</v>
      </c>
      <c r="J188" s="314"/>
      <c r="K188" s="159">
        <v>0</v>
      </c>
      <c r="L188" s="159">
        <v>-1.213038558489643E-13</v>
      </c>
      <c r="M188" s="49"/>
    </row>
    <row r="189" spans="1:13" s="39" customFormat="1" ht="17.649999999999999" customHeight="1" x14ac:dyDescent="0.25">
      <c r="A189" s="279">
        <v>213</v>
      </c>
      <c r="B189" s="279" t="s">
        <v>133</v>
      </c>
      <c r="C189" s="304" t="s">
        <v>310</v>
      </c>
      <c r="D189" s="159">
        <v>1037.0448883519998</v>
      </c>
      <c r="E189" s="159">
        <v>1037.0448886834938</v>
      </c>
      <c r="F189" s="312">
        <f t="shared" si="7"/>
        <v>3.1965257107913203E-8</v>
      </c>
      <c r="G189" s="159">
        <v>1037.0448883519998</v>
      </c>
      <c r="H189" s="159">
        <f t="shared" si="8"/>
        <v>343.89479806762427</v>
      </c>
      <c r="I189" s="159">
        <f t="shared" si="6"/>
        <v>33.161033029552975</v>
      </c>
      <c r="J189" s="314"/>
      <c r="K189" s="159">
        <v>0</v>
      </c>
      <c r="L189" s="159">
        <v>343.89479806762427</v>
      </c>
      <c r="M189" s="49"/>
    </row>
    <row r="190" spans="1:13" s="39" customFormat="1" ht="17.649999999999999" customHeight="1" x14ac:dyDescent="0.25">
      <c r="A190" s="279">
        <v>214</v>
      </c>
      <c r="B190" s="279" t="s">
        <v>239</v>
      </c>
      <c r="C190" s="304" t="s">
        <v>910</v>
      </c>
      <c r="D190" s="159">
        <v>4115.564112</v>
      </c>
      <c r="E190" s="159">
        <v>4115.564112</v>
      </c>
      <c r="F190" s="312">
        <f t="shared" si="7"/>
        <v>0</v>
      </c>
      <c r="G190" s="159">
        <v>2207.2017306825037</v>
      </c>
      <c r="H190" s="159">
        <f t="shared" si="8"/>
        <v>2191.0373739972956</v>
      </c>
      <c r="I190" s="159">
        <f t="shared" si="6"/>
        <v>53.23783846809129</v>
      </c>
      <c r="J190" s="314"/>
      <c r="K190" s="159">
        <v>1888.9986524639999</v>
      </c>
      <c r="L190" s="159">
        <v>302.0387215332957</v>
      </c>
      <c r="M190" s="49"/>
    </row>
    <row r="191" spans="1:13" s="39" customFormat="1" ht="17.649999999999999" customHeight="1" x14ac:dyDescent="0.25">
      <c r="A191" s="279">
        <v>215</v>
      </c>
      <c r="B191" s="279" t="s">
        <v>243</v>
      </c>
      <c r="C191" s="304" t="s">
        <v>312</v>
      </c>
      <c r="D191" s="159">
        <v>1060.3445665763893</v>
      </c>
      <c r="E191" s="159">
        <v>1060.3445661599999</v>
      </c>
      <c r="F191" s="312">
        <f t="shared" si="7"/>
        <v>-3.9269252738449723E-8</v>
      </c>
      <c r="G191" s="159">
        <v>1060.3445661599999</v>
      </c>
      <c r="H191" s="159">
        <f t="shared" si="8"/>
        <v>207.0961038285775</v>
      </c>
      <c r="I191" s="159">
        <f t="shared" si="6"/>
        <v>19.531019485351699</v>
      </c>
      <c r="J191" s="314"/>
      <c r="K191" s="159">
        <v>0</v>
      </c>
      <c r="L191" s="159">
        <v>207.0961038285775</v>
      </c>
      <c r="M191" s="49"/>
    </row>
    <row r="192" spans="1:13" s="39" customFormat="1" ht="17.649999999999999" customHeight="1" x14ac:dyDescent="0.25">
      <c r="A192" s="279">
        <v>216</v>
      </c>
      <c r="B192" s="279" t="s">
        <v>206</v>
      </c>
      <c r="C192" s="304" t="s">
        <v>313</v>
      </c>
      <c r="D192" s="159">
        <v>2570.3581689279999</v>
      </c>
      <c r="E192" s="159">
        <v>2570.3581685964959</v>
      </c>
      <c r="F192" s="312">
        <f t="shared" si="7"/>
        <v>-1.2897189094474015E-8</v>
      </c>
      <c r="G192" s="159">
        <v>2570.3581689279999</v>
      </c>
      <c r="H192" s="159">
        <f t="shared" si="8"/>
        <v>714.34005930310093</v>
      </c>
      <c r="I192" s="159">
        <f t="shared" si="6"/>
        <v>27.79145988409682</v>
      </c>
      <c r="J192" s="314"/>
      <c r="K192" s="159">
        <v>0</v>
      </c>
      <c r="L192" s="159">
        <v>714.34005930310093</v>
      </c>
      <c r="M192" s="49"/>
    </row>
    <row r="193" spans="1:13" s="39" customFormat="1" ht="17.649999999999999" customHeight="1" x14ac:dyDescent="0.25">
      <c r="A193" s="279">
        <v>217</v>
      </c>
      <c r="B193" s="279" t="s">
        <v>198</v>
      </c>
      <c r="C193" s="304" t="s">
        <v>314</v>
      </c>
      <c r="D193" s="159">
        <v>2708.3826431843863</v>
      </c>
      <c r="E193" s="159">
        <v>2708.3826424364956</v>
      </c>
      <c r="F193" s="312">
        <f t="shared" si="7"/>
        <v>-2.761392181582778E-8</v>
      </c>
      <c r="G193" s="159">
        <v>2708.3826427680001</v>
      </c>
      <c r="H193" s="159">
        <f t="shared" si="8"/>
        <v>961.84108543522427</v>
      </c>
      <c r="I193" s="159">
        <f t="shared" si="6"/>
        <v>35.51348581121978</v>
      </c>
      <c r="J193" s="314"/>
      <c r="K193" s="159">
        <v>0</v>
      </c>
      <c r="L193" s="159">
        <v>961.84108543522427</v>
      </c>
      <c r="M193" s="49"/>
    </row>
    <row r="194" spans="1:13" s="39" customFormat="1" ht="17.649999999999999" customHeight="1" x14ac:dyDescent="0.25">
      <c r="A194" s="279">
        <v>218</v>
      </c>
      <c r="B194" s="279" t="s">
        <v>129</v>
      </c>
      <c r="C194" s="304" t="s">
        <v>315</v>
      </c>
      <c r="D194" s="159">
        <v>668.66122670438949</v>
      </c>
      <c r="E194" s="159">
        <v>668.66122595650438</v>
      </c>
      <c r="F194" s="312">
        <f t="shared" si="7"/>
        <v>-1.1184812365172547E-7</v>
      </c>
      <c r="G194" s="159">
        <v>668.66122628799997</v>
      </c>
      <c r="H194" s="159">
        <f t="shared" si="8"/>
        <v>6.3590287115917032</v>
      </c>
      <c r="I194" s="159">
        <f t="shared" si="6"/>
        <v>0.95100904086299598</v>
      </c>
      <c r="J194" s="314"/>
      <c r="K194" s="159">
        <v>0</v>
      </c>
      <c r="L194" s="159">
        <v>6.3590287115917032</v>
      </c>
      <c r="M194" s="49"/>
    </row>
    <row r="195" spans="1:13" s="39" customFormat="1" ht="17.649999999999999" customHeight="1" x14ac:dyDescent="0.25">
      <c r="A195" s="279">
        <v>219</v>
      </c>
      <c r="B195" s="279" t="s">
        <v>243</v>
      </c>
      <c r="C195" s="304" t="s">
        <v>316</v>
      </c>
      <c r="D195" s="159">
        <v>726.27444654438943</v>
      </c>
      <c r="E195" s="159">
        <v>726.27444579650444</v>
      </c>
      <c r="F195" s="312">
        <f t="shared" si="7"/>
        <v>-1.0297553387772496E-7</v>
      </c>
      <c r="G195" s="159">
        <v>726.27444612799991</v>
      </c>
      <c r="H195" s="159">
        <f t="shared" si="8"/>
        <v>140.60673218203658</v>
      </c>
      <c r="I195" s="159">
        <f t="shared" si="6"/>
        <v>19.359999927828014</v>
      </c>
      <c r="J195" s="314"/>
      <c r="K195" s="159">
        <v>0</v>
      </c>
      <c r="L195" s="159">
        <v>140.60673218203658</v>
      </c>
      <c r="M195" s="49"/>
    </row>
    <row r="196" spans="1:13" s="39" customFormat="1" ht="17.649999999999999" customHeight="1" x14ac:dyDescent="0.25">
      <c r="A196" s="279">
        <v>222</v>
      </c>
      <c r="B196" s="279" t="s">
        <v>613</v>
      </c>
      <c r="C196" s="304" t="s">
        <v>317</v>
      </c>
      <c r="D196" s="159">
        <v>17913.102733040385</v>
      </c>
      <c r="E196" s="159">
        <v>17913.102732458232</v>
      </c>
      <c r="F196" s="312">
        <f t="shared" si="7"/>
        <v>-3.249866153964831E-9</v>
      </c>
      <c r="G196" s="159">
        <v>17913.102732624</v>
      </c>
      <c r="H196" s="159">
        <f t="shared" si="8"/>
        <v>3319.6850187925456</v>
      </c>
      <c r="I196" s="159">
        <f t="shared" si="6"/>
        <v>18.532160890125045</v>
      </c>
      <c r="J196" s="314"/>
      <c r="K196" s="159">
        <v>0</v>
      </c>
      <c r="L196" s="159">
        <v>3319.6850187925456</v>
      </c>
      <c r="M196" s="49"/>
    </row>
    <row r="197" spans="1:13" s="39" customFormat="1" ht="17.649999999999999" customHeight="1" x14ac:dyDescent="0.25">
      <c r="A197" s="279">
        <v>223</v>
      </c>
      <c r="B197" s="279" t="s">
        <v>129</v>
      </c>
      <c r="C197" s="304" t="s">
        <v>318</v>
      </c>
      <c r="D197" s="159">
        <v>73.938098320390168</v>
      </c>
      <c r="E197" s="159">
        <v>73.938097738252395</v>
      </c>
      <c r="F197" s="312">
        <f t="shared" si="7"/>
        <v>-7.8733127395480551E-7</v>
      </c>
      <c r="G197" s="159">
        <v>73.938097903999989</v>
      </c>
      <c r="H197" s="159">
        <f t="shared" si="8"/>
        <v>-1.5162981981120537E-14</v>
      </c>
      <c r="I197" s="159">
        <f t="shared" si="6"/>
        <v>-2.0507671207337355E-14</v>
      </c>
      <c r="J197" s="314"/>
      <c r="K197" s="159">
        <v>0</v>
      </c>
      <c r="L197" s="159">
        <v>-1.5162981981120537E-14</v>
      </c>
      <c r="M197" s="49"/>
    </row>
    <row r="198" spans="1:13" s="39" customFormat="1" ht="17.649999999999999" customHeight="1" x14ac:dyDescent="0.25">
      <c r="A198" s="279">
        <v>225</v>
      </c>
      <c r="B198" s="279" t="s">
        <v>129</v>
      </c>
      <c r="C198" s="304" t="s">
        <v>614</v>
      </c>
      <c r="D198" s="159">
        <v>21.151542608390177</v>
      </c>
      <c r="E198" s="159">
        <v>21.151542523495049</v>
      </c>
      <c r="F198" s="312">
        <f t="shared" si="7"/>
        <v>-4.0136612255992077E-7</v>
      </c>
      <c r="G198" s="159">
        <v>21.151542191999997</v>
      </c>
      <c r="H198" s="159">
        <f t="shared" si="8"/>
        <v>-3.7907454952801343E-15</v>
      </c>
      <c r="I198" s="159">
        <f t="shared" si="6"/>
        <v>-1.7921839464282048E-14</v>
      </c>
      <c r="J198" s="314"/>
      <c r="K198" s="159">
        <v>0</v>
      </c>
      <c r="L198" s="159">
        <v>-3.7907454952801343E-15</v>
      </c>
      <c r="M198" s="49"/>
    </row>
    <row r="199" spans="1:13" s="39" customFormat="1" ht="17.649999999999999" customHeight="1" x14ac:dyDescent="0.25">
      <c r="A199" s="279">
        <v>226</v>
      </c>
      <c r="B199" s="279" t="s">
        <v>121</v>
      </c>
      <c r="C199" s="304" t="s">
        <v>320</v>
      </c>
      <c r="D199" s="159">
        <v>431.75087999999994</v>
      </c>
      <c r="E199" s="159">
        <v>431.75087999999994</v>
      </c>
      <c r="F199" s="312">
        <f t="shared" si="7"/>
        <v>0</v>
      </c>
      <c r="G199" s="159">
        <v>431.75087999999994</v>
      </c>
      <c r="H199" s="159">
        <f t="shared" si="8"/>
        <v>129.52526399999994</v>
      </c>
      <c r="I199" s="159">
        <f t="shared" si="6"/>
        <v>29.999999999999989</v>
      </c>
      <c r="J199" s="314"/>
      <c r="K199" s="159">
        <v>0</v>
      </c>
      <c r="L199" s="159">
        <v>129.52526399999994</v>
      </c>
      <c r="M199" s="49"/>
    </row>
    <row r="200" spans="1:13" s="39" customFormat="1" ht="17.649999999999999" customHeight="1" x14ac:dyDescent="0.25">
      <c r="A200" s="279">
        <v>227</v>
      </c>
      <c r="B200" s="279" t="s">
        <v>117</v>
      </c>
      <c r="C200" s="304" t="s">
        <v>321</v>
      </c>
      <c r="D200" s="159">
        <v>1810.6664607679998</v>
      </c>
      <c r="E200" s="159">
        <v>1810.6664604364958</v>
      </c>
      <c r="F200" s="312">
        <f t="shared" si="7"/>
        <v>-1.8308398352928634E-8</v>
      </c>
      <c r="G200" s="159">
        <v>1810.6664607679998</v>
      </c>
      <c r="H200" s="159">
        <f t="shared" si="8"/>
        <v>101.22770573060309</v>
      </c>
      <c r="I200" s="159">
        <f t="shared" si="6"/>
        <v>5.5906323965486289</v>
      </c>
      <c r="J200" s="314"/>
      <c r="K200" s="159">
        <v>0</v>
      </c>
      <c r="L200" s="159">
        <v>101.22770573060309</v>
      </c>
      <c r="M200" s="49"/>
    </row>
    <row r="201" spans="1:13" s="39" customFormat="1" ht="17.649999999999999" customHeight="1" x14ac:dyDescent="0.25">
      <c r="A201" s="279">
        <v>228</v>
      </c>
      <c r="B201" s="315" t="s">
        <v>129</v>
      </c>
      <c r="C201" s="304" t="s">
        <v>322</v>
      </c>
      <c r="D201" s="159">
        <v>332.98442660838941</v>
      </c>
      <c r="E201" s="159">
        <v>332.98442652349388</v>
      </c>
      <c r="F201" s="312">
        <f t="shared" si="7"/>
        <v>-2.549535338403075E-8</v>
      </c>
      <c r="G201" s="159">
        <v>332.984426192</v>
      </c>
      <c r="H201" s="159">
        <f t="shared" si="8"/>
        <v>19.818896474447662</v>
      </c>
      <c r="I201" s="159">
        <f t="shared" si="6"/>
        <v>5.9518989165246534</v>
      </c>
      <c r="J201" s="314"/>
      <c r="K201" s="159">
        <v>0</v>
      </c>
      <c r="L201" s="159">
        <v>19.818896474447662</v>
      </c>
      <c r="M201" s="49"/>
    </row>
    <row r="202" spans="1:13" s="39" customFormat="1" ht="17.649999999999999" customHeight="1" x14ac:dyDescent="0.25">
      <c r="A202" s="279">
        <v>229</v>
      </c>
      <c r="B202" s="315" t="s">
        <v>615</v>
      </c>
      <c r="C202" s="304" t="s">
        <v>323</v>
      </c>
      <c r="D202" s="159">
        <v>1773.1974672483859</v>
      </c>
      <c r="E202" s="159">
        <v>1773.1974671634869</v>
      </c>
      <c r="F202" s="312">
        <f t="shared" si="7"/>
        <v>-4.7879069597911439E-9</v>
      </c>
      <c r="G202" s="159">
        <v>1773.1974668319999</v>
      </c>
      <c r="H202" s="159">
        <f t="shared" si="8"/>
        <v>358.39634920185119</v>
      </c>
      <c r="I202" s="159">
        <f t="shared" si="6"/>
        <v>20.211869001548006</v>
      </c>
      <c r="J202" s="314"/>
      <c r="K202" s="159">
        <v>0</v>
      </c>
      <c r="L202" s="159">
        <v>358.39634920185119</v>
      </c>
      <c r="M202" s="49"/>
    </row>
    <row r="203" spans="1:13" s="39" customFormat="1" ht="17.649999999999999" customHeight="1" x14ac:dyDescent="0.25">
      <c r="A203" s="279">
        <v>231</v>
      </c>
      <c r="B203" s="279" t="s">
        <v>221</v>
      </c>
      <c r="C203" s="304" t="s">
        <v>324</v>
      </c>
      <c r="D203" s="159">
        <v>109.58486070399999</v>
      </c>
      <c r="E203" s="159">
        <v>109.58486053825239</v>
      </c>
      <c r="F203" s="312">
        <f t="shared" si="7"/>
        <v>-1.5125046104458306E-7</v>
      </c>
      <c r="G203" s="159">
        <v>109.58486070399999</v>
      </c>
      <c r="H203" s="159">
        <f t="shared" si="8"/>
        <v>8.4862517177777743</v>
      </c>
      <c r="I203" s="159">
        <f t="shared" si="6"/>
        <v>7.7440001074012503</v>
      </c>
      <c r="J203" s="314"/>
      <c r="K203" s="159">
        <v>0</v>
      </c>
      <c r="L203" s="159">
        <v>8.4862517177777743</v>
      </c>
      <c r="M203" s="49"/>
    </row>
    <row r="204" spans="1:13" s="39" customFormat="1" ht="17.649999999999999" customHeight="1" x14ac:dyDescent="0.25">
      <c r="A204" s="279">
        <v>233</v>
      </c>
      <c r="B204" s="279" t="s">
        <v>221</v>
      </c>
      <c r="C204" s="304" t="s">
        <v>325</v>
      </c>
      <c r="D204" s="159">
        <v>146.417529984</v>
      </c>
      <c r="E204" s="159">
        <v>146.41752981825238</v>
      </c>
      <c r="F204" s="312">
        <f t="shared" si="7"/>
        <v>-1.1320203441300691E-7</v>
      </c>
      <c r="G204" s="159">
        <v>146.417529984</v>
      </c>
      <c r="H204" s="159">
        <f t="shared" si="8"/>
        <v>11.338573365917428</v>
      </c>
      <c r="I204" s="159">
        <f t="shared" si="6"/>
        <v>7.7439999021920141</v>
      </c>
      <c r="J204" s="314"/>
      <c r="K204" s="159">
        <v>0</v>
      </c>
      <c r="L204" s="159">
        <v>11.338573365917428</v>
      </c>
      <c r="M204" s="49"/>
    </row>
    <row r="205" spans="1:13" s="39" customFormat="1" ht="17.649999999999999" customHeight="1" x14ac:dyDescent="0.25">
      <c r="A205" s="279">
        <v>234</v>
      </c>
      <c r="B205" s="279" t="s">
        <v>221</v>
      </c>
      <c r="C205" s="304" t="s">
        <v>326</v>
      </c>
      <c r="D205" s="159">
        <v>611.27404014438946</v>
      </c>
      <c r="E205" s="159">
        <v>611.27403939650435</v>
      </c>
      <c r="F205" s="312">
        <f t="shared" si="7"/>
        <v>-1.2234858104420709E-7</v>
      </c>
      <c r="G205" s="159">
        <v>611.27403972800005</v>
      </c>
      <c r="H205" s="159">
        <f t="shared" si="8"/>
        <v>487.32879547876212</v>
      </c>
      <c r="I205" s="159">
        <f t="shared" si="6"/>
        <v>79.723456922837698</v>
      </c>
      <c r="J205" s="314"/>
      <c r="K205" s="159">
        <v>0</v>
      </c>
      <c r="L205" s="159">
        <v>487.32879547876212</v>
      </c>
      <c r="M205" s="49"/>
    </row>
    <row r="206" spans="1:13" s="39" customFormat="1" ht="17.649999999999999" customHeight="1" x14ac:dyDescent="0.25">
      <c r="A206" s="279">
        <v>235</v>
      </c>
      <c r="B206" s="279" t="s">
        <v>121</v>
      </c>
      <c r="C206" s="304" t="s">
        <v>327</v>
      </c>
      <c r="D206" s="159">
        <v>1670.6643327203897</v>
      </c>
      <c r="E206" s="159">
        <v>1670.6643321382512</v>
      </c>
      <c r="F206" s="312">
        <f t="shared" si="7"/>
        <v>-3.4844731544581009E-8</v>
      </c>
      <c r="G206" s="159">
        <v>1670.664332304</v>
      </c>
      <c r="H206" s="159">
        <f t="shared" si="8"/>
        <v>649.20924505747439</v>
      </c>
      <c r="I206" s="159">
        <f t="shared" ref="I206:I269" si="9">+H206/E206*100</f>
        <v>38.859346702312365</v>
      </c>
      <c r="J206" s="314"/>
      <c r="K206" s="159">
        <v>0</v>
      </c>
      <c r="L206" s="159">
        <v>649.20924505747439</v>
      </c>
      <c r="M206" s="49"/>
    </row>
    <row r="207" spans="1:13" s="39" customFormat="1" ht="17.649999999999999" customHeight="1" x14ac:dyDescent="0.25">
      <c r="A207" s="279">
        <v>236</v>
      </c>
      <c r="B207" s="279" t="s">
        <v>121</v>
      </c>
      <c r="C207" s="304" t="s">
        <v>328</v>
      </c>
      <c r="D207" s="159">
        <v>1568.9077351843894</v>
      </c>
      <c r="E207" s="159">
        <v>1568.9077344365046</v>
      </c>
      <c r="F207" s="312">
        <f t="shared" si="7"/>
        <v>-4.766913264120376E-8</v>
      </c>
      <c r="G207" s="159">
        <v>1568.907734768</v>
      </c>
      <c r="H207" s="159">
        <f t="shared" si="8"/>
        <v>69.970543101192135</v>
      </c>
      <c r="I207" s="159">
        <f t="shared" si="9"/>
        <v>4.4598252379910051</v>
      </c>
      <c r="J207" s="314"/>
      <c r="K207" s="159">
        <v>0</v>
      </c>
      <c r="L207" s="159">
        <v>69.970543101192135</v>
      </c>
      <c r="M207" s="49"/>
    </row>
    <row r="208" spans="1:13" s="39" customFormat="1" ht="17.649999999999999" customHeight="1" x14ac:dyDescent="0.25">
      <c r="A208" s="279">
        <v>237</v>
      </c>
      <c r="B208" s="279" t="s">
        <v>129</v>
      </c>
      <c r="C208" s="304" t="s">
        <v>329</v>
      </c>
      <c r="D208" s="159">
        <v>196.87056564838949</v>
      </c>
      <c r="E208" s="159">
        <v>196.87056556349384</v>
      </c>
      <c r="F208" s="312">
        <f t="shared" ref="F208:F271" si="10">E208/D208*100-100</f>
        <v>-4.3122568627040891E-8</v>
      </c>
      <c r="G208" s="159">
        <v>196.87054815999997</v>
      </c>
      <c r="H208" s="159">
        <f t="shared" ref="H208:H271" si="11">+K208+L208</f>
        <v>55.054099208322967</v>
      </c>
      <c r="I208" s="159">
        <f t="shared" si="9"/>
        <v>27.964616777903835</v>
      </c>
      <c r="J208" s="314"/>
      <c r="K208" s="159">
        <v>0</v>
      </c>
      <c r="L208" s="159">
        <v>55.054099208322967</v>
      </c>
      <c r="M208" s="49"/>
    </row>
    <row r="209" spans="1:13" s="39" customFormat="1" ht="17.649999999999999" customHeight="1" x14ac:dyDescent="0.25">
      <c r="A209" s="279">
        <v>242</v>
      </c>
      <c r="B209" s="279" t="s">
        <v>133</v>
      </c>
      <c r="C209" s="304" t="s">
        <v>330</v>
      </c>
      <c r="D209" s="159">
        <v>414.09716867199995</v>
      </c>
      <c r="E209" s="159">
        <v>414.09716900349383</v>
      </c>
      <c r="F209" s="312">
        <f t="shared" si="10"/>
        <v>8.0052188877743902E-8</v>
      </c>
      <c r="G209" s="159">
        <v>414.09716867199995</v>
      </c>
      <c r="H209" s="159">
        <f t="shared" si="11"/>
        <v>139.58232612073715</v>
      </c>
      <c r="I209" s="159">
        <f t="shared" si="9"/>
        <v>33.707626269611005</v>
      </c>
      <c r="J209" s="314"/>
      <c r="K209" s="159">
        <v>0</v>
      </c>
      <c r="L209" s="159">
        <v>139.58232612073715</v>
      </c>
      <c r="M209" s="49"/>
    </row>
    <row r="210" spans="1:13" s="39" customFormat="1" ht="17.649999999999999" customHeight="1" x14ac:dyDescent="0.25">
      <c r="A210" s="279">
        <v>243</v>
      </c>
      <c r="B210" s="279" t="s">
        <v>133</v>
      </c>
      <c r="C210" s="304" t="s">
        <v>331</v>
      </c>
      <c r="D210" s="159">
        <v>1452.8828380643897</v>
      </c>
      <c r="E210" s="159">
        <v>1452.8828373165045</v>
      </c>
      <c r="F210" s="312">
        <f t="shared" si="10"/>
        <v>-5.1475950613166788E-8</v>
      </c>
      <c r="G210" s="159">
        <v>1452.8828376479998</v>
      </c>
      <c r="H210" s="159">
        <f t="shared" si="11"/>
        <v>331.51643468709364</v>
      </c>
      <c r="I210" s="159">
        <f t="shared" si="9"/>
        <v>22.817836798141911</v>
      </c>
      <c r="J210" s="314"/>
      <c r="K210" s="159">
        <v>0</v>
      </c>
      <c r="L210" s="159">
        <v>331.51643468709364</v>
      </c>
      <c r="M210" s="49"/>
    </row>
    <row r="211" spans="1:13" s="39" customFormat="1" ht="17.649999999999999" customHeight="1" x14ac:dyDescent="0.25">
      <c r="A211" s="279">
        <v>244</v>
      </c>
      <c r="B211" s="279" t="s">
        <v>133</v>
      </c>
      <c r="C211" s="304" t="s">
        <v>332</v>
      </c>
      <c r="D211" s="159">
        <v>1166.9169188159999</v>
      </c>
      <c r="E211" s="159">
        <v>1166.9169189817469</v>
      </c>
      <c r="F211" s="312">
        <f t="shared" si="10"/>
        <v>1.4203834552972694E-8</v>
      </c>
      <c r="G211" s="159">
        <v>1166.9169188159999</v>
      </c>
      <c r="H211" s="159">
        <f t="shared" si="11"/>
        <v>216.43229806206969</v>
      </c>
      <c r="I211" s="159">
        <f t="shared" si="9"/>
        <v>18.547361388069408</v>
      </c>
      <c r="J211" s="314"/>
      <c r="K211" s="159">
        <v>0</v>
      </c>
      <c r="L211" s="159">
        <v>216.43229806206969</v>
      </c>
      <c r="M211" s="49"/>
    </row>
    <row r="212" spans="1:13" s="39" customFormat="1" ht="17.649999999999999" customHeight="1" x14ac:dyDescent="0.25">
      <c r="A212" s="279">
        <v>245</v>
      </c>
      <c r="B212" s="279" t="s">
        <v>133</v>
      </c>
      <c r="C212" s="304" t="s">
        <v>911</v>
      </c>
      <c r="D212" s="159">
        <v>1594.1894034879999</v>
      </c>
      <c r="E212" s="159">
        <v>1594.1894031565046</v>
      </c>
      <c r="F212" s="312">
        <f t="shared" si="10"/>
        <v>-2.0793976318600471E-8</v>
      </c>
      <c r="G212" s="159">
        <v>793.31721433212965</v>
      </c>
      <c r="H212" s="159">
        <f t="shared" si="11"/>
        <v>782.37937956507687</v>
      </c>
      <c r="I212" s="159">
        <f t="shared" si="9"/>
        <v>49.07694016883822</v>
      </c>
      <c r="J212" s="314"/>
      <c r="K212" s="159">
        <v>683.62497086399992</v>
      </c>
      <c r="L212" s="159">
        <v>98.754408701076983</v>
      </c>
      <c r="M212" s="49"/>
    </row>
    <row r="213" spans="1:13" s="39" customFormat="1" ht="17.649999999999999" customHeight="1" x14ac:dyDescent="0.25">
      <c r="A213" s="279">
        <v>247</v>
      </c>
      <c r="B213" s="279" t="s">
        <v>221</v>
      </c>
      <c r="C213" s="304" t="s">
        <v>616</v>
      </c>
      <c r="D213" s="159">
        <v>323.43392259199999</v>
      </c>
      <c r="E213" s="159">
        <v>323.43392292349387</v>
      </c>
      <c r="F213" s="312">
        <f t="shared" si="10"/>
        <v>1.0249199533518549E-7</v>
      </c>
      <c r="G213" s="159">
        <v>323.43385430399996</v>
      </c>
      <c r="H213" s="159">
        <f t="shared" si="11"/>
        <v>49.603810361795567</v>
      </c>
      <c r="I213" s="159">
        <f t="shared" si="9"/>
        <v>15.336613399556425</v>
      </c>
      <c r="J213" s="314"/>
      <c r="K213" s="159">
        <v>0</v>
      </c>
      <c r="L213" s="159">
        <v>49.603810361795567</v>
      </c>
      <c r="M213" s="49"/>
    </row>
    <row r="214" spans="1:13" s="39" customFormat="1" ht="17.649999999999999" customHeight="1" x14ac:dyDescent="0.25">
      <c r="A214" s="279">
        <v>248</v>
      </c>
      <c r="B214" s="279" t="s">
        <v>221</v>
      </c>
      <c r="C214" s="304" t="s">
        <v>335</v>
      </c>
      <c r="D214" s="159">
        <v>1060.4623975203895</v>
      </c>
      <c r="E214" s="159">
        <v>1060.4623969382515</v>
      </c>
      <c r="F214" s="312">
        <f t="shared" si="10"/>
        <v>-5.489472698627651E-8</v>
      </c>
      <c r="G214" s="159">
        <v>1060.462397104</v>
      </c>
      <c r="H214" s="159">
        <f t="shared" si="11"/>
        <v>101.23502851488158</v>
      </c>
      <c r="I214" s="159">
        <f t="shared" si="9"/>
        <v>9.5463100631541096</v>
      </c>
      <c r="J214" s="314"/>
      <c r="K214" s="159">
        <v>0</v>
      </c>
      <c r="L214" s="159">
        <v>101.23502851488158</v>
      </c>
      <c r="M214" s="49"/>
    </row>
    <row r="215" spans="1:13" s="39" customFormat="1" ht="17.649999999999999" customHeight="1" x14ac:dyDescent="0.25">
      <c r="A215" s="279">
        <v>249</v>
      </c>
      <c r="B215" s="279" t="s">
        <v>221</v>
      </c>
      <c r="C215" s="304" t="s">
        <v>336</v>
      </c>
      <c r="D215" s="159">
        <v>979.7477228643894</v>
      </c>
      <c r="E215" s="159">
        <v>979.74772211650441</v>
      </c>
      <c r="F215" s="312">
        <f t="shared" si="10"/>
        <v>-7.633444454313576E-8</v>
      </c>
      <c r="G215" s="159">
        <v>538.59868937599992</v>
      </c>
      <c r="H215" s="159">
        <f t="shared" si="11"/>
        <v>226.52281855297014</v>
      </c>
      <c r="I215" s="159">
        <f t="shared" si="9"/>
        <v>23.120525155559761</v>
      </c>
      <c r="J215" s="314"/>
      <c r="K215" s="159">
        <v>1.7071999999999998E-5</v>
      </c>
      <c r="L215" s="159">
        <v>226.52280148097014</v>
      </c>
      <c r="M215" s="49"/>
    </row>
    <row r="216" spans="1:13" s="39" customFormat="1" ht="17.649999999999999" customHeight="1" x14ac:dyDescent="0.25">
      <c r="A216" s="279">
        <v>250</v>
      </c>
      <c r="B216" s="279" t="s">
        <v>221</v>
      </c>
      <c r="C216" s="304" t="s">
        <v>337</v>
      </c>
      <c r="D216" s="159">
        <v>765.02105774438951</v>
      </c>
      <c r="E216" s="159">
        <v>765.0210569965044</v>
      </c>
      <c r="F216" s="312">
        <f t="shared" si="10"/>
        <v>-9.776006493211753E-8</v>
      </c>
      <c r="G216" s="159">
        <v>765.02105732799998</v>
      </c>
      <c r="H216" s="159">
        <f t="shared" si="11"/>
        <v>45.503265670409071</v>
      </c>
      <c r="I216" s="159">
        <f t="shared" si="9"/>
        <v>5.9479755824050464</v>
      </c>
      <c r="J216" s="314"/>
      <c r="K216" s="159">
        <v>0</v>
      </c>
      <c r="L216" s="159">
        <v>45.503265670409071</v>
      </c>
      <c r="M216" s="49"/>
    </row>
    <row r="217" spans="1:13" s="39" customFormat="1" ht="17.649999999999999" customHeight="1" x14ac:dyDescent="0.25">
      <c r="A217" s="279">
        <v>251</v>
      </c>
      <c r="B217" s="279" t="s">
        <v>239</v>
      </c>
      <c r="C217" s="304" t="s">
        <v>338</v>
      </c>
      <c r="D217" s="159">
        <v>437.99728579199996</v>
      </c>
      <c r="E217" s="159">
        <v>437.99728612349384</v>
      </c>
      <c r="F217" s="312">
        <f t="shared" si="10"/>
        <v>7.5683999511966249E-8</v>
      </c>
      <c r="G217" s="159">
        <v>437.99726872000002</v>
      </c>
      <c r="H217" s="159">
        <f t="shared" si="11"/>
        <v>141.49379445084719</v>
      </c>
      <c r="I217" s="159">
        <f t="shared" si="9"/>
        <v>32.304719443159485</v>
      </c>
      <c r="J217" s="314"/>
      <c r="K217" s="159">
        <v>0</v>
      </c>
      <c r="L217" s="159">
        <v>141.49379445084719</v>
      </c>
      <c r="M217" s="49"/>
    </row>
    <row r="218" spans="1:13" s="39" customFormat="1" ht="17.649999999999999" customHeight="1" x14ac:dyDescent="0.25">
      <c r="A218" s="279">
        <v>252</v>
      </c>
      <c r="B218" s="279" t="s">
        <v>133</v>
      </c>
      <c r="C218" s="304" t="s">
        <v>339</v>
      </c>
      <c r="D218" s="159">
        <v>135.16952369639017</v>
      </c>
      <c r="E218" s="159">
        <v>135.16952327999999</v>
      </c>
      <c r="F218" s="312">
        <f t="shared" si="10"/>
        <v>-3.080503461205808E-7</v>
      </c>
      <c r="G218" s="159">
        <v>135.16952327999999</v>
      </c>
      <c r="H218" s="159">
        <f t="shared" si="11"/>
        <v>-3.0325963962241074E-14</v>
      </c>
      <c r="I218" s="159">
        <f t="shared" si="9"/>
        <v>-2.2435504118351936E-14</v>
      </c>
      <c r="J218" s="314"/>
      <c r="K218" s="159">
        <v>0</v>
      </c>
      <c r="L218" s="159">
        <v>-3.0325963962241074E-14</v>
      </c>
      <c r="M218" s="49"/>
    </row>
    <row r="219" spans="1:13" s="39" customFormat="1" ht="17.649999999999999" customHeight="1" x14ac:dyDescent="0.25">
      <c r="A219" s="279">
        <v>253</v>
      </c>
      <c r="B219" s="279" t="s">
        <v>133</v>
      </c>
      <c r="C219" s="304" t="s">
        <v>340</v>
      </c>
      <c r="D219" s="159">
        <v>563.24679910399993</v>
      </c>
      <c r="E219" s="159">
        <v>563.24679893825135</v>
      </c>
      <c r="F219" s="312">
        <f t="shared" si="10"/>
        <v>-2.9427354775179992E-8</v>
      </c>
      <c r="G219" s="159">
        <v>563.24679910399993</v>
      </c>
      <c r="H219" s="159">
        <f t="shared" si="11"/>
        <v>186.22319494188801</v>
      </c>
      <c r="I219" s="159">
        <f t="shared" si="9"/>
        <v>33.062450650927467</v>
      </c>
      <c r="J219" s="314"/>
      <c r="K219" s="159">
        <v>0</v>
      </c>
      <c r="L219" s="159">
        <v>186.22319494188801</v>
      </c>
      <c r="M219" s="49"/>
    </row>
    <row r="220" spans="1:13" s="39" customFormat="1" ht="17.649999999999999" customHeight="1" x14ac:dyDescent="0.25">
      <c r="A220" s="279">
        <v>258</v>
      </c>
      <c r="B220" s="279" t="s">
        <v>206</v>
      </c>
      <c r="C220" s="304" t="s">
        <v>912</v>
      </c>
      <c r="D220" s="159">
        <v>7352.159232</v>
      </c>
      <c r="E220" s="159">
        <v>7352.159232</v>
      </c>
      <c r="F220" s="312">
        <f t="shared" si="10"/>
        <v>0</v>
      </c>
      <c r="G220" s="159">
        <v>6487.3318141279997</v>
      </c>
      <c r="H220" s="159">
        <f t="shared" si="11"/>
        <v>6487.3318141279997</v>
      </c>
      <c r="I220" s="159">
        <f t="shared" si="9"/>
        <v>88.237096197429025</v>
      </c>
      <c r="J220" s="314"/>
      <c r="K220" s="159">
        <v>6487.3318141279997</v>
      </c>
      <c r="L220" s="159">
        <v>0</v>
      </c>
      <c r="M220" s="49"/>
    </row>
    <row r="221" spans="1:13" s="39" customFormat="1" ht="17.649999999999999" customHeight="1" x14ac:dyDescent="0.25">
      <c r="A221" s="279">
        <v>259</v>
      </c>
      <c r="B221" s="279" t="s">
        <v>239</v>
      </c>
      <c r="C221" s="304" t="s">
        <v>617</v>
      </c>
      <c r="D221" s="159">
        <v>571.80313227238935</v>
      </c>
      <c r="E221" s="159">
        <v>571.80313202174693</v>
      </c>
      <c r="F221" s="312">
        <f t="shared" si="10"/>
        <v>-4.3833694007844315E-8</v>
      </c>
      <c r="G221" s="159">
        <v>571.80313185599994</v>
      </c>
      <c r="H221" s="159">
        <f t="shared" si="11"/>
        <v>285.49908520115514</v>
      </c>
      <c r="I221" s="159">
        <f t="shared" si="9"/>
        <v>49.929611996301027</v>
      </c>
      <c r="J221" s="314"/>
      <c r="K221" s="159">
        <v>0</v>
      </c>
      <c r="L221" s="159">
        <v>285.49908520115514</v>
      </c>
      <c r="M221" s="49"/>
    </row>
    <row r="222" spans="1:13" s="39" customFormat="1" ht="17.649999999999999" customHeight="1" x14ac:dyDescent="0.25">
      <c r="A222" s="279">
        <v>260</v>
      </c>
      <c r="B222" s="279" t="s">
        <v>133</v>
      </c>
      <c r="C222" s="304" t="s">
        <v>618</v>
      </c>
      <c r="D222" s="159">
        <v>179.12883108838949</v>
      </c>
      <c r="E222" s="159">
        <v>179.12883100349384</v>
      </c>
      <c r="F222" s="312">
        <f t="shared" si="10"/>
        <v>-4.7393626800840138E-8</v>
      </c>
      <c r="G222" s="159">
        <v>179.12883067199999</v>
      </c>
      <c r="H222" s="159">
        <f t="shared" si="11"/>
        <v>141.00396187034602</v>
      </c>
      <c r="I222" s="159">
        <f t="shared" si="9"/>
        <v>78.716508716341579</v>
      </c>
      <c r="J222" s="314"/>
      <c r="K222" s="159">
        <v>0</v>
      </c>
      <c r="L222" s="159">
        <v>141.00396187034602</v>
      </c>
      <c r="M222" s="49"/>
    </row>
    <row r="223" spans="1:13" s="39" customFormat="1" ht="17.649999999999999" customHeight="1" x14ac:dyDescent="0.25">
      <c r="A223" s="279">
        <v>261</v>
      </c>
      <c r="B223" s="279" t="s">
        <v>185</v>
      </c>
      <c r="C223" s="304" t="s">
        <v>344</v>
      </c>
      <c r="D223" s="159">
        <v>8625.8002223359999</v>
      </c>
      <c r="E223" s="159">
        <v>6720.9524201599997</v>
      </c>
      <c r="F223" s="312">
        <f t="shared" si="10"/>
        <v>-22.083143048496652</v>
      </c>
      <c r="G223" s="159">
        <v>5462.1616285279997</v>
      </c>
      <c r="H223" s="159">
        <f t="shared" si="11"/>
        <v>2135.0711731344845</v>
      </c>
      <c r="I223" s="159">
        <f t="shared" si="9"/>
        <v>31.767390090877278</v>
      </c>
      <c r="J223" s="314"/>
      <c r="K223" s="159">
        <v>1.7071999999999998E-5</v>
      </c>
      <c r="L223" s="159">
        <v>2135.0711560624845</v>
      </c>
      <c r="M223" s="49"/>
    </row>
    <row r="224" spans="1:13" s="39" customFormat="1" ht="17.649999999999999" customHeight="1" x14ac:dyDescent="0.25">
      <c r="A224" s="279">
        <v>262</v>
      </c>
      <c r="B224" s="279" t="s">
        <v>221</v>
      </c>
      <c r="C224" s="304" t="s">
        <v>345</v>
      </c>
      <c r="D224" s="159">
        <v>642.4793343523894</v>
      </c>
      <c r="E224" s="159">
        <v>642.47933410174687</v>
      </c>
      <c r="F224" s="312">
        <f t="shared" si="10"/>
        <v>-3.9011766261864977E-8</v>
      </c>
      <c r="G224" s="159">
        <v>642.47933393599999</v>
      </c>
      <c r="H224" s="159">
        <f t="shared" si="11"/>
        <v>126.77499247463417</v>
      </c>
      <c r="I224" s="159">
        <f t="shared" si="9"/>
        <v>19.732151019593314</v>
      </c>
      <c r="J224" s="314"/>
      <c r="K224" s="159">
        <v>0</v>
      </c>
      <c r="L224" s="159">
        <v>126.77499247463417</v>
      </c>
      <c r="M224" s="49"/>
    </row>
    <row r="225" spans="1:13" s="39" customFormat="1" ht="17.649999999999999" customHeight="1" x14ac:dyDescent="0.25">
      <c r="A225" s="279">
        <v>264</v>
      </c>
      <c r="B225" s="279" t="s">
        <v>613</v>
      </c>
      <c r="C225" s="304" t="s">
        <v>346</v>
      </c>
      <c r="D225" s="159">
        <v>12459.232394047998</v>
      </c>
      <c r="E225" s="159">
        <v>12459.232393716497</v>
      </c>
      <c r="F225" s="312">
        <f t="shared" si="10"/>
        <v>-2.6606983283272712E-9</v>
      </c>
      <c r="G225" s="159">
        <v>7507.94609752</v>
      </c>
      <c r="H225" s="159">
        <f t="shared" si="11"/>
        <v>5768.1757423197023</v>
      </c>
      <c r="I225" s="159">
        <f t="shared" si="9"/>
        <v>46.296397402690218</v>
      </c>
      <c r="J225" s="314"/>
      <c r="K225" s="159">
        <v>1.7071999999999998E-5</v>
      </c>
      <c r="L225" s="159">
        <v>5768.1757252477018</v>
      </c>
      <c r="M225" s="49"/>
    </row>
    <row r="226" spans="1:13" s="39" customFormat="1" ht="17.649999999999999" customHeight="1" x14ac:dyDescent="0.25">
      <c r="A226" s="279">
        <v>266</v>
      </c>
      <c r="B226" s="279" t="s">
        <v>221</v>
      </c>
      <c r="C226" s="304" t="s">
        <v>347</v>
      </c>
      <c r="D226" s="159">
        <v>3034.9918720000001</v>
      </c>
      <c r="E226" s="159">
        <v>3034.9918720000001</v>
      </c>
      <c r="F226" s="312">
        <f t="shared" si="10"/>
        <v>0</v>
      </c>
      <c r="G226" s="159">
        <v>1556.932358432</v>
      </c>
      <c r="H226" s="159">
        <f t="shared" si="11"/>
        <v>1509.5852882115864</v>
      </c>
      <c r="I226" s="159">
        <f t="shared" si="9"/>
        <v>49.739351928372685</v>
      </c>
      <c r="J226" s="314"/>
      <c r="K226" s="159">
        <v>1160.8619584319999</v>
      </c>
      <c r="L226" s="159">
        <v>348.72332977958649</v>
      </c>
      <c r="M226" s="49"/>
    </row>
    <row r="227" spans="1:13" s="39" customFormat="1" ht="17.649999999999999" customHeight="1" x14ac:dyDescent="0.25">
      <c r="A227" s="279">
        <v>267</v>
      </c>
      <c r="B227" s="279" t="s">
        <v>221</v>
      </c>
      <c r="C227" s="304" t="s">
        <v>348</v>
      </c>
      <c r="D227" s="159">
        <v>407.15700843238943</v>
      </c>
      <c r="E227" s="159">
        <v>407.1570081817469</v>
      </c>
      <c r="F227" s="312">
        <f t="shared" si="10"/>
        <v>-6.1559177311210078E-8</v>
      </c>
      <c r="G227" s="159">
        <v>407.15700801599996</v>
      </c>
      <c r="H227" s="159">
        <f t="shared" si="11"/>
        <v>83.669202890581076</v>
      </c>
      <c r="I227" s="159">
        <f t="shared" si="9"/>
        <v>20.549616292796998</v>
      </c>
      <c r="J227" s="314"/>
      <c r="K227" s="159">
        <v>0</v>
      </c>
      <c r="L227" s="159">
        <v>83.669202890581076</v>
      </c>
      <c r="M227" s="49"/>
    </row>
    <row r="228" spans="1:13" s="39" customFormat="1" ht="17.649999999999999" customHeight="1" x14ac:dyDescent="0.25">
      <c r="A228" s="279">
        <v>268</v>
      </c>
      <c r="B228" s="279" t="s">
        <v>619</v>
      </c>
      <c r="C228" s="304" t="s">
        <v>349</v>
      </c>
      <c r="D228" s="159">
        <v>352.26774527999993</v>
      </c>
      <c r="E228" s="159">
        <v>352.26774527999993</v>
      </c>
      <c r="F228" s="312">
        <f t="shared" si="10"/>
        <v>0</v>
      </c>
      <c r="G228" s="159">
        <v>352.21268808000002</v>
      </c>
      <c r="H228" s="159">
        <f t="shared" si="11"/>
        <v>352.21268808000002</v>
      </c>
      <c r="I228" s="159">
        <f t="shared" si="9"/>
        <v>99.984370638317699</v>
      </c>
      <c r="J228" s="314"/>
      <c r="K228" s="159">
        <v>352.21268808000002</v>
      </c>
      <c r="L228" s="159">
        <v>0</v>
      </c>
      <c r="M228" s="49"/>
    </row>
    <row r="229" spans="1:13" s="39" customFormat="1" ht="17.649999999999999" customHeight="1" x14ac:dyDescent="0.25">
      <c r="A229" s="279">
        <v>269</v>
      </c>
      <c r="B229" s="279" t="s">
        <v>129</v>
      </c>
      <c r="C229" s="304" t="s">
        <v>350</v>
      </c>
      <c r="D229" s="159">
        <v>49.217176095999996</v>
      </c>
      <c r="E229" s="159">
        <v>49.217176261747433</v>
      </c>
      <c r="F229" s="312">
        <f t="shared" si="10"/>
        <v>3.3676745658794971E-7</v>
      </c>
      <c r="G229" s="159">
        <v>49.217176095999996</v>
      </c>
      <c r="H229" s="159">
        <f t="shared" si="11"/>
        <v>10.125000274660644</v>
      </c>
      <c r="I229" s="159">
        <f t="shared" si="9"/>
        <v>20.572086908874525</v>
      </c>
      <c r="J229" s="314"/>
      <c r="K229" s="159">
        <v>0</v>
      </c>
      <c r="L229" s="159">
        <v>10.125000274660644</v>
      </c>
      <c r="M229" s="49"/>
    </row>
    <row r="230" spans="1:13" s="39" customFormat="1" ht="17.649999999999999" customHeight="1" x14ac:dyDescent="0.25">
      <c r="A230" s="279">
        <v>273</v>
      </c>
      <c r="B230" s="279" t="s">
        <v>133</v>
      </c>
      <c r="C230" s="304" t="s">
        <v>351</v>
      </c>
      <c r="D230" s="159">
        <v>769.15741513600005</v>
      </c>
      <c r="E230" s="159">
        <v>769.15741530174694</v>
      </c>
      <c r="F230" s="312">
        <f t="shared" si="10"/>
        <v>2.1549141138166306E-8</v>
      </c>
      <c r="G230" s="159">
        <v>769.15741513600005</v>
      </c>
      <c r="H230" s="159">
        <f t="shared" si="11"/>
        <v>431.73730065157991</v>
      </c>
      <c r="I230" s="159">
        <f t="shared" si="9"/>
        <v>56.131201762152386</v>
      </c>
      <c r="J230" s="314"/>
      <c r="K230" s="159">
        <v>0</v>
      </c>
      <c r="L230" s="159">
        <v>431.73730065157991</v>
      </c>
      <c r="M230" s="49"/>
    </row>
    <row r="231" spans="1:13" s="39" customFormat="1" ht="17.649999999999999" customHeight="1" x14ac:dyDescent="0.25">
      <c r="A231" s="279">
        <v>274</v>
      </c>
      <c r="B231" s="279" t="s">
        <v>133</v>
      </c>
      <c r="C231" s="304" t="s">
        <v>913</v>
      </c>
      <c r="D231" s="159">
        <v>3679.5856926399997</v>
      </c>
      <c r="E231" s="159">
        <v>3679.5856926399997</v>
      </c>
      <c r="F231" s="312">
        <f t="shared" si="10"/>
        <v>0</v>
      </c>
      <c r="G231" s="159">
        <v>2398.539379584558</v>
      </c>
      <c r="H231" s="159">
        <f t="shared" si="11"/>
        <v>2361.9780842857153</v>
      </c>
      <c r="I231" s="159">
        <f t="shared" si="9"/>
        <v>64.191413968431377</v>
      </c>
      <c r="J231" s="314"/>
      <c r="K231" s="159">
        <v>1713.858472656</v>
      </c>
      <c r="L231" s="159">
        <v>648.11961162971522</v>
      </c>
      <c r="M231" s="49"/>
    </row>
    <row r="232" spans="1:13" s="39" customFormat="1" ht="17.649999999999999" customHeight="1" x14ac:dyDescent="0.25">
      <c r="A232" s="279">
        <v>275</v>
      </c>
      <c r="B232" s="279" t="s">
        <v>117</v>
      </c>
      <c r="C232" s="304" t="s">
        <v>353</v>
      </c>
      <c r="D232" s="159">
        <v>1191.6255999999998</v>
      </c>
      <c r="E232" s="159">
        <v>1191.6255999999998</v>
      </c>
      <c r="F232" s="312">
        <f t="shared" si="10"/>
        <v>0</v>
      </c>
      <c r="G232" s="159">
        <v>1191.6255999999998</v>
      </c>
      <c r="H232" s="159">
        <f t="shared" si="11"/>
        <v>246.98397268992505</v>
      </c>
      <c r="I232" s="159">
        <f t="shared" si="9"/>
        <v>20.726642050147721</v>
      </c>
      <c r="J232" s="314"/>
      <c r="K232" s="159">
        <v>0</v>
      </c>
      <c r="L232" s="159">
        <v>246.98397268992505</v>
      </c>
      <c r="M232" s="49"/>
    </row>
    <row r="233" spans="1:13" s="39" customFormat="1" ht="17.649999999999999" customHeight="1" x14ac:dyDescent="0.25">
      <c r="A233" s="279">
        <v>278</v>
      </c>
      <c r="B233" s="279" t="s">
        <v>198</v>
      </c>
      <c r="C233" s="304" t="s">
        <v>914</v>
      </c>
      <c r="D233" s="159">
        <v>4139.7551359999998</v>
      </c>
      <c r="E233" s="159">
        <v>3653.4079999999999</v>
      </c>
      <c r="F233" s="312">
        <f t="shared" si="10"/>
        <v>-11.748210220711954</v>
      </c>
      <c r="G233" s="159">
        <v>3653.4079999999999</v>
      </c>
      <c r="H233" s="159">
        <f t="shared" si="11"/>
        <v>3652.5544008535999</v>
      </c>
      <c r="I233" s="159">
        <f t="shared" si="9"/>
        <v>99.976635537383174</v>
      </c>
      <c r="J233" s="314"/>
      <c r="K233" s="159">
        <v>821.16320000000007</v>
      </c>
      <c r="L233" s="159">
        <v>2831.3912008535999</v>
      </c>
      <c r="M233" s="49"/>
    </row>
    <row r="234" spans="1:13" s="39" customFormat="1" ht="17.649999999999999" customHeight="1" x14ac:dyDescent="0.25">
      <c r="A234" s="279">
        <v>280</v>
      </c>
      <c r="B234" s="279" t="s">
        <v>221</v>
      </c>
      <c r="C234" s="304" t="s">
        <v>915</v>
      </c>
      <c r="D234" s="159">
        <v>1734.9590720000001</v>
      </c>
      <c r="E234" s="159">
        <v>1734.9590720000001</v>
      </c>
      <c r="F234" s="312">
        <f t="shared" si="10"/>
        <v>0</v>
      </c>
      <c r="G234" s="159">
        <v>654.77986318306421</v>
      </c>
      <c r="H234" s="159">
        <f t="shared" si="11"/>
        <v>644.44162587285189</v>
      </c>
      <c r="I234" s="159">
        <f t="shared" si="9"/>
        <v>37.144485784898784</v>
      </c>
      <c r="J234" s="314"/>
      <c r="K234" s="159">
        <v>401.69605079999997</v>
      </c>
      <c r="L234" s="159">
        <v>242.74557507285189</v>
      </c>
      <c r="M234" s="49"/>
    </row>
    <row r="235" spans="1:13" s="39" customFormat="1" ht="17.649999999999999" customHeight="1" x14ac:dyDescent="0.25">
      <c r="A235" s="279">
        <v>281</v>
      </c>
      <c r="B235" s="279" t="s">
        <v>129</v>
      </c>
      <c r="C235" s="304" t="s">
        <v>916</v>
      </c>
      <c r="D235" s="159">
        <v>1605.5967265123893</v>
      </c>
      <c r="E235" s="159">
        <v>1605.5967262617471</v>
      </c>
      <c r="F235" s="312">
        <f t="shared" si="10"/>
        <v>-1.561053863952111E-8</v>
      </c>
      <c r="G235" s="159">
        <v>1147.576606849615</v>
      </c>
      <c r="H235" s="159">
        <f t="shared" si="11"/>
        <v>1130.3745958664745</v>
      </c>
      <c r="I235" s="159">
        <f t="shared" si="9"/>
        <v>70.402148769839911</v>
      </c>
      <c r="J235" s="314"/>
      <c r="K235" s="159">
        <v>154.17999766399998</v>
      </c>
      <c r="L235" s="159">
        <v>976.19459820247437</v>
      </c>
      <c r="M235" s="49"/>
    </row>
    <row r="236" spans="1:13" s="39" customFormat="1" ht="17.649999999999999" customHeight="1" x14ac:dyDescent="0.25">
      <c r="A236" s="279">
        <v>282</v>
      </c>
      <c r="B236" s="279" t="s">
        <v>221</v>
      </c>
      <c r="C236" s="304" t="s">
        <v>917</v>
      </c>
      <c r="D236" s="159">
        <v>1024.32</v>
      </c>
      <c r="E236" s="159">
        <v>1024.32</v>
      </c>
      <c r="F236" s="312">
        <f t="shared" si="10"/>
        <v>0</v>
      </c>
      <c r="G236" s="159">
        <v>483.93046038559532</v>
      </c>
      <c r="H236" s="159">
        <f t="shared" si="11"/>
        <v>481.13246322086849</v>
      </c>
      <c r="I236" s="159">
        <f t="shared" si="9"/>
        <v>46.970913700881418</v>
      </c>
      <c r="J236" s="314"/>
      <c r="K236" s="159">
        <v>272.61042494399999</v>
      </c>
      <c r="L236" s="159">
        <v>208.5220382768685</v>
      </c>
      <c r="M236" s="49"/>
    </row>
    <row r="237" spans="1:13" s="39" customFormat="1" ht="17.649999999999999" customHeight="1" x14ac:dyDescent="0.25">
      <c r="A237" s="279">
        <v>283</v>
      </c>
      <c r="B237" s="279" t="s">
        <v>129</v>
      </c>
      <c r="C237" s="304" t="s">
        <v>358</v>
      </c>
      <c r="D237" s="159">
        <v>354.86067478399997</v>
      </c>
      <c r="E237" s="159">
        <v>354.86067461825132</v>
      </c>
      <c r="F237" s="312">
        <f t="shared" si="10"/>
        <v>-4.6708095169378794E-8</v>
      </c>
      <c r="G237" s="159">
        <v>354.86067478399997</v>
      </c>
      <c r="H237" s="159">
        <f t="shared" si="11"/>
        <v>212.91640889862899</v>
      </c>
      <c r="I237" s="159">
        <f t="shared" si="9"/>
        <v>60.000001163182759</v>
      </c>
      <c r="J237" s="314"/>
      <c r="K237" s="159">
        <v>0</v>
      </c>
      <c r="L237" s="159">
        <v>212.91640889862899</v>
      </c>
      <c r="M237" s="49"/>
    </row>
    <row r="238" spans="1:13" s="39" customFormat="1" ht="17.649999999999999" customHeight="1" x14ac:dyDescent="0.25">
      <c r="A238" s="279">
        <v>284</v>
      </c>
      <c r="B238" s="279" t="s">
        <v>117</v>
      </c>
      <c r="C238" s="304" t="s">
        <v>359</v>
      </c>
      <c r="D238" s="159">
        <v>2217.9073435199998</v>
      </c>
      <c r="E238" s="159">
        <v>2217.9073435199998</v>
      </c>
      <c r="F238" s="312">
        <f t="shared" si="10"/>
        <v>0</v>
      </c>
      <c r="G238" s="159">
        <v>733.92528000000004</v>
      </c>
      <c r="H238" s="159">
        <f t="shared" si="11"/>
        <v>270.3935412376</v>
      </c>
      <c r="I238" s="159">
        <f t="shared" si="9"/>
        <v>12.191381304886407</v>
      </c>
      <c r="J238" s="314"/>
      <c r="K238" s="159">
        <v>1.7071999999999998E-5</v>
      </c>
      <c r="L238" s="159">
        <v>270.39352416560001</v>
      </c>
      <c r="M238" s="49"/>
    </row>
    <row r="239" spans="1:13" s="39" customFormat="1" ht="17.649999999999999" customHeight="1" x14ac:dyDescent="0.25">
      <c r="A239" s="279">
        <v>286</v>
      </c>
      <c r="B239" s="279" t="s">
        <v>121</v>
      </c>
      <c r="C239" s="304" t="s">
        <v>360</v>
      </c>
      <c r="D239" s="159">
        <v>1825.020291072</v>
      </c>
      <c r="E239" s="159">
        <v>1825.0202914034869</v>
      </c>
      <c r="F239" s="312">
        <f t="shared" si="10"/>
        <v>1.8163476056543004E-8</v>
      </c>
      <c r="G239" s="159">
        <v>1825.020291072</v>
      </c>
      <c r="H239" s="159">
        <f t="shared" si="11"/>
        <v>547.50608733912202</v>
      </c>
      <c r="I239" s="159">
        <f t="shared" si="9"/>
        <v>29.999999995511061</v>
      </c>
      <c r="J239" s="314"/>
      <c r="K239" s="159">
        <v>0</v>
      </c>
      <c r="L239" s="159">
        <v>547.50608733912202</v>
      </c>
      <c r="M239" s="49"/>
    </row>
    <row r="240" spans="1:13" s="39" customFormat="1" ht="17.649999999999999" customHeight="1" x14ac:dyDescent="0.25">
      <c r="A240" s="279">
        <v>288</v>
      </c>
      <c r="B240" s="279" t="s">
        <v>221</v>
      </c>
      <c r="C240" s="304" t="s">
        <v>361</v>
      </c>
      <c r="D240" s="159">
        <v>429.73213348838942</v>
      </c>
      <c r="E240" s="159">
        <v>429.73213340349383</v>
      </c>
      <c r="F240" s="312">
        <f t="shared" si="10"/>
        <v>-1.9755461266868224E-8</v>
      </c>
      <c r="G240" s="159">
        <v>429.73213307200001</v>
      </c>
      <c r="H240" s="159">
        <f t="shared" si="11"/>
        <v>233.10776818227865</v>
      </c>
      <c r="I240" s="159">
        <f t="shared" si="9"/>
        <v>54.244900500238792</v>
      </c>
      <c r="J240" s="314"/>
      <c r="K240" s="159">
        <v>0</v>
      </c>
      <c r="L240" s="159">
        <v>233.10776818227865</v>
      </c>
      <c r="M240" s="49"/>
    </row>
    <row r="241" spans="1:13" s="39" customFormat="1" ht="17.649999999999999" customHeight="1" x14ac:dyDescent="0.25">
      <c r="A241" s="279">
        <v>289</v>
      </c>
      <c r="B241" s="279" t="s">
        <v>148</v>
      </c>
      <c r="C241" s="304" t="s">
        <v>620</v>
      </c>
      <c r="D241" s="159">
        <v>7068.3972230079999</v>
      </c>
      <c r="E241" s="159">
        <v>7068.3972226764954</v>
      </c>
      <c r="F241" s="312">
        <f t="shared" si="10"/>
        <v>-4.6899515382392565E-9</v>
      </c>
      <c r="G241" s="159">
        <v>6596.9738660319999</v>
      </c>
      <c r="H241" s="159">
        <f t="shared" si="11"/>
        <v>6596.9738660319999</v>
      </c>
      <c r="I241" s="159">
        <f t="shared" si="9"/>
        <v>93.330548046562839</v>
      </c>
      <c r="J241" s="314"/>
      <c r="K241" s="159">
        <v>6596.9738660319999</v>
      </c>
      <c r="L241" s="159">
        <v>0</v>
      </c>
      <c r="M241" s="49"/>
    </row>
    <row r="242" spans="1:13" s="39" customFormat="1" ht="17.649999999999999" customHeight="1" x14ac:dyDescent="0.25">
      <c r="A242" s="279">
        <v>292</v>
      </c>
      <c r="B242" s="279" t="s">
        <v>133</v>
      </c>
      <c r="C242" s="304" t="s">
        <v>362</v>
      </c>
      <c r="D242" s="159">
        <v>1046.9241133119999</v>
      </c>
      <c r="E242" s="159">
        <v>1046.9241136434937</v>
      </c>
      <c r="F242" s="312">
        <f t="shared" si="10"/>
        <v>3.1663589084018895E-8</v>
      </c>
      <c r="G242" s="159">
        <v>1046.9241133119999</v>
      </c>
      <c r="H242" s="159">
        <f t="shared" si="11"/>
        <v>591.13705359340497</v>
      </c>
      <c r="I242" s="159">
        <f t="shared" si="9"/>
        <v>56.464174039905949</v>
      </c>
      <c r="J242" s="314"/>
      <c r="K242" s="159">
        <v>0</v>
      </c>
      <c r="L242" s="159">
        <v>591.13705359340497</v>
      </c>
      <c r="M242" s="49"/>
    </row>
    <row r="243" spans="1:13" s="39" customFormat="1" ht="17.649999999999999" customHeight="1" x14ac:dyDescent="0.25">
      <c r="A243" s="279">
        <v>293</v>
      </c>
      <c r="B243" s="279" t="s">
        <v>221</v>
      </c>
      <c r="C243" s="304" t="s">
        <v>363</v>
      </c>
      <c r="D243" s="159">
        <v>1197.6983152639998</v>
      </c>
      <c r="E243" s="159">
        <v>1197.6983150982512</v>
      </c>
      <c r="F243" s="312">
        <f t="shared" si="10"/>
        <v>-1.3838928225595737E-8</v>
      </c>
      <c r="G243" s="159">
        <v>1197.6983152639998</v>
      </c>
      <c r="H243" s="159">
        <f t="shared" si="11"/>
        <v>243.36971944687534</v>
      </c>
      <c r="I243" s="159">
        <f t="shared" si="9"/>
        <v>20.319784738689467</v>
      </c>
      <c r="J243" s="314"/>
      <c r="K243" s="159">
        <v>0</v>
      </c>
      <c r="L243" s="159">
        <v>243.36971944687534</v>
      </c>
      <c r="M243" s="49"/>
    </row>
    <row r="244" spans="1:13" s="39" customFormat="1" ht="17.649999999999999" customHeight="1" x14ac:dyDescent="0.25">
      <c r="A244" s="279">
        <v>294</v>
      </c>
      <c r="B244" s="279" t="s">
        <v>243</v>
      </c>
      <c r="C244" s="304" t="s">
        <v>364</v>
      </c>
      <c r="D244" s="159">
        <v>892.33418278399995</v>
      </c>
      <c r="E244" s="159">
        <v>892.33418261825136</v>
      </c>
      <c r="F244" s="312">
        <f t="shared" si="10"/>
        <v>-1.8574723981146235E-8</v>
      </c>
      <c r="G244" s="159">
        <v>892.33418278399995</v>
      </c>
      <c r="H244" s="159">
        <f t="shared" si="11"/>
        <v>174.93284980196438</v>
      </c>
      <c r="I244" s="159">
        <f t="shared" si="9"/>
        <v>19.603961521308463</v>
      </c>
      <c r="J244" s="314"/>
      <c r="K244" s="159">
        <v>0</v>
      </c>
      <c r="L244" s="159">
        <v>174.93284980196438</v>
      </c>
      <c r="M244" s="49"/>
    </row>
    <row r="245" spans="1:13" s="39" customFormat="1" ht="17.649999999999999" customHeight="1" x14ac:dyDescent="0.25">
      <c r="A245" s="279">
        <v>295</v>
      </c>
      <c r="B245" s="279" t="s">
        <v>221</v>
      </c>
      <c r="C245" s="304" t="s">
        <v>365</v>
      </c>
      <c r="D245" s="159">
        <v>342.43613454438946</v>
      </c>
      <c r="E245" s="159">
        <v>342.43613379650446</v>
      </c>
      <c r="F245" s="312">
        <f t="shared" si="10"/>
        <v>-2.1840131125827611E-7</v>
      </c>
      <c r="G245" s="159">
        <v>342.43613412799999</v>
      </c>
      <c r="H245" s="159">
        <f t="shared" si="11"/>
        <v>78.148167341707861</v>
      </c>
      <c r="I245" s="159">
        <f t="shared" si="9"/>
        <v>22.821238657059499</v>
      </c>
      <c r="J245" s="314"/>
      <c r="K245" s="159">
        <v>0</v>
      </c>
      <c r="L245" s="159">
        <v>78.148167341707861</v>
      </c>
      <c r="M245" s="49"/>
    </row>
    <row r="246" spans="1:13" s="39" customFormat="1" ht="17.649999999999999" customHeight="1" x14ac:dyDescent="0.25">
      <c r="A246" s="279">
        <v>296</v>
      </c>
      <c r="B246" s="279" t="s">
        <v>119</v>
      </c>
      <c r="C246" s="304" t="s">
        <v>366</v>
      </c>
      <c r="D246" s="159">
        <v>12339.197727999999</v>
      </c>
      <c r="E246" s="159">
        <v>12339.197727999999</v>
      </c>
      <c r="F246" s="312">
        <f t="shared" si="10"/>
        <v>0</v>
      </c>
      <c r="G246" s="159">
        <v>8140.6870675679993</v>
      </c>
      <c r="H246" s="159">
        <f t="shared" si="11"/>
        <v>5690.4293899540435</v>
      </c>
      <c r="I246" s="159">
        <f t="shared" si="9"/>
        <v>46.116688583742935</v>
      </c>
      <c r="J246" s="314"/>
      <c r="K246" s="159">
        <v>1.7071999999999998E-5</v>
      </c>
      <c r="L246" s="159">
        <v>5690.429372882043</v>
      </c>
      <c r="M246" s="49"/>
    </row>
    <row r="247" spans="1:13" s="39" customFormat="1" ht="17.649999999999999" customHeight="1" x14ac:dyDescent="0.25">
      <c r="A247" s="279">
        <v>297</v>
      </c>
      <c r="B247" s="279" t="s">
        <v>129</v>
      </c>
      <c r="C247" s="304" t="s">
        <v>367</v>
      </c>
      <c r="D247" s="159">
        <v>2456.1366046563858</v>
      </c>
      <c r="E247" s="159">
        <v>2456.13660424</v>
      </c>
      <c r="F247" s="312">
        <f t="shared" si="10"/>
        <v>-1.6952867554209661E-8</v>
      </c>
      <c r="G247" s="159">
        <v>1479.843674144</v>
      </c>
      <c r="H247" s="159">
        <f t="shared" si="11"/>
        <v>1273.1990351751069</v>
      </c>
      <c r="I247" s="159">
        <f t="shared" si="9"/>
        <v>51.83746836300547</v>
      </c>
      <c r="J247" s="314"/>
      <c r="K247" s="159">
        <v>1.7071999999999998E-5</v>
      </c>
      <c r="L247" s="159">
        <v>1273.1990181031069</v>
      </c>
      <c r="M247" s="49"/>
    </row>
    <row r="248" spans="1:13" s="39" customFormat="1" ht="17.649999999999999" customHeight="1" x14ac:dyDescent="0.25">
      <c r="A248" s="279">
        <v>298</v>
      </c>
      <c r="B248" s="279" t="s">
        <v>119</v>
      </c>
      <c r="C248" s="304" t="s">
        <v>368</v>
      </c>
      <c r="D248" s="159">
        <v>11929.136994719998</v>
      </c>
      <c r="E248" s="159">
        <v>11929.136994719998</v>
      </c>
      <c r="F248" s="312">
        <f t="shared" si="10"/>
        <v>0</v>
      </c>
      <c r="G248" s="159">
        <v>7260.9313807360004</v>
      </c>
      <c r="H248" s="159">
        <f t="shared" si="11"/>
        <v>7010.9785331449602</v>
      </c>
      <c r="I248" s="159">
        <f t="shared" si="9"/>
        <v>58.771883802224053</v>
      </c>
      <c r="J248" s="314"/>
      <c r="K248" s="159">
        <v>153.648</v>
      </c>
      <c r="L248" s="159">
        <v>6857.3305331449601</v>
      </c>
      <c r="M248" s="49"/>
    </row>
    <row r="249" spans="1:13" s="39" customFormat="1" ht="17.649999999999999" customHeight="1" x14ac:dyDescent="0.25">
      <c r="A249" s="279">
        <v>300</v>
      </c>
      <c r="B249" s="279" t="s">
        <v>129</v>
      </c>
      <c r="C249" s="304" t="s">
        <v>369</v>
      </c>
      <c r="D249" s="159">
        <v>438.99782491238943</v>
      </c>
      <c r="E249" s="159">
        <v>438.9978246617469</v>
      </c>
      <c r="F249" s="312">
        <f t="shared" si="10"/>
        <v>-5.7094254657386045E-8</v>
      </c>
      <c r="G249" s="159">
        <v>438.99782449600002</v>
      </c>
      <c r="H249" s="159">
        <f t="shared" si="11"/>
        <v>263.39869449070716</v>
      </c>
      <c r="I249" s="159">
        <f t="shared" si="9"/>
        <v>59.99999993021811</v>
      </c>
      <c r="J249" s="314"/>
      <c r="K249" s="159">
        <v>0</v>
      </c>
      <c r="L249" s="159">
        <v>263.39869449070716</v>
      </c>
      <c r="M249" s="49"/>
    </row>
    <row r="250" spans="1:13" s="39" customFormat="1" ht="17.649999999999999" customHeight="1" x14ac:dyDescent="0.25">
      <c r="A250" s="279">
        <v>304</v>
      </c>
      <c r="B250" s="279" t="s">
        <v>129</v>
      </c>
      <c r="C250" s="304" t="s">
        <v>621</v>
      </c>
      <c r="D250" s="159">
        <v>2897.1183999999998</v>
      </c>
      <c r="E250" s="159">
        <v>3406.3948024582478</v>
      </c>
      <c r="F250" s="312">
        <f t="shared" si="10"/>
        <v>17.578722445663516</v>
      </c>
      <c r="G250" s="159">
        <v>2165.2372700639999</v>
      </c>
      <c r="H250" s="159">
        <f t="shared" si="11"/>
        <v>2165.2372700639999</v>
      </c>
      <c r="I250" s="159">
        <f t="shared" si="9"/>
        <v>63.563896601223135</v>
      </c>
      <c r="J250" s="314"/>
      <c r="K250" s="159">
        <v>2165.2372700639999</v>
      </c>
      <c r="L250" s="159">
        <v>0</v>
      </c>
      <c r="M250" s="49"/>
    </row>
    <row r="251" spans="1:13" s="39" customFormat="1" ht="17.649999999999999" customHeight="1" x14ac:dyDescent="0.25">
      <c r="A251" s="279">
        <v>305</v>
      </c>
      <c r="B251" s="279" t="s">
        <v>239</v>
      </c>
      <c r="C251" s="304" t="s">
        <v>370</v>
      </c>
      <c r="D251" s="159">
        <v>137.72381884799998</v>
      </c>
      <c r="E251" s="159">
        <v>137.72381851650476</v>
      </c>
      <c r="F251" s="312">
        <f t="shared" si="10"/>
        <v>-2.4069562698514346E-7</v>
      </c>
      <c r="G251" s="159">
        <v>137.72383592</v>
      </c>
      <c r="H251" s="159">
        <f t="shared" si="11"/>
        <v>28.162385338251248</v>
      </c>
      <c r="I251" s="159">
        <f t="shared" si="9"/>
        <v>20.448449397934954</v>
      </c>
      <c r="J251" s="314"/>
      <c r="K251" s="159">
        <v>0</v>
      </c>
      <c r="L251" s="159">
        <v>28.162385338251248</v>
      </c>
      <c r="M251" s="49"/>
    </row>
    <row r="252" spans="1:13" s="39" customFormat="1" ht="17.649999999999999" customHeight="1" x14ac:dyDescent="0.25">
      <c r="A252" s="279">
        <v>306</v>
      </c>
      <c r="B252" s="279" t="s">
        <v>239</v>
      </c>
      <c r="C252" s="304" t="s">
        <v>371</v>
      </c>
      <c r="D252" s="159">
        <v>1208.4746230243895</v>
      </c>
      <c r="E252" s="159">
        <v>1208.4746222765045</v>
      </c>
      <c r="F252" s="312">
        <f t="shared" si="10"/>
        <v>-6.1886694879831339E-8</v>
      </c>
      <c r="G252" s="159">
        <v>1208.4746226080001</v>
      </c>
      <c r="H252" s="159">
        <f t="shared" si="11"/>
        <v>614.50555878444777</v>
      </c>
      <c r="I252" s="159">
        <f t="shared" si="9"/>
        <v>50.84968665927402</v>
      </c>
      <c r="J252" s="314"/>
      <c r="K252" s="159">
        <v>0</v>
      </c>
      <c r="L252" s="159">
        <v>614.50555878444777</v>
      </c>
      <c r="M252" s="49"/>
    </row>
    <row r="253" spans="1:13" s="39" customFormat="1" ht="17.649999999999999" customHeight="1" x14ac:dyDescent="0.25">
      <c r="A253" s="279">
        <v>307</v>
      </c>
      <c r="B253" s="279" t="s">
        <v>221</v>
      </c>
      <c r="C253" s="304" t="s">
        <v>372</v>
      </c>
      <c r="D253" s="159">
        <v>1353.6628324323895</v>
      </c>
      <c r="E253" s="159">
        <v>1353.6628321817468</v>
      </c>
      <c r="F253" s="312">
        <f t="shared" si="10"/>
        <v>-1.8515891042625299E-8</v>
      </c>
      <c r="G253" s="159">
        <v>1353.662832016</v>
      </c>
      <c r="H253" s="159">
        <f t="shared" si="11"/>
        <v>779.890533930674</v>
      </c>
      <c r="I253" s="159">
        <f t="shared" si="9"/>
        <v>57.613352113221318</v>
      </c>
      <c r="J253" s="314"/>
      <c r="K253" s="159">
        <v>0</v>
      </c>
      <c r="L253" s="159">
        <v>779.890533930674</v>
      </c>
      <c r="M253" s="49"/>
    </row>
    <row r="254" spans="1:13" s="39" customFormat="1" ht="17.649999999999999" customHeight="1" x14ac:dyDescent="0.25">
      <c r="A254" s="279">
        <v>308</v>
      </c>
      <c r="B254" s="279" t="s">
        <v>221</v>
      </c>
      <c r="C254" s="304" t="s">
        <v>373</v>
      </c>
      <c r="D254" s="159">
        <v>885.22572676838945</v>
      </c>
      <c r="E254" s="159">
        <v>885.2257266834938</v>
      </c>
      <c r="F254" s="312">
        <f t="shared" si="10"/>
        <v>-9.5902805696823634E-9</v>
      </c>
      <c r="G254" s="159">
        <v>885.22572635199992</v>
      </c>
      <c r="H254" s="159">
        <f t="shared" si="11"/>
        <v>245.41613945760767</v>
      </c>
      <c r="I254" s="159">
        <f t="shared" si="9"/>
        <v>27.723566098452817</v>
      </c>
      <c r="J254" s="314"/>
      <c r="K254" s="159">
        <v>0</v>
      </c>
      <c r="L254" s="159">
        <v>245.41613945760767</v>
      </c>
      <c r="M254" s="49"/>
    </row>
    <row r="255" spans="1:13" s="39" customFormat="1" ht="17.649999999999999" customHeight="1" x14ac:dyDescent="0.25">
      <c r="A255" s="279">
        <v>309</v>
      </c>
      <c r="B255" s="279" t="s">
        <v>221</v>
      </c>
      <c r="C255" s="304" t="s">
        <v>374</v>
      </c>
      <c r="D255" s="159">
        <v>828.26986387199997</v>
      </c>
      <c r="E255" s="159">
        <v>828.26986420349374</v>
      </c>
      <c r="F255" s="312">
        <f t="shared" si="10"/>
        <v>4.0022428038355429E-8</v>
      </c>
      <c r="G255" s="159">
        <v>828.26986387199997</v>
      </c>
      <c r="H255" s="159">
        <f t="shared" si="11"/>
        <v>632.58784803816661</v>
      </c>
      <c r="I255" s="159">
        <f t="shared" si="9"/>
        <v>76.37460631825536</v>
      </c>
      <c r="J255" s="314"/>
      <c r="K255" s="159">
        <v>0</v>
      </c>
      <c r="L255" s="159">
        <v>632.58784803816661</v>
      </c>
      <c r="M255" s="49"/>
    </row>
    <row r="256" spans="1:13" s="39" customFormat="1" ht="17.649999999999999" customHeight="1" x14ac:dyDescent="0.25">
      <c r="A256" s="279">
        <v>310</v>
      </c>
      <c r="B256" s="279" t="s">
        <v>221</v>
      </c>
      <c r="C256" s="304" t="s">
        <v>918</v>
      </c>
      <c r="D256" s="159">
        <v>1997.8337279999998</v>
      </c>
      <c r="E256" s="159">
        <v>1997.8337279999998</v>
      </c>
      <c r="F256" s="312">
        <f t="shared" si="10"/>
        <v>0</v>
      </c>
      <c r="G256" s="159">
        <v>1042.1739617626779</v>
      </c>
      <c r="H256" s="159">
        <f t="shared" si="11"/>
        <v>1032.7591892868413</v>
      </c>
      <c r="I256" s="159">
        <f t="shared" si="9"/>
        <v>51.693951043699741</v>
      </c>
      <c r="J256" s="314"/>
      <c r="K256" s="159">
        <v>588.44397849599989</v>
      </c>
      <c r="L256" s="159">
        <v>444.31521079084143</v>
      </c>
      <c r="M256" s="49"/>
    </row>
    <row r="257" spans="1:13" s="39" customFormat="1" ht="17.649999999999999" customHeight="1" x14ac:dyDescent="0.25">
      <c r="A257" s="279">
        <v>311</v>
      </c>
      <c r="B257" s="279" t="s">
        <v>198</v>
      </c>
      <c r="C257" s="304" t="s">
        <v>919</v>
      </c>
      <c r="D257" s="159">
        <v>6005.4196085603853</v>
      </c>
      <c r="E257" s="159">
        <v>6005.4196079782469</v>
      </c>
      <c r="F257" s="312">
        <f t="shared" si="10"/>
        <v>-9.6935508508977364E-9</v>
      </c>
      <c r="G257" s="159">
        <v>5730.7878429021539</v>
      </c>
      <c r="H257" s="159">
        <f t="shared" si="11"/>
        <v>5602.7478429021539</v>
      </c>
      <c r="I257" s="159">
        <f t="shared" si="9"/>
        <v>93.294860453362148</v>
      </c>
      <c r="J257" s="314"/>
      <c r="K257" s="159">
        <v>1158.8106722720004</v>
      </c>
      <c r="L257" s="159">
        <v>4443.9371706301536</v>
      </c>
      <c r="M257" s="49"/>
    </row>
    <row r="258" spans="1:13" s="39" customFormat="1" ht="17.649999999999999" customHeight="1" x14ac:dyDescent="0.25">
      <c r="A258" s="279">
        <v>312</v>
      </c>
      <c r="B258" s="279" t="s">
        <v>198</v>
      </c>
      <c r="C258" s="304" t="s">
        <v>377</v>
      </c>
      <c r="D258" s="159">
        <v>451.88499969638946</v>
      </c>
      <c r="E258" s="159">
        <v>451.88499927999999</v>
      </c>
      <c r="F258" s="312">
        <f t="shared" si="10"/>
        <v>-9.2145000962773338E-8</v>
      </c>
      <c r="G258" s="159">
        <v>451.88499927999999</v>
      </c>
      <c r="H258" s="159">
        <f t="shared" si="11"/>
        <v>297.68915334123244</v>
      </c>
      <c r="I258" s="159">
        <f t="shared" si="9"/>
        <v>65.877193050344275</v>
      </c>
      <c r="J258" s="314"/>
      <c r="K258" s="159">
        <v>0</v>
      </c>
      <c r="L258" s="159">
        <v>297.68915334123244</v>
      </c>
      <c r="M258" s="49"/>
    </row>
    <row r="259" spans="1:13" s="39" customFormat="1" ht="17.649999999999999" customHeight="1" x14ac:dyDescent="0.25">
      <c r="A259" s="279">
        <v>313</v>
      </c>
      <c r="B259" s="279" t="s">
        <v>119</v>
      </c>
      <c r="C259" s="304" t="s">
        <v>378</v>
      </c>
      <c r="D259" s="159">
        <v>12381.775296</v>
      </c>
      <c r="E259" s="159">
        <v>12351.045695999999</v>
      </c>
      <c r="F259" s="312">
        <f t="shared" si="10"/>
        <v>-0.24818411952547592</v>
      </c>
      <c r="G259" s="159">
        <v>6777.5490024000001</v>
      </c>
      <c r="H259" s="159">
        <f t="shared" si="11"/>
        <v>6139.8621249134385</v>
      </c>
      <c r="I259" s="159">
        <f t="shared" si="9"/>
        <v>49.711273652739294</v>
      </c>
      <c r="J259" s="314"/>
      <c r="K259" s="159">
        <v>1.7071999999999998E-5</v>
      </c>
      <c r="L259" s="159">
        <v>6139.862107841438</v>
      </c>
      <c r="M259" s="49"/>
    </row>
    <row r="260" spans="1:13" s="39" customFormat="1" ht="17.649999999999999" customHeight="1" x14ac:dyDescent="0.25">
      <c r="A260" s="279">
        <v>314</v>
      </c>
      <c r="B260" s="279" t="s">
        <v>129</v>
      </c>
      <c r="C260" s="304" t="s">
        <v>379</v>
      </c>
      <c r="D260" s="159">
        <v>1634.7280458723897</v>
      </c>
      <c r="E260" s="159">
        <v>1634.728045621747</v>
      </c>
      <c r="F260" s="312">
        <f t="shared" si="10"/>
        <v>-1.5332375369325746E-8</v>
      </c>
      <c r="G260" s="159">
        <v>1634.728045456</v>
      </c>
      <c r="H260" s="159">
        <f t="shared" si="11"/>
        <v>1343.1293864796942</v>
      </c>
      <c r="I260" s="159">
        <f t="shared" si="9"/>
        <v>82.162252619141483</v>
      </c>
      <c r="J260" s="314"/>
      <c r="K260" s="159">
        <v>0</v>
      </c>
      <c r="L260" s="159">
        <v>1343.1293864796942</v>
      </c>
      <c r="M260" s="49"/>
    </row>
    <row r="261" spans="1:13" s="39" customFormat="1" ht="17.649999999999999" customHeight="1" x14ac:dyDescent="0.25">
      <c r="A261" s="279">
        <v>316</v>
      </c>
      <c r="B261" s="279" t="s">
        <v>133</v>
      </c>
      <c r="C261" s="304" t="s">
        <v>380</v>
      </c>
      <c r="D261" s="159">
        <v>304.97712772838946</v>
      </c>
      <c r="E261" s="159">
        <v>304.97712764349387</v>
      </c>
      <c r="F261" s="312">
        <f t="shared" si="10"/>
        <v>-2.7836705385198002E-8</v>
      </c>
      <c r="G261" s="159">
        <v>304.97712731199999</v>
      </c>
      <c r="H261" s="159">
        <f t="shared" si="11"/>
        <v>179.08033504022134</v>
      </c>
      <c r="I261" s="159">
        <f t="shared" si="9"/>
        <v>58.71926738373611</v>
      </c>
      <c r="J261" s="314"/>
      <c r="K261" s="159">
        <v>0</v>
      </c>
      <c r="L261" s="159">
        <v>179.08033504022134</v>
      </c>
      <c r="M261" s="49"/>
    </row>
    <row r="262" spans="1:13" s="39" customFormat="1" ht="17.649999999999999" customHeight="1" x14ac:dyDescent="0.25">
      <c r="A262" s="279">
        <v>317</v>
      </c>
      <c r="B262" s="279" t="s">
        <v>221</v>
      </c>
      <c r="C262" s="304" t="s">
        <v>381</v>
      </c>
      <c r="D262" s="159">
        <v>1145.9939369763895</v>
      </c>
      <c r="E262" s="159">
        <v>1145.9939365599998</v>
      </c>
      <c r="F262" s="312">
        <f t="shared" si="10"/>
        <v>-3.6334370179247344E-8</v>
      </c>
      <c r="G262" s="159">
        <v>1145.9939365599998</v>
      </c>
      <c r="H262" s="159">
        <f t="shared" si="11"/>
        <v>611.74165030608572</v>
      </c>
      <c r="I262" s="159">
        <f t="shared" si="9"/>
        <v>53.380880194042568</v>
      </c>
      <c r="J262" s="314"/>
      <c r="K262" s="159">
        <v>0</v>
      </c>
      <c r="L262" s="159">
        <v>611.74165030608572</v>
      </c>
      <c r="M262" s="49"/>
    </row>
    <row r="263" spans="1:13" s="39" customFormat="1" ht="17.649999999999999" customHeight="1" x14ac:dyDescent="0.25">
      <c r="A263" s="279">
        <v>318</v>
      </c>
      <c r="B263" s="279" t="s">
        <v>133</v>
      </c>
      <c r="C263" s="304" t="s">
        <v>382</v>
      </c>
      <c r="D263" s="159">
        <v>256.85404447999997</v>
      </c>
      <c r="E263" s="159">
        <v>256.85404447999997</v>
      </c>
      <c r="F263" s="312">
        <f t="shared" si="10"/>
        <v>0</v>
      </c>
      <c r="G263" s="159">
        <v>256.85404447999997</v>
      </c>
      <c r="H263" s="159">
        <f t="shared" si="11"/>
        <v>70.707956102361109</v>
      </c>
      <c r="I263" s="159">
        <f t="shared" si="9"/>
        <v>27.528457356203635</v>
      </c>
      <c r="J263" s="314"/>
      <c r="K263" s="159">
        <v>0</v>
      </c>
      <c r="L263" s="159">
        <v>70.707956102361109</v>
      </c>
      <c r="M263" s="49"/>
    </row>
    <row r="264" spans="1:13" s="39" customFormat="1" ht="17.649999999999999" customHeight="1" x14ac:dyDescent="0.25">
      <c r="A264" s="279">
        <v>319</v>
      </c>
      <c r="B264" s="279" t="s">
        <v>221</v>
      </c>
      <c r="C264" s="304" t="s">
        <v>383</v>
      </c>
      <c r="D264" s="159">
        <v>769.14874255999996</v>
      </c>
      <c r="E264" s="159">
        <v>769.14874255999996</v>
      </c>
      <c r="F264" s="312">
        <f t="shared" si="10"/>
        <v>0</v>
      </c>
      <c r="G264" s="159">
        <v>769.14874255999996</v>
      </c>
      <c r="H264" s="159">
        <f t="shared" si="11"/>
        <v>269.20206267112775</v>
      </c>
      <c r="I264" s="159">
        <f t="shared" si="9"/>
        <v>35.000000360805082</v>
      </c>
      <c r="J264" s="314"/>
      <c r="K264" s="159">
        <v>0</v>
      </c>
      <c r="L264" s="159">
        <v>269.20206267112775</v>
      </c>
      <c r="M264" s="49"/>
    </row>
    <row r="265" spans="1:13" s="39" customFormat="1" ht="17.649999999999999" customHeight="1" x14ac:dyDescent="0.25">
      <c r="A265" s="279">
        <v>320</v>
      </c>
      <c r="B265" s="279" t="s">
        <v>129</v>
      </c>
      <c r="C265" s="304" t="s">
        <v>384</v>
      </c>
      <c r="D265" s="159">
        <v>1033.9011994723894</v>
      </c>
      <c r="E265" s="159">
        <v>1033.901199221747</v>
      </c>
      <c r="F265" s="312">
        <f t="shared" si="10"/>
        <v>-2.4242396534646105E-8</v>
      </c>
      <c r="G265" s="159">
        <v>1033.901199056</v>
      </c>
      <c r="H265" s="159">
        <f t="shared" si="11"/>
        <v>623.3248092658672</v>
      </c>
      <c r="I265" s="159">
        <f t="shared" si="9"/>
        <v>60.288624264587874</v>
      </c>
      <c r="J265" s="314"/>
      <c r="K265" s="159">
        <v>0</v>
      </c>
      <c r="L265" s="159">
        <v>623.3248092658672</v>
      </c>
      <c r="M265" s="49"/>
    </row>
    <row r="266" spans="1:13" s="39" customFormat="1" ht="17.649999999999999" customHeight="1" x14ac:dyDescent="0.25">
      <c r="A266" s="279">
        <v>321</v>
      </c>
      <c r="B266" s="279" t="s">
        <v>221</v>
      </c>
      <c r="C266" s="304" t="s">
        <v>920</v>
      </c>
      <c r="D266" s="159">
        <v>1002.706848</v>
      </c>
      <c r="E266" s="159">
        <v>1002.706848</v>
      </c>
      <c r="F266" s="312">
        <f t="shared" si="10"/>
        <v>0</v>
      </c>
      <c r="G266" s="159">
        <v>896.88331533318228</v>
      </c>
      <c r="H266" s="159">
        <f t="shared" si="11"/>
        <v>892.21425235216088</v>
      </c>
      <c r="I266" s="159">
        <f t="shared" si="9"/>
        <v>88.980568361707341</v>
      </c>
      <c r="J266" s="314"/>
      <c r="K266" s="159">
        <v>520.14766443199994</v>
      </c>
      <c r="L266" s="159">
        <v>372.06658792016088</v>
      </c>
      <c r="M266" s="49"/>
    </row>
    <row r="267" spans="1:13" s="39" customFormat="1" ht="17.649999999999999" customHeight="1" x14ac:dyDescent="0.25">
      <c r="A267" s="279">
        <v>322</v>
      </c>
      <c r="B267" s="279" t="s">
        <v>221</v>
      </c>
      <c r="C267" s="304" t="s">
        <v>386</v>
      </c>
      <c r="D267" s="159">
        <v>7557.2349248</v>
      </c>
      <c r="E267" s="159">
        <v>7557.2349248</v>
      </c>
      <c r="F267" s="312">
        <f t="shared" si="10"/>
        <v>0</v>
      </c>
      <c r="G267" s="159">
        <v>7557.2349248</v>
      </c>
      <c r="H267" s="159">
        <f t="shared" si="11"/>
        <v>5415.8455195168681</v>
      </c>
      <c r="I267" s="159">
        <f t="shared" si="9"/>
        <v>71.664379543688682</v>
      </c>
      <c r="J267" s="314"/>
      <c r="K267" s="159">
        <v>0</v>
      </c>
      <c r="L267" s="159">
        <v>5415.8455195168681</v>
      </c>
      <c r="M267" s="49"/>
    </row>
    <row r="268" spans="1:13" s="39" customFormat="1" ht="17.649999999999999" customHeight="1" x14ac:dyDescent="0.25">
      <c r="A268" s="279">
        <v>327</v>
      </c>
      <c r="B268" s="279" t="s">
        <v>117</v>
      </c>
      <c r="C268" s="304" t="s">
        <v>387</v>
      </c>
      <c r="D268" s="159">
        <v>1076.5261759999999</v>
      </c>
      <c r="E268" s="159">
        <v>895.99906283650432</v>
      </c>
      <c r="F268" s="312">
        <f t="shared" si="10"/>
        <v>-16.769412317893838</v>
      </c>
      <c r="G268" s="159">
        <v>895.99906316800002</v>
      </c>
      <c r="H268" s="159">
        <f t="shared" si="11"/>
        <v>894.63497605327984</v>
      </c>
      <c r="I268" s="159">
        <f t="shared" si="9"/>
        <v>99.847758012278931</v>
      </c>
      <c r="J268" s="314"/>
      <c r="K268" s="159">
        <v>1.7071999999999998E-5</v>
      </c>
      <c r="L268" s="159">
        <v>894.63495898127985</v>
      </c>
      <c r="M268" s="49"/>
    </row>
    <row r="269" spans="1:13" s="39" customFormat="1" ht="17.649999999999999" customHeight="1" x14ac:dyDescent="0.25">
      <c r="A269" s="279">
        <v>328</v>
      </c>
      <c r="B269" s="279" t="s">
        <v>129</v>
      </c>
      <c r="C269" s="304" t="s">
        <v>388</v>
      </c>
      <c r="D269" s="159">
        <v>77.377474239999998</v>
      </c>
      <c r="E269" s="159">
        <v>77.377474239999998</v>
      </c>
      <c r="F269" s="312">
        <f t="shared" si="10"/>
        <v>0</v>
      </c>
      <c r="G269" s="159">
        <v>77.377474239999998</v>
      </c>
      <c r="H269" s="159">
        <f t="shared" si="11"/>
        <v>64.323556508147277</v>
      </c>
      <c r="I269" s="159">
        <f t="shared" si="9"/>
        <v>83.129563403215158</v>
      </c>
      <c r="J269" s="314"/>
      <c r="K269" s="159">
        <v>0</v>
      </c>
      <c r="L269" s="159">
        <v>64.323556508147277</v>
      </c>
      <c r="M269" s="49"/>
    </row>
    <row r="270" spans="1:13" s="39" customFormat="1" ht="17.649999999999999" customHeight="1" x14ac:dyDescent="0.25">
      <c r="A270" s="279">
        <v>336</v>
      </c>
      <c r="B270" s="279" t="s">
        <v>221</v>
      </c>
      <c r="C270" s="304" t="s">
        <v>391</v>
      </c>
      <c r="D270" s="159">
        <v>1089.8911111203893</v>
      </c>
      <c r="E270" s="159">
        <v>1089.8911105382513</v>
      </c>
      <c r="F270" s="312">
        <f t="shared" si="10"/>
        <v>-5.3412492206916795E-8</v>
      </c>
      <c r="G270" s="159">
        <v>1089.8911107039999</v>
      </c>
      <c r="H270" s="159">
        <f t="shared" si="11"/>
        <v>822.22069273024306</v>
      </c>
      <c r="I270" s="159">
        <f t="shared" ref="I270:I311" si="12">+H270/E270*100</f>
        <v>75.440627488390362</v>
      </c>
      <c r="J270" s="314"/>
      <c r="K270" s="159">
        <v>0</v>
      </c>
      <c r="L270" s="159">
        <v>822.22069273024306</v>
      </c>
      <c r="M270" s="49"/>
    </row>
    <row r="271" spans="1:13" s="39" customFormat="1" ht="17.649999999999999" customHeight="1" x14ac:dyDescent="0.25">
      <c r="A271" s="279">
        <v>337</v>
      </c>
      <c r="B271" s="279" t="s">
        <v>622</v>
      </c>
      <c r="C271" s="304" t="s">
        <v>392</v>
      </c>
      <c r="D271" s="159">
        <v>2481.3810560000002</v>
      </c>
      <c r="E271" s="159">
        <v>2481.3810560000002</v>
      </c>
      <c r="F271" s="312">
        <f t="shared" si="10"/>
        <v>0</v>
      </c>
      <c r="G271" s="159">
        <v>2095.5554213386376</v>
      </c>
      <c r="H271" s="159">
        <f t="shared" si="11"/>
        <v>2092.3012101502072</v>
      </c>
      <c r="I271" s="159">
        <f t="shared" si="12"/>
        <v>84.320028360456988</v>
      </c>
      <c r="J271" s="314"/>
      <c r="K271" s="159">
        <v>1143.3208710879999</v>
      </c>
      <c r="L271" s="159">
        <v>948.98033906220724</v>
      </c>
      <c r="M271" s="49"/>
    </row>
    <row r="272" spans="1:13" s="39" customFormat="1" ht="17.649999999999999" customHeight="1" x14ac:dyDescent="0.25">
      <c r="A272" s="279">
        <v>338</v>
      </c>
      <c r="B272" s="279" t="s">
        <v>221</v>
      </c>
      <c r="C272" s="304" t="s">
        <v>589</v>
      </c>
      <c r="D272" s="159">
        <v>2844.02448</v>
      </c>
      <c r="E272" s="159">
        <v>2844.02448</v>
      </c>
      <c r="F272" s="312">
        <f>E272/D272*100-100</f>
        <v>0</v>
      </c>
      <c r="G272" s="159">
        <v>988.91954500669897</v>
      </c>
      <c r="H272" s="159">
        <f>+K272+L272</f>
        <v>989.02366049141733</v>
      </c>
      <c r="I272" s="159">
        <f t="shared" si="12"/>
        <v>34.775497449002877</v>
      </c>
      <c r="J272" s="314"/>
      <c r="K272" s="159">
        <v>420.46790984</v>
      </c>
      <c r="L272" s="159">
        <v>568.55575065141727</v>
      </c>
      <c r="M272" s="49"/>
    </row>
    <row r="273" spans="1:13" s="39" customFormat="1" ht="17.649999999999999" customHeight="1" x14ac:dyDescent="0.25">
      <c r="A273" s="279">
        <v>339</v>
      </c>
      <c r="B273" s="279" t="s">
        <v>221</v>
      </c>
      <c r="C273" s="304" t="s">
        <v>623</v>
      </c>
      <c r="D273" s="159">
        <v>9332.2064967999995</v>
      </c>
      <c r="E273" s="159">
        <v>9332.2064967999995</v>
      </c>
      <c r="F273" s="312">
        <f>E273/D273*100-100</f>
        <v>0</v>
      </c>
      <c r="G273" s="159">
        <v>9332.2064967999995</v>
      </c>
      <c r="H273" s="159">
        <f>+K273+L273</f>
        <v>6987.1198823063633</v>
      </c>
      <c r="I273" s="159">
        <f t="shared" si="12"/>
        <v>74.871038105535249</v>
      </c>
      <c r="J273" s="314"/>
      <c r="K273" s="159">
        <v>0</v>
      </c>
      <c r="L273" s="159">
        <v>6987.1198823063633</v>
      </c>
      <c r="M273" s="49"/>
    </row>
    <row r="274" spans="1:13" s="39" customFormat="1" ht="17.649999999999999" customHeight="1" x14ac:dyDescent="0.25">
      <c r="A274" s="279">
        <v>348</v>
      </c>
      <c r="B274" s="279" t="s">
        <v>133</v>
      </c>
      <c r="C274" s="304" t="s">
        <v>921</v>
      </c>
      <c r="D274" s="159">
        <v>188.74803199999997</v>
      </c>
      <c r="E274" s="159">
        <v>99.258724596504791</v>
      </c>
      <c r="F274" s="312">
        <f>E274/D274*100-100</f>
        <v>-47.412047932502524</v>
      </c>
      <c r="G274" s="159">
        <v>99.258724596504791</v>
      </c>
      <c r="H274" s="159">
        <f>+K274+L274</f>
        <v>98.872681425759978</v>
      </c>
      <c r="I274" s="159">
        <f t="shared" si="12"/>
        <v>99.611073815108838</v>
      </c>
      <c r="J274" s="314"/>
      <c r="K274" s="159">
        <v>9.5147377599999903</v>
      </c>
      <c r="L274" s="159">
        <v>89.35794366575999</v>
      </c>
      <c r="M274" s="49"/>
    </row>
    <row r="275" spans="1:13" s="39" customFormat="1" ht="17.649999999999999" customHeight="1" x14ac:dyDescent="0.25">
      <c r="A275" s="279">
        <v>349</v>
      </c>
      <c r="B275" s="279" t="s">
        <v>221</v>
      </c>
      <c r="C275" s="304" t="s">
        <v>922</v>
      </c>
      <c r="D275" s="159">
        <v>1417.0101439999999</v>
      </c>
      <c r="E275" s="159">
        <v>1417.0101439999999</v>
      </c>
      <c r="F275" s="312">
        <f>E275/D275*100-100</f>
        <v>0</v>
      </c>
      <c r="G275" s="159">
        <v>420.45800849316521</v>
      </c>
      <c r="H275" s="159">
        <f>+K275+L275</f>
        <v>420.45495110016992</v>
      </c>
      <c r="I275" s="159">
        <f t="shared" si="12"/>
        <v>29.671978911406438</v>
      </c>
      <c r="J275" s="314"/>
      <c r="K275" s="159">
        <v>51.215999999999994</v>
      </c>
      <c r="L275" s="159">
        <v>369.23895110016991</v>
      </c>
      <c r="M275" s="49"/>
    </row>
    <row r="276" spans="1:13" s="39" customFormat="1" ht="17.649999999999999" customHeight="1" x14ac:dyDescent="0.25">
      <c r="A276" s="279">
        <v>350</v>
      </c>
      <c r="B276" s="279" t="s">
        <v>221</v>
      </c>
      <c r="C276" s="304" t="s">
        <v>571</v>
      </c>
      <c r="D276" s="159">
        <v>2240.2219840000002</v>
      </c>
      <c r="E276" s="159">
        <v>1287.131694298251</v>
      </c>
      <c r="F276" s="312">
        <f>E276/D276*100-100</f>
        <v>-42.544457491662094</v>
      </c>
      <c r="G276" s="159">
        <v>1287.131694464</v>
      </c>
      <c r="H276" s="159">
        <f>+K276+L276</f>
        <v>1242.5152466480831</v>
      </c>
      <c r="I276" s="159">
        <f t="shared" si="12"/>
        <v>96.533653250261011</v>
      </c>
      <c r="J276" s="314"/>
      <c r="K276" s="159">
        <v>171.05435511999997</v>
      </c>
      <c r="L276" s="159">
        <v>1071.460891528083</v>
      </c>
      <c r="M276" s="49"/>
    </row>
    <row r="277" spans="1:13" s="39" customFormat="1" ht="17.649999999999999" customHeight="1" x14ac:dyDescent="0.25">
      <c r="A277" s="316" t="s">
        <v>624</v>
      </c>
      <c r="B277" s="316"/>
      <c r="C277" s="316"/>
      <c r="D277" s="156">
        <f>SUM(D278:D311)</f>
        <v>230069.90294499198</v>
      </c>
      <c r="E277" s="156">
        <f>SUM(E278:E311)</f>
        <v>230069.9029436658</v>
      </c>
      <c r="F277" s="310">
        <f>SUM(F278:F311)</f>
        <v>-3.8397587331928662E-8</v>
      </c>
      <c r="G277" s="156">
        <f>SUM(G278:G311)</f>
        <v>185142.3282912655</v>
      </c>
      <c r="H277" s="310">
        <f>SUM(H278:H311)</f>
        <v>185142.32828959997</v>
      </c>
      <c r="I277" s="156">
        <f t="shared" si="12"/>
        <v>80.472206890500303</v>
      </c>
      <c r="J277" s="310"/>
      <c r="K277" s="156">
        <f>SUM(K278:K311)</f>
        <v>6399.900587872</v>
      </c>
      <c r="L277" s="156">
        <f>SUM(L278:L311)</f>
        <v>178742.42770172798</v>
      </c>
      <c r="M277" s="49"/>
    </row>
    <row r="278" spans="1:13" s="39" customFormat="1" ht="17.649999999999999" customHeight="1" x14ac:dyDescent="0.25">
      <c r="A278" s="275">
        <v>1</v>
      </c>
      <c r="B278" s="276" t="s">
        <v>625</v>
      </c>
      <c r="C278" s="305" t="s">
        <v>626</v>
      </c>
      <c r="D278" s="159">
        <v>6154.7974399999994</v>
      </c>
      <c r="E278" s="159">
        <v>6154.7974399999994</v>
      </c>
      <c r="F278" s="159">
        <f>E278/D278*100-100</f>
        <v>0</v>
      </c>
      <c r="G278" s="159">
        <v>6154.7974399999994</v>
      </c>
      <c r="H278" s="159">
        <f t="shared" ref="H278:H311" si="13">+K278+L278</f>
        <v>6154.7974399999994</v>
      </c>
      <c r="I278" s="159">
        <f t="shared" si="12"/>
        <v>100</v>
      </c>
      <c r="J278" s="312"/>
      <c r="K278" s="159">
        <v>0</v>
      </c>
      <c r="L278" s="313">
        <v>6154.7974399999994</v>
      </c>
      <c r="M278" s="49"/>
    </row>
    <row r="279" spans="1:13" s="39" customFormat="1" ht="17.649999999999999" customHeight="1" x14ac:dyDescent="0.25">
      <c r="A279" s="275">
        <v>2</v>
      </c>
      <c r="B279" s="276" t="s">
        <v>119</v>
      </c>
      <c r="C279" s="305" t="s">
        <v>627</v>
      </c>
      <c r="D279" s="159">
        <v>4401.8444799999997</v>
      </c>
      <c r="E279" s="159">
        <v>4401.8444799999997</v>
      </c>
      <c r="F279" s="159">
        <f t="shared" ref="F279:F311" si="14">E279/D279*100-100</f>
        <v>0</v>
      </c>
      <c r="G279" s="159">
        <v>4401.8444799999997</v>
      </c>
      <c r="H279" s="159">
        <f t="shared" si="13"/>
        <v>4401.8444799999997</v>
      </c>
      <c r="I279" s="159">
        <f t="shared" si="12"/>
        <v>100</v>
      </c>
      <c r="J279" s="312"/>
      <c r="K279" s="159">
        <v>0</v>
      </c>
      <c r="L279" s="313">
        <v>4401.8444799999997</v>
      </c>
      <c r="M279" s="49"/>
    </row>
    <row r="280" spans="1:13" s="39" customFormat="1" ht="17.649999999999999" customHeight="1" x14ac:dyDescent="0.25">
      <c r="A280" s="275">
        <v>3</v>
      </c>
      <c r="B280" s="276" t="s">
        <v>119</v>
      </c>
      <c r="C280" s="317" t="s">
        <v>923</v>
      </c>
      <c r="D280" s="159">
        <v>6268.6676799999996</v>
      </c>
      <c r="E280" s="159">
        <v>6268.6676799999996</v>
      </c>
      <c r="F280" s="159">
        <f t="shared" si="14"/>
        <v>0</v>
      </c>
      <c r="G280" s="159">
        <v>6268.6676799999996</v>
      </c>
      <c r="H280" s="159">
        <f t="shared" si="13"/>
        <v>6268.6676799999996</v>
      </c>
      <c r="I280" s="159">
        <f t="shared" si="12"/>
        <v>100</v>
      </c>
      <c r="J280" s="312"/>
      <c r="K280" s="159">
        <v>0</v>
      </c>
      <c r="L280" s="313">
        <v>6268.6676799999996</v>
      </c>
      <c r="M280" s="49"/>
    </row>
    <row r="281" spans="1:13" s="39" customFormat="1" ht="17.649999999999999" customHeight="1" x14ac:dyDescent="0.25">
      <c r="A281" s="275">
        <v>4</v>
      </c>
      <c r="B281" s="276" t="s">
        <v>119</v>
      </c>
      <c r="C281" s="305" t="s">
        <v>628</v>
      </c>
      <c r="D281" s="159">
        <v>2556.0217008479999</v>
      </c>
      <c r="E281" s="159">
        <v>2556.0217005164959</v>
      </c>
      <c r="F281" s="159">
        <f t="shared" si="14"/>
        <v>-1.2969522344974393E-8</v>
      </c>
      <c r="G281" s="159">
        <v>2556.0217008479999</v>
      </c>
      <c r="H281" s="159">
        <f t="shared" si="13"/>
        <v>2556.0217008479999</v>
      </c>
      <c r="I281" s="159">
        <f t="shared" si="12"/>
        <v>100.00000001296954</v>
      </c>
      <c r="J281" s="312"/>
      <c r="K281" s="159">
        <v>0</v>
      </c>
      <c r="L281" s="313">
        <v>2556.0217008479999</v>
      </c>
      <c r="M281" s="49"/>
    </row>
    <row r="282" spans="1:13" s="39" customFormat="1" ht="17.649999999999999" customHeight="1" x14ac:dyDescent="0.25">
      <c r="A282" s="275">
        <v>5</v>
      </c>
      <c r="B282" s="276" t="s">
        <v>119</v>
      </c>
      <c r="C282" s="305" t="s">
        <v>629</v>
      </c>
      <c r="D282" s="159">
        <v>2990.8775167039998</v>
      </c>
      <c r="E282" s="159">
        <v>2990.8775165382476</v>
      </c>
      <c r="F282" s="159">
        <f t="shared" si="14"/>
        <v>-5.541920700125047E-9</v>
      </c>
      <c r="G282" s="159">
        <v>2968.4793599999998</v>
      </c>
      <c r="H282" s="159">
        <f t="shared" si="13"/>
        <v>2968.4793599999998</v>
      </c>
      <c r="I282" s="159">
        <f t="shared" si="12"/>
        <v>99.251117559498979</v>
      </c>
      <c r="J282" s="312"/>
      <c r="K282" s="159">
        <v>0</v>
      </c>
      <c r="L282" s="313">
        <v>2968.4793599999998</v>
      </c>
      <c r="M282" s="49"/>
    </row>
    <row r="283" spans="1:13" s="39" customFormat="1" ht="17.649999999999999" customHeight="1" x14ac:dyDescent="0.25">
      <c r="A283" s="275">
        <v>6</v>
      </c>
      <c r="B283" s="276" t="s">
        <v>127</v>
      </c>
      <c r="C283" s="305" t="s">
        <v>630</v>
      </c>
      <c r="D283" s="159">
        <v>3486.5291999999999</v>
      </c>
      <c r="E283" s="159">
        <v>3486.5291999999999</v>
      </c>
      <c r="F283" s="159">
        <f t="shared" si="14"/>
        <v>0</v>
      </c>
      <c r="G283" s="159">
        <v>3486.5291999999999</v>
      </c>
      <c r="H283" s="159">
        <f t="shared" si="13"/>
        <v>3486.5291999999999</v>
      </c>
      <c r="I283" s="159">
        <f t="shared" si="12"/>
        <v>100</v>
      </c>
      <c r="J283" s="312"/>
      <c r="K283" s="159">
        <v>0</v>
      </c>
      <c r="L283" s="313">
        <v>3486.5291999999999</v>
      </c>
      <c r="M283" s="49"/>
    </row>
    <row r="284" spans="1:13" s="39" customFormat="1" ht="17.649999999999999" customHeight="1" x14ac:dyDescent="0.25">
      <c r="A284" s="275">
        <v>7</v>
      </c>
      <c r="B284" s="276" t="s">
        <v>119</v>
      </c>
      <c r="C284" s="305" t="s">
        <v>631</v>
      </c>
      <c r="D284" s="159">
        <v>4417.5507199999993</v>
      </c>
      <c r="E284" s="159">
        <v>4417.5507199999993</v>
      </c>
      <c r="F284" s="159">
        <f t="shared" si="14"/>
        <v>0</v>
      </c>
      <c r="G284" s="159">
        <v>4417.5507199999993</v>
      </c>
      <c r="H284" s="159">
        <f t="shared" si="13"/>
        <v>4417.5507199999993</v>
      </c>
      <c r="I284" s="159">
        <f t="shared" si="12"/>
        <v>100</v>
      </c>
      <c r="J284" s="312"/>
      <c r="K284" s="159">
        <v>0</v>
      </c>
      <c r="L284" s="313">
        <v>4417.5507199999993</v>
      </c>
      <c r="M284" s="49"/>
    </row>
    <row r="285" spans="1:13" s="39" customFormat="1" ht="17.649999999999999" customHeight="1" x14ac:dyDescent="0.25">
      <c r="A285" s="275">
        <v>8</v>
      </c>
      <c r="B285" s="276" t="s">
        <v>119</v>
      </c>
      <c r="C285" s="305" t="s">
        <v>632</v>
      </c>
      <c r="D285" s="159">
        <v>2757.4694399999998</v>
      </c>
      <c r="E285" s="159">
        <v>2757.4694399999998</v>
      </c>
      <c r="F285" s="159">
        <f t="shared" si="14"/>
        <v>0</v>
      </c>
      <c r="G285" s="159">
        <v>2757.4694399999998</v>
      </c>
      <c r="H285" s="159">
        <f t="shared" si="13"/>
        <v>2757.4694399999998</v>
      </c>
      <c r="I285" s="159">
        <f t="shared" si="12"/>
        <v>100</v>
      </c>
      <c r="J285" s="312"/>
      <c r="K285" s="159">
        <v>0</v>
      </c>
      <c r="L285" s="313">
        <v>2757.4694399999998</v>
      </c>
      <c r="M285" s="49"/>
    </row>
    <row r="286" spans="1:13" s="39" customFormat="1" ht="17.649999999999999" customHeight="1" x14ac:dyDescent="0.25">
      <c r="A286" s="275">
        <v>9</v>
      </c>
      <c r="B286" s="276" t="s">
        <v>119</v>
      </c>
      <c r="C286" s="305" t="s">
        <v>633</v>
      </c>
      <c r="D286" s="159">
        <v>4062.2823999999996</v>
      </c>
      <c r="E286" s="159">
        <v>4062.2823999999996</v>
      </c>
      <c r="F286" s="159">
        <f t="shared" si="14"/>
        <v>0</v>
      </c>
      <c r="G286" s="159">
        <v>4062.2823999999996</v>
      </c>
      <c r="H286" s="159">
        <f t="shared" si="13"/>
        <v>4062.2823999999996</v>
      </c>
      <c r="I286" s="159">
        <f t="shared" si="12"/>
        <v>100</v>
      </c>
      <c r="J286" s="312"/>
      <c r="K286" s="159">
        <v>0</v>
      </c>
      <c r="L286" s="313">
        <v>4062.2823999999996</v>
      </c>
      <c r="M286" s="49"/>
    </row>
    <row r="287" spans="1:13" s="39" customFormat="1" ht="17.649999999999999" customHeight="1" x14ac:dyDescent="0.25">
      <c r="A287" s="275">
        <v>10</v>
      </c>
      <c r="B287" s="276" t="s">
        <v>119</v>
      </c>
      <c r="C287" s="305" t="s">
        <v>634</v>
      </c>
      <c r="D287" s="159">
        <v>6063.1207999999997</v>
      </c>
      <c r="E287" s="159">
        <v>6063.1207999999997</v>
      </c>
      <c r="F287" s="159">
        <f t="shared" si="14"/>
        <v>0</v>
      </c>
      <c r="G287" s="159">
        <v>6063.1207999999997</v>
      </c>
      <c r="H287" s="159">
        <f t="shared" si="13"/>
        <v>6063.1207999999997</v>
      </c>
      <c r="I287" s="159">
        <f t="shared" si="12"/>
        <v>100</v>
      </c>
      <c r="J287" s="312"/>
      <c r="K287" s="159">
        <v>0</v>
      </c>
      <c r="L287" s="313">
        <v>6063.1207999999997</v>
      </c>
      <c r="M287" s="49"/>
    </row>
    <row r="288" spans="1:13" s="39" customFormat="1" ht="17.649999999999999" customHeight="1" x14ac:dyDescent="0.25">
      <c r="A288" s="275">
        <v>11</v>
      </c>
      <c r="B288" s="276" t="s">
        <v>119</v>
      </c>
      <c r="C288" s="305" t="s">
        <v>635</v>
      </c>
      <c r="D288" s="159">
        <v>2920.3363199999999</v>
      </c>
      <c r="E288" s="159">
        <v>2920.3363199999999</v>
      </c>
      <c r="F288" s="159">
        <f t="shared" si="14"/>
        <v>0</v>
      </c>
      <c r="G288" s="159">
        <v>2920.3363199999999</v>
      </c>
      <c r="H288" s="159">
        <f t="shared" si="13"/>
        <v>2920.3363199999999</v>
      </c>
      <c r="I288" s="159">
        <f t="shared" si="12"/>
        <v>100</v>
      </c>
      <c r="J288" s="312"/>
      <c r="K288" s="159">
        <v>0</v>
      </c>
      <c r="L288" s="313">
        <v>2920.3363199999999</v>
      </c>
      <c r="M288" s="49"/>
    </row>
    <row r="289" spans="1:13" s="39" customFormat="1" ht="17.649999999999999" customHeight="1" x14ac:dyDescent="0.25">
      <c r="A289" s="275">
        <v>12</v>
      </c>
      <c r="B289" s="276" t="s">
        <v>119</v>
      </c>
      <c r="C289" s="305" t="s">
        <v>636</v>
      </c>
      <c r="D289" s="159">
        <v>5185.62</v>
      </c>
      <c r="E289" s="159">
        <v>5185.62</v>
      </c>
      <c r="F289" s="159">
        <f t="shared" si="14"/>
        <v>0</v>
      </c>
      <c r="G289" s="159">
        <v>5185.62</v>
      </c>
      <c r="H289" s="159">
        <f t="shared" si="13"/>
        <v>5185.62</v>
      </c>
      <c r="I289" s="159">
        <f t="shared" si="12"/>
        <v>100</v>
      </c>
      <c r="J289" s="312"/>
      <c r="K289" s="159">
        <v>0</v>
      </c>
      <c r="L289" s="313">
        <v>5185.62</v>
      </c>
      <c r="M289" s="49"/>
    </row>
    <row r="290" spans="1:13" s="39" customFormat="1" ht="17.649999999999999" customHeight="1" x14ac:dyDescent="0.25">
      <c r="A290" s="275">
        <v>13</v>
      </c>
      <c r="B290" s="276" t="s">
        <v>625</v>
      </c>
      <c r="C290" s="317" t="s">
        <v>924</v>
      </c>
      <c r="D290" s="159">
        <v>5173.720816</v>
      </c>
      <c r="E290" s="159">
        <v>5173.720816</v>
      </c>
      <c r="F290" s="159">
        <f t="shared" si="14"/>
        <v>0</v>
      </c>
      <c r="G290" s="159">
        <v>5174.5232000000005</v>
      </c>
      <c r="H290" s="159">
        <f t="shared" si="13"/>
        <v>5174.5232000000005</v>
      </c>
      <c r="I290" s="159">
        <f t="shared" si="12"/>
        <v>100.01550883838802</v>
      </c>
      <c r="J290" s="312"/>
      <c r="K290" s="159">
        <v>0</v>
      </c>
      <c r="L290" s="313">
        <v>5174.5232000000005</v>
      </c>
      <c r="M290" s="49"/>
    </row>
    <row r="291" spans="1:13" s="39" customFormat="1" ht="17.649999999999999" customHeight="1" x14ac:dyDescent="0.25">
      <c r="A291" s="275">
        <v>15</v>
      </c>
      <c r="B291" s="276" t="s">
        <v>119</v>
      </c>
      <c r="C291" s="305" t="s">
        <v>637</v>
      </c>
      <c r="D291" s="159">
        <v>9209.3687790719996</v>
      </c>
      <c r="E291" s="159">
        <v>9209.3687794034886</v>
      </c>
      <c r="F291" s="159">
        <f t="shared" si="14"/>
        <v>3.5994816016682307E-9</v>
      </c>
      <c r="G291" s="159">
        <v>9209.3687790719996</v>
      </c>
      <c r="H291" s="159">
        <f t="shared" si="13"/>
        <v>9209.3687790719996</v>
      </c>
      <c r="I291" s="159">
        <f t="shared" si="12"/>
        <v>99.999999996400518</v>
      </c>
      <c r="J291" s="312"/>
      <c r="K291" s="159">
        <v>0</v>
      </c>
      <c r="L291" s="313">
        <v>9209.3687790719996</v>
      </c>
      <c r="M291" s="49"/>
    </row>
    <row r="292" spans="1:13" s="39" customFormat="1" ht="17.649999999999999" customHeight="1" x14ac:dyDescent="0.25">
      <c r="A292" s="275">
        <v>16</v>
      </c>
      <c r="B292" s="276" t="s">
        <v>119</v>
      </c>
      <c r="C292" s="305" t="s">
        <v>638</v>
      </c>
      <c r="D292" s="159">
        <v>2901.0822452480002</v>
      </c>
      <c r="E292" s="159">
        <v>2901.0822449164962</v>
      </c>
      <c r="F292" s="159">
        <f t="shared" si="14"/>
        <v>-1.1426905643929786E-8</v>
      </c>
      <c r="G292" s="159">
        <v>2901.0822452480002</v>
      </c>
      <c r="H292" s="159">
        <f t="shared" si="13"/>
        <v>2901.0822452480002</v>
      </c>
      <c r="I292" s="159">
        <f t="shared" si="12"/>
        <v>100.00000001142691</v>
      </c>
      <c r="J292" s="312"/>
      <c r="K292" s="159">
        <v>0</v>
      </c>
      <c r="L292" s="313">
        <v>2901.0822452480002</v>
      </c>
      <c r="M292" s="49"/>
    </row>
    <row r="293" spans="1:13" s="39" customFormat="1" ht="17.649999999999999" customHeight="1" x14ac:dyDescent="0.25">
      <c r="A293" s="275">
        <v>17</v>
      </c>
      <c r="B293" s="276" t="s">
        <v>119</v>
      </c>
      <c r="C293" s="305" t="s">
        <v>639</v>
      </c>
      <c r="D293" s="159">
        <v>5793.4645310079995</v>
      </c>
      <c r="E293" s="159">
        <v>5793.4645306764951</v>
      </c>
      <c r="F293" s="159">
        <f t="shared" si="14"/>
        <v>-5.7220432836402324E-9</v>
      </c>
      <c r="G293" s="159">
        <v>5793.4645310079995</v>
      </c>
      <c r="H293" s="159">
        <f t="shared" si="13"/>
        <v>5793.4645310079995</v>
      </c>
      <c r="I293" s="159">
        <f t="shared" si="12"/>
        <v>100.00000000572204</v>
      </c>
      <c r="J293" s="314"/>
      <c r="K293" s="159">
        <v>0</v>
      </c>
      <c r="L293" s="313">
        <v>5793.4645310079995</v>
      </c>
      <c r="M293" s="49"/>
    </row>
    <row r="294" spans="1:13" s="39" customFormat="1" ht="17.649999999999999" customHeight="1" x14ac:dyDescent="0.25">
      <c r="A294" s="275">
        <v>18</v>
      </c>
      <c r="B294" s="276" t="s">
        <v>119</v>
      </c>
      <c r="C294" s="305" t="s">
        <v>640</v>
      </c>
      <c r="D294" s="159">
        <v>4556.6138201759995</v>
      </c>
      <c r="E294" s="159">
        <v>4556.6138203417349</v>
      </c>
      <c r="F294" s="159">
        <f t="shared" si="14"/>
        <v>3.6372398426465224E-9</v>
      </c>
      <c r="G294" s="159">
        <v>4556.6138201759995</v>
      </c>
      <c r="H294" s="159">
        <f t="shared" si="13"/>
        <v>4556.6138201759995</v>
      </c>
      <c r="I294" s="159">
        <f t="shared" si="12"/>
        <v>99.99999999636276</v>
      </c>
      <c r="J294" s="314"/>
      <c r="K294" s="159">
        <v>0</v>
      </c>
      <c r="L294" s="313">
        <v>4556.6138201759995</v>
      </c>
      <c r="M294" s="49"/>
    </row>
    <row r="295" spans="1:13" s="39" customFormat="1" ht="17.649999999999999" customHeight="1" x14ac:dyDescent="0.25">
      <c r="A295" s="275">
        <v>19</v>
      </c>
      <c r="B295" s="276" t="s">
        <v>119</v>
      </c>
      <c r="C295" s="305" t="s">
        <v>641</v>
      </c>
      <c r="D295" s="159">
        <v>9908.7220469599997</v>
      </c>
      <c r="E295" s="159">
        <v>9908.7220469599997</v>
      </c>
      <c r="F295" s="159">
        <f t="shared" si="14"/>
        <v>0</v>
      </c>
      <c r="G295" s="159">
        <v>9875.4509895359988</v>
      </c>
      <c r="H295" s="159">
        <f t="shared" si="13"/>
        <v>9875.4509895359988</v>
      </c>
      <c r="I295" s="159">
        <f t="shared" si="12"/>
        <v>99.664224536057006</v>
      </c>
      <c r="J295" s="312"/>
      <c r="K295" s="159">
        <v>0</v>
      </c>
      <c r="L295" s="313">
        <v>9875.4509895359988</v>
      </c>
      <c r="M295" s="49"/>
    </row>
    <row r="296" spans="1:13" s="39" customFormat="1" ht="17.649999999999999" customHeight="1" x14ac:dyDescent="0.25">
      <c r="A296" s="275">
        <v>20</v>
      </c>
      <c r="B296" s="276" t="s">
        <v>119</v>
      </c>
      <c r="C296" s="305" t="s">
        <v>642</v>
      </c>
      <c r="D296" s="159">
        <v>9757.3888394400001</v>
      </c>
      <c r="E296" s="159">
        <v>9757.3888394400001</v>
      </c>
      <c r="F296" s="159">
        <f t="shared" si="14"/>
        <v>0</v>
      </c>
      <c r="G296" s="159">
        <v>9757.3888394400001</v>
      </c>
      <c r="H296" s="159">
        <f t="shared" si="13"/>
        <v>9757.3888394400001</v>
      </c>
      <c r="I296" s="159">
        <f t="shared" si="12"/>
        <v>100</v>
      </c>
      <c r="J296" s="312"/>
      <c r="K296" s="159">
        <v>0</v>
      </c>
      <c r="L296" s="313">
        <v>9757.3888394400001</v>
      </c>
      <c r="M296" s="49"/>
    </row>
    <row r="297" spans="1:13" s="39" customFormat="1" ht="17.649999999999999" customHeight="1" x14ac:dyDescent="0.25">
      <c r="A297" s="275">
        <v>21</v>
      </c>
      <c r="B297" s="276" t="s">
        <v>119</v>
      </c>
      <c r="C297" s="305" t="s">
        <v>643</v>
      </c>
      <c r="D297" s="159">
        <v>8246.4315647999993</v>
      </c>
      <c r="E297" s="159">
        <v>8246.4315647999993</v>
      </c>
      <c r="F297" s="159">
        <f t="shared" si="14"/>
        <v>0</v>
      </c>
      <c r="G297" s="159">
        <v>8246.4315647999993</v>
      </c>
      <c r="H297" s="159">
        <f t="shared" si="13"/>
        <v>8246.4315647999993</v>
      </c>
      <c r="I297" s="159">
        <f t="shared" si="12"/>
        <v>100</v>
      </c>
      <c r="J297" s="312"/>
      <c r="K297" s="159">
        <v>0</v>
      </c>
      <c r="L297" s="313">
        <v>8246.4315647999993</v>
      </c>
      <c r="M297" s="49"/>
    </row>
    <row r="298" spans="1:13" s="39" customFormat="1" ht="17.649999999999999" customHeight="1" x14ac:dyDescent="0.25">
      <c r="A298" s="275">
        <v>24</v>
      </c>
      <c r="B298" s="276" t="s">
        <v>119</v>
      </c>
      <c r="C298" s="305" t="s">
        <v>644</v>
      </c>
      <c r="D298" s="159">
        <v>4564.3355199199996</v>
      </c>
      <c r="E298" s="159">
        <v>4564.3355199199996</v>
      </c>
      <c r="F298" s="159">
        <f t="shared" si="14"/>
        <v>0</v>
      </c>
      <c r="G298" s="159">
        <v>4564.3355199199996</v>
      </c>
      <c r="H298" s="159">
        <f t="shared" si="13"/>
        <v>4564.3355199199996</v>
      </c>
      <c r="I298" s="159">
        <f t="shared" si="12"/>
        <v>100</v>
      </c>
      <c r="J298" s="312"/>
      <c r="K298" s="159">
        <v>0</v>
      </c>
      <c r="L298" s="313">
        <v>4564.3355199199996</v>
      </c>
      <c r="M298" s="49"/>
    </row>
    <row r="299" spans="1:13" s="39" customFormat="1" ht="17.649999999999999" customHeight="1" x14ac:dyDescent="0.25">
      <c r="A299" s="275">
        <v>25</v>
      </c>
      <c r="B299" s="276" t="s">
        <v>119</v>
      </c>
      <c r="C299" s="305" t="s">
        <v>645</v>
      </c>
      <c r="D299" s="159">
        <v>5035.4793911839997</v>
      </c>
      <c r="E299" s="159">
        <v>5035.479391018248</v>
      </c>
      <c r="F299" s="159">
        <f t="shared" si="14"/>
        <v>-3.2916744885369553E-9</v>
      </c>
      <c r="G299" s="159">
        <v>4983.4303288000001</v>
      </c>
      <c r="H299" s="159">
        <f t="shared" si="13"/>
        <v>4983.4303288000001</v>
      </c>
      <c r="I299" s="159">
        <f t="shared" si="12"/>
        <v>98.9663533861128</v>
      </c>
      <c r="J299" s="312"/>
      <c r="K299" s="159">
        <v>0</v>
      </c>
      <c r="L299" s="313">
        <v>4983.4303288000001</v>
      </c>
      <c r="M299" s="49"/>
    </row>
    <row r="300" spans="1:13" s="39" customFormat="1" ht="17.649999999999999" customHeight="1" x14ac:dyDescent="0.25">
      <c r="A300" s="275">
        <v>26</v>
      </c>
      <c r="B300" s="276" t="s">
        <v>119</v>
      </c>
      <c r="C300" s="305" t="s">
        <v>646</v>
      </c>
      <c r="D300" s="159">
        <v>4536.7065707039992</v>
      </c>
      <c r="E300" s="159">
        <v>4536.7065705382474</v>
      </c>
      <c r="F300" s="159">
        <f t="shared" si="14"/>
        <v>-3.6535681147142895E-9</v>
      </c>
      <c r="G300" s="159">
        <v>4536.7065707039992</v>
      </c>
      <c r="H300" s="159">
        <f t="shared" si="13"/>
        <v>4536.7065707039992</v>
      </c>
      <c r="I300" s="159">
        <f t="shared" si="12"/>
        <v>100.00000000365357</v>
      </c>
      <c r="J300" s="312"/>
      <c r="K300" s="159">
        <v>0</v>
      </c>
      <c r="L300" s="313">
        <v>4536.7065707039992</v>
      </c>
      <c r="M300" s="49"/>
    </row>
    <row r="301" spans="1:13" s="39" customFormat="1" ht="17.649999999999999" customHeight="1" x14ac:dyDescent="0.25">
      <c r="A301" s="275">
        <v>28</v>
      </c>
      <c r="B301" s="276" t="s">
        <v>185</v>
      </c>
      <c r="C301" s="305" t="s">
        <v>647</v>
      </c>
      <c r="D301" s="159">
        <v>8031.2560597279989</v>
      </c>
      <c r="E301" s="159">
        <v>8031.2560593964954</v>
      </c>
      <c r="F301" s="159">
        <f t="shared" si="14"/>
        <v>-4.1276706497228588E-9</v>
      </c>
      <c r="G301" s="159">
        <v>8031.2560601443847</v>
      </c>
      <c r="H301" s="159">
        <f t="shared" si="13"/>
        <v>8031.2560597279989</v>
      </c>
      <c r="I301" s="159">
        <f t="shared" si="12"/>
        <v>100.00000000412767</v>
      </c>
      <c r="J301" s="312"/>
      <c r="K301" s="159">
        <v>0</v>
      </c>
      <c r="L301" s="313">
        <v>8031.2560597279989</v>
      </c>
      <c r="M301" s="49"/>
    </row>
    <row r="302" spans="1:13" s="39" customFormat="1" ht="17.649999999999999" customHeight="1" x14ac:dyDescent="0.25">
      <c r="A302" s="275">
        <v>29</v>
      </c>
      <c r="B302" s="276" t="s">
        <v>185</v>
      </c>
      <c r="C302" s="305" t="s">
        <v>218</v>
      </c>
      <c r="D302" s="159">
        <v>8221.6361919999999</v>
      </c>
      <c r="E302" s="159">
        <v>8221.6361919999999</v>
      </c>
      <c r="F302" s="159">
        <f t="shared" si="14"/>
        <v>0</v>
      </c>
      <c r="G302" s="159">
        <v>8221.6361919999999</v>
      </c>
      <c r="H302" s="159">
        <f t="shared" si="13"/>
        <v>8221.6361919999999</v>
      </c>
      <c r="I302" s="159">
        <f t="shared" si="12"/>
        <v>100</v>
      </c>
      <c r="J302" s="312"/>
      <c r="K302" s="159">
        <v>0</v>
      </c>
      <c r="L302" s="313">
        <v>8221.6361919999999</v>
      </c>
      <c r="M302" s="49"/>
    </row>
    <row r="303" spans="1:13" s="39" customFormat="1" ht="17.649999999999999" customHeight="1" x14ac:dyDescent="0.25">
      <c r="A303" s="275">
        <v>31</v>
      </c>
      <c r="B303" s="276" t="s">
        <v>648</v>
      </c>
      <c r="C303" s="305" t="s">
        <v>649</v>
      </c>
      <c r="D303" s="159">
        <v>2733.4543429599998</v>
      </c>
      <c r="E303" s="159">
        <v>2733.4543429599998</v>
      </c>
      <c r="F303" s="159">
        <f t="shared" si="14"/>
        <v>0</v>
      </c>
      <c r="G303" s="159">
        <v>2733.4543433763861</v>
      </c>
      <c r="H303" s="159">
        <f t="shared" si="13"/>
        <v>2733.4543429599998</v>
      </c>
      <c r="I303" s="159">
        <f t="shared" si="12"/>
        <v>100</v>
      </c>
      <c r="J303" s="312"/>
      <c r="K303" s="159">
        <v>0</v>
      </c>
      <c r="L303" s="313">
        <v>2733.4543429599998</v>
      </c>
      <c r="M303" s="49"/>
    </row>
    <row r="304" spans="1:13" s="39" customFormat="1" ht="17.649999999999999" customHeight="1" x14ac:dyDescent="0.25">
      <c r="A304" s="275">
        <v>33</v>
      </c>
      <c r="B304" s="276" t="s">
        <v>648</v>
      </c>
      <c r="C304" s="305" t="s">
        <v>650</v>
      </c>
      <c r="D304" s="159">
        <v>2759.8357045599996</v>
      </c>
      <c r="E304" s="159">
        <v>2759.8357045599996</v>
      </c>
      <c r="F304" s="159">
        <f t="shared" si="14"/>
        <v>0</v>
      </c>
      <c r="G304" s="159">
        <v>2759.8357049763858</v>
      </c>
      <c r="H304" s="159">
        <f t="shared" si="13"/>
        <v>2759.8357045599996</v>
      </c>
      <c r="I304" s="159">
        <f t="shared" si="12"/>
        <v>100</v>
      </c>
      <c r="J304" s="312"/>
      <c r="K304" s="159">
        <v>0</v>
      </c>
      <c r="L304" s="313">
        <v>2759.8357045599996</v>
      </c>
      <c r="M304" s="49"/>
    </row>
    <row r="305" spans="1:14" s="39" customFormat="1" ht="17.649999999999999" customHeight="1" x14ac:dyDescent="0.25">
      <c r="A305" s="275">
        <v>34</v>
      </c>
      <c r="B305" s="276" t="s">
        <v>648</v>
      </c>
      <c r="C305" s="305" t="s">
        <v>651</v>
      </c>
      <c r="D305" s="159">
        <v>8592.3542793439992</v>
      </c>
      <c r="E305" s="159">
        <v>8592.3542791782475</v>
      </c>
      <c r="F305" s="159">
        <f t="shared" si="14"/>
        <v>-1.929052473315096E-9</v>
      </c>
      <c r="G305" s="159">
        <v>8592.3542797603859</v>
      </c>
      <c r="H305" s="159">
        <f t="shared" si="13"/>
        <v>8592.3542793439992</v>
      </c>
      <c r="I305" s="159">
        <f t="shared" si="12"/>
        <v>100.00000000192905</v>
      </c>
      <c r="J305" s="312"/>
      <c r="K305" s="159">
        <v>0</v>
      </c>
      <c r="L305" s="313">
        <v>8592.3542793439992</v>
      </c>
      <c r="M305" s="49"/>
    </row>
    <row r="306" spans="1:14" s="39" customFormat="1" ht="17.649999999999999" customHeight="1" x14ac:dyDescent="0.25">
      <c r="A306" s="275">
        <v>36</v>
      </c>
      <c r="B306" s="276" t="s">
        <v>119</v>
      </c>
      <c r="C306" s="305" t="s">
        <v>652</v>
      </c>
      <c r="D306" s="159">
        <v>4500.6497555360002</v>
      </c>
      <c r="E306" s="159">
        <v>4500.6497557017346</v>
      </c>
      <c r="F306" s="159">
        <f t="shared" si="14"/>
        <v>3.6824587823502952E-9</v>
      </c>
      <c r="G306" s="159">
        <v>3680.7191539359997</v>
      </c>
      <c r="H306" s="159">
        <f t="shared" si="13"/>
        <v>3680.7191539359997</v>
      </c>
      <c r="I306" s="159">
        <f t="shared" si="12"/>
        <v>81.781950467774351</v>
      </c>
      <c r="J306" s="312"/>
      <c r="K306" s="159">
        <v>0</v>
      </c>
      <c r="L306" s="313">
        <v>3680.7191539359997</v>
      </c>
      <c r="M306" s="49"/>
    </row>
    <row r="307" spans="1:14" s="39" customFormat="1" ht="17.649999999999999" customHeight="1" x14ac:dyDescent="0.25">
      <c r="A307" s="275">
        <v>38</v>
      </c>
      <c r="B307" s="276" t="s">
        <v>119</v>
      </c>
      <c r="C307" s="305" t="s">
        <v>653</v>
      </c>
      <c r="D307" s="159">
        <v>17564.160459295999</v>
      </c>
      <c r="E307" s="159">
        <v>17564.160459461596</v>
      </c>
      <c r="F307" s="159">
        <f t="shared" si="14"/>
        <v>9.4281915608007694E-10</v>
      </c>
      <c r="G307" s="159">
        <v>9600.784156832</v>
      </c>
      <c r="H307" s="159">
        <f t="shared" si="13"/>
        <v>9600.784156832</v>
      </c>
      <c r="I307" s="159">
        <f t="shared" si="12"/>
        <v>54.661218673051778</v>
      </c>
      <c r="J307" s="312"/>
      <c r="K307" s="159">
        <v>0</v>
      </c>
      <c r="L307" s="313">
        <v>9600.784156832</v>
      </c>
      <c r="M307" s="49"/>
    </row>
    <row r="308" spans="1:14" s="39" customFormat="1" ht="17.649999999999999" customHeight="1" x14ac:dyDescent="0.25">
      <c r="A308" s="275">
        <v>40</v>
      </c>
      <c r="B308" s="276" t="s">
        <v>648</v>
      </c>
      <c r="C308" s="305" t="s">
        <v>654</v>
      </c>
      <c r="D308" s="159">
        <v>9609.0576577599986</v>
      </c>
      <c r="E308" s="159">
        <v>9609.0576577599986</v>
      </c>
      <c r="F308" s="159">
        <f t="shared" si="14"/>
        <v>0</v>
      </c>
      <c r="G308" s="159">
        <v>2672.7451159199995</v>
      </c>
      <c r="H308" s="159">
        <f t="shared" si="13"/>
        <v>2672.7451159199995</v>
      </c>
      <c r="I308" s="159">
        <f t="shared" si="12"/>
        <v>27.814851477778024</v>
      </c>
      <c r="J308" s="312"/>
      <c r="K308" s="159">
        <v>0</v>
      </c>
      <c r="L308" s="313">
        <v>2672.7451159199995</v>
      </c>
      <c r="M308" s="49"/>
    </row>
    <row r="309" spans="1:14" s="39" customFormat="1" ht="17.649999999999999" customHeight="1" x14ac:dyDescent="0.25">
      <c r="A309" s="275">
        <v>42</v>
      </c>
      <c r="B309" s="276" t="s">
        <v>119</v>
      </c>
      <c r="C309" s="305" t="s">
        <v>655</v>
      </c>
      <c r="D309" s="159">
        <v>11192.683061296</v>
      </c>
      <c r="E309" s="159">
        <v>11192.683061461736</v>
      </c>
      <c r="F309" s="159">
        <f t="shared" si="14"/>
        <v>1.4807426396146184E-9</v>
      </c>
      <c r="G309" s="159">
        <v>5710.472758848</v>
      </c>
      <c r="H309" s="159">
        <f t="shared" si="13"/>
        <v>5710.472758848</v>
      </c>
      <c r="I309" s="159">
        <f t="shared" si="12"/>
        <v>51.019694987255605</v>
      </c>
      <c r="J309" s="312"/>
      <c r="K309" s="159">
        <v>0</v>
      </c>
      <c r="L309" s="313">
        <v>5710.472758848</v>
      </c>
      <c r="M309" s="49"/>
    </row>
    <row r="310" spans="1:14" s="39" customFormat="1" ht="14.25" x14ac:dyDescent="0.25">
      <c r="A310" s="275">
        <v>43</v>
      </c>
      <c r="B310" s="276" t="s">
        <v>119</v>
      </c>
      <c r="C310" s="305" t="s">
        <v>656</v>
      </c>
      <c r="D310" s="159">
        <v>25146.111150159999</v>
      </c>
      <c r="E310" s="159">
        <v>25146.111150159999</v>
      </c>
      <c r="F310" s="159">
        <f t="shared" si="14"/>
        <v>0</v>
      </c>
      <c r="G310" s="159">
        <v>5897.6540080479999</v>
      </c>
      <c r="H310" s="159">
        <f t="shared" si="13"/>
        <v>5897.6540080479999</v>
      </c>
      <c r="I310" s="159">
        <f t="shared" si="12"/>
        <v>23.453543066083498</v>
      </c>
      <c r="J310" s="312"/>
      <c r="K310" s="159">
        <v>0</v>
      </c>
      <c r="L310" s="313">
        <v>5897.6540080479999</v>
      </c>
      <c r="M310" s="49"/>
    </row>
    <row r="311" spans="1:14" s="39" customFormat="1" ht="15" thickBot="1" x14ac:dyDescent="0.3">
      <c r="A311" s="318">
        <v>45</v>
      </c>
      <c r="B311" s="319" t="s">
        <v>119</v>
      </c>
      <c r="C311" s="320" t="s">
        <v>657</v>
      </c>
      <c r="D311" s="170">
        <v>10770.272460288001</v>
      </c>
      <c r="E311" s="170">
        <v>10770.272459956495</v>
      </c>
      <c r="F311" s="170">
        <f t="shared" si="14"/>
        <v>-3.0779716553297476E-9</v>
      </c>
      <c r="G311" s="170">
        <v>6399.900587872</v>
      </c>
      <c r="H311" s="170">
        <f t="shared" si="13"/>
        <v>6399.900587872</v>
      </c>
      <c r="I311" s="170">
        <f t="shared" si="12"/>
        <v>59.421900529133417</v>
      </c>
      <c r="J311" s="321"/>
      <c r="K311" s="170">
        <v>6399.900587872</v>
      </c>
      <c r="L311" s="322">
        <v>0</v>
      </c>
      <c r="M311" s="49"/>
    </row>
    <row r="312" spans="1:14" ht="15" customHeight="1" x14ac:dyDescent="0.25">
      <c r="A312" s="230" t="s">
        <v>741</v>
      </c>
      <c r="B312" s="230"/>
      <c r="C312" s="230"/>
      <c r="D312" s="138"/>
      <c r="E312" s="138"/>
      <c r="F312" s="138"/>
      <c r="G312" s="138"/>
      <c r="H312" s="138"/>
      <c r="I312" s="138"/>
      <c r="J312" s="138"/>
      <c r="K312" s="138"/>
      <c r="L312" s="138"/>
      <c r="M312" s="18"/>
    </row>
    <row r="313" spans="1:14" ht="15" customHeight="1" x14ac:dyDescent="0.25">
      <c r="A313" s="229" t="s">
        <v>658</v>
      </c>
      <c r="B313" s="229"/>
      <c r="C313" s="229"/>
      <c r="D313" s="229"/>
      <c r="E313" s="229"/>
      <c r="F313" s="229"/>
      <c r="G313" s="229"/>
      <c r="H313" s="229"/>
      <c r="I313" s="229"/>
      <c r="J313" s="229"/>
      <c r="K313" s="229"/>
      <c r="L313" s="229"/>
    </row>
    <row r="314" spans="1:14" ht="41.25" customHeight="1" x14ac:dyDescent="0.25">
      <c r="A314" s="229" t="s">
        <v>925</v>
      </c>
      <c r="B314" s="229"/>
      <c r="C314" s="229"/>
      <c r="D314" s="229"/>
      <c r="E314" s="229"/>
      <c r="F314" s="229"/>
      <c r="G314" s="229"/>
      <c r="H314" s="229"/>
      <c r="I314" s="229"/>
      <c r="J314" s="229"/>
      <c r="K314" s="229"/>
      <c r="L314" s="229"/>
      <c r="M314" s="95"/>
      <c r="N314" s="95"/>
    </row>
    <row r="315" spans="1:14" ht="30.75" customHeight="1" x14ac:dyDescent="0.25">
      <c r="A315" s="229" t="s">
        <v>659</v>
      </c>
      <c r="B315" s="229"/>
      <c r="C315" s="229"/>
      <c r="D315" s="229"/>
      <c r="E315" s="229"/>
      <c r="F315" s="229"/>
      <c r="G315" s="229"/>
      <c r="H315" s="229"/>
      <c r="I315" s="229"/>
      <c r="J315" s="229"/>
      <c r="K315" s="229"/>
      <c r="L315" s="229"/>
    </row>
    <row r="316" spans="1:14" ht="15" customHeight="1" x14ac:dyDescent="0.25">
      <c r="A316" s="230" t="s">
        <v>908</v>
      </c>
      <c r="B316" s="230"/>
      <c r="C316" s="230"/>
      <c r="D316" s="230"/>
      <c r="E316" s="230"/>
      <c r="F316" s="230"/>
      <c r="G316" s="230"/>
      <c r="H316" s="230"/>
      <c r="I316" s="230"/>
      <c r="J316" s="230"/>
      <c r="K316" s="230"/>
      <c r="L316" s="230"/>
    </row>
    <row r="317" spans="1:14" ht="15" customHeight="1" x14ac:dyDescent="0.25">
      <c r="A317" s="296" t="s">
        <v>79</v>
      </c>
      <c r="B317" s="296"/>
      <c r="C317" s="296"/>
      <c r="D317" s="296"/>
      <c r="E317" s="296"/>
      <c r="F317" s="296"/>
      <c r="G317" s="296"/>
      <c r="H317" s="296"/>
      <c r="I317" s="296"/>
      <c r="J317" s="296"/>
      <c r="K317" s="296"/>
      <c r="L317" s="296"/>
    </row>
    <row r="318" spans="1:14" s="42" customFormat="1" ht="15" x14ac:dyDescent="0.25">
      <c r="A318" s="230"/>
      <c r="B318" s="130"/>
      <c r="C318" s="297"/>
      <c r="D318" s="230"/>
      <c r="E318" s="230"/>
      <c r="F318" s="230"/>
      <c r="G318" s="230"/>
      <c r="H318" s="230"/>
      <c r="I318" s="230"/>
      <c r="J318" s="230"/>
      <c r="K318" s="230"/>
      <c r="L318" s="230"/>
    </row>
    <row r="319" spans="1:14" s="42" customFormat="1" ht="15" x14ac:dyDescent="0.25">
      <c r="A319" s="230"/>
      <c r="B319" s="130"/>
      <c r="C319" s="297"/>
      <c r="D319" s="260"/>
      <c r="E319" s="260"/>
      <c r="F319" s="260"/>
      <c r="G319" s="260"/>
      <c r="H319" s="260"/>
      <c r="I319" s="260"/>
      <c r="J319" s="260"/>
      <c r="K319" s="260"/>
      <c r="L319" s="260"/>
    </row>
    <row r="320" spans="1:14" s="42" customFormat="1" ht="15" x14ac:dyDescent="0.25">
      <c r="A320" s="230"/>
      <c r="B320" s="130"/>
      <c r="C320" s="297"/>
      <c r="D320" s="260"/>
      <c r="E320" s="260"/>
      <c r="F320" s="260"/>
      <c r="G320" s="260"/>
      <c r="H320" s="260"/>
      <c r="I320" s="260"/>
      <c r="J320" s="260"/>
      <c r="K320" s="260"/>
      <c r="L320" s="260"/>
    </row>
    <row r="321" spans="1:12" s="42" customFormat="1" ht="15" x14ac:dyDescent="0.25">
      <c r="A321" s="230"/>
      <c r="B321" s="130"/>
      <c r="C321" s="297"/>
      <c r="D321" s="260"/>
      <c r="E321" s="260"/>
      <c r="F321" s="260"/>
      <c r="G321" s="260"/>
      <c r="H321" s="260"/>
      <c r="I321" s="260"/>
      <c r="J321" s="260"/>
      <c r="K321" s="260"/>
      <c r="L321" s="260"/>
    </row>
    <row r="322" spans="1:12" s="42" customFormat="1" ht="15" x14ac:dyDescent="0.25">
      <c r="A322" s="230"/>
      <c r="B322" s="130"/>
      <c r="C322" s="297"/>
      <c r="D322" s="268"/>
      <c r="E322" s="268"/>
      <c r="F322" s="230"/>
      <c r="G322" s="268"/>
      <c r="H322" s="268"/>
      <c r="I322" s="230"/>
      <c r="J322" s="230"/>
      <c r="K322" s="268"/>
      <c r="L322" s="268"/>
    </row>
    <row r="323" spans="1:12" ht="13.5" x14ac:dyDescent="0.25">
      <c r="A323" s="230"/>
      <c r="B323" s="130"/>
      <c r="C323" s="297"/>
      <c r="D323" s="260"/>
      <c r="E323" s="260"/>
      <c r="F323" s="260"/>
      <c r="G323" s="260"/>
      <c r="H323" s="260"/>
      <c r="I323" s="260"/>
      <c r="J323" s="260"/>
      <c r="K323" s="260"/>
      <c r="L323" s="260"/>
    </row>
    <row r="324" spans="1:12" ht="13.5" x14ac:dyDescent="0.25">
      <c r="A324" s="230"/>
      <c r="B324" s="130"/>
      <c r="C324" s="297"/>
      <c r="D324" s="298"/>
      <c r="E324" s="298"/>
      <c r="F324" s="298"/>
      <c r="G324" s="298"/>
      <c r="H324" s="298"/>
      <c r="I324" s="298"/>
      <c r="J324" s="298"/>
      <c r="K324" s="298"/>
      <c r="L324" s="298"/>
    </row>
    <row r="325" spans="1:12" ht="13.5" x14ac:dyDescent="0.25">
      <c r="A325" s="230"/>
      <c r="B325" s="130"/>
      <c r="C325" s="297"/>
      <c r="D325" s="230"/>
      <c r="E325" s="230"/>
      <c r="F325" s="230"/>
      <c r="G325" s="230"/>
      <c r="H325" s="230"/>
      <c r="I325" s="230"/>
      <c r="J325" s="230"/>
      <c r="K325" s="230"/>
      <c r="L325" s="230"/>
    </row>
    <row r="326" spans="1:12" ht="13.5" x14ac:dyDescent="0.25">
      <c r="A326" s="230"/>
      <c r="B326" s="130"/>
      <c r="C326" s="297"/>
      <c r="D326" s="230"/>
      <c r="E326" s="230"/>
      <c r="F326" s="230"/>
      <c r="G326" s="230"/>
      <c r="H326" s="230"/>
      <c r="I326" s="230"/>
      <c r="J326" s="230"/>
      <c r="K326" s="230"/>
      <c r="L326" s="230"/>
    </row>
    <row r="327" spans="1:12" ht="13.5" x14ac:dyDescent="0.25">
      <c r="A327" s="230"/>
      <c r="B327" s="130"/>
      <c r="C327" s="297"/>
      <c r="D327" s="230"/>
      <c r="E327" s="230"/>
      <c r="F327" s="230"/>
      <c r="G327" s="230"/>
      <c r="H327" s="230"/>
      <c r="I327" s="230"/>
      <c r="J327" s="230"/>
      <c r="K327" s="230"/>
      <c r="L327" s="230"/>
    </row>
    <row r="328" spans="1:12" ht="13.5" x14ac:dyDescent="0.25">
      <c r="A328" s="230"/>
      <c r="B328" s="130"/>
      <c r="C328" s="297"/>
      <c r="D328" s="230"/>
      <c r="E328" s="230"/>
      <c r="F328" s="230"/>
      <c r="G328" s="230"/>
      <c r="H328" s="230"/>
      <c r="I328" s="230"/>
      <c r="J328" s="230"/>
      <c r="K328" s="230"/>
      <c r="L328" s="230"/>
    </row>
    <row r="329" spans="1:12" ht="13.5" x14ac:dyDescent="0.25">
      <c r="A329" s="230"/>
      <c r="B329" s="130"/>
      <c r="C329" s="297"/>
      <c r="D329" s="230"/>
      <c r="E329" s="230"/>
      <c r="F329" s="230"/>
      <c r="G329" s="230"/>
      <c r="H329" s="230"/>
      <c r="I329" s="230"/>
      <c r="J329" s="230"/>
      <c r="K329" s="230"/>
      <c r="L329" s="230"/>
    </row>
    <row r="330" spans="1:12" ht="13.5" x14ac:dyDescent="0.25">
      <c r="A330" s="230"/>
      <c r="B330" s="130"/>
      <c r="C330" s="297"/>
      <c r="D330" s="230"/>
      <c r="E330" s="230"/>
      <c r="F330" s="230"/>
      <c r="G330" s="230"/>
      <c r="H330" s="230"/>
      <c r="I330" s="230"/>
      <c r="J330" s="230"/>
      <c r="K330" s="230"/>
      <c r="L330" s="230"/>
    </row>
    <row r="331" spans="1:12" ht="13.5" x14ac:dyDescent="0.25">
      <c r="A331" s="230"/>
      <c r="B331" s="130"/>
      <c r="C331" s="297"/>
      <c r="D331" s="230"/>
      <c r="E331" s="230"/>
      <c r="F331" s="230"/>
      <c r="G331" s="230"/>
      <c r="H331" s="230"/>
      <c r="I331" s="230"/>
      <c r="J331" s="230"/>
      <c r="K331" s="230"/>
      <c r="L331" s="230"/>
    </row>
    <row r="332" spans="1:12" ht="13.5" x14ac:dyDescent="0.25">
      <c r="A332" s="230"/>
      <c r="B332" s="130"/>
      <c r="C332" s="297"/>
      <c r="D332" s="230"/>
      <c r="E332" s="230"/>
      <c r="F332" s="230"/>
      <c r="G332" s="230"/>
      <c r="H332" s="230"/>
      <c r="I332" s="230"/>
      <c r="J332" s="230"/>
      <c r="K332" s="230"/>
      <c r="L332" s="230"/>
    </row>
    <row r="333" spans="1:12" ht="13.5" x14ac:dyDescent="0.25">
      <c r="A333" s="230"/>
      <c r="B333" s="130"/>
      <c r="C333" s="297"/>
      <c r="D333" s="230"/>
      <c r="E333" s="230"/>
      <c r="F333" s="230"/>
      <c r="G333" s="230"/>
      <c r="H333" s="230"/>
      <c r="I333" s="230"/>
      <c r="J333" s="230"/>
      <c r="K333" s="230"/>
      <c r="L333" s="230"/>
    </row>
    <row r="334" spans="1:12" ht="13.5" x14ac:dyDescent="0.25">
      <c r="A334" s="230"/>
      <c r="B334" s="130"/>
      <c r="C334" s="297"/>
      <c r="D334" s="230"/>
      <c r="E334" s="230"/>
      <c r="F334" s="230"/>
      <c r="G334" s="230"/>
      <c r="H334" s="230"/>
      <c r="I334" s="230"/>
      <c r="J334" s="230"/>
      <c r="K334" s="230"/>
      <c r="L334" s="230"/>
    </row>
    <row r="335" spans="1:12" ht="13.5" x14ac:dyDescent="0.25">
      <c r="A335" s="230"/>
      <c r="B335" s="130"/>
      <c r="C335" s="297"/>
      <c r="D335" s="230"/>
      <c r="E335" s="230"/>
      <c r="F335" s="230"/>
      <c r="G335" s="230"/>
      <c r="H335" s="230"/>
      <c r="I335" s="230"/>
      <c r="J335" s="230"/>
      <c r="K335" s="230"/>
      <c r="L335" s="230"/>
    </row>
    <row r="336" spans="1:12" ht="13.5" x14ac:dyDescent="0.25">
      <c r="A336" s="230"/>
      <c r="B336" s="130"/>
      <c r="C336" s="297"/>
      <c r="D336" s="230"/>
      <c r="E336" s="230"/>
      <c r="F336" s="230"/>
      <c r="G336" s="230"/>
      <c r="H336" s="230"/>
      <c r="I336" s="230"/>
      <c r="J336" s="230"/>
      <c r="K336" s="230"/>
      <c r="L336" s="230"/>
    </row>
    <row r="337" spans="1:12" ht="13.5" x14ac:dyDescent="0.25">
      <c r="A337" s="230"/>
      <c r="B337" s="130"/>
      <c r="C337" s="297"/>
      <c r="D337" s="230"/>
      <c r="E337" s="230"/>
      <c r="F337" s="230"/>
      <c r="G337" s="230"/>
      <c r="H337" s="230"/>
      <c r="I337" s="230"/>
      <c r="J337" s="230"/>
      <c r="K337" s="230"/>
      <c r="L337" s="230"/>
    </row>
    <row r="338" spans="1:12" ht="13.5" x14ac:dyDescent="0.25">
      <c r="A338" s="230"/>
      <c r="B338" s="130"/>
      <c r="C338" s="297"/>
      <c r="D338" s="230"/>
      <c r="E338" s="230"/>
      <c r="F338" s="230"/>
      <c r="G338" s="230"/>
      <c r="H338" s="230"/>
      <c r="I338" s="230"/>
      <c r="J338" s="230"/>
      <c r="K338" s="230"/>
      <c r="L338" s="230"/>
    </row>
    <row r="339" spans="1:12" ht="13.5" x14ac:dyDescent="0.25">
      <c r="A339" s="230"/>
      <c r="B339" s="130"/>
      <c r="C339" s="297"/>
      <c r="D339" s="230"/>
      <c r="E339" s="230"/>
      <c r="F339" s="230"/>
      <c r="G339" s="230"/>
      <c r="H339" s="230"/>
      <c r="I339" s="230"/>
      <c r="J339" s="230"/>
      <c r="K339" s="230"/>
      <c r="L339" s="230"/>
    </row>
    <row r="340" spans="1:12" x14ac:dyDescent="0.25">
      <c r="C340" s="56"/>
    </row>
    <row r="341" spans="1:12" x14ac:dyDescent="0.25">
      <c r="C341" s="56"/>
    </row>
    <row r="342" spans="1:12" x14ac:dyDescent="0.25">
      <c r="C342" s="56"/>
    </row>
    <row r="343" spans="1:12" x14ac:dyDescent="0.25">
      <c r="C343" s="56"/>
    </row>
    <row r="344" spans="1:12" x14ac:dyDescent="0.25">
      <c r="C344" s="56"/>
    </row>
    <row r="345" spans="1:12" x14ac:dyDescent="0.25">
      <c r="C345" s="56"/>
    </row>
    <row r="346" spans="1:12" x14ac:dyDescent="0.25">
      <c r="C346" s="56"/>
    </row>
    <row r="347" spans="1:12" x14ac:dyDescent="0.25">
      <c r="C347" s="56"/>
    </row>
    <row r="348" spans="1:12" x14ac:dyDescent="0.25">
      <c r="C348" s="56"/>
    </row>
    <row r="349" spans="1:12" x14ac:dyDescent="0.25">
      <c r="C349" s="56"/>
    </row>
  </sheetData>
  <mergeCells count="19">
    <mergeCell ref="A4:L4"/>
    <mergeCell ref="A1:C1"/>
    <mergeCell ref="A2:L2"/>
    <mergeCell ref="A3:F3"/>
    <mergeCell ref="G3:L3"/>
    <mergeCell ref="M3:P3"/>
    <mergeCell ref="A315:L315"/>
    <mergeCell ref="A13:C13"/>
    <mergeCell ref="A14:C14"/>
    <mergeCell ref="A277:C277"/>
    <mergeCell ref="A313:L313"/>
    <mergeCell ref="A314:L314"/>
    <mergeCell ref="M314:N314"/>
    <mergeCell ref="A9:A11"/>
    <mergeCell ref="B9:C11"/>
    <mergeCell ref="D9:F9"/>
    <mergeCell ref="G9:G10"/>
    <mergeCell ref="H9:I9"/>
    <mergeCell ref="K9:L9"/>
  </mergeCells>
  <printOptions horizontalCentered="1"/>
  <pageMargins left="0.25" right="0.25" top="0.75" bottom="0.75" header="0.3" footer="0.3"/>
  <pageSetup scale="58" fitToHeight="4" orientation="landscape" r:id="rId1"/>
  <ignoredErrors>
    <ignoredError sqref="D11:M11 D13:E13 G13:M13" numberStoredAsText="1"/>
    <ignoredError sqref="F13" numberStoredAsText="1" formula="1"/>
    <ignoredError sqref="F14:F15 F277:N27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50"/>
  <sheetViews>
    <sheetView showGridLines="0" zoomScaleNormal="100" zoomScaleSheetLayoutView="90" workbookViewId="0">
      <selection activeCell="Q11" sqref="Q11"/>
    </sheetView>
  </sheetViews>
  <sheetFormatPr baseColWidth="10" defaultColWidth="11.42578125" defaultRowHeight="12.75" x14ac:dyDescent="0.25"/>
  <cols>
    <col min="1" max="1" width="5" style="46" customWidth="1"/>
    <col min="2" max="2" width="6.7109375" style="46" bestFit="1" customWidth="1"/>
    <col min="3" max="3" width="59.5703125" style="53" customWidth="1"/>
    <col min="4" max="5" width="18.7109375" style="46" customWidth="1"/>
    <col min="6" max="6" width="2.85546875" style="46" customWidth="1"/>
    <col min="7" max="7" width="18.7109375" style="46" customWidth="1"/>
    <col min="8" max="10" width="13.7109375" style="46" customWidth="1"/>
    <col min="11" max="11" width="6.85546875" style="46" customWidth="1"/>
    <col min="12" max="12" width="7.5703125" style="46" customWidth="1"/>
    <col min="13" max="16384" width="11.42578125" style="46"/>
  </cols>
  <sheetData>
    <row r="1" spans="1:41" s="220" customFormat="1" ht="45" customHeight="1" x14ac:dyDescent="0.2">
      <c r="A1" s="100" t="s">
        <v>746</v>
      </c>
      <c r="B1" s="100"/>
      <c r="C1" s="100"/>
      <c r="D1" s="101" t="s">
        <v>748</v>
      </c>
      <c r="E1" s="101"/>
      <c r="F1" s="101"/>
      <c r="G1" s="101"/>
      <c r="H1" s="286"/>
      <c r="I1" s="286"/>
      <c r="J1" s="286"/>
      <c r="K1" s="286"/>
      <c r="L1" s="286"/>
      <c r="M1" s="286"/>
    </row>
    <row r="2" spans="1:41" s="1" customFormat="1" ht="36" customHeight="1" thickBot="1" x14ac:dyDescent="0.45">
      <c r="A2" s="175" t="s">
        <v>747</v>
      </c>
      <c r="B2" s="175"/>
      <c r="C2" s="175"/>
      <c r="D2" s="175"/>
      <c r="E2" s="175"/>
      <c r="F2" s="175"/>
      <c r="G2" s="175"/>
      <c r="H2" s="175"/>
      <c r="I2" s="175"/>
      <c r="J2" s="175"/>
      <c r="K2" s="175"/>
      <c r="L2" s="175"/>
      <c r="N2" s="288"/>
      <c r="O2" s="288"/>
    </row>
    <row r="3" spans="1:41" customFormat="1" ht="5.25" customHeight="1" x14ac:dyDescent="0.4">
      <c r="A3" s="105"/>
      <c r="B3" s="105"/>
      <c r="C3" s="105"/>
      <c r="D3" s="105"/>
      <c r="E3" s="105"/>
      <c r="F3" s="105"/>
      <c r="G3" s="105"/>
      <c r="H3" s="105"/>
      <c r="I3" s="105"/>
      <c r="J3" s="105"/>
      <c r="K3" s="105"/>
      <c r="L3" s="105"/>
      <c r="M3" s="107"/>
      <c r="N3" s="107"/>
      <c r="O3" s="107"/>
    </row>
    <row r="4" spans="1:41" s="59" customFormat="1" ht="18" customHeight="1" x14ac:dyDescent="0.25">
      <c r="A4" s="326" t="s">
        <v>926</v>
      </c>
      <c r="B4" s="326"/>
      <c r="C4" s="327"/>
      <c r="D4" s="326"/>
      <c r="E4" s="326"/>
      <c r="F4" s="326"/>
      <c r="G4" s="326"/>
      <c r="H4" s="326"/>
      <c r="I4" s="326"/>
      <c r="J4" s="326"/>
      <c r="K4" s="326"/>
      <c r="L4" s="326"/>
      <c r="M4" s="58"/>
      <c r="N4" s="58"/>
      <c r="O4" s="58"/>
    </row>
    <row r="5" spans="1:41" s="59" customFormat="1" ht="18" customHeight="1" x14ac:dyDescent="0.25">
      <c r="A5" s="326" t="s">
        <v>660</v>
      </c>
      <c r="B5" s="326"/>
      <c r="C5" s="327"/>
      <c r="D5" s="326"/>
      <c r="E5" s="326"/>
      <c r="F5" s="326"/>
      <c r="G5" s="326"/>
      <c r="H5" s="326"/>
      <c r="I5" s="326"/>
      <c r="J5" s="326"/>
      <c r="K5" s="326"/>
      <c r="L5" s="326"/>
      <c r="M5" s="60">
        <v>17.071999999999999</v>
      </c>
      <c r="N5" s="58"/>
      <c r="O5" s="58"/>
    </row>
    <row r="6" spans="1:41" s="59" customFormat="1" ht="18" customHeight="1" x14ac:dyDescent="0.25">
      <c r="A6" s="227" t="s">
        <v>1</v>
      </c>
      <c r="B6" s="227"/>
      <c r="C6" s="294"/>
      <c r="D6" s="227"/>
      <c r="E6" s="227"/>
      <c r="F6" s="227"/>
      <c r="G6" s="227"/>
      <c r="H6" s="227"/>
      <c r="I6" s="227"/>
      <c r="J6" s="227"/>
      <c r="K6" s="227"/>
      <c r="L6" s="227"/>
      <c r="M6" s="99"/>
      <c r="N6" s="99"/>
      <c r="O6" s="99"/>
    </row>
    <row r="7" spans="1:41" s="59" customFormat="1" ht="18" customHeight="1" x14ac:dyDescent="0.25">
      <c r="A7" s="227" t="s">
        <v>744</v>
      </c>
      <c r="B7" s="227"/>
      <c r="C7" s="294"/>
      <c r="D7" s="227"/>
      <c r="E7" s="227"/>
      <c r="F7" s="227"/>
      <c r="G7" s="227"/>
      <c r="H7" s="227"/>
      <c r="I7" s="227"/>
      <c r="J7" s="227"/>
      <c r="K7" s="227"/>
      <c r="L7" s="227"/>
      <c r="M7" s="99"/>
      <c r="N7" s="99"/>
      <c r="O7" s="99"/>
    </row>
    <row r="8" spans="1:41" s="59" customFormat="1" ht="18" customHeight="1" x14ac:dyDescent="0.25">
      <c r="A8" s="326" t="s">
        <v>927</v>
      </c>
      <c r="B8" s="326"/>
      <c r="C8" s="327"/>
      <c r="D8" s="326"/>
      <c r="E8" s="326"/>
      <c r="F8" s="326"/>
      <c r="G8" s="326"/>
      <c r="H8" s="326"/>
      <c r="I8" s="326"/>
      <c r="J8" s="326"/>
      <c r="K8" s="326"/>
      <c r="L8" s="326"/>
      <c r="M8" s="58"/>
      <c r="N8" s="58"/>
      <c r="O8" s="58"/>
    </row>
    <row r="9" spans="1:41" s="62" customFormat="1" ht="26.25" customHeight="1" x14ac:dyDescent="0.25">
      <c r="A9" s="328" t="s">
        <v>661</v>
      </c>
      <c r="B9" s="329" t="s">
        <v>928</v>
      </c>
      <c r="C9" s="329"/>
      <c r="D9" s="330" t="s">
        <v>662</v>
      </c>
      <c r="E9" s="330"/>
      <c r="F9" s="331"/>
      <c r="G9" s="332" t="s">
        <v>663</v>
      </c>
      <c r="H9" s="328" t="s">
        <v>929</v>
      </c>
      <c r="I9" s="328" t="s">
        <v>664</v>
      </c>
      <c r="J9" s="328" t="s">
        <v>930</v>
      </c>
      <c r="K9" s="328" t="s">
        <v>665</v>
      </c>
      <c r="L9" s="328"/>
      <c r="M9" s="61"/>
      <c r="N9" s="61"/>
      <c r="O9" s="61"/>
    </row>
    <row r="10" spans="1:41" s="62" customFormat="1" ht="18" customHeight="1" x14ac:dyDescent="0.25">
      <c r="A10" s="328"/>
      <c r="B10" s="329"/>
      <c r="C10" s="329"/>
      <c r="D10" s="328" t="s">
        <v>666</v>
      </c>
      <c r="E10" s="328" t="s">
        <v>667</v>
      </c>
      <c r="F10" s="331"/>
      <c r="G10" s="328" t="s">
        <v>667</v>
      </c>
      <c r="H10" s="328"/>
      <c r="I10" s="328"/>
      <c r="J10" s="328"/>
      <c r="K10" s="330"/>
      <c r="L10" s="330"/>
    </row>
    <row r="11" spans="1:41" s="62" customFormat="1" ht="46.5" customHeight="1" thickBot="1" x14ac:dyDescent="0.3">
      <c r="A11" s="330"/>
      <c r="B11" s="333"/>
      <c r="C11" s="333"/>
      <c r="D11" s="330"/>
      <c r="E11" s="330"/>
      <c r="F11" s="332"/>
      <c r="G11" s="330"/>
      <c r="H11" s="330"/>
      <c r="I11" s="330"/>
      <c r="J11" s="330"/>
      <c r="K11" s="334" t="s">
        <v>668</v>
      </c>
      <c r="L11" s="334" t="s">
        <v>669</v>
      </c>
    </row>
    <row r="12" spans="1:41" ht="4.5" customHeight="1" thickBot="1" x14ac:dyDescent="0.3">
      <c r="A12" s="324"/>
      <c r="B12" s="325"/>
      <c r="C12" s="325"/>
      <c r="D12" s="324"/>
      <c r="E12" s="324"/>
      <c r="F12" s="324"/>
      <c r="G12" s="324"/>
      <c r="H12" s="324"/>
      <c r="I12" s="324"/>
      <c r="J12" s="324"/>
      <c r="K12" s="325"/>
      <c r="L12" s="325"/>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230"/>
    </row>
    <row r="13" spans="1:41" s="63" customFormat="1" ht="17.100000000000001" customHeight="1" x14ac:dyDescent="0.25">
      <c r="A13" s="350">
        <f>COUNT(A15:A299)</f>
        <v>266</v>
      </c>
      <c r="B13" s="351"/>
      <c r="C13" s="272" t="s">
        <v>670</v>
      </c>
      <c r="D13" s="352">
        <f>D14+D30+D39+D53+D64+D77+D116+D134+D144+D166+D191+D213+D224+D233+D237+D247+D262+D276+D286+D296+D300+D305+D310</f>
        <v>1222464.868940304</v>
      </c>
      <c r="E13" s="352">
        <f>E14+E30+E39+E53+E64+E77+E116+E134+E144+E166+E191+E213+E224+E233+E237+E247+E262+E276+E286+E296+E300+E305+E310</f>
        <v>1222464.868940304</v>
      </c>
      <c r="F13" s="352"/>
      <c r="G13" s="352">
        <f>G14+G30+G39+G53+G64+G77+G116+G134+G144+G166+G191+G213+G224+G233+G237+G247+G262+G276+G286+G296+G300+G305+G310</f>
        <v>1222464.868940304</v>
      </c>
      <c r="H13" s="353"/>
      <c r="I13" s="354"/>
      <c r="J13" s="355"/>
      <c r="K13" s="355"/>
      <c r="L13" s="356"/>
    </row>
    <row r="14" spans="1:41" s="64" customFormat="1" ht="17.100000000000001" customHeight="1" x14ac:dyDescent="0.25">
      <c r="A14" s="316" t="s">
        <v>671</v>
      </c>
      <c r="B14" s="316"/>
      <c r="C14" s="316"/>
      <c r="D14" s="345">
        <f>SUM(D15:D29)</f>
        <v>60923.605163168002</v>
      </c>
      <c r="E14" s="345">
        <f>SUM(E15:E29)</f>
        <v>60923.605163168002</v>
      </c>
      <c r="F14" s="345"/>
      <c r="G14" s="345">
        <f>SUM(G15:G29)</f>
        <v>60923.605163168002</v>
      </c>
      <c r="H14" s="346"/>
      <c r="I14" s="162"/>
      <c r="J14" s="162"/>
      <c r="K14" s="162"/>
      <c r="L14" s="167"/>
    </row>
    <row r="15" spans="1:41" s="64" customFormat="1" ht="17.100000000000001" customHeight="1" x14ac:dyDescent="0.25">
      <c r="A15" s="276">
        <v>1</v>
      </c>
      <c r="B15" s="276" t="s">
        <v>117</v>
      </c>
      <c r="C15" s="276" t="s">
        <v>118</v>
      </c>
      <c r="D15" s="347">
        <v>2732.8649663039996</v>
      </c>
      <c r="E15" s="347">
        <v>2732.8649663039996</v>
      </c>
      <c r="F15" s="347"/>
      <c r="G15" s="347">
        <v>2732.8649663039996</v>
      </c>
      <c r="H15" s="348">
        <v>36732</v>
      </c>
      <c r="I15" s="348">
        <v>36732</v>
      </c>
      <c r="J15" s="348">
        <v>42128</v>
      </c>
      <c r="K15" s="167">
        <v>14</v>
      </c>
      <c r="L15" s="167">
        <v>9</v>
      </c>
    </row>
    <row r="16" spans="1:41" s="64" customFormat="1" ht="17.100000000000001" customHeight="1" x14ac:dyDescent="0.25">
      <c r="A16" s="276">
        <v>2</v>
      </c>
      <c r="B16" s="276" t="s">
        <v>119</v>
      </c>
      <c r="C16" s="276" t="s">
        <v>605</v>
      </c>
      <c r="D16" s="347">
        <v>11895.150330271999</v>
      </c>
      <c r="E16" s="347">
        <v>11895.150330271999</v>
      </c>
      <c r="F16" s="347"/>
      <c r="G16" s="347">
        <v>11895.150330271999</v>
      </c>
      <c r="H16" s="348">
        <v>37019</v>
      </c>
      <c r="I16" s="348">
        <v>37019</v>
      </c>
      <c r="J16" s="348">
        <v>42460</v>
      </c>
      <c r="K16" s="167">
        <v>14</v>
      </c>
      <c r="L16" s="167">
        <v>3</v>
      </c>
    </row>
    <row r="17" spans="1:12" s="64" customFormat="1" ht="17.100000000000001" customHeight="1" x14ac:dyDescent="0.25">
      <c r="A17" s="276">
        <v>3</v>
      </c>
      <c r="B17" s="276" t="s">
        <v>121</v>
      </c>
      <c r="C17" s="276" t="s">
        <v>122</v>
      </c>
      <c r="D17" s="347">
        <v>604.81087075200003</v>
      </c>
      <c r="E17" s="347">
        <v>604.81087075200003</v>
      </c>
      <c r="F17" s="347"/>
      <c r="G17" s="347">
        <v>604.81087075200003</v>
      </c>
      <c r="H17" s="348">
        <v>38080</v>
      </c>
      <c r="I17" s="348">
        <v>38080</v>
      </c>
      <c r="J17" s="348">
        <v>41780</v>
      </c>
      <c r="K17" s="167">
        <v>9</v>
      </c>
      <c r="L17" s="167">
        <v>6</v>
      </c>
    </row>
    <row r="18" spans="1:12" s="64" customFormat="1" ht="17.100000000000001" customHeight="1" x14ac:dyDescent="0.25">
      <c r="A18" s="276">
        <v>4</v>
      </c>
      <c r="B18" s="276" t="s">
        <v>119</v>
      </c>
      <c r="C18" s="276" t="s">
        <v>123</v>
      </c>
      <c r="D18" s="347">
        <v>7156.4469166079998</v>
      </c>
      <c r="E18" s="347">
        <v>7156.4469166079998</v>
      </c>
      <c r="F18" s="347"/>
      <c r="G18" s="347">
        <v>7156.4469166079998</v>
      </c>
      <c r="H18" s="348">
        <v>36786</v>
      </c>
      <c r="I18" s="348">
        <v>36786</v>
      </c>
      <c r="J18" s="348">
        <v>41960</v>
      </c>
      <c r="K18" s="167">
        <v>5</v>
      </c>
      <c r="L18" s="167">
        <v>0</v>
      </c>
    </row>
    <row r="19" spans="1:12" s="64" customFormat="1" ht="17.100000000000001" customHeight="1" x14ac:dyDescent="0.25">
      <c r="A19" s="276">
        <v>5</v>
      </c>
      <c r="B19" s="276" t="s">
        <v>124</v>
      </c>
      <c r="C19" s="276" t="s">
        <v>125</v>
      </c>
      <c r="D19" s="347">
        <v>999.51991532800002</v>
      </c>
      <c r="E19" s="347">
        <v>999.51991532800002</v>
      </c>
      <c r="F19" s="347"/>
      <c r="G19" s="347">
        <v>999.51991532800002</v>
      </c>
      <c r="H19" s="348">
        <v>37248</v>
      </c>
      <c r="I19" s="348">
        <v>37248</v>
      </c>
      <c r="J19" s="348">
        <v>40878</v>
      </c>
      <c r="K19" s="167">
        <v>9</v>
      </c>
      <c r="L19" s="167">
        <v>5</v>
      </c>
    </row>
    <row r="20" spans="1:12" s="64" customFormat="1" ht="17.100000000000001" customHeight="1" x14ac:dyDescent="0.25">
      <c r="A20" s="276">
        <v>6</v>
      </c>
      <c r="B20" s="276" t="s">
        <v>119</v>
      </c>
      <c r="C20" s="276" t="s">
        <v>126</v>
      </c>
      <c r="D20" s="347">
        <v>7336.6177367999999</v>
      </c>
      <c r="E20" s="347">
        <v>7336.6177367999999</v>
      </c>
      <c r="F20" s="347"/>
      <c r="G20" s="347">
        <v>7336.6177367999999</v>
      </c>
      <c r="H20" s="348">
        <v>37076</v>
      </c>
      <c r="I20" s="348">
        <v>37076</v>
      </c>
      <c r="J20" s="348">
        <v>42521</v>
      </c>
      <c r="K20" s="167">
        <v>14</v>
      </c>
      <c r="L20" s="167">
        <v>6</v>
      </c>
    </row>
    <row r="21" spans="1:12" s="64" customFormat="1" ht="17.100000000000001" customHeight="1" x14ac:dyDescent="0.25">
      <c r="A21" s="276">
        <v>7</v>
      </c>
      <c r="B21" s="276" t="s">
        <v>127</v>
      </c>
      <c r="C21" s="276" t="s">
        <v>128</v>
      </c>
      <c r="D21" s="347">
        <v>5937.4147643360002</v>
      </c>
      <c r="E21" s="347">
        <v>5937.4147643360002</v>
      </c>
      <c r="F21" s="347"/>
      <c r="G21" s="347">
        <v>5937.4147643360002</v>
      </c>
      <c r="H21" s="348">
        <v>36168</v>
      </c>
      <c r="I21" s="348">
        <v>36168</v>
      </c>
      <c r="J21" s="348">
        <v>43511</v>
      </c>
      <c r="K21" s="167">
        <v>19</v>
      </c>
      <c r="L21" s="167">
        <v>9</v>
      </c>
    </row>
    <row r="22" spans="1:12" s="64" customFormat="1" ht="17.100000000000001" customHeight="1" x14ac:dyDescent="0.25">
      <c r="A22" s="276">
        <v>9</v>
      </c>
      <c r="B22" s="276" t="s">
        <v>129</v>
      </c>
      <c r="C22" s="276" t="s">
        <v>130</v>
      </c>
      <c r="D22" s="347">
        <v>4363.2416150399995</v>
      </c>
      <c r="E22" s="347">
        <v>4363.2416150399995</v>
      </c>
      <c r="F22" s="347"/>
      <c r="G22" s="347">
        <v>4363.2416150399995</v>
      </c>
      <c r="H22" s="348">
        <v>36372</v>
      </c>
      <c r="I22" s="348">
        <v>36433</v>
      </c>
      <c r="J22" s="348">
        <v>40009</v>
      </c>
      <c r="K22" s="167">
        <v>9</v>
      </c>
      <c r="L22" s="167">
        <v>9</v>
      </c>
    </row>
    <row r="23" spans="1:12" s="64" customFormat="1" ht="17.100000000000001" customHeight="1" x14ac:dyDescent="0.25">
      <c r="A23" s="276">
        <v>10</v>
      </c>
      <c r="B23" s="276" t="s">
        <v>129</v>
      </c>
      <c r="C23" s="276" t="s">
        <v>131</v>
      </c>
      <c r="D23" s="347">
        <v>4511.7203158719994</v>
      </c>
      <c r="E23" s="347">
        <v>4511.7203158719994</v>
      </c>
      <c r="F23" s="347"/>
      <c r="G23" s="347">
        <v>4511.7203158719994</v>
      </c>
      <c r="H23" s="348">
        <v>36483</v>
      </c>
      <c r="I23" s="348">
        <v>36742</v>
      </c>
      <c r="J23" s="348">
        <v>42200</v>
      </c>
      <c r="K23" s="167">
        <v>15</v>
      </c>
      <c r="L23" s="167">
        <v>0</v>
      </c>
    </row>
    <row r="24" spans="1:12" s="64" customFormat="1" ht="17.100000000000001" customHeight="1" x14ac:dyDescent="0.25">
      <c r="A24" s="276">
        <v>11</v>
      </c>
      <c r="B24" s="276" t="s">
        <v>129</v>
      </c>
      <c r="C24" s="276" t="s">
        <v>132</v>
      </c>
      <c r="D24" s="347">
        <v>2948.9939425759999</v>
      </c>
      <c r="E24" s="347">
        <v>2948.9939425759999</v>
      </c>
      <c r="F24" s="347"/>
      <c r="G24" s="347">
        <v>2948.9939425759999</v>
      </c>
      <c r="H24" s="348">
        <v>36314</v>
      </c>
      <c r="I24" s="348">
        <v>36692</v>
      </c>
      <c r="J24" s="348">
        <v>40101</v>
      </c>
      <c r="K24" s="167">
        <v>10</v>
      </c>
      <c r="L24" s="167">
        <v>0</v>
      </c>
    </row>
    <row r="25" spans="1:12" s="64" customFormat="1" ht="17.100000000000001" customHeight="1" x14ac:dyDescent="0.25">
      <c r="A25" s="276">
        <v>12</v>
      </c>
      <c r="B25" s="276" t="s">
        <v>133</v>
      </c>
      <c r="C25" s="276" t="s">
        <v>134</v>
      </c>
      <c r="D25" s="347">
        <v>3078.9428141119997</v>
      </c>
      <c r="E25" s="347">
        <v>3078.9428141119997</v>
      </c>
      <c r="F25" s="347"/>
      <c r="G25" s="347">
        <v>3078.9428141119997</v>
      </c>
      <c r="H25" s="348">
        <v>36348</v>
      </c>
      <c r="I25" s="348">
        <v>36748</v>
      </c>
      <c r="J25" s="348">
        <v>41654</v>
      </c>
      <c r="K25" s="167">
        <v>14</v>
      </c>
      <c r="L25" s="167">
        <v>3</v>
      </c>
    </row>
    <row r="26" spans="1:12" s="64" customFormat="1" ht="17.100000000000001" customHeight="1" x14ac:dyDescent="0.25">
      <c r="A26" s="276">
        <v>13</v>
      </c>
      <c r="B26" s="276" t="s">
        <v>133</v>
      </c>
      <c r="C26" s="276" t="s">
        <v>135</v>
      </c>
      <c r="D26" s="347">
        <v>3278.2828270719997</v>
      </c>
      <c r="E26" s="347">
        <v>3278.2828270719997</v>
      </c>
      <c r="F26" s="347"/>
      <c r="G26" s="347">
        <v>3278.2828270719997</v>
      </c>
      <c r="H26" s="348">
        <v>36341</v>
      </c>
      <c r="I26" s="348">
        <v>36341</v>
      </c>
      <c r="J26" s="348">
        <v>42109</v>
      </c>
      <c r="K26" s="167">
        <v>15</v>
      </c>
      <c r="L26" s="167">
        <v>3</v>
      </c>
    </row>
    <row r="27" spans="1:12" s="64" customFormat="1" ht="17.100000000000001" customHeight="1" x14ac:dyDescent="0.25">
      <c r="A27" s="276">
        <v>14</v>
      </c>
      <c r="B27" s="276" t="s">
        <v>133</v>
      </c>
      <c r="C27" s="276" t="s">
        <v>136</v>
      </c>
      <c r="D27" s="347">
        <v>2096.9918817759999</v>
      </c>
      <c r="E27" s="347">
        <v>2096.9918817759999</v>
      </c>
      <c r="F27" s="347"/>
      <c r="G27" s="347">
        <v>2096.9918817759999</v>
      </c>
      <c r="H27" s="348">
        <v>36402</v>
      </c>
      <c r="I27" s="348">
        <v>36402</v>
      </c>
      <c r="J27" s="348">
        <v>40009</v>
      </c>
      <c r="K27" s="167">
        <v>9</v>
      </c>
      <c r="L27" s="167">
        <v>9</v>
      </c>
    </row>
    <row r="28" spans="1:12" s="64" customFormat="1" ht="17.100000000000001" customHeight="1" x14ac:dyDescent="0.25">
      <c r="A28" s="276">
        <v>15</v>
      </c>
      <c r="B28" s="276" t="s">
        <v>133</v>
      </c>
      <c r="C28" s="276" t="s">
        <v>137</v>
      </c>
      <c r="D28" s="347">
        <v>1707.8524918399999</v>
      </c>
      <c r="E28" s="347">
        <v>1707.8524918399999</v>
      </c>
      <c r="F28" s="347"/>
      <c r="G28" s="347">
        <v>1707.8524918399999</v>
      </c>
      <c r="H28" s="348">
        <v>36294</v>
      </c>
      <c r="I28" s="348">
        <v>36707</v>
      </c>
      <c r="J28" s="348">
        <v>40101</v>
      </c>
      <c r="K28" s="167">
        <v>10</v>
      </c>
      <c r="L28" s="167">
        <v>0</v>
      </c>
    </row>
    <row r="29" spans="1:12" s="64" customFormat="1" ht="17.100000000000001" customHeight="1" x14ac:dyDescent="0.25">
      <c r="A29" s="276">
        <v>16</v>
      </c>
      <c r="B29" s="276" t="s">
        <v>133</v>
      </c>
      <c r="C29" s="276" t="s">
        <v>138</v>
      </c>
      <c r="D29" s="347">
        <v>2274.7537744800002</v>
      </c>
      <c r="E29" s="347">
        <v>2274.7537744800002</v>
      </c>
      <c r="F29" s="347"/>
      <c r="G29" s="347">
        <v>2274.7537744800002</v>
      </c>
      <c r="H29" s="348">
        <v>36433</v>
      </c>
      <c r="I29" s="348">
        <v>36433</v>
      </c>
      <c r="J29" s="348">
        <v>41835</v>
      </c>
      <c r="K29" s="167">
        <v>14</v>
      </c>
      <c r="L29" s="167">
        <v>9</v>
      </c>
    </row>
    <row r="30" spans="1:12" s="64" customFormat="1" ht="17.100000000000001" customHeight="1" x14ac:dyDescent="0.25">
      <c r="A30" s="316" t="s">
        <v>672</v>
      </c>
      <c r="B30" s="316"/>
      <c r="C30" s="316"/>
      <c r="D30" s="345">
        <f>SUM(D31:D38)</f>
        <v>8434.778182864</v>
      </c>
      <c r="E30" s="345">
        <f>SUM(E31:E38)</f>
        <v>8434.778182864</v>
      </c>
      <c r="F30" s="345"/>
      <c r="G30" s="345">
        <f>SUM(G31:G38)</f>
        <v>8434.778182864</v>
      </c>
      <c r="H30" s="167"/>
      <c r="I30" s="167"/>
      <c r="J30" s="167"/>
      <c r="K30" s="167"/>
      <c r="L30" s="167"/>
    </row>
    <row r="31" spans="1:12" s="64" customFormat="1" ht="17.100000000000001" customHeight="1" x14ac:dyDescent="0.25">
      <c r="A31" s="276">
        <v>17</v>
      </c>
      <c r="B31" s="276" t="s">
        <v>129</v>
      </c>
      <c r="C31" s="276" t="s">
        <v>139</v>
      </c>
      <c r="D31" s="347">
        <v>1171.476901232</v>
      </c>
      <c r="E31" s="347">
        <v>1171.476901232</v>
      </c>
      <c r="F31" s="347"/>
      <c r="G31" s="347">
        <v>1171.476901232</v>
      </c>
      <c r="H31" s="348">
        <v>37075</v>
      </c>
      <c r="I31" s="348">
        <v>37498</v>
      </c>
      <c r="J31" s="348">
        <v>40816</v>
      </c>
      <c r="K31" s="167">
        <v>9</v>
      </c>
      <c r="L31" s="167">
        <v>11</v>
      </c>
    </row>
    <row r="32" spans="1:12" s="64" customFormat="1" ht="17.100000000000001" customHeight="1" x14ac:dyDescent="0.25">
      <c r="A32" s="276">
        <v>18</v>
      </c>
      <c r="B32" s="276" t="s">
        <v>129</v>
      </c>
      <c r="C32" s="276" t="s">
        <v>140</v>
      </c>
      <c r="D32" s="347">
        <v>1095.3130925439998</v>
      </c>
      <c r="E32" s="347">
        <v>1095.3130925439998</v>
      </c>
      <c r="F32" s="347"/>
      <c r="G32" s="347">
        <v>1095.3130925439998</v>
      </c>
      <c r="H32" s="348">
        <v>37106</v>
      </c>
      <c r="I32" s="348">
        <v>37398</v>
      </c>
      <c r="J32" s="348">
        <v>40908</v>
      </c>
      <c r="K32" s="167">
        <v>9</v>
      </c>
      <c r="L32" s="167">
        <v>11</v>
      </c>
    </row>
    <row r="33" spans="1:12" s="64" customFormat="1" ht="17.100000000000001" customHeight="1" x14ac:dyDescent="0.25">
      <c r="A33" s="276">
        <v>19</v>
      </c>
      <c r="B33" s="276" t="s">
        <v>129</v>
      </c>
      <c r="C33" s="276" t="s">
        <v>141</v>
      </c>
      <c r="D33" s="347">
        <v>945.06619345599995</v>
      </c>
      <c r="E33" s="347">
        <v>945.06619345599995</v>
      </c>
      <c r="F33" s="347"/>
      <c r="G33" s="347">
        <v>945.06619345599995</v>
      </c>
      <c r="H33" s="348">
        <v>37105</v>
      </c>
      <c r="I33" s="348">
        <v>37188</v>
      </c>
      <c r="J33" s="348">
        <v>40739</v>
      </c>
      <c r="K33" s="167">
        <v>9</v>
      </c>
      <c r="L33" s="167">
        <v>9</v>
      </c>
    </row>
    <row r="34" spans="1:12" s="64" customFormat="1" ht="17.100000000000001" customHeight="1" x14ac:dyDescent="0.25">
      <c r="A34" s="276">
        <v>20</v>
      </c>
      <c r="B34" s="276" t="s">
        <v>129</v>
      </c>
      <c r="C34" s="276" t="s">
        <v>142</v>
      </c>
      <c r="D34" s="347">
        <v>894.2492685279999</v>
      </c>
      <c r="E34" s="347">
        <v>894.2492685279999</v>
      </c>
      <c r="F34" s="347"/>
      <c r="G34" s="347">
        <v>894.2492685279999</v>
      </c>
      <c r="H34" s="348">
        <v>37022</v>
      </c>
      <c r="I34" s="348">
        <v>37103</v>
      </c>
      <c r="J34" s="348">
        <v>40816</v>
      </c>
      <c r="K34" s="167">
        <v>10</v>
      </c>
      <c r="L34" s="167">
        <v>4</v>
      </c>
    </row>
    <row r="35" spans="1:12" s="64" customFormat="1" ht="17.100000000000001" customHeight="1" x14ac:dyDescent="0.25">
      <c r="A35" s="276">
        <v>21</v>
      </c>
      <c r="B35" s="276" t="s">
        <v>133</v>
      </c>
      <c r="C35" s="276" t="s">
        <v>143</v>
      </c>
      <c r="D35" s="347">
        <v>1338.659275536</v>
      </c>
      <c r="E35" s="347">
        <v>1338.659275536</v>
      </c>
      <c r="F35" s="347"/>
      <c r="G35" s="347">
        <v>1338.659275536</v>
      </c>
      <c r="H35" s="348">
        <v>37075</v>
      </c>
      <c r="I35" s="348">
        <v>37134</v>
      </c>
      <c r="J35" s="348">
        <v>40786</v>
      </c>
      <c r="K35" s="167">
        <v>10</v>
      </c>
      <c r="L35" s="167">
        <v>1</v>
      </c>
    </row>
    <row r="36" spans="1:12" s="64" customFormat="1" ht="17.100000000000001" customHeight="1" x14ac:dyDescent="0.25">
      <c r="A36" s="276">
        <v>22</v>
      </c>
      <c r="B36" s="276" t="s">
        <v>133</v>
      </c>
      <c r="C36" s="276" t="s">
        <v>144</v>
      </c>
      <c r="D36" s="347">
        <v>1053.8210476639999</v>
      </c>
      <c r="E36" s="347">
        <v>1053.8210476639999</v>
      </c>
      <c r="F36" s="347"/>
      <c r="G36" s="347">
        <v>1053.8210476639999</v>
      </c>
      <c r="H36" s="348">
        <v>37134</v>
      </c>
      <c r="I36" s="348">
        <v>37200</v>
      </c>
      <c r="J36" s="348">
        <v>40739</v>
      </c>
      <c r="K36" s="167">
        <v>9</v>
      </c>
      <c r="L36" s="167">
        <v>11</v>
      </c>
    </row>
    <row r="37" spans="1:12" s="64" customFormat="1" ht="17.100000000000001" customHeight="1" x14ac:dyDescent="0.25">
      <c r="A37" s="276">
        <v>23</v>
      </c>
      <c r="B37" s="276" t="s">
        <v>133</v>
      </c>
      <c r="C37" s="276" t="s">
        <v>145</v>
      </c>
      <c r="D37" s="347">
        <v>708.39307967999991</v>
      </c>
      <c r="E37" s="347">
        <v>708.39307967999991</v>
      </c>
      <c r="F37" s="347"/>
      <c r="G37" s="347">
        <v>708.39307967999991</v>
      </c>
      <c r="H37" s="348">
        <v>36999</v>
      </c>
      <c r="I37" s="348">
        <v>36999</v>
      </c>
      <c r="J37" s="348">
        <v>40816</v>
      </c>
      <c r="K37" s="167">
        <v>9</v>
      </c>
      <c r="L37" s="167">
        <v>11</v>
      </c>
    </row>
    <row r="38" spans="1:12" s="64" customFormat="1" ht="17.100000000000001" customHeight="1" x14ac:dyDescent="0.25">
      <c r="A38" s="276">
        <v>24</v>
      </c>
      <c r="B38" s="276" t="s">
        <v>133</v>
      </c>
      <c r="C38" s="276" t="s">
        <v>146</v>
      </c>
      <c r="D38" s="347">
        <v>1227.799324224</v>
      </c>
      <c r="E38" s="347">
        <v>1227.799324224</v>
      </c>
      <c r="F38" s="347"/>
      <c r="G38" s="347">
        <v>1227.799324224</v>
      </c>
      <c r="H38" s="348">
        <v>37022</v>
      </c>
      <c r="I38" s="348">
        <v>37314</v>
      </c>
      <c r="J38" s="348">
        <v>40908</v>
      </c>
      <c r="K38" s="167">
        <v>10</v>
      </c>
      <c r="L38" s="167">
        <v>2</v>
      </c>
    </row>
    <row r="39" spans="1:12" s="64" customFormat="1" ht="17.100000000000001" customHeight="1" x14ac:dyDescent="0.25">
      <c r="A39" s="316" t="s">
        <v>673</v>
      </c>
      <c r="B39" s="316"/>
      <c r="C39" s="316"/>
      <c r="D39" s="345">
        <f>SUM(D40:D52)</f>
        <v>57581.865404799981</v>
      </c>
      <c r="E39" s="345">
        <f>SUM(E40:E52)</f>
        <v>57581.865404799981</v>
      </c>
      <c r="F39" s="345"/>
      <c r="G39" s="345">
        <f>SUM(G40:G52)</f>
        <v>57581.865404799981</v>
      </c>
      <c r="H39" s="167"/>
      <c r="I39" s="167"/>
      <c r="J39" s="167"/>
      <c r="K39" s="167"/>
      <c r="L39" s="167"/>
    </row>
    <row r="40" spans="1:12" s="64" customFormat="1" ht="17.100000000000001" customHeight="1" x14ac:dyDescent="0.25">
      <c r="A40" s="276">
        <v>25</v>
      </c>
      <c r="B40" s="276" t="s">
        <v>117</v>
      </c>
      <c r="C40" s="276" t="s">
        <v>147</v>
      </c>
      <c r="D40" s="347">
        <v>5242.8837901439992</v>
      </c>
      <c r="E40" s="347">
        <v>5242.8837901439992</v>
      </c>
      <c r="F40" s="347"/>
      <c r="G40" s="347">
        <v>5242.8837901439992</v>
      </c>
      <c r="H40" s="348">
        <v>37581</v>
      </c>
      <c r="I40" s="348">
        <v>37823</v>
      </c>
      <c r="J40" s="348">
        <v>43290</v>
      </c>
      <c r="K40" s="167">
        <v>15</v>
      </c>
      <c r="L40" s="167">
        <v>6</v>
      </c>
    </row>
    <row r="41" spans="1:12" s="64" customFormat="1" ht="17.100000000000001" customHeight="1" x14ac:dyDescent="0.25">
      <c r="A41" s="276">
        <v>26</v>
      </c>
      <c r="B41" s="276" t="s">
        <v>148</v>
      </c>
      <c r="C41" s="276" t="s">
        <v>149</v>
      </c>
      <c r="D41" s="347">
        <v>21218.728040752001</v>
      </c>
      <c r="E41" s="347">
        <v>21218.728040752001</v>
      </c>
      <c r="F41" s="347"/>
      <c r="G41" s="347">
        <v>21218.728040752001</v>
      </c>
      <c r="H41" s="348">
        <v>38380</v>
      </c>
      <c r="I41" s="348">
        <v>38380</v>
      </c>
      <c r="J41" s="348">
        <v>43341</v>
      </c>
      <c r="K41" s="167">
        <v>13</v>
      </c>
      <c r="L41" s="167">
        <v>9</v>
      </c>
    </row>
    <row r="42" spans="1:12" s="64" customFormat="1" ht="17.100000000000001" customHeight="1" x14ac:dyDescent="0.25">
      <c r="A42" s="276">
        <v>27</v>
      </c>
      <c r="B42" s="276" t="s">
        <v>129</v>
      </c>
      <c r="C42" s="276" t="s">
        <v>606</v>
      </c>
      <c r="D42" s="347">
        <v>6171.4425204959998</v>
      </c>
      <c r="E42" s="347">
        <v>6171.4425204959998</v>
      </c>
      <c r="F42" s="347"/>
      <c r="G42" s="347">
        <v>6171.4425204959998</v>
      </c>
      <c r="H42" s="348">
        <v>37105</v>
      </c>
      <c r="I42" s="348">
        <v>37863</v>
      </c>
      <c r="J42" s="348">
        <v>43279</v>
      </c>
      <c r="K42" s="167">
        <v>16</v>
      </c>
      <c r="L42" s="167">
        <v>8</v>
      </c>
    </row>
    <row r="43" spans="1:12" s="64" customFormat="1" ht="17.100000000000001" customHeight="1" x14ac:dyDescent="0.25">
      <c r="A43" s="276">
        <v>28</v>
      </c>
      <c r="B43" s="276" t="s">
        <v>129</v>
      </c>
      <c r="C43" s="276" t="s">
        <v>151</v>
      </c>
      <c r="D43" s="347">
        <v>8694.8542600479996</v>
      </c>
      <c r="E43" s="347">
        <v>8694.8542600479996</v>
      </c>
      <c r="F43" s="347"/>
      <c r="G43" s="347">
        <v>8694.8542600479996</v>
      </c>
      <c r="H43" s="348">
        <v>37188</v>
      </c>
      <c r="I43" s="348">
        <v>38060</v>
      </c>
      <c r="J43" s="348">
        <v>43290</v>
      </c>
      <c r="K43" s="167">
        <v>16</v>
      </c>
      <c r="L43" s="167">
        <v>3</v>
      </c>
    </row>
    <row r="44" spans="1:12" s="64" customFormat="1" ht="17.100000000000001" customHeight="1" x14ac:dyDescent="0.25">
      <c r="A44" s="276">
        <v>29</v>
      </c>
      <c r="B44" s="276" t="s">
        <v>129</v>
      </c>
      <c r="C44" s="276" t="s">
        <v>152</v>
      </c>
      <c r="D44" s="347">
        <v>1366.7561170559998</v>
      </c>
      <c r="E44" s="347">
        <v>1366.7561170559998</v>
      </c>
      <c r="F44" s="347"/>
      <c r="G44" s="347">
        <v>1366.7561170559998</v>
      </c>
      <c r="H44" s="348">
        <v>37550</v>
      </c>
      <c r="I44" s="348">
        <v>37739</v>
      </c>
      <c r="J44" s="348">
        <v>41365</v>
      </c>
      <c r="K44" s="167">
        <v>10</v>
      </c>
      <c r="L44" s="167">
        <v>6</v>
      </c>
    </row>
    <row r="45" spans="1:12" s="64" customFormat="1" ht="17.100000000000001" customHeight="1" x14ac:dyDescent="0.25">
      <c r="A45" s="276">
        <v>30</v>
      </c>
      <c r="B45" s="276" t="s">
        <v>129</v>
      </c>
      <c r="C45" s="276" t="s">
        <v>153</v>
      </c>
      <c r="D45" s="347">
        <v>3028.6876262719998</v>
      </c>
      <c r="E45" s="347">
        <v>3028.6876262719998</v>
      </c>
      <c r="F45" s="347"/>
      <c r="G45" s="347">
        <v>3028.6876262719998</v>
      </c>
      <c r="H45" s="348">
        <v>37484</v>
      </c>
      <c r="I45" s="348">
        <v>37977</v>
      </c>
      <c r="J45" s="348">
        <v>43290</v>
      </c>
      <c r="K45" s="167">
        <v>15</v>
      </c>
      <c r="L45" s="167">
        <v>9</v>
      </c>
    </row>
    <row r="46" spans="1:12" s="64" customFormat="1" ht="17.100000000000001" customHeight="1" x14ac:dyDescent="0.25">
      <c r="A46" s="276">
        <v>31</v>
      </c>
      <c r="B46" s="276" t="s">
        <v>129</v>
      </c>
      <c r="C46" s="276" t="s">
        <v>154</v>
      </c>
      <c r="D46" s="347">
        <v>2386.0314264160002</v>
      </c>
      <c r="E46" s="347">
        <v>2386.0314264160002</v>
      </c>
      <c r="F46" s="347"/>
      <c r="G46" s="347">
        <v>2386.0314264160002</v>
      </c>
      <c r="H46" s="348">
        <v>37931</v>
      </c>
      <c r="I46" s="348">
        <v>37931</v>
      </c>
      <c r="J46" s="348">
        <v>43341</v>
      </c>
      <c r="K46" s="167">
        <v>14</v>
      </c>
      <c r="L46" s="167">
        <v>9</v>
      </c>
    </row>
    <row r="47" spans="1:12" s="64" customFormat="1" ht="17.100000000000001" customHeight="1" x14ac:dyDescent="0.25">
      <c r="A47" s="276">
        <v>32</v>
      </c>
      <c r="B47" s="276" t="s">
        <v>133</v>
      </c>
      <c r="C47" s="276" t="s">
        <v>155</v>
      </c>
      <c r="D47" s="347">
        <v>1246.409323632</v>
      </c>
      <c r="E47" s="347">
        <v>1246.409323632</v>
      </c>
      <c r="F47" s="347"/>
      <c r="G47" s="347">
        <v>1246.409323632</v>
      </c>
      <c r="H47" s="348">
        <v>37579</v>
      </c>
      <c r="I47" s="348">
        <v>37579</v>
      </c>
      <c r="J47" s="348">
        <v>41262</v>
      </c>
      <c r="K47" s="167">
        <v>10</v>
      </c>
      <c r="L47" s="167">
        <v>0</v>
      </c>
    </row>
    <row r="48" spans="1:12" s="64" customFormat="1" ht="17.100000000000001" customHeight="1" x14ac:dyDescent="0.25">
      <c r="A48" s="276">
        <v>33</v>
      </c>
      <c r="B48" s="276" t="s">
        <v>133</v>
      </c>
      <c r="C48" s="276" t="s">
        <v>156</v>
      </c>
      <c r="D48" s="347">
        <v>1548.5142576639998</v>
      </c>
      <c r="E48" s="347">
        <v>1548.5142576639998</v>
      </c>
      <c r="F48" s="347"/>
      <c r="G48" s="347">
        <v>1548.5142576639998</v>
      </c>
      <c r="H48" s="348">
        <v>37603</v>
      </c>
      <c r="I48" s="348">
        <v>38518</v>
      </c>
      <c r="J48" s="348">
        <v>42069</v>
      </c>
      <c r="K48" s="167">
        <v>11</v>
      </c>
      <c r="L48" s="167">
        <v>9</v>
      </c>
    </row>
    <row r="49" spans="1:12" s="64" customFormat="1" ht="17.100000000000001" customHeight="1" x14ac:dyDescent="0.25">
      <c r="A49" s="276">
        <v>34</v>
      </c>
      <c r="B49" s="276" t="s">
        <v>133</v>
      </c>
      <c r="C49" s="276" t="s">
        <v>157</v>
      </c>
      <c r="D49" s="347">
        <v>478.672008672</v>
      </c>
      <c r="E49" s="347">
        <v>478.672008672</v>
      </c>
      <c r="F49" s="347"/>
      <c r="G49" s="347">
        <v>478.672008672</v>
      </c>
      <c r="H49" s="348">
        <v>37307</v>
      </c>
      <c r="I49" s="348">
        <v>37572</v>
      </c>
      <c r="J49" s="348">
        <v>41226</v>
      </c>
      <c r="K49" s="167">
        <v>10</v>
      </c>
      <c r="L49" s="167">
        <v>9</v>
      </c>
    </row>
    <row r="50" spans="1:12" s="64" customFormat="1" ht="17.100000000000001" customHeight="1" x14ac:dyDescent="0.25">
      <c r="A50" s="276">
        <v>35</v>
      </c>
      <c r="B50" s="276" t="s">
        <v>133</v>
      </c>
      <c r="C50" s="276" t="s">
        <v>158</v>
      </c>
      <c r="D50" s="347">
        <v>1117.074770944</v>
      </c>
      <c r="E50" s="347">
        <v>1117.074770944</v>
      </c>
      <c r="F50" s="347"/>
      <c r="G50" s="347">
        <v>1117.074770944</v>
      </c>
      <c r="H50" s="348">
        <v>37386</v>
      </c>
      <c r="I50" s="348">
        <v>37448</v>
      </c>
      <c r="J50" s="348">
        <v>40739</v>
      </c>
      <c r="K50" s="167">
        <v>9</v>
      </c>
      <c r="L50" s="167">
        <v>2</v>
      </c>
    </row>
    <row r="51" spans="1:12" s="64" customFormat="1" ht="17.100000000000001" customHeight="1" x14ac:dyDescent="0.25">
      <c r="A51" s="276">
        <v>36</v>
      </c>
      <c r="B51" s="276" t="s">
        <v>133</v>
      </c>
      <c r="C51" s="276" t="s">
        <v>159</v>
      </c>
      <c r="D51" s="347">
        <v>1690.9548140319998</v>
      </c>
      <c r="E51" s="347">
        <v>1690.9548140319998</v>
      </c>
      <c r="F51" s="347"/>
      <c r="G51" s="347">
        <v>1690.9548140319998</v>
      </c>
      <c r="H51" s="348">
        <v>37732</v>
      </c>
      <c r="I51" s="348">
        <v>37865</v>
      </c>
      <c r="J51" s="348">
        <v>41534</v>
      </c>
      <c r="K51" s="167">
        <v>9</v>
      </c>
      <c r="L51" s="167">
        <v>11</v>
      </c>
    </row>
    <row r="52" spans="1:12" s="64" customFormat="1" ht="17.100000000000001" customHeight="1" x14ac:dyDescent="0.25">
      <c r="A52" s="276">
        <v>37</v>
      </c>
      <c r="B52" s="276" t="s">
        <v>133</v>
      </c>
      <c r="C52" s="276" t="s">
        <v>160</v>
      </c>
      <c r="D52" s="347">
        <v>3390.8564486719997</v>
      </c>
      <c r="E52" s="347">
        <v>3390.8564486719997</v>
      </c>
      <c r="F52" s="347"/>
      <c r="G52" s="347">
        <v>3390.8564486719997</v>
      </c>
      <c r="H52" s="348">
        <v>37489</v>
      </c>
      <c r="I52" s="348">
        <v>37603</v>
      </c>
      <c r="J52" s="348">
        <v>41204</v>
      </c>
      <c r="K52" s="167">
        <v>10</v>
      </c>
      <c r="L52" s="167">
        <v>0</v>
      </c>
    </row>
    <row r="53" spans="1:12" s="64" customFormat="1" ht="17.100000000000001" customHeight="1" x14ac:dyDescent="0.25">
      <c r="A53" s="316" t="s">
        <v>674</v>
      </c>
      <c r="B53" s="316"/>
      <c r="C53" s="316"/>
      <c r="D53" s="345">
        <f>SUM(D54:D63)</f>
        <v>35135.419404975997</v>
      </c>
      <c r="E53" s="345">
        <f>SUM(E54:E63)</f>
        <v>35135.419404975997</v>
      </c>
      <c r="F53" s="345"/>
      <c r="G53" s="345">
        <f>SUM(G54:G63)</f>
        <v>35135.419404975997</v>
      </c>
      <c r="H53" s="349"/>
      <c r="I53" s="349"/>
      <c r="J53" s="349"/>
      <c r="K53" s="167"/>
      <c r="L53" s="167"/>
    </row>
    <row r="54" spans="1:12" s="64" customFormat="1" ht="17.100000000000001" customHeight="1" x14ac:dyDescent="0.25">
      <c r="A54" s="276">
        <v>38</v>
      </c>
      <c r="B54" s="276" t="s">
        <v>119</v>
      </c>
      <c r="C54" s="276" t="s">
        <v>161</v>
      </c>
      <c r="D54" s="347">
        <v>14290.247876432</v>
      </c>
      <c r="E54" s="347">
        <v>14290.247876432</v>
      </c>
      <c r="F54" s="347"/>
      <c r="G54" s="347">
        <v>14290.247876432</v>
      </c>
      <c r="H54" s="348">
        <v>37955</v>
      </c>
      <c r="I54" s="348">
        <v>37955</v>
      </c>
      <c r="J54" s="348">
        <v>43341</v>
      </c>
      <c r="K54" s="167">
        <v>14</v>
      </c>
      <c r="L54" s="167">
        <v>4</v>
      </c>
    </row>
    <row r="55" spans="1:12" s="64" customFormat="1" ht="17.100000000000001" customHeight="1" x14ac:dyDescent="0.25">
      <c r="A55" s="276">
        <v>39</v>
      </c>
      <c r="B55" s="276" t="s">
        <v>129</v>
      </c>
      <c r="C55" s="276" t="s">
        <v>162</v>
      </c>
      <c r="D55" s="347">
        <v>1639.8912840639998</v>
      </c>
      <c r="E55" s="347">
        <v>1639.8912840639998</v>
      </c>
      <c r="F55" s="347"/>
      <c r="G55" s="347">
        <v>1639.8912840639998</v>
      </c>
      <c r="H55" s="348">
        <v>37795</v>
      </c>
      <c r="I55" s="348">
        <v>37851</v>
      </c>
      <c r="J55" s="348">
        <v>43279</v>
      </c>
      <c r="K55" s="167">
        <v>14</v>
      </c>
      <c r="L55" s="167">
        <v>8</v>
      </c>
    </row>
    <row r="56" spans="1:12" s="66" customFormat="1" ht="17.100000000000001" customHeight="1" x14ac:dyDescent="0.25">
      <c r="A56" s="276">
        <v>40</v>
      </c>
      <c r="B56" s="276" t="s">
        <v>129</v>
      </c>
      <c r="C56" s="276" t="s">
        <v>607</v>
      </c>
      <c r="D56" s="347">
        <v>600.12604079999994</v>
      </c>
      <c r="E56" s="347">
        <v>600.12604079999994</v>
      </c>
      <c r="F56" s="347"/>
      <c r="G56" s="347">
        <v>600.12604079999994</v>
      </c>
      <c r="H56" s="348">
        <v>38200</v>
      </c>
      <c r="I56" s="348">
        <v>38366</v>
      </c>
      <c r="J56" s="348">
        <v>42184</v>
      </c>
      <c r="K56" s="167">
        <v>10</v>
      </c>
      <c r="L56" s="167">
        <v>10</v>
      </c>
    </row>
    <row r="57" spans="1:12" s="64" customFormat="1" ht="17.100000000000001" customHeight="1" x14ac:dyDescent="0.25">
      <c r="A57" s="276">
        <v>41</v>
      </c>
      <c r="B57" s="276" t="s">
        <v>129</v>
      </c>
      <c r="C57" s="276" t="s">
        <v>608</v>
      </c>
      <c r="D57" s="347">
        <v>6449.3382317759997</v>
      </c>
      <c r="E57" s="347">
        <v>6449.3382317759997</v>
      </c>
      <c r="F57" s="347"/>
      <c r="G57" s="347">
        <v>6449.3382317759997</v>
      </c>
      <c r="H57" s="348">
        <v>37966</v>
      </c>
      <c r="I57" s="348">
        <v>37966</v>
      </c>
      <c r="J57" s="348">
        <v>43290</v>
      </c>
      <c r="K57" s="167">
        <v>14</v>
      </c>
      <c r="L57" s="167">
        <v>3</v>
      </c>
    </row>
    <row r="58" spans="1:12" s="64" customFormat="1" ht="17.100000000000001" customHeight="1" x14ac:dyDescent="0.25">
      <c r="A58" s="276">
        <v>42</v>
      </c>
      <c r="B58" s="276" t="s">
        <v>129</v>
      </c>
      <c r="C58" s="276" t="s">
        <v>165</v>
      </c>
      <c r="D58" s="347">
        <v>4550.3376237439998</v>
      </c>
      <c r="E58" s="347">
        <v>4550.3376237439998</v>
      </c>
      <c r="F58" s="347"/>
      <c r="G58" s="347">
        <v>4550.3376237439998</v>
      </c>
      <c r="H58" s="348">
        <v>38958</v>
      </c>
      <c r="I58" s="348">
        <v>39113</v>
      </c>
      <c r="J58" s="348">
        <v>43341</v>
      </c>
      <c r="K58" s="167">
        <v>11</v>
      </c>
      <c r="L58" s="167">
        <v>5</v>
      </c>
    </row>
    <row r="59" spans="1:12" s="64" customFormat="1" ht="17.100000000000001" customHeight="1" x14ac:dyDescent="0.25">
      <c r="A59" s="276">
        <v>43</v>
      </c>
      <c r="B59" s="276" t="s">
        <v>129</v>
      </c>
      <c r="C59" s="276" t="s">
        <v>166</v>
      </c>
      <c r="D59" s="347">
        <v>3269.8945852319998</v>
      </c>
      <c r="E59" s="347">
        <v>3269.8945852319998</v>
      </c>
      <c r="F59" s="347"/>
      <c r="G59" s="347">
        <v>3269.8945852319998</v>
      </c>
      <c r="H59" s="348">
        <v>37904</v>
      </c>
      <c r="I59" s="348">
        <v>38121</v>
      </c>
      <c r="J59" s="348">
        <v>43341</v>
      </c>
      <c r="K59" s="167">
        <v>14</v>
      </c>
      <c r="L59" s="167">
        <v>8</v>
      </c>
    </row>
    <row r="60" spans="1:12" s="64" customFormat="1" ht="17.100000000000001" customHeight="1" x14ac:dyDescent="0.25">
      <c r="A60" s="276">
        <v>44</v>
      </c>
      <c r="B60" s="276" t="s">
        <v>133</v>
      </c>
      <c r="C60" s="276" t="s">
        <v>167</v>
      </c>
      <c r="D60" s="347">
        <v>568.08135049600003</v>
      </c>
      <c r="E60" s="347">
        <v>568.08135049600003</v>
      </c>
      <c r="F60" s="347"/>
      <c r="G60" s="347">
        <v>568.08135049600003</v>
      </c>
      <c r="H60" s="348">
        <v>37750</v>
      </c>
      <c r="I60" s="348">
        <v>37750</v>
      </c>
      <c r="J60" s="348">
        <v>41422</v>
      </c>
      <c r="K60" s="167">
        <v>9</v>
      </c>
      <c r="L60" s="167">
        <v>6</v>
      </c>
    </row>
    <row r="61" spans="1:12" s="64" customFormat="1" ht="17.100000000000001" customHeight="1" x14ac:dyDescent="0.25">
      <c r="A61" s="276">
        <v>45</v>
      </c>
      <c r="B61" s="276" t="s">
        <v>133</v>
      </c>
      <c r="C61" s="276" t="s">
        <v>168</v>
      </c>
      <c r="D61" s="347">
        <v>1729.5412557279999</v>
      </c>
      <c r="E61" s="347">
        <v>1729.5412557279999</v>
      </c>
      <c r="F61" s="347"/>
      <c r="G61" s="347">
        <v>1729.5412557279999</v>
      </c>
      <c r="H61" s="348">
        <v>37995</v>
      </c>
      <c r="I61" s="348">
        <v>38231</v>
      </c>
      <c r="J61" s="348">
        <v>43341</v>
      </c>
      <c r="K61" s="167">
        <v>13</v>
      </c>
      <c r="L61" s="167">
        <v>11</v>
      </c>
    </row>
    <row r="62" spans="1:12" s="64" customFormat="1" ht="17.100000000000001" customHeight="1" x14ac:dyDescent="0.25">
      <c r="A62" s="276">
        <v>46</v>
      </c>
      <c r="B62" s="276" t="s">
        <v>133</v>
      </c>
      <c r="C62" s="276" t="s">
        <v>169</v>
      </c>
      <c r="D62" s="347">
        <v>518.12186676800002</v>
      </c>
      <c r="E62" s="347">
        <v>518.12186676800002</v>
      </c>
      <c r="F62" s="347"/>
      <c r="G62" s="347">
        <v>518.12186676800002</v>
      </c>
      <c r="H62" s="348">
        <v>38079</v>
      </c>
      <c r="I62" s="348">
        <v>37742</v>
      </c>
      <c r="J62" s="348">
        <v>41422</v>
      </c>
      <c r="K62" s="167">
        <v>8</v>
      </c>
      <c r="L62" s="167">
        <v>7</v>
      </c>
    </row>
    <row r="63" spans="1:12" s="64" customFormat="1" ht="17.100000000000001" customHeight="1" x14ac:dyDescent="0.25">
      <c r="A63" s="276">
        <v>47</v>
      </c>
      <c r="B63" s="276" t="s">
        <v>133</v>
      </c>
      <c r="C63" s="276" t="s">
        <v>170</v>
      </c>
      <c r="D63" s="347">
        <v>1519.8392899359999</v>
      </c>
      <c r="E63" s="347">
        <v>1519.8392899359999</v>
      </c>
      <c r="F63" s="347"/>
      <c r="G63" s="347">
        <v>1519.8392899359999</v>
      </c>
      <c r="H63" s="348">
        <v>37685</v>
      </c>
      <c r="I63" s="348">
        <v>37895</v>
      </c>
      <c r="J63" s="348">
        <v>41670</v>
      </c>
      <c r="K63" s="167">
        <v>10</v>
      </c>
      <c r="L63" s="167">
        <v>3</v>
      </c>
    </row>
    <row r="64" spans="1:12" s="64" customFormat="1" ht="17.100000000000001" customHeight="1" x14ac:dyDescent="0.25">
      <c r="A64" s="316" t="s">
        <v>675</v>
      </c>
      <c r="B64" s="316"/>
      <c r="C64" s="316"/>
      <c r="D64" s="345">
        <f>SUM(D65:D76)</f>
        <v>17913.554321167998</v>
      </c>
      <c r="E64" s="345">
        <f>SUM(E65:E76)</f>
        <v>17913.554321167998</v>
      </c>
      <c r="F64" s="345"/>
      <c r="G64" s="345">
        <f>SUM(G65:G76)</f>
        <v>17913.554321167998</v>
      </c>
      <c r="H64" s="349"/>
      <c r="I64" s="349"/>
      <c r="J64" s="349"/>
      <c r="K64" s="167"/>
      <c r="L64" s="167"/>
    </row>
    <row r="65" spans="1:12" s="64" customFormat="1" ht="17.100000000000001" customHeight="1" x14ac:dyDescent="0.25">
      <c r="A65" s="276">
        <v>48</v>
      </c>
      <c r="B65" s="276" t="s">
        <v>121</v>
      </c>
      <c r="C65" s="276" t="s">
        <v>171</v>
      </c>
      <c r="D65" s="347">
        <v>875.10599105599999</v>
      </c>
      <c r="E65" s="347">
        <v>875.10599105599999</v>
      </c>
      <c r="F65" s="347"/>
      <c r="G65" s="347">
        <v>875.10599105599999</v>
      </c>
      <c r="H65" s="348">
        <v>38562</v>
      </c>
      <c r="I65" s="348">
        <v>38562</v>
      </c>
      <c r="J65" s="348">
        <v>43341</v>
      </c>
      <c r="K65" s="167">
        <v>13</v>
      </c>
      <c r="L65" s="167">
        <v>0</v>
      </c>
    </row>
    <row r="66" spans="1:12" s="64" customFormat="1" ht="17.100000000000001" customHeight="1" x14ac:dyDescent="0.25">
      <c r="A66" s="276">
        <v>49</v>
      </c>
      <c r="B66" s="276" t="s">
        <v>129</v>
      </c>
      <c r="C66" s="276" t="s">
        <v>172</v>
      </c>
      <c r="D66" s="347">
        <v>2315.4766404000002</v>
      </c>
      <c r="E66" s="347">
        <v>2315.4766404000002</v>
      </c>
      <c r="F66" s="347"/>
      <c r="G66" s="347">
        <v>2315.4766404000002</v>
      </c>
      <c r="H66" s="348">
        <v>38546</v>
      </c>
      <c r="I66" s="348">
        <v>38546</v>
      </c>
      <c r="J66" s="348">
        <v>43279</v>
      </c>
      <c r="K66" s="167">
        <v>12</v>
      </c>
      <c r="L66" s="167">
        <v>9</v>
      </c>
    </row>
    <row r="67" spans="1:12" s="64" customFormat="1" ht="17.100000000000001" customHeight="1" x14ac:dyDescent="0.25">
      <c r="A67" s="276">
        <v>50</v>
      </c>
      <c r="B67" s="276" t="s">
        <v>129</v>
      </c>
      <c r="C67" s="276" t="s">
        <v>173</v>
      </c>
      <c r="D67" s="347">
        <v>1622.147859376</v>
      </c>
      <c r="E67" s="347">
        <v>1622.147859376</v>
      </c>
      <c r="F67" s="347"/>
      <c r="G67" s="347">
        <v>1622.147859376</v>
      </c>
      <c r="H67" s="348">
        <v>38275</v>
      </c>
      <c r="I67" s="348">
        <v>39538</v>
      </c>
      <c r="J67" s="348">
        <v>43341</v>
      </c>
      <c r="K67" s="167">
        <v>13</v>
      </c>
      <c r="L67" s="167">
        <v>8</v>
      </c>
    </row>
    <row r="68" spans="1:12" s="64" customFormat="1" ht="17.100000000000001" customHeight="1" x14ac:dyDescent="0.25">
      <c r="A68" s="276">
        <v>51</v>
      </c>
      <c r="B68" s="276" t="s">
        <v>129</v>
      </c>
      <c r="C68" s="276" t="s">
        <v>174</v>
      </c>
      <c r="D68" s="347">
        <v>1906.1293459999999</v>
      </c>
      <c r="E68" s="347">
        <v>1906.1293459999999</v>
      </c>
      <c r="F68" s="347"/>
      <c r="G68" s="347">
        <v>1906.1293459999999</v>
      </c>
      <c r="H68" s="348">
        <v>38187</v>
      </c>
      <c r="I68" s="348">
        <v>39798</v>
      </c>
      <c r="J68" s="348">
        <v>42643</v>
      </c>
      <c r="K68" s="167">
        <v>11</v>
      </c>
      <c r="L68" s="167">
        <v>8</v>
      </c>
    </row>
    <row r="69" spans="1:12" s="64" customFormat="1" ht="17.100000000000001" customHeight="1" x14ac:dyDescent="0.25">
      <c r="A69" s="276">
        <v>52</v>
      </c>
      <c r="B69" s="276" t="s">
        <v>129</v>
      </c>
      <c r="C69" s="276" t="s">
        <v>175</v>
      </c>
      <c r="D69" s="347">
        <v>784.19818857600001</v>
      </c>
      <c r="E69" s="347">
        <v>784.19818857600001</v>
      </c>
      <c r="F69" s="347"/>
      <c r="G69" s="347">
        <v>784.19818857600001</v>
      </c>
      <c r="H69" s="348">
        <v>38200</v>
      </c>
      <c r="I69" s="348">
        <v>38327</v>
      </c>
      <c r="J69" s="348">
        <v>43341</v>
      </c>
      <c r="K69" s="167">
        <v>13</v>
      </c>
      <c r="L69" s="167">
        <v>5</v>
      </c>
    </row>
    <row r="70" spans="1:12" s="64" customFormat="1" ht="17.100000000000001" customHeight="1" x14ac:dyDescent="0.25">
      <c r="A70" s="276">
        <v>53</v>
      </c>
      <c r="B70" s="276" t="s">
        <v>129</v>
      </c>
      <c r="C70" s="276" t="s">
        <v>176</v>
      </c>
      <c r="D70" s="347">
        <v>489.40261427199994</v>
      </c>
      <c r="E70" s="347">
        <v>489.40261427199994</v>
      </c>
      <c r="F70" s="347"/>
      <c r="G70" s="347">
        <v>489.40261427199994</v>
      </c>
      <c r="H70" s="348">
        <v>38353</v>
      </c>
      <c r="I70" s="348">
        <v>38504</v>
      </c>
      <c r="J70" s="348">
        <v>42626</v>
      </c>
      <c r="K70" s="167">
        <v>11</v>
      </c>
      <c r="L70" s="167">
        <v>6</v>
      </c>
    </row>
    <row r="71" spans="1:12" s="64" customFormat="1" ht="17.100000000000001" customHeight="1" x14ac:dyDescent="0.25">
      <c r="A71" s="276">
        <v>54</v>
      </c>
      <c r="B71" s="276" t="s">
        <v>129</v>
      </c>
      <c r="C71" s="276" t="s">
        <v>177</v>
      </c>
      <c r="D71" s="347">
        <v>536.87504904000002</v>
      </c>
      <c r="E71" s="347">
        <v>536.87504904000002</v>
      </c>
      <c r="F71" s="347"/>
      <c r="G71" s="347">
        <v>536.87504904000002</v>
      </c>
      <c r="H71" s="348">
        <v>38279</v>
      </c>
      <c r="I71" s="348">
        <v>38777</v>
      </c>
      <c r="J71" s="348">
        <v>42479</v>
      </c>
      <c r="K71" s="167">
        <v>11</v>
      </c>
      <c r="L71" s="167">
        <v>6</v>
      </c>
    </row>
    <row r="72" spans="1:12" s="64" customFormat="1" ht="17.100000000000001" customHeight="1" x14ac:dyDescent="0.25">
      <c r="A72" s="276">
        <v>55</v>
      </c>
      <c r="B72" s="276" t="s">
        <v>129</v>
      </c>
      <c r="C72" s="276" t="s">
        <v>178</v>
      </c>
      <c r="D72" s="347">
        <v>201.45753848000001</v>
      </c>
      <c r="E72" s="347">
        <v>201.45753848000001</v>
      </c>
      <c r="F72" s="347"/>
      <c r="G72" s="347">
        <v>201.45753848000001</v>
      </c>
      <c r="H72" s="348">
        <v>38026</v>
      </c>
      <c r="I72" s="348">
        <v>38026</v>
      </c>
      <c r="J72" s="348">
        <v>41703</v>
      </c>
      <c r="K72" s="167">
        <v>10</v>
      </c>
      <c r="L72" s="167">
        <v>1</v>
      </c>
    </row>
    <row r="73" spans="1:12" s="63" customFormat="1" ht="17.100000000000001" customHeight="1" x14ac:dyDescent="0.25">
      <c r="A73" s="276">
        <v>57</v>
      </c>
      <c r="B73" s="276" t="s">
        <v>129</v>
      </c>
      <c r="C73" s="276" t="s">
        <v>179</v>
      </c>
      <c r="D73" s="347">
        <v>350.61292217599998</v>
      </c>
      <c r="E73" s="347">
        <v>350.61292217599998</v>
      </c>
      <c r="F73" s="347"/>
      <c r="G73" s="347">
        <v>350.61292217599998</v>
      </c>
      <c r="H73" s="348">
        <v>39692</v>
      </c>
      <c r="I73" s="348">
        <v>39677</v>
      </c>
      <c r="J73" s="348">
        <v>43111</v>
      </c>
      <c r="K73" s="167">
        <v>9</v>
      </c>
      <c r="L73" s="167">
        <v>0</v>
      </c>
    </row>
    <row r="74" spans="1:12" s="63" customFormat="1" ht="17.100000000000001" customHeight="1" x14ac:dyDescent="0.25">
      <c r="A74" s="276">
        <v>58</v>
      </c>
      <c r="B74" s="276" t="s">
        <v>133</v>
      </c>
      <c r="C74" s="276" t="s">
        <v>180</v>
      </c>
      <c r="D74" s="347">
        <v>2711.6855626080001</v>
      </c>
      <c r="E74" s="347">
        <v>2711.6855626080001</v>
      </c>
      <c r="F74" s="347"/>
      <c r="G74" s="347">
        <v>2711.6855626080001</v>
      </c>
      <c r="H74" s="348">
        <v>38037</v>
      </c>
      <c r="I74" s="348">
        <v>38037</v>
      </c>
      <c r="J74" s="348">
        <v>43341</v>
      </c>
      <c r="K74" s="167">
        <v>14</v>
      </c>
      <c r="L74" s="167">
        <v>4</v>
      </c>
    </row>
    <row r="75" spans="1:12" s="63" customFormat="1" ht="17.100000000000001" customHeight="1" x14ac:dyDescent="0.25">
      <c r="A75" s="276">
        <v>59</v>
      </c>
      <c r="B75" s="276" t="s">
        <v>133</v>
      </c>
      <c r="C75" s="276" t="s">
        <v>181</v>
      </c>
      <c r="D75" s="347">
        <v>815.07020319999992</v>
      </c>
      <c r="E75" s="347">
        <v>815.07020319999992</v>
      </c>
      <c r="F75" s="347"/>
      <c r="G75" s="347">
        <v>815.07020319999992</v>
      </c>
      <c r="H75" s="348">
        <v>38650</v>
      </c>
      <c r="I75" s="348">
        <v>39188</v>
      </c>
      <c r="J75" s="348">
        <v>42626</v>
      </c>
      <c r="K75" s="167">
        <v>10</v>
      </c>
      <c r="L75" s="167">
        <v>6</v>
      </c>
    </row>
    <row r="76" spans="1:12" s="63" customFormat="1" ht="17.100000000000001" customHeight="1" x14ac:dyDescent="0.25">
      <c r="A76" s="276">
        <v>60</v>
      </c>
      <c r="B76" s="276" t="s">
        <v>182</v>
      </c>
      <c r="C76" s="276" t="s">
        <v>183</v>
      </c>
      <c r="D76" s="347">
        <v>5305.3924059839992</v>
      </c>
      <c r="E76" s="347">
        <v>5305.3924059839992</v>
      </c>
      <c r="F76" s="347"/>
      <c r="G76" s="347">
        <v>5305.3924059839992</v>
      </c>
      <c r="H76" s="348">
        <v>38163</v>
      </c>
      <c r="I76" s="348">
        <v>39783</v>
      </c>
      <c r="J76" s="348">
        <v>42643</v>
      </c>
      <c r="K76" s="167">
        <v>10</v>
      </c>
      <c r="L76" s="167">
        <v>9</v>
      </c>
    </row>
    <row r="77" spans="1:12" s="63" customFormat="1" ht="17.100000000000001" customHeight="1" x14ac:dyDescent="0.25">
      <c r="A77" s="316" t="s">
        <v>676</v>
      </c>
      <c r="B77" s="316"/>
      <c r="C77" s="316"/>
      <c r="D77" s="345">
        <f>SUM(D78:D115)</f>
        <v>80504.81772766402</v>
      </c>
      <c r="E77" s="345">
        <f>SUM(E78:E115)</f>
        <v>80504.81772766402</v>
      </c>
      <c r="F77" s="345"/>
      <c r="G77" s="345">
        <f>SUM(G78:G115)</f>
        <v>80504.81772766402</v>
      </c>
      <c r="H77" s="349"/>
      <c r="I77" s="349"/>
      <c r="J77" s="349"/>
      <c r="K77" s="167"/>
      <c r="L77" s="167"/>
    </row>
    <row r="78" spans="1:12" s="63" customFormat="1" ht="17.100000000000001" customHeight="1" x14ac:dyDescent="0.25">
      <c r="A78" s="276">
        <v>61</v>
      </c>
      <c r="B78" s="276" t="s">
        <v>119</v>
      </c>
      <c r="C78" s="276" t="s">
        <v>184</v>
      </c>
      <c r="D78" s="347">
        <v>6696.701507584</v>
      </c>
      <c r="E78" s="347">
        <v>6696.701507584</v>
      </c>
      <c r="F78" s="347"/>
      <c r="G78" s="347">
        <v>6696.701507584</v>
      </c>
      <c r="H78" s="348">
        <v>38598</v>
      </c>
      <c r="I78" s="348">
        <v>38598</v>
      </c>
      <c r="J78" s="348">
        <v>43279</v>
      </c>
      <c r="K78" s="167">
        <v>12</v>
      </c>
      <c r="L78" s="167">
        <v>3</v>
      </c>
    </row>
    <row r="79" spans="1:12" s="63" customFormat="1" ht="17.100000000000001" customHeight="1" x14ac:dyDescent="0.25">
      <c r="A79" s="276">
        <v>62</v>
      </c>
      <c r="B79" s="276" t="s">
        <v>185</v>
      </c>
      <c r="C79" s="276" t="s">
        <v>609</v>
      </c>
      <c r="D79" s="347">
        <v>19723.968799216</v>
      </c>
      <c r="E79" s="347">
        <v>19723.968799216</v>
      </c>
      <c r="F79" s="347"/>
      <c r="G79" s="347">
        <v>19723.968799216</v>
      </c>
      <c r="H79" s="348">
        <v>40258</v>
      </c>
      <c r="I79" s="348">
        <v>40258</v>
      </c>
      <c r="J79" s="348">
        <v>46311</v>
      </c>
      <c r="K79" s="167">
        <v>16</v>
      </c>
      <c r="L79" s="167">
        <v>2</v>
      </c>
    </row>
    <row r="80" spans="1:12" s="63" customFormat="1" ht="17.100000000000001" customHeight="1" x14ac:dyDescent="0.25">
      <c r="A80" s="276">
        <v>63</v>
      </c>
      <c r="B80" s="276" t="s">
        <v>148</v>
      </c>
      <c r="C80" s="276" t="s">
        <v>610</v>
      </c>
      <c r="D80" s="347">
        <v>4082.1824280159999</v>
      </c>
      <c r="E80" s="347">
        <v>4082.1824280159999</v>
      </c>
      <c r="F80" s="347"/>
      <c r="G80" s="347">
        <v>4082.1824280159999</v>
      </c>
      <c r="H80" s="348">
        <v>39141</v>
      </c>
      <c r="I80" s="348">
        <v>39325</v>
      </c>
      <c r="J80" s="348">
        <v>50024</v>
      </c>
      <c r="K80" s="167">
        <v>29</v>
      </c>
      <c r="L80" s="167">
        <v>7</v>
      </c>
    </row>
    <row r="81" spans="1:12" s="63" customFormat="1" ht="17.100000000000001" customHeight="1" x14ac:dyDescent="0.25">
      <c r="A81" s="276">
        <v>64</v>
      </c>
      <c r="B81" s="276" t="s">
        <v>129</v>
      </c>
      <c r="C81" s="276" t="s">
        <v>189</v>
      </c>
      <c r="D81" s="347">
        <v>162.95758353599999</v>
      </c>
      <c r="E81" s="347">
        <v>162.95758353599999</v>
      </c>
      <c r="F81" s="347"/>
      <c r="G81" s="347">
        <v>162.95758353599999</v>
      </c>
      <c r="H81" s="348">
        <v>38922</v>
      </c>
      <c r="I81" s="348">
        <v>38901</v>
      </c>
      <c r="J81" s="348">
        <v>42384</v>
      </c>
      <c r="K81" s="167">
        <v>9</v>
      </c>
      <c r="L81" s="167">
        <v>10</v>
      </c>
    </row>
    <row r="82" spans="1:12" s="63" customFormat="1" ht="17.100000000000001" customHeight="1" x14ac:dyDescent="0.25">
      <c r="A82" s="276">
        <v>65</v>
      </c>
      <c r="B82" s="276" t="s">
        <v>129</v>
      </c>
      <c r="C82" s="276" t="s">
        <v>190</v>
      </c>
      <c r="D82" s="347">
        <v>748.47632604800003</v>
      </c>
      <c r="E82" s="347">
        <v>748.47632604800003</v>
      </c>
      <c r="F82" s="347"/>
      <c r="G82" s="347">
        <v>748.47632604800003</v>
      </c>
      <c r="H82" s="348">
        <v>38905</v>
      </c>
      <c r="I82" s="348">
        <v>38946</v>
      </c>
      <c r="J82" s="348">
        <v>43341</v>
      </c>
      <c r="K82" s="167">
        <v>12</v>
      </c>
      <c r="L82" s="167">
        <v>1</v>
      </c>
    </row>
    <row r="83" spans="1:12" s="63" customFormat="1" ht="17.100000000000001" customHeight="1" x14ac:dyDescent="0.25">
      <c r="A83" s="276">
        <v>66</v>
      </c>
      <c r="B83" s="276" t="s">
        <v>129</v>
      </c>
      <c r="C83" s="276" t="s">
        <v>191</v>
      </c>
      <c r="D83" s="347">
        <v>4748.6967990880003</v>
      </c>
      <c r="E83" s="347">
        <v>4748.6967990880003</v>
      </c>
      <c r="F83" s="347"/>
      <c r="G83" s="347">
        <v>4748.6967990880003</v>
      </c>
      <c r="H83" s="348">
        <v>38544</v>
      </c>
      <c r="I83" s="348">
        <v>39141</v>
      </c>
      <c r="J83" s="348">
        <v>43341</v>
      </c>
      <c r="K83" s="167">
        <v>12</v>
      </c>
      <c r="L83" s="167">
        <v>11</v>
      </c>
    </row>
    <row r="84" spans="1:12" s="63" customFormat="1" ht="17.100000000000001" customHeight="1" x14ac:dyDescent="0.25">
      <c r="A84" s="276">
        <v>67</v>
      </c>
      <c r="B84" s="276" t="s">
        <v>129</v>
      </c>
      <c r="C84" s="276" t="s">
        <v>192</v>
      </c>
      <c r="D84" s="347">
        <v>1811.3738903039998</v>
      </c>
      <c r="E84" s="347">
        <v>1811.3738903039998</v>
      </c>
      <c r="F84" s="347"/>
      <c r="G84" s="347">
        <v>1811.3738903039998</v>
      </c>
      <c r="H84" s="348">
        <v>38288</v>
      </c>
      <c r="I84" s="348">
        <v>38288</v>
      </c>
      <c r="J84" s="348">
        <v>41899</v>
      </c>
      <c r="K84" s="167">
        <v>9</v>
      </c>
      <c r="L84" s="167">
        <v>5</v>
      </c>
    </row>
    <row r="85" spans="1:12" s="63" customFormat="1" ht="17.100000000000001" customHeight="1" x14ac:dyDescent="0.25">
      <c r="A85" s="276">
        <v>68</v>
      </c>
      <c r="B85" s="276" t="s">
        <v>129</v>
      </c>
      <c r="C85" s="276" t="s">
        <v>193</v>
      </c>
      <c r="D85" s="347">
        <v>2203.5381654879998</v>
      </c>
      <c r="E85" s="347">
        <v>2203.5381654879998</v>
      </c>
      <c r="F85" s="347"/>
      <c r="G85" s="347">
        <v>2203.5381654879998</v>
      </c>
      <c r="H85" s="348">
        <v>40008</v>
      </c>
      <c r="I85" s="348">
        <v>41242</v>
      </c>
      <c r="J85" s="348">
        <v>46129</v>
      </c>
      <c r="K85" s="167">
        <v>16</v>
      </c>
      <c r="L85" s="167">
        <v>6</v>
      </c>
    </row>
    <row r="86" spans="1:12" s="63" customFormat="1" ht="17.100000000000001" customHeight="1" x14ac:dyDescent="0.25">
      <c r="A86" s="276">
        <v>69</v>
      </c>
      <c r="B86" s="276" t="s">
        <v>129</v>
      </c>
      <c r="C86" s="276" t="s">
        <v>194</v>
      </c>
      <c r="D86" s="347">
        <v>1320.666326496</v>
      </c>
      <c r="E86" s="347">
        <v>1320.666326496</v>
      </c>
      <c r="F86" s="347"/>
      <c r="G86" s="347">
        <v>1320.666326496</v>
      </c>
      <c r="H86" s="348">
        <v>38121</v>
      </c>
      <c r="I86" s="348">
        <v>38121</v>
      </c>
      <c r="J86" s="348">
        <v>41780</v>
      </c>
      <c r="K86" s="167">
        <v>10</v>
      </c>
      <c r="L86" s="167">
        <v>0</v>
      </c>
    </row>
    <row r="87" spans="1:12" s="63" customFormat="1" ht="17.100000000000001" customHeight="1" x14ac:dyDescent="0.25">
      <c r="A87" s="276">
        <v>70</v>
      </c>
      <c r="B87" s="276" t="s">
        <v>129</v>
      </c>
      <c r="C87" s="276" t="s">
        <v>195</v>
      </c>
      <c r="D87" s="347">
        <v>1162.3864197439998</v>
      </c>
      <c r="E87" s="347">
        <v>1162.3864197439998</v>
      </c>
      <c r="F87" s="347"/>
      <c r="G87" s="347">
        <v>1162.3864197439998</v>
      </c>
      <c r="H87" s="348">
        <v>38350</v>
      </c>
      <c r="I87" s="348">
        <v>38350</v>
      </c>
      <c r="J87" s="348">
        <v>43290</v>
      </c>
      <c r="K87" s="167">
        <v>13</v>
      </c>
      <c r="L87" s="167">
        <v>4</v>
      </c>
    </row>
    <row r="88" spans="1:12" s="63" customFormat="1" ht="17.100000000000001" customHeight="1" x14ac:dyDescent="0.25">
      <c r="A88" s="276">
        <v>71</v>
      </c>
      <c r="B88" s="276" t="s">
        <v>196</v>
      </c>
      <c r="C88" s="276" t="s">
        <v>197</v>
      </c>
      <c r="D88" s="347">
        <v>1487.610921984</v>
      </c>
      <c r="E88" s="347">
        <v>1487.610921984</v>
      </c>
      <c r="F88" s="347"/>
      <c r="G88" s="347">
        <v>1487.610921984</v>
      </c>
      <c r="H88" s="348">
        <v>38578</v>
      </c>
      <c r="I88" s="348">
        <v>38578</v>
      </c>
      <c r="J88" s="348">
        <v>42069</v>
      </c>
      <c r="K88" s="167">
        <v>9</v>
      </c>
      <c r="L88" s="167">
        <v>2</v>
      </c>
    </row>
    <row r="89" spans="1:12" s="63" customFormat="1" ht="17.100000000000001" customHeight="1" x14ac:dyDescent="0.25">
      <c r="A89" s="276">
        <v>72</v>
      </c>
      <c r="B89" s="276" t="s">
        <v>198</v>
      </c>
      <c r="C89" s="276" t="s">
        <v>199</v>
      </c>
      <c r="D89" s="347">
        <v>1508.8982548639999</v>
      </c>
      <c r="E89" s="347">
        <v>1508.8982548639999</v>
      </c>
      <c r="F89" s="347"/>
      <c r="G89" s="347">
        <v>1508.8982548639999</v>
      </c>
      <c r="H89" s="348">
        <v>38507</v>
      </c>
      <c r="I89" s="348">
        <v>38650</v>
      </c>
      <c r="J89" s="348">
        <v>42069</v>
      </c>
      <c r="K89" s="167">
        <v>9</v>
      </c>
      <c r="L89" s="167">
        <v>9</v>
      </c>
    </row>
    <row r="90" spans="1:12" s="63" customFormat="1" ht="17.100000000000001" customHeight="1" x14ac:dyDescent="0.25">
      <c r="A90" s="276">
        <v>73</v>
      </c>
      <c r="B90" s="276" t="s">
        <v>198</v>
      </c>
      <c r="C90" s="276" t="s">
        <v>200</v>
      </c>
      <c r="D90" s="347">
        <v>2992.0317034079999</v>
      </c>
      <c r="E90" s="347">
        <v>2992.0317034079999</v>
      </c>
      <c r="F90" s="347"/>
      <c r="G90" s="347">
        <v>2992.0317034079999</v>
      </c>
      <c r="H90" s="348">
        <v>40186</v>
      </c>
      <c r="I90" s="348">
        <v>40186</v>
      </c>
      <c r="J90" s="348">
        <v>43672</v>
      </c>
      <c r="K90" s="167">
        <v>9</v>
      </c>
      <c r="L90" s="167">
        <v>5</v>
      </c>
    </row>
    <row r="91" spans="1:12" s="63" customFormat="1" ht="17.100000000000001" customHeight="1" x14ac:dyDescent="0.25">
      <c r="A91" s="276">
        <v>74</v>
      </c>
      <c r="B91" s="276" t="s">
        <v>198</v>
      </c>
      <c r="C91" s="276" t="s">
        <v>201</v>
      </c>
      <c r="D91" s="347">
        <v>249.20257894399998</v>
      </c>
      <c r="E91" s="347">
        <v>249.20257894399998</v>
      </c>
      <c r="F91" s="347"/>
      <c r="G91" s="347">
        <v>249.20257894399998</v>
      </c>
      <c r="H91" s="348">
        <v>38457</v>
      </c>
      <c r="I91" s="348">
        <v>38457</v>
      </c>
      <c r="J91" s="348">
        <v>43341</v>
      </c>
      <c r="K91" s="167">
        <v>12</v>
      </c>
      <c r="L91" s="167">
        <v>8</v>
      </c>
    </row>
    <row r="92" spans="1:12" s="63" customFormat="1" ht="17.100000000000001" customHeight="1" x14ac:dyDescent="0.25">
      <c r="A92" s="276">
        <v>75</v>
      </c>
      <c r="B92" s="276" t="s">
        <v>198</v>
      </c>
      <c r="C92" s="276" t="s">
        <v>202</v>
      </c>
      <c r="D92" s="347">
        <v>2123.3750871519997</v>
      </c>
      <c r="E92" s="347">
        <v>2123.3750871519997</v>
      </c>
      <c r="F92" s="347"/>
      <c r="G92" s="347">
        <v>2123.3750871519997</v>
      </c>
      <c r="H92" s="348">
        <v>38290</v>
      </c>
      <c r="I92" s="348">
        <v>38404</v>
      </c>
      <c r="J92" s="348">
        <v>43341</v>
      </c>
      <c r="K92" s="167">
        <v>13</v>
      </c>
      <c r="L92" s="167">
        <v>10</v>
      </c>
    </row>
    <row r="93" spans="1:12" s="63" customFormat="1" ht="17.100000000000001" customHeight="1" x14ac:dyDescent="0.25">
      <c r="A93" s="276">
        <v>76</v>
      </c>
      <c r="B93" s="276" t="s">
        <v>198</v>
      </c>
      <c r="C93" s="276" t="s">
        <v>203</v>
      </c>
      <c r="D93" s="347">
        <v>689.11131414399995</v>
      </c>
      <c r="E93" s="347">
        <v>689.11131414399995</v>
      </c>
      <c r="F93" s="347"/>
      <c r="G93" s="347">
        <v>689.11131414399995</v>
      </c>
      <c r="H93" s="348">
        <v>38596</v>
      </c>
      <c r="I93" s="348">
        <v>38714</v>
      </c>
      <c r="J93" s="348">
        <v>42384</v>
      </c>
      <c r="K93" s="167">
        <v>9</v>
      </c>
      <c r="L93" s="167">
        <v>4</v>
      </c>
    </row>
    <row r="94" spans="1:12" s="63" customFormat="1" ht="17.100000000000001" customHeight="1" x14ac:dyDescent="0.25">
      <c r="A94" s="276">
        <v>77</v>
      </c>
      <c r="B94" s="276" t="s">
        <v>198</v>
      </c>
      <c r="C94" s="276" t="s">
        <v>204</v>
      </c>
      <c r="D94" s="347">
        <v>2277.044444224</v>
      </c>
      <c r="E94" s="347">
        <v>2277.044444224</v>
      </c>
      <c r="F94" s="347"/>
      <c r="G94" s="347">
        <v>2277.044444224</v>
      </c>
      <c r="H94" s="348">
        <v>38449</v>
      </c>
      <c r="I94" s="348">
        <v>38449</v>
      </c>
      <c r="J94" s="348">
        <v>43341</v>
      </c>
      <c r="K94" s="167">
        <v>12</v>
      </c>
      <c r="L94" s="167">
        <v>8</v>
      </c>
    </row>
    <row r="95" spans="1:12" s="63" customFormat="1" ht="17.100000000000001" customHeight="1" x14ac:dyDescent="0.25">
      <c r="A95" s="276">
        <v>78</v>
      </c>
      <c r="B95" s="276" t="s">
        <v>198</v>
      </c>
      <c r="C95" s="276" t="s">
        <v>205</v>
      </c>
      <c r="D95" s="347">
        <v>181.00717747199997</v>
      </c>
      <c r="E95" s="347">
        <v>181.00717747199997</v>
      </c>
      <c r="F95" s="347"/>
      <c r="G95" s="347">
        <v>181.00717747199997</v>
      </c>
      <c r="H95" s="348">
        <v>38088</v>
      </c>
      <c r="I95" s="348">
        <v>38088</v>
      </c>
      <c r="J95" s="348">
        <v>41780</v>
      </c>
      <c r="K95" s="167">
        <v>10</v>
      </c>
      <c r="L95" s="167">
        <v>1</v>
      </c>
    </row>
    <row r="96" spans="1:12" s="63" customFormat="1" ht="17.100000000000001" customHeight="1" x14ac:dyDescent="0.25">
      <c r="A96" s="276">
        <v>79</v>
      </c>
      <c r="B96" s="276" t="s">
        <v>198</v>
      </c>
      <c r="C96" s="276" t="s">
        <v>207</v>
      </c>
      <c r="D96" s="347">
        <v>4643.6846735839999</v>
      </c>
      <c r="E96" s="347">
        <v>4643.6846735839999</v>
      </c>
      <c r="F96" s="347"/>
      <c r="G96" s="347">
        <v>4643.6846735839999</v>
      </c>
      <c r="H96" s="348">
        <v>39588</v>
      </c>
      <c r="I96" s="348">
        <v>39272</v>
      </c>
      <c r="J96" s="348">
        <v>43341</v>
      </c>
      <c r="K96" s="167">
        <v>10</v>
      </c>
      <c r="L96" s="167">
        <v>3</v>
      </c>
    </row>
    <row r="97" spans="1:12" s="63" customFormat="1" ht="17.100000000000001" customHeight="1" x14ac:dyDescent="0.25">
      <c r="A97" s="276">
        <v>80</v>
      </c>
      <c r="B97" s="276" t="s">
        <v>198</v>
      </c>
      <c r="C97" s="276" t="s">
        <v>208</v>
      </c>
      <c r="D97" s="347">
        <v>1599.1473854400001</v>
      </c>
      <c r="E97" s="347">
        <v>1599.1473854400001</v>
      </c>
      <c r="F97" s="347"/>
      <c r="G97" s="347">
        <v>1599.1473854400001</v>
      </c>
      <c r="H97" s="348">
        <v>38579</v>
      </c>
      <c r="I97" s="348">
        <v>39030</v>
      </c>
      <c r="J97" s="348">
        <v>42475</v>
      </c>
      <c r="K97" s="167">
        <v>10</v>
      </c>
      <c r="L97" s="167">
        <v>8</v>
      </c>
    </row>
    <row r="98" spans="1:12" s="63" customFormat="1" ht="17.100000000000001" customHeight="1" x14ac:dyDescent="0.25">
      <c r="A98" s="276">
        <v>82</v>
      </c>
      <c r="B98" s="276" t="s">
        <v>198</v>
      </c>
      <c r="C98" s="276" t="s">
        <v>209</v>
      </c>
      <c r="D98" s="347">
        <v>164.01111372799997</v>
      </c>
      <c r="E98" s="347">
        <v>164.01111372799997</v>
      </c>
      <c r="F98" s="347"/>
      <c r="G98" s="347">
        <v>164.01111372799997</v>
      </c>
      <c r="H98" s="348">
        <v>38659</v>
      </c>
      <c r="I98" s="348">
        <v>38659</v>
      </c>
      <c r="J98" s="348">
        <v>42069</v>
      </c>
      <c r="K98" s="167">
        <v>9</v>
      </c>
      <c r="L98" s="167">
        <v>0</v>
      </c>
    </row>
    <row r="99" spans="1:12" s="63" customFormat="1" ht="17.100000000000001" customHeight="1" x14ac:dyDescent="0.25">
      <c r="A99" s="276">
        <v>83</v>
      </c>
      <c r="B99" s="276" t="s">
        <v>198</v>
      </c>
      <c r="C99" s="276" t="s">
        <v>210</v>
      </c>
      <c r="D99" s="347">
        <v>49.816471583999999</v>
      </c>
      <c r="E99" s="347">
        <v>49.816471583999999</v>
      </c>
      <c r="F99" s="347"/>
      <c r="G99" s="347">
        <v>49.816471583999999</v>
      </c>
      <c r="H99" s="348">
        <v>38589</v>
      </c>
      <c r="I99" s="348">
        <v>38589</v>
      </c>
      <c r="J99" s="348">
        <v>43341</v>
      </c>
      <c r="K99" s="167">
        <v>12</v>
      </c>
      <c r="L99" s="167">
        <v>8</v>
      </c>
    </row>
    <row r="100" spans="1:12" s="63" customFormat="1" ht="17.100000000000001" customHeight="1" x14ac:dyDescent="0.25">
      <c r="A100" s="276">
        <v>84</v>
      </c>
      <c r="B100" s="276" t="s">
        <v>198</v>
      </c>
      <c r="C100" s="276" t="s">
        <v>211</v>
      </c>
      <c r="D100" s="347">
        <v>1212.2405009439999</v>
      </c>
      <c r="E100" s="347">
        <v>1212.2405009439999</v>
      </c>
      <c r="F100" s="347"/>
      <c r="G100" s="347">
        <v>1212.2405009439999</v>
      </c>
      <c r="H100" s="348">
        <v>39114</v>
      </c>
      <c r="I100" s="348">
        <v>39114</v>
      </c>
      <c r="J100" s="348">
        <v>42475</v>
      </c>
      <c r="K100" s="167">
        <v>9</v>
      </c>
      <c r="L100" s="167">
        <v>1</v>
      </c>
    </row>
    <row r="101" spans="1:12" s="63" customFormat="1" ht="17.100000000000001" customHeight="1" x14ac:dyDescent="0.25">
      <c r="A101" s="276">
        <v>87</v>
      </c>
      <c r="B101" s="276" t="s">
        <v>198</v>
      </c>
      <c r="C101" s="276" t="s">
        <v>212</v>
      </c>
      <c r="D101" s="347">
        <v>2481.2463237759998</v>
      </c>
      <c r="E101" s="347">
        <v>2481.2463237759998</v>
      </c>
      <c r="F101" s="347"/>
      <c r="G101" s="347">
        <v>2481.2463237759998</v>
      </c>
      <c r="H101" s="348">
        <v>38488</v>
      </c>
      <c r="I101" s="348">
        <v>38703</v>
      </c>
      <c r="J101" s="348">
        <v>42069</v>
      </c>
      <c r="K101" s="167">
        <v>9</v>
      </c>
      <c r="L101" s="167">
        <v>6</v>
      </c>
    </row>
    <row r="102" spans="1:12" s="63" customFormat="1" ht="17.100000000000001" customHeight="1" x14ac:dyDescent="0.25">
      <c r="A102" s="276">
        <v>90</v>
      </c>
      <c r="B102" s="276" t="s">
        <v>198</v>
      </c>
      <c r="C102" s="276" t="s">
        <v>213</v>
      </c>
      <c r="D102" s="347">
        <v>493.301654208</v>
      </c>
      <c r="E102" s="347">
        <v>493.301654208</v>
      </c>
      <c r="F102" s="347"/>
      <c r="G102" s="347">
        <v>493.301654208</v>
      </c>
      <c r="H102" s="348">
        <v>38548</v>
      </c>
      <c r="I102" s="348">
        <v>38548</v>
      </c>
      <c r="J102" s="348">
        <v>42069</v>
      </c>
      <c r="K102" s="167">
        <v>9</v>
      </c>
      <c r="L102" s="167">
        <v>7</v>
      </c>
    </row>
    <row r="103" spans="1:12" s="63" customFormat="1" ht="17.100000000000001" customHeight="1" x14ac:dyDescent="0.25">
      <c r="A103" s="276">
        <v>91</v>
      </c>
      <c r="B103" s="276" t="s">
        <v>198</v>
      </c>
      <c r="C103" s="276" t="s">
        <v>214</v>
      </c>
      <c r="D103" s="347">
        <v>743.6193591199999</v>
      </c>
      <c r="E103" s="347">
        <v>743.6193591199999</v>
      </c>
      <c r="F103" s="347"/>
      <c r="G103" s="347">
        <v>743.6193591199999</v>
      </c>
      <c r="H103" s="348">
        <v>38862</v>
      </c>
      <c r="I103" s="348">
        <v>38872</v>
      </c>
      <c r="J103" s="348">
        <v>43341</v>
      </c>
      <c r="K103" s="167">
        <v>12</v>
      </c>
      <c r="L103" s="167">
        <v>1</v>
      </c>
    </row>
    <row r="104" spans="1:12" s="63" customFormat="1" ht="17.100000000000001" customHeight="1" x14ac:dyDescent="0.25">
      <c r="A104" s="276">
        <v>92</v>
      </c>
      <c r="B104" s="276" t="s">
        <v>198</v>
      </c>
      <c r="C104" s="276" t="s">
        <v>215</v>
      </c>
      <c r="D104" s="347">
        <v>1242.4218678079999</v>
      </c>
      <c r="E104" s="347">
        <v>1242.4218678079999</v>
      </c>
      <c r="F104" s="347"/>
      <c r="G104" s="347">
        <v>1242.4218678079999</v>
      </c>
      <c r="H104" s="348">
        <v>38510</v>
      </c>
      <c r="I104" s="348">
        <v>38700</v>
      </c>
      <c r="J104" s="348">
        <v>42384</v>
      </c>
      <c r="K104" s="167">
        <v>10</v>
      </c>
      <c r="L104" s="167">
        <v>4</v>
      </c>
    </row>
    <row r="105" spans="1:12" s="63" customFormat="1" ht="17.100000000000001" customHeight="1" x14ac:dyDescent="0.25">
      <c r="A105" s="276">
        <v>93</v>
      </c>
      <c r="B105" s="276" t="s">
        <v>198</v>
      </c>
      <c r="C105" s="276" t="s">
        <v>216</v>
      </c>
      <c r="D105" s="347">
        <v>1244.8641198399998</v>
      </c>
      <c r="E105" s="347">
        <v>1244.8641198399998</v>
      </c>
      <c r="F105" s="347"/>
      <c r="G105" s="347">
        <v>1244.8641198399998</v>
      </c>
      <c r="H105" s="348">
        <v>38651</v>
      </c>
      <c r="I105" s="348">
        <v>38651</v>
      </c>
      <c r="J105" s="348">
        <v>43341</v>
      </c>
      <c r="K105" s="167">
        <v>12</v>
      </c>
      <c r="L105" s="167">
        <v>9</v>
      </c>
    </row>
    <row r="106" spans="1:12" s="63" customFormat="1" ht="17.100000000000001" customHeight="1" x14ac:dyDescent="0.25">
      <c r="A106" s="276">
        <v>94</v>
      </c>
      <c r="B106" s="276" t="s">
        <v>198</v>
      </c>
      <c r="C106" s="276" t="s">
        <v>217</v>
      </c>
      <c r="D106" s="347">
        <v>548.22927772800006</v>
      </c>
      <c r="E106" s="347">
        <v>548.22927772800006</v>
      </c>
      <c r="F106" s="347"/>
      <c r="G106" s="347">
        <v>548.22927772800006</v>
      </c>
      <c r="H106" s="348">
        <v>38410</v>
      </c>
      <c r="I106" s="348">
        <v>38410</v>
      </c>
      <c r="J106" s="348">
        <v>42185</v>
      </c>
      <c r="K106" s="167">
        <v>10</v>
      </c>
      <c r="L106" s="167">
        <v>3</v>
      </c>
    </row>
    <row r="107" spans="1:12" s="63" customFormat="1" ht="17.100000000000001" customHeight="1" x14ac:dyDescent="0.25">
      <c r="A107" s="276">
        <v>95</v>
      </c>
      <c r="B107" s="276" t="s">
        <v>133</v>
      </c>
      <c r="C107" s="276" t="s">
        <v>218</v>
      </c>
      <c r="D107" s="347">
        <v>221.59263086399997</v>
      </c>
      <c r="E107" s="347">
        <v>221.59263086399997</v>
      </c>
      <c r="F107" s="347"/>
      <c r="G107" s="347">
        <v>221.59263086399997</v>
      </c>
      <c r="H107" s="348">
        <v>38628</v>
      </c>
      <c r="I107" s="348">
        <v>38628</v>
      </c>
      <c r="J107" s="348">
        <v>42069</v>
      </c>
      <c r="K107" s="167">
        <v>9</v>
      </c>
      <c r="L107" s="167">
        <v>0</v>
      </c>
    </row>
    <row r="108" spans="1:12" s="63" customFormat="1" ht="17.100000000000001" customHeight="1" x14ac:dyDescent="0.25">
      <c r="A108" s="276">
        <v>98</v>
      </c>
      <c r="B108" s="276" t="s">
        <v>133</v>
      </c>
      <c r="C108" s="276" t="s">
        <v>219</v>
      </c>
      <c r="D108" s="347">
        <v>142.53493038400001</v>
      </c>
      <c r="E108" s="347">
        <v>142.53493038400001</v>
      </c>
      <c r="F108" s="347"/>
      <c r="G108" s="347">
        <v>142.53493038400001</v>
      </c>
      <c r="H108" s="348">
        <v>38554</v>
      </c>
      <c r="I108" s="348">
        <v>38564</v>
      </c>
      <c r="J108" s="348">
        <v>42069</v>
      </c>
      <c r="K108" s="167">
        <v>9</v>
      </c>
      <c r="L108" s="167">
        <v>7</v>
      </c>
    </row>
    <row r="109" spans="1:12" s="63" customFormat="1" ht="17.100000000000001" customHeight="1" x14ac:dyDescent="0.25">
      <c r="A109" s="276">
        <v>99</v>
      </c>
      <c r="B109" s="276" t="s">
        <v>133</v>
      </c>
      <c r="C109" s="276" t="s">
        <v>220</v>
      </c>
      <c r="D109" s="347">
        <v>963.44700126399994</v>
      </c>
      <c r="E109" s="347">
        <v>963.44700126399994</v>
      </c>
      <c r="F109" s="347"/>
      <c r="G109" s="347">
        <v>963.44700126399994</v>
      </c>
      <c r="H109" s="348">
        <v>38512</v>
      </c>
      <c r="I109" s="348">
        <v>38562</v>
      </c>
      <c r="J109" s="348">
        <v>43279</v>
      </c>
      <c r="K109" s="167">
        <v>13</v>
      </c>
      <c r="L109" s="167">
        <v>0</v>
      </c>
    </row>
    <row r="110" spans="1:12" s="63" customFormat="1" ht="17.100000000000001" customHeight="1" x14ac:dyDescent="0.25">
      <c r="A110" s="276">
        <v>100</v>
      </c>
      <c r="B110" s="276" t="s">
        <v>221</v>
      </c>
      <c r="C110" s="276" t="s">
        <v>222</v>
      </c>
      <c r="D110" s="347">
        <v>1641.7706039679999</v>
      </c>
      <c r="E110" s="347">
        <v>1641.7706039679999</v>
      </c>
      <c r="F110" s="347"/>
      <c r="G110" s="347">
        <v>1641.7706039679999</v>
      </c>
      <c r="H110" s="348">
        <v>38981</v>
      </c>
      <c r="I110" s="348">
        <v>39559</v>
      </c>
      <c r="J110" s="348">
        <v>43341</v>
      </c>
      <c r="K110" s="167">
        <v>11</v>
      </c>
      <c r="L110" s="167">
        <v>10</v>
      </c>
    </row>
    <row r="111" spans="1:12" s="63" customFormat="1" ht="17.100000000000001" customHeight="1" x14ac:dyDescent="0.25">
      <c r="A111" s="276">
        <v>101</v>
      </c>
      <c r="B111" s="276" t="s">
        <v>221</v>
      </c>
      <c r="C111" s="276" t="s">
        <v>223</v>
      </c>
      <c r="D111" s="347">
        <v>1200.6945707679999</v>
      </c>
      <c r="E111" s="347">
        <v>1200.6945707679999</v>
      </c>
      <c r="F111" s="347"/>
      <c r="G111" s="347">
        <v>1200.6945707679999</v>
      </c>
      <c r="H111" s="348">
        <v>38837</v>
      </c>
      <c r="I111" s="348">
        <v>39958</v>
      </c>
      <c r="J111" s="348">
        <v>43572</v>
      </c>
      <c r="K111" s="167">
        <v>12</v>
      </c>
      <c r="L111" s="167">
        <v>6</v>
      </c>
    </row>
    <row r="112" spans="1:12" s="63" customFormat="1" ht="17.100000000000001" customHeight="1" x14ac:dyDescent="0.25">
      <c r="A112" s="276">
        <v>102</v>
      </c>
      <c r="B112" s="276" t="s">
        <v>221</v>
      </c>
      <c r="C112" s="276" t="s">
        <v>224</v>
      </c>
      <c r="D112" s="347">
        <v>676.24745971200002</v>
      </c>
      <c r="E112" s="347">
        <v>676.24745971200002</v>
      </c>
      <c r="F112" s="347"/>
      <c r="G112" s="347">
        <v>676.24745971200002</v>
      </c>
      <c r="H112" s="348">
        <v>38945</v>
      </c>
      <c r="I112" s="348">
        <v>39060</v>
      </c>
      <c r="J112" s="348">
        <v>42626</v>
      </c>
      <c r="K112" s="167">
        <v>9</v>
      </c>
      <c r="L112" s="167">
        <v>11</v>
      </c>
    </row>
    <row r="113" spans="1:12" s="63" customFormat="1" ht="17.100000000000001" customHeight="1" x14ac:dyDescent="0.25">
      <c r="A113" s="276">
        <v>103</v>
      </c>
      <c r="B113" s="276" t="s">
        <v>221</v>
      </c>
      <c r="C113" s="276" t="s">
        <v>225</v>
      </c>
      <c r="D113" s="347">
        <v>312.42306303999999</v>
      </c>
      <c r="E113" s="347">
        <v>312.42306303999999</v>
      </c>
      <c r="F113" s="347"/>
      <c r="G113" s="347">
        <v>312.42306303999999</v>
      </c>
      <c r="H113" s="348">
        <v>38594</v>
      </c>
      <c r="I113" s="348">
        <v>38593</v>
      </c>
      <c r="J113" s="348">
        <v>42069</v>
      </c>
      <c r="K113" s="167">
        <v>9</v>
      </c>
      <c r="L113" s="167">
        <v>5</v>
      </c>
    </row>
    <row r="114" spans="1:12" s="63" customFormat="1" ht="17.100000000000001" customHeight="1" x14ac:dyDescent="0.25">
      <c r="A114" s="276">
        <v>104</v>
      </c>
      <c r="B114" s="276" t="s">
        <v>221</v>
      </c>
      <c r="C114" s="276" t="s">
        <v>226</v>
      </c>
      <c r="D114" s="347">
        <v>4698.1021857439991</v>
      </c>
      <c r="E114" s="347">
        <v>4698.1021857439991</v>
      </c>
      <c r="F114" s="347"/>
      <c r="G114" s="347">
        <v>4698.1021857439991</v>
      </c>
      <c r="H114" s="348">
        <v>38562</v>
      </c>
      <c r="I114" s="348">
        <v>42782</v>
      </c>
      <c r="J114" s="348">
        <v>49947</v>
      </c>
      <c r="K114" s="167">
        <v>31</v>
      </c>
      <c r="L114" s="167">
        <v>0</v>
      </c>
    </row>
    <row r="115" spans="1:12" s="63" customFormat="1" ht="17.100000000000001" customHeight="1" x14ac:dyDescent="0.25">
      <c r="A115" s="276">
        <v>105</v>
      </c>
      <c r="B115" s="276" t="s">
        <v>221</v>
      </c>
      <c r="C115" s="276" t="s">
        <v>611</v>
      </c>
      <c r="D115" s="347">
        <v>2056.1928064479998</v>
      </c>
      <c r="E115" s="347">
        <v>2056.1928064479998</v>
      </c>
      <c r="F115" s="347"/>
      <c r="G115" s="347">
        <v>2056.1928064479998</v>
      </c>
      <c r="H115" s="348">
        <v>38665</v>
      </c>
      <c r="I115" s="348">
        <v>38742</v>
      </c>
      <c r="J115" s="348">
        <v>43279</v>
      </c>
      <c r="K115" s="167">
        <v>12</v>
      </c>
      <c r="L115" s="167">
        <v>3</v>
      </c>
    </row>
    <row r="116" spans="1:12" s="63" customFormat="1" ht="17.100000000000001" customHeight="1" x14ac:dyDescent="0.25">
      <c r="A116" s="316" t="s">
        <v>677</v>
      </c>
      <c r="B116" s="316"/>
      <c r="C116" s="316"/>
      <c r="D116" s="345">
        <f>SUM(D117:D133)</f>
        <v>33405.988707520002</v>
      </c>
      <c r="E116" s="345">
        <f>SUM(E117:E133)</f>
        <v>33405.988707520002</v>
      </c>
      <c r="F116" s="345"/>
      <c r="G116" s="345">
        <f>SUM(G117:G133)</f>
        <v>33405.988707520002</v>
      </c>
      <c r="H116" s="167"/>
      <c r="I116" s="167"/>
      <c r="J116" s="349"/>
      <c r="K116" s="167"/>
      <c r="L116" s="167"/>
    </row>
    <row r="117" spans="1:12" s="63" customFormat="1" ht="17.100000000000001" customHeight="1" x14ac:dyDescent="0.25">
      <c r="A117" s="276">
        <v>106</v>
      </c>
      <c r="B117" s="276" t="s">
        <v>119</v>
      </c>
      <c r="C117" s="276" t="s">
        <v>228</v>
      </c>
      <c r="D117" s="347">
        <v>8291.2494572159994</v>
      </c>
      <c r="E117" s="347">
        <v>8291.2494572159994</v>
      </c>
      <c r="F117" s="347"/>
      <c r="G117" s="347">
        <v>8291.2494572159994</v>
      </c>
      <c r="H117" s="348">
        <v>39052</v>
      </c>
      <c r="I117" s="348">
        <v>39052</v>
      </c>
      <c r="J117" s="348">
        <v>43341</v>
      </c>
      <c r="K117" s="167">
        <v>11</v>
      </c>
      <c r="L117" s="167">
        <v>5</v>
      </c>
    </row>
    <row r="118" spans="1:12" s="63" customFormat="1" ht="17.100000000000001" customHeight="1" x14ac:dyDescent="0.25">
      <c r="A118" s="276">
        <v>107</v>
      </c>
      <c r="B118" s="276" t="s">
        <v>121</v>
      </c>
      <c r="C118" s="276" t="s">
        <v>229</v>
      </c>
      <c r="D118" s="347">
        <v>510.44953924800001</v>
      </c>
      <c r="E118" s="347">
        <v>510.44953924800001</v>
      </c>
      <c r="F118" s="347"/>
      <c r="G118" s="347">
        <v>510.44953924800001</v>
      </c>
      <c r="H118" s="348">
        <v>39243</v>
      </c>
      <c r="I118" s="348">
        <v>39243</v>
      </c>
      <c r="J118" s="348">
        <v>43341</v>
      </c>
      <c r="K118" s="167">
        <v>10</v>
      </c>
      <c r="L118" s="167">
        <v>10</v>
      </c>
    </row>
    <row r="119" spans="1:12" s="63" customFormat="1" ht="17.100000000000001" customHeight="1" x14ac:dyDescent="0.25">
      <c r="A119" s="276">
        <v>108</v>
      </c>
      <c r="B119" s="276" t="s">
        <v>129</v>
      </c>
      <c r="C119" s="276" t="s">
        <v>230</v>
      </c>
      <c r="D119" s="347">
        <v>474.94193031999998</v>
      </c>
      <c r="E119" s="347">
        <v>474.94193031999998</v>
      </c>
      <c r="F119" s="347"/>
      <c r="G119" s="347">
        <v>474.94193031999998</v>
      </c>
      <c r="H119" s="348">
        <v>38754</v>
      </c>
      <c r="I119" s="348">
        <v>38814</v>
      </c>
      <c r="J119" s="348">
        <v>42384</v>
      </c>
      <c r="K119" s="167">
        <v>9</v>
      </c>
      <c r="L119" s="167">
        <v>10</v>
      </c>
    </row>
    <row r="120" spans="1:12" s="63" customFormat="1" ht="17.100000000000001" customHeight="1" x14ac:dyDescent="0.25">
      <c r="A120" s="276">
        <v>110</v>
      </c>
      <c r="B120" s="276" t="s">
        <v>198</v>
      </c>
      <c r="C120" s="276" t="s">
        <v>231</v>
      </c>
      <c r="D120" s="347">
        <v>430.49632700799998</v>
      </c>
      <c r="E120" s="347">
        <v>430.49632700799998</v>
      </c>
      <c r="F120" s="347"/>
      <c r="G120" s="347">
        <v>430.49632700799998</v>
      </c>
      <c r="H120" s="348">
        <v>39179</v>
      </c>
      <c r="I120" s="348">
        <v>39244</v>
      </c>
      <c r="J120" s="348">
        <v>42475</v>
      </c>
      <c r="K120" s="167">
        <v>9</v>
      </c>
      <c r="L120" s="167">
        <v>0</v>
      </c>
    </row>
    <row r="121" spans="1:12" s="63" customFormat="1" ht="17.100000000000001" customHeight="1" x14ac:dyDescent="0.25">
      <c r="A121" s="276">
        <v>111</v>
      </c>
      <c r="B121" s="276" t="s">
        <v>198</v>
      </c>
      <c r="C121" s="276" t="s">
        <v>232</v>
      </c>
      <c r="D121" s="347">
        <v>1156.0453838559999</v>
      </c>
      <c r="E121" s="347">
        <v>1156.0453838559999</v>
      </c>
      <c r="F121" s="347"/>
      <c r="G121" s="347">
        <v>1156.0453838559999</v>
      </c>
      <c r="H121" s="348">
        <v>40040</v>
      </c>
      <c r="I121" s="348">
        <v>40049</v>
      </c>
      <c r="J121" s="348">
        <v>43672</v>
      </c>
      <c r="K121" s="167">
        <v>9</v>
      </c>
      <c r="L121" s="167">
        <v>5</v>
      </c>
    </row>
    <row r="122" spans="1:12" s="63" customFormat="1" ht="17.100000000000001" customHeight="1" x14ac:dyDescent="0.25">
      <c r="A122" s="276">
        <v>112</v>
      </c>
      <c r="B122" s="276" t="s">
        <v>198</v>
      </c>
      <c r="C122" s="276" t="s">
        <v>233</v>
      </c>
      <c r="D122" s="347">
        <v>1936.6742611039999</v>
      </c>
      <c r="E122" s="347">
        <v>1936.6742611039999</v>
      </c>
      <c r="F122" s="347"/>
      <c r="G122" s="347">
        <v>1936.6742611039999</v>
      </c>
      <c r="H122" s="348">
        <v>38621</v>
      </c>
      <c r="I122" s="348">
        <v>40543</v>
      </c>
      <c r="J122" s="348">
        <v>43341</v>
      </c>
      <c r="K122" s="167">
        <v>12</v>
      </c>
      <c r="L122" s="167">
        <v>8</v>
      </c>
    </row>
    <row r="123" spans="1:12" s="63" customFormat="1" ht="17.100000000000001" customHeight="1" x14ac:dyDescent="0.25">
      <c r="A123" s="276">
        <v>113</v>
      </c>
      <c r="B123" s="276" t="s">
        <v>198</v>
      </c>
      <c r="C123" s="276" t="s">
        <v>234</v>
      </c>
      <c r="D123" s="347">
        <v>1354.146959792</v>
      </c>
      <c r="E123" s="347">
        <v>1354.146959792</v>
      </c>
      <c r="F123" s="347"/>
      <c r="G123" s="347">
        <v>1354.146959792</v>
      </c>
      <c r="H123" s="348">
        <v>39357</v>
      </c>
      <c r="I123" s="348">
        <v>39357</v>
      </c>
      <c r="J123" s="348">
        <v>42881</v>
      </c>
      <c r="K123" s="167">
        <v>9</v>
      </c>
      <c r="L123" s="167">
        <v>7</v>
      </c>
    </row>
    <row r="124" spans="1:12" s="63" customFormat="1" ht="17.100000000000001" customHeight="1" x14ac:dyDescent="0.25">
      <c r="A124" s="276">
        <v>114</v>
      </c>
      <c r="B124" s="276" t="s">
        <v>198</v>
      </c>
      <c r="C124" s="276" t="s">
        <v>235</v>
      </c>
      <c r="D124" s="347">
        <v>1609.9469107039999</v>
      </c>
      <c r="E124" s="347">
        <v>1609.9469107039999</v>
      </c>
      <c r="F124" s="347"/>
      <c r="G124" s="347">
        <v>1609.9469107039999</v>
      </c>
      <c r="H124" s="348">
        <v>38847</v>
      </c>
      <c r="I124" s="348">
        <v>38847</v>
      </c>
      <c r="J124" s="348">
        <v>43279</v>
      </c>
      <c r="K124" s="167">
        <v>11</v>
      </c>
      <c r="L124" s="167">
        <v>11</v>
      </c>
    </row>
    <row r="125" spans="1:12" s="63" customFormat="1" ht="17.100000000000001" customHeight="1" x14ac:dyDescent="0.25">
      <c r="A125" s="276">
        <v>117</v>
      </c>
      <c r="B125" s="276" t="s">
        <v>198</v>
      </c>
      <c r="C125" s="276" t="s">
        <v>236</v>
      </c>
      <c r="D125" s="347">
        <v>4446.9572229280002</v>
      </c>
      <c r="E125" s="347">
        <v>4446.9572229280002</v>
      </c>
      <c r="F125" s="347"/>
      <c r="G125" s="347">
        <v>4446.9572229280002</v>
      </c>
      <c r="H125" s="348">
        <v>39091</v>
      </c>
      <c r="I125" s="348">
        <v>39419</v>
      </c>
      <c r="J125" s="348">
        <v>43049</v>
      </c>
      <c r="K125" s="167">
        <v>10</v>
      </c>
      <c r="L125" s="167">
        <v>7</v>
      </c>
    </row>
    <row r="126" spans="1:12" s="63" customFormat="1" ht="17.100000000000001" customHeight="1" x14ac:dyDescent="0.25">
      <c r="A126" s="276">
        <v>118</v>
      </c>
      <c r="B126" s="276" t="s">
        <v>198</v>
      </c>
      <c r="C126" s="276" t="s">
        <v>237</v>
      </c>
      <c r="D126" s="347">
        <v>1394.6391829919999</v>
      </c>
      <c r="E126" s="347">
        <v>1394.6391829919999</v>
      </c>
      <c r="F126" s="347"/>
      <c r="G126" s="347">
        <v>1394.6391829919999</v>
      </c>
      <c r="H126" s="348">
        <v>39205</v>
      </c>
      <c r="I126" s="348">
        <v>39287</v>
      </c>
      <c r="J126" s="348">
        <v>42881</v>
      </c>
      <c r="K126" s="167">
        <v>9</v>
      </c>
      <c r="L126" s="167">
        <v>7</v>
      </c>
    </row>
    <row r="127" spans="1:12" s="63" customFormat="1" ht="17.100000000000001" customHeight="1" x14ac:dyDescent="0.25">
      <c r="A127" s="276">
        <v>122</v>
      </c>
      <c r="B127" s="276" t="s">
        <v>133</v>
      </c>
      <c r="C127" s="276" t="s">
        <v>238</v>
      </c>
      <c r="D127" s="347">
        <v>277.024561264</v>
      </c>
      <c r="E127" s="347">
        <v>277.024561264</v>
      </c>
      <c r="F127" s="347"/>
      <c r="G127" s="347">
        <v>277.024561264</v>
      </c>
      <c r="H127" s="348">
        <v>38842</v>
      </c>
      <c r="I127" s="348">
        <v>38905</v>
      </c>
      <c r="J127" s="348">
        <v>42384</v>
      </c>
      <c r="K127" s="167">
        <v>9</v>
      </c>
      <c r="L127" s="167">
        <v>6</v>
      </c>
    </row>
    <row r="128" spans="1:12" s="63" customFormat="1" ht="17.100000000000001" customHeight="1" x14ac:dyDescent="0.25">
      <c r="A128" s="276">
        <v>123</v>
      </c>
      <c r="B128" s="276" t="s">
        <v>133</v>
      </c>
      <c r="C128" s="276" t="s">
        <v>240</v>
      </c>
      <c r="D128" s="347">
        <v>102.21347839999999</v>
      </c>
      <c r="E128" s="347">
        <v>102.21347839999999</v>
      </c>
      <c r="F128" s="347"/>
      <c r="G128" s="347">
        <v>102.21347839999999</v>
      </c>
      <c r="H128" s="348">
        <v>38946</v>
      </c>
      <c r="I128" s="348">
        <v>39031</v>
      </c>
      <c r="J128" s="348">
        <v>42475</v>
      </c>
      <c r="K128" s="167">
        <v>9</v>
      </c>
      <c r="L128" s="167">
        <v>6</v>
      </c>
    </row>
    <row r="129" spans="1:12" s="63" customFormat="1" ht="17.100000000000001" customHeight="1" x14ac:dyDescent="0.25">
      <c r="A129" s="276">
        <v>124</v>
      </c>
      <c r="B129" s="276" t="s">
        <v>133</v>
      </c>
      <c r="C129" s="276" t="s">
        <v>241</v>
      </c>
      <c r="D129" s="347">
        <v>1839.105971472</v>
      </c>
      <c r="E129" s="347">
        <v>1839.105971472</v>
      </c>
      <c r="F129" s="347"/>
      <c r="G129" s="347">
        <v>1839.105971472</v>
      </c>
      <c r="H129" s="348">
        <v>38922</v>
      </c>
      <c r="I129" s="348">
        <v>39077</v>
      </c>
      <c r="J129" s="348">
        <v>43111</v>
      </c>
      <c r="K129" s="167">
        <v>11</v>
      </c>
      <c r="L129" s="167">
        <v>3</v>
      </c>
    </row>
    <row r="130" spans="1:12" s="63" customFormat="1" ht="17.100000000000001" customHeight="1" x14ac:dyDescent="0.25">
      <c r="A130" s="276">
        <v>126</v>
      </c>
      <c r="B130" s="276" t="s">
        <v>221</v>
      </c>
      <c r="C130" s="276" t="s">
        <v>242</v>
      </c>
      <c r="D130" s="347">
        <v>3046.2058029919999</v>
      </c>
      <c r="E130" s="347">
        <v>3046.2058029919999</v>
      </c>
      <c r="F130" s="347"/>
      <c r="G130" s="347">
        <v>3046.2058029919999</v>
      </c>
      <c r="H130" s="348">
        <v>38968</v>
      </c>
      <c r="I130" s="348">
        <v>39423</v>
      </c>
      <c r="J130" s="348">
        <v>43341</v>
      </c>
      <c r="K130" s="167">
        <v>11</v>
      </c>
      <c r="L130" s="167">
        <v>10</v>
      </c>
    </row>
    <row r="131" spans="1:12" s="63" customFormat="1" ht="17.100000000000001" customHeight="1" x14ac:dyDescent="0.25">
      <c r="A131" s="276">
        <v>127</v>
      </c>
      <c r="B131" s="276" t="s">
        <v>221</v>
      </c>
      <c r="C131" s="276" t="s">
        <v>244</v>
      </c>
      <c r="D131" s="347">
        <v>2541.3186286399996</v>
      </c>
      <c r="E131" s="347">
        <v>2541.3186286399996</v>
      </c>
      <c r="F131" s="347"/>
      <c r="G131" s="347">
        <v>2541.3186286399996</v>
      </c>
      <c r="H131" s="348">
        <v>39214</v>
      </c>
      <c r="I131" s="348">
        <v>39279</v>
      </c>
      <c r="J131" s="348">
        <v>43341</v>
      </c>
      <c r="K131" s="167">
        <v>10</v>
      </c>
      <c r="L131" s="167">
        <v>11</v>
      </c>
    </row>
    <row r="132" spans="1:12" s="63" customFormat="1" ht="17.100000000000001" customHeight="1" x14ac:dyDescent="0.25">
      <c r="A132" s="276">
        <v>128</v>
      </c>
      <c r="B132" s="276" t="s">
        <v>221</v>
      </c>
      <c r="C132" s="276" t="s">
        <v>245</v>
      </c>
      <c r="D132" s="347">
        <v>2325.4180757280001</v>
      </c>
      <c r="E132" s="347">
        <v>2325.4180757280001</v>
      </c>
      <c r="F132" s="347"/>
      <c r="G132" s="347">
        <v>2325.4180757280001</v>
      </c>
      <c r="H132" s="348">
        <v>38994</v>
      </c>
      <c r="I132" s="348">
        <v>39421</v>
      </c>
      <c r="J132" s="348">
        <v>43049</v>
      </c>
      <c r="K132" s="167">
        <v>11</v>
      </c>
      <c r="L132" s="167">
        <v>1</v>
      </c>
    </row>
    <row r="133" spans="1:12" s="63" customFormat="1" ht="17.100000000000001" customHeight="1" x14ac:dyDescent="0.25">
      <c r="A133" s="276">
        <v>130</v>
      </c>
      <c r="B133" s="276" t="s">
        <v>221</v>
      </c>
      <c r="C133" s="276" t="s">
        <v>246</v>
      </c>
      <c r="D133" s="347">
        <v>1669.1550138559999</v>
      </c>
      <c r="E133" s="347">
        <v>1669.1550138559999</v>
      </c>
      <c r="F133" s="347"/>
      <c r="G133" s="347">
        <v>1669.1550138559999</v>
      </c>
      <c r="H133" s="348">
        <v>38806</v>
      </c>
      <c r="I133" s="348">
        <v>40477</v>
      </c>
      <c r="J133" s="348">
        <v>46199</v>
      </c>
      <c r="K133" s="167">
        <v>19</v>
      </c>
      <c r="L133" s="167">
        <v>11</v>
      </c>
    </row>
    <row r="134" spans="1:12" s="64" customFormat="1" ht="17.100000000000001" customHeight="1" x14ac:dyDescent="0.25">
      <c r="A134" s="316" t="s">
        <v>678</v>
      </c>
      <c r="B134" s="316"/>
      <c r="C134" s="316"/>
      <c r="D134" s="345">
        <f>SUM(D135:D143)</f>
        <v>6022.5896867839992</v>
      </c>
      <c r="E134" s="345">
        <f>SUM(E135:E143)</f>
        <v>6022.5896867839992</v>
      </c>
      <c r="F134" s="345"/>
      <c r="G134" s="345">
        <f>SUM(G135:G143)</f>
        <v>6022.5896867839992</v>
      </c>
      <c r="H134" s="348"/>
      <c r="I134" s="348"/>
      <c r="J134" s="348"/>
      <c r="K134" s="167"/>
      <c r="L134" s="167"/>
    </row>
    <row r="135" spans="1:12" s="64" customFormat="1" ht="17.100000000000001" customHeight="1" x14ac:dyDescent="0.25">
      <c r="A135" s="276">
        <v>132</v>
      </c>
      <c r="B135" s="276" t="s">
        <v>648</v>
      </c>
      <c r="C135" s="276" t="s">
        <v>248</v>
      </c>
      <c r="D135" s="347">
        <v>262.75772987200003</v>
      </c>
      <c r="E135" s="347">
        <v>262.75772987200003</v>
      </c>
      <c r="F135" s="347"/>
      <c r="G135" s="347">
        <v>262.75772987200003</v>
      </c>
      <c r="H135" s="348">
        <v>39087</v>
      </c>
      <c r="I135" s="348">
        <v>39087</v>
      </c>
      <c r="J135" s="348">
        <v>44580</v>
      </c>
      <c r="K135" s="167">
        <v>14</v>
      </c>
      <c r="L135" s="167">
        <v>6</v>
      </c>
    </row>
    <row r="136" spans="1:12" s="64" customFormat="1" ht="17.100000000000001" customHeight="1" x14ac:dyDescent="0.25">
      <c r="A136" s="276">
        <v>136</v>
      </c>
      <c r="B136" s="276" t="s">
        <v>129</v>
      </c>
      <c r="C136" s="276" t="s">
        <v>249</v>
      </c>
      <c r="D136" s="347">
        <v>81.463674511999997</v>
      </c>
      <c r="E136" s="347">
        <v>81.463674511999997</v>
      </c>
      <c r="F136" s="347"/>
      <c r="G136" s="347">
        <v>81.463674511999997</v>
      </c>
      <c r="H136" s="348">
        <v>39000</v>
      </c>
      <c r="I136" s="348">
        <v>39045</v>
      </c>
      <c r="J136" s="348">
        <v>42643</v>
      </c>
      <c r="K136" s="167">
        <v>9</v>
      </c>
      <c r="L136" s="167">
        <v>6</v>
      </c>
    </row>
    <row r="137" spans="1:12" s="64" customFormat="1" ht="17.100000000000001" customHeight="1" x14ac:dyDescent="0.25">
      <c r="A137" s="276">
        <v>138</v>
      </c>
      <c r="B137" s="276" t="s">
        <v>133</v>
      </c>
      <c r="C137" s="276" t="s">
        <v>250</v>
      </c>
      <c r="D137" s="347">
        <v>645.010753024</v>
      </c>
      <c r="E137" s="347">
        <v>645.010753024</v>
      </c>
      <c r="F137" s="347"/>
      <c r="G137" s="347">
        <v>645.010753024</v>
      </c>
      <c r="H137" s="348">
        <v>39275</v>
      </c>
      <c r="I137" s="348">
        <v>39275</v>
      </c>
      <c r="J137" s="348">
        <v>42789</v>
      </c>
      <c r="K137" s="167">
        <v>9</v>
      </c>
      <c r="L137" s="167">
        <v>5</v>
      </c>
    </row>
    <row r="138" spans="1:12" s="64" customFormat="1" ht="17.100000000000001" customHeight="1" x14ac:dyDescent="0.25">
      <c r="A138" s="276">
        <v>139</v>
      </c>
      <c r="B138" s="276" t="s">
        <v>133</v>
      </c>
      <c r="C138" s="276" t="s">
        <v>251</v>
      </c>
      <c r="D138" s="347">
        <v>183.02107595200002</v>
      </c>
      <c r="E138" s="347">
        <v>183.02107595200002</v>
      </c>
      <c r="F138" s="347"/>
      <c r="G138" s="347">
        <v>183.02107595200002</v>
      </c>
      <c r="H138" s="348">
        <v>40015</v>
      </c>
      <c r="I138" s="348">
        <v>40527</v>
      </c>
      <c r="J138" s="348">
        <v>43572</v>
      </c>
      <c r="K138" s="167">
        <v>9</v>
      </c>
      <c r="L138" s="167">
        <v>9</v>
      </c>
    </row>
    <row r="139" spans="1:12" s="64" customFormat="1" ht="17.100000000000001" customHeight="1" x14ac:dyDescent="0.25">
      <c r="A139" s="276">
        <v>140</v>
      </c>
      <c r="B139" s="276" t="s">
        <v>133</v>
      </c>
      <c r="C139" s="276" t="s">
        <v>252</v>
      </c>
      <c r="D139" s="347">
        <v>431.10286102399999</v>
      </c>
      <c r="E139" s="347">
        <v>431.10286102399999</v>
      </c>
      <c r="F139" s="347"/>
      <c r="G139" s="347">
        <v>431.10286102399999</v>
      </c>
      <c r="H139" s="348">
        <v>40270</v>
      </c>
      <c r="I139" s="348">
        <v>40336</v>
      </c>
      <c r="J139" s="348">
        <v>46283</v>
      </c>
      <c r="K139" s="167">
        <v>16</v>
      </c>
      <c r="L139" s="167">
        <v>3</v>
      </c>
    </row>
    <row r="140" spans="1:12" s="64" customFormat="1" ht="17.100000000000001" customHeight="1" x14ac:dyDescent="0.25">
      <c r="A140" s="276">
        <v>141</v>
      </c>
      <c r="B140" s="276" t="s">
        <v>133</v>
      </c>
      <c r="C140" s="276" t="s">
        <v>253</v>
      </c>
      <c r="D140" s="347">
        <v>247.19617507199999</v>
      </c>
      <c r="E140" s="347">
        <v>247.19617507199999</v>
      </c>
      <c r="F140" s="347"/>
      <c r="G140" s="347">
        <v>247.19617507199999</v>
      </c>
      <c r="H140" s="348">
        <v>39533</v>
      </c>
      <c r="I140" s="348">
        <v>39533</v>
      </c>
      <c r="J140" s="348">
        <v>43111</v>
      </c>
      <c r="K140" s="167">
        <v>9</v>
      </c>
      <c r="L140" s="167">
        <v>8</v>
      </c>
    </row>
    <row r="141" spans="1:12" s="64" customFormat="1" ht="17.100000000000001" customHeight="1" x14ac:dyDescent="0.25">
      <c r="A141" s="276">
        <v>142</v>
      </c>
      <c r="B141" s="276" t="s">
        <v>221</v>
      </c>
      <c r="C141" s="276" t="s">
        <v>254</v>
      </c>
      <c r="D141" s="347">
        <v>1210.7734869119997</v>
      </c>
      <c r="E141" s="347">
        <v>1210.7734869119997</v>
      </c>
      <c r="F141" s="347"/>
      <c r="G141" s="347">
        <v>1210.7734869119997</v>
      </c>
      <c r="H141" s="348">
        <v>39539</v>
      </c>
      <c r="I141" s="348">
        <v>39681</v>
      </c>
      <c r="J141" s="348">
        <v>43279</v>
      </c>
      <c r="K141" s="167">
        <v>9</v>
      </c>
      <c r="L141" s="167">
        <v>11</v>
      </c>
    </row>
    <row r="142" spans="1:12" s="64" customFormat="1" ht="17.100000000000001" customHeight="1" x14ac:dyDescent="0.25">
      <c r="A142" s="276">
        <v>143</v>
      </c>
      <c r="B142" s="276" t="s">
        <v>221</v>
      </c>
      <c r="C142" s="276" t="s">
        <v>255</v>
      </c>
      <c r="D142" s="347">
        <v>1451.5530824959999</v>
      </c>
      <c r="E142" s="347">
        <v>1451.5530824959999</v>
      </c>
      <c r="F142" s="347"/>
      <c r="G142" s="347">
        <v>1451.5530824959999</v>
      </c>
      <c r="H142" s="348">
        <v>39149</v>
      </c>
      <c r="I142" s="348">
        <v>39353</v>
      </c>
      <c r="J142" s="348">
        <v>43341</v>
      </c>
      <c r="K142" s="167">
        <v>11</v>
      </c>
      <c r="L142" s="167">
        <v>4</v>
      </c>
    </row>
    <row r="143" spans="1:12" s="64" customFormat="1" ht="17.100000000000001" customHeight="1" x14ac:dyDescent="0.25">
      <c r="A143" s="276">
        <v>144</v>
      </c>
      <c r="B143" s="276" t="s">
        <v>221</v>
      </c>
      <c r="C143" s="276" t="s">
        <v>256</v>
      </c>
      <c r="D143" s="347">
        <v>1509.7108479199999</v>
      </c>
      <c r="E143" s="347">
        <v>1509.7108479199999</v>
      </c>
      <c r="F143" s="347"/>
      <c r="G143" s="347">
        <v>1509.7108479199999</v>
      </c>
      <c r="H143" s="348">
        <v>38954</v>
      </c>
      <c r="I143" s="348">
        <v>39191</v>
      </c>
      <c r="J143" s="348">
        <v>43341</v>
      </c>
      <c r="K143" s="167">
        <v>11</v>
      </c>
      <c r="L143" s="167">
        <v>10</v>
      </c>
    </row>
    <row r="144" spans="1:12" s="64" customFormat="1" ht="17.100000000000001" customHeight="1" x14ac:dyDescent="0.25">
      <c r="A144" s="316" t="s">
        <v>679</v>
      </c>
      <c r="B144" s="316"/>
      <c r="C144" s="316"/>
      <c r="D144" s="345">
        <f>SUM(D145:D165)</f>
        <v>57705.051032815994</v>
      </c>
      <c r="E144" s="345">
        <f>SUM(E145:E165)</f>
        <v>57705.051032815994</v>
      </c>
      <c r="F144" s="345"/>
      <c r="G144" s="345">
        <f>SUM(G145:G165)</f>
        <v>57705.051032815994</v>
      </c>
      <c r="H144" s="348"/>
      <c r="I144" s="348"/>
      <c r="J144" s="348"/>
      <c r="K144" s="167"/>
      <c r="L144" s="167"/>
    </row>
    <row r="145" spans="1:12" s="64" customFormat="1" ht="17.100000000000001" customHeight="1" x14ac:dyDescent="0.25">
      <c r="A145" s="276">
        <v>146</v>
      </c>
      <c r="B145" s="276" t="s">
        <v>148</v>
      </c>
      <c r="C145" s="276" t="s">
        <v>257</v>
      </c>
      <c r="D145" s="347">
        <v>3201.682572704</v>
      </c>
      <c r="E145" s="347">
        <v>3201.682572704</v>
      </c>
      <c r="F145" s="347"/>
      <c r="G145" s="347">
        <v>3201.682572704</v>
      </c>
      <c r="H145" s="348">
        <v>41197</v>
      </c>
      <c r="I145" s="348">
        <v>41968</v>
      </c>
      <c r="J145" s="348">
        <v>52096</v>
      </c>
      <c r="K145" s="167">
        <v>29</v>
      </c>
      <c r="L145" s="167">
        <v>5</v>
      </c>
    </row>
    <row r="146" spans="1:12" s="64" customFormat="1" ht="17.100000000000001" customHeight="1" x14ac:dyDescent="0.25">
      <c r="A146" s="276">
        <v>147</v>
      </c>
      <c r="B146" s="276" t="s">
        <v>185</v>
      </c>
      <c r="C146" s="276" t="s">
        <v>258</v>
      </c>
      <c r="D146" s="347">
        <v>2153.7873357439998</v>
      </c>
      <c r="E146" s="347">
        <v>2153.7873357439998</v>
      </c>
      <c r="F146" s="347"/>
      <c r="G146" s="347">
        <v>2153.7873357439998</v>
      </c>
      <c r="H146" s="348">
        <v>40008</v>
      </c>
      <c r="I146" s="348">
        <v>40008</v>
      </c>
      <c r="J146" s="348">
        <v>43572</v>
      </c>
      <c r="K146" s="167">
        <v>9</v>
      </c>
      <c r="L146" s="167">
        <v>6</v>
      </c>
    </row>
    <row r="147" spans="1:12" s="64" customFormat="1" ht="17.100000000000001" customHeight="1" x14ac:dyDescent="0.25">
      <c r="A147" s="276">
        <v>148</v>
      </c>
      <c r="B147" s="276" t="s">
        <v>259</v>
      </c>
      <c r="C147" s="276" t="s">
        <v>260</v>
      </c>
      <c r="D147" s="347">
        <v>1321.6044499679999</v>
      </c>
      <c r="E147" s="347">
        <v>1321.6044499679999</v>
      </c>
      <c r="F147" s="347"/>
      <c r="G147" s="347">
        <v>1321.6044499679999</v>
      </c>
      <c r="H147" s="348">
        <v>39282</v>
      </c>
      <c r="I147" s="348">
        <v>39282</v>
      </c>
      <c r="J147" s="348">
        <v>43672</v>
      </c>
      <c r="K147" s="167">
        <v>11</v>
      </c>
      <c r="L147" s="167">
        <v>10</v>
      </c>
    </row>
    <row r="148" spans="1:12" s="64" customFormat="1" ht="17.100000000000001" customHeight="1" x14ac:dyDescent="0.25">
      <c r="A148" s="276">
        <v>149</v>
      </c>
      <c r="B148" s="276" t="s">
        <v>259</v>
      </c>
      <c r="C148" s="276" t="s">
        <v>261</v>
      </c>
      <c r="D148" s="347">
        <v>2236.0959035359997</v>
      </c>
      <c r="E148" s="347">
        <v>2236.0959035359997</v>
      </c>
      <c r="F148" s="347"/>
      <c r="G148" s="347">
        <v>2236.0959035359997</v>
      </c>
      <c r="H148" s="348">
        <v>39087</v>
      </c>
      <c r="I148" s="348">
        <v>39086</v>
      </c>
      <c r="J148" s="348">
        <v>43290</v>
      </c>
      <c r="K148" s="167">
        <v>10</v>
      </c>
      <c r="L148" s="167">
        <v>10</v>
      </c>
    </row>
    <row r="149" spans="1:12" s="64" customFormat="1" ht="17.100000000000001" customHeight="1" x14ac:dyDescent="0.25">
      <c r="A149" s="276">
        <v>150</v>
      </c>
      <c r="B149" s="276" t="s">
        <v>259</v>
      </c>
      <c r="C149" s="276" t="s">
        <v>262</v>
      </c>
      <c r="D149" s="347">
        <v>1795.455633136</v>
      </c>
      <c r="E149" s="347">
        <v>1795.455633136</v>
      </c>
      <c r="F149" s="347"/>
      <c r="G149" s="347">
        <v>1795.455633136</v>
      </c>
      <c r="H149" s="348">
        <v>39273</v>
      </c>
      <c r="I149" s="348">
        <v>40479</v>
      </c>
      <c r="J149" s="348">
        <v>46346</v>
      </c>
      <c r="K149" s="167">
        <v>19</v>
      </c>
      <c r="L149" s="167">
        <v>2</v>
      </c>
    </row>
    <row r="150" spans="1:12" s="64" customFormat="1" ht="17.100000000000001" customHeight="1" x14ac:dyDescent="0.25">
      <c r="A150" s="276">
        <v>151</v>
      </c>
      <c r="B150" s="276" t="s">
        <v>133</v>
      </c>
      <c r="C150" s="276" t="s">
        <v>263</v>
      </c>
      <c r="D150" s="347">
        <v>2003.8876128479999</v>
      </c>
      <c r="E150" s="347">
        <v>2003.8876128479999</v>
      </c>
      <c r="F150" s="347"/>
      <c r="G150" s="347">
        <v>2003.8876128479999</v>
      </c>
      <c r="H150" s="348">
        <v>40556</v>
      </c>
      <c r="I150" s="348">
        <v>41139</v>
      </c>
      <c r="J150" s="348">
        <v>46371</v>
      </c>
      <c r="K150" s="167">
        <v>15</v>
      </c>
      <c r="L150" s="167">
        <v>4</v>
      </c>
    </row>
    <row r="151" spans="1:12" s="64" customFormat="1" ht="17.100000000000001" customHeight="1" x14ac:dyDescent="0.25">
      <c r="A151" s="276">
        <v>152</v>
      </c>
      <c r="B151" s="276" t="s">
        <v>133</v>
      </c>
      <c r="C151" s="276" t="s">
        <v>264</v>
      </c>
      <c r="D151" s="347">
        <v>1565.0289080799998</v>
      </c>
      <c r="E151" s="347">
        <v>1565.0289080799998</v>
      </c>
      <c r="F151" s="347"/>
      <c r="G151" s="347">
        <v>1565.0289080799998</v>
      </c>
      <c r="H151" s="348">
        <v>39784</v>
      </c>
      <c r="I151" s="348">
        <v>40553</v>
      </c>
      <c r="J151" s="348">
        <v>46283</v>
      </c>
      <c r="K151" s="167">
        <v>17</v>
      </c>
      <c r="L151" s="167">
        <v>8</v>
      </c>
    </row>
    <row r="152" spans="1:12" s="64" customFormat="1" ht="17.100000000000001" customHeight="1" x14ac:dyDescent="0.25">
      <c r="A152" s="276">
        <v>156</v>
      </c>
      <c r="B152" s="276" t="s">
        <v>198</v>
      </c>
      <c r="C152" s="276" t="s">
        <v>265</v>
      </c>
      <c r="D152" s="347">
        <v>3414.4998029119997</v>
      </c>
      <c r="E152" s="347">
        <v>3414.4998029119997</v>
      </c>
      <c r="F152" s="347"/>
      <c r="G152" s="347">
        <v>3414.4998029119997</v>
      </c>
      <c r="H152" s="348">
        <v>39871</v>
      </c>
      <c r="I152" s="348">
        <v>40462</v>
      </c>
      <c r="J152" s="348">
        <v>46213</v>
      </c>
      <c r="K152" s="167">
        <v>17</v>
      </c>
      <c r="L152" s="167">
        <v>0</v>
      </c>
    </row>
    <row r="153" spans="1:12" s="64" customFormat="1" ht="17.100000000000001" customHeight="1" x14ac:dyDescent="0.25">
      <c r="A153" s="276">
        <v>157</v>
      </c>
      <c r="B153" s="276" t="s">
        <v>198</v>
      </c>
      <c r="C153" s="276" t="s">
        <v>266</v>
      </c>
      <c r="D153" s="347">
        <v>7971.8476507999994</v>
      </c>
      <c r="E153" s="347">
        <v>7971.8476507999994</v>
      </c>
      <c r="F153" s="347"/>
      <c r="G153" s="347">
        <v>7971.8476507999994</v>
      </c>
      <c r="H153" s="348">
        <v>40150</v>
      </c>
      <c r="I153" s="348">
        <v>40232</v>
      </c>
      <c r="J153" s="348">
        <v>46353</v>
      </c>
      <c r="K153" s="167">
        <v>16</v>
      </c>
      <c r="L153" s="167">
        <v>9</v>
      </c>
    </row>
    <row r="154" spans="1:12" s="64" customFormat="1" ht="17.100000000000001" customHeight="1" x14ac:dyDescent="0.25">
      <c r="A154" s="276">
        <v>158</v>
      </c>
      <c r="B154" s="276" t="s">
        <v>198</v>
      </c>
      <c r="C154" s="276" t="s">
        <v>267</v>
      </c>
      <c r="D154" s="347">
        <v>820.46944513599988</v>
      </c>
      <c r="E154" s="347">
        <v>820.46944513599988</v>
      </c>
      <c r="F154" s="347"/>
      <c r="G154" s="347">
        <v>820.46944513599988</v>
      </c>
      <c r="H154" s="348">
        <v>39058</v>
      </c>
      <c r="I154" s="348">
        <v>39058</v>
      </c>
      <c r="J154" s="348">
        <v>42643</v>
      </c>
      <c r="K154" s="167">
        <v>8</v>
      </c>
      <c r="L154" s="167">
        <v>9</v>
      </c>
    </row>
    <row r="155" spans="1:12" s="64" customFormat="1" ht="17.100000000000001" customHeight="1" x14ac:dyDescent="0.25">
      <c r="A155" s="276">
        <v>159</v>
      </c>
      <c r="B155" s="276" t="s">
        <v>198</v>
      </c>
      <c r="C155" s="276" t="s">
        <v>268</v>
      </c>
      <c r="D155" s="347">
        <v>47.784596287999996</v>
      </c>
      <c r="E155" s="347">
        <v>47.784596287999996</v>
      </c>
      <c r="F155" s="347"/>
      <c r="G155" s="347">
        <v>47.784596287999996</v>
      </c>
      <c r="H155" s="348">
        <v>39317</v>
      </c>
      <c r="I155" s="348">
        <v>39317</v>
      </c>
      <c r="J155" s="348">
        <v>42475</v>
      </c>
      <c r="K155" s="167">
        <v>8</v>
      </c>
      <c r="L155" s="167">
        <v>6</v>
      </c>
    </row>
    <row r="156" spans="1:12" s="66" customFormat="1" ht="17.100000000000001" customHeight="1" x14ac:dyDescent="0.25">
      <c r="A156" s="276">
        <v>160</v>
      </c>
      <c r="B156" s="276" t="s">
        <v>198</v>
      </c>
      <c r="C156" s="276" t="s">
        <v>269</v>
      </c>
      <c r="D156" s="347">
        <v>263.43468588799999</v>
      </c>
      <c r="E156" s="347">
        <v>263.43468588799999</v>
      </c>
      <c r="F156" s="347"/>
      <c r="G156" s="347">
        <v>263.43468588799999</v>
      </c>
      <c r="H156" s="348">
        <v>39190</v>
      </c>
      <c r="I156" s="348">
        <v>39190</v>
      </c>
      <c r="J156" s="348">
        <v>42475</v>
      </c>
      <c r="K156" s="167">
        <v>8</v>
      </c>
      <c r="L156" s="167">
        <v>6</v>
      </c>
    </row>
    <row r="157" spans="1:12" s="64" customFormat="1" ht="17.100000000000001" customHeight="1" x14ac:dyDescent="0.25">
      <c r="A157" s="276">
        <v>161</v>
      </c>
      <c r="B157" s="276" t="s">
        <v>198</v>
      </c>
      <c r="C157" s="276" t="s">
        <v>270</v>
      </c>
      <c r="D157" s="347">
        <v>460.26851217599994</v>
      </c>
      <c r="E157" s="347">
        <v>460.26851217599994</v>
      </c>
      <c r="F157" s="347"/>
      <c r="G157" s="347">
        <v>460.26851217599994</v>
      </c>
      <c r="H157" s="348">
        <v>39279</v>
      </c>
      <c r="I157" s="348">
        <v>39358</v>
      </c>
      <c r="J157" s="348">
        <v>43279</v>
      </c>
      <c r="K157" s="167">
        <v>10</v>
      </c>
      <c r="L157" s="167">
        <v>9</v>
      </c>
    </row>
    <row r="158" spans="1:12" s="64" customFormat="1" ht="17.100000000000001" customHeight="1" x14ac:dyDescent="0.25">
      <c r="A158" s="276">
        <v>162</v>
      </c>
      <c r="B158" s="276" t="s">
        <v>198</v>
      </c>
      <c r="C158" s="276" t="s">
        <v>271</v>
      </c>
      <c r="D158" s="347">
        <v>235.56910167999999</v>
      </c>
      <c r="E158" s="347">
        <v>235.56910167999999</v>
      </c>
      <c r="F158" s="347"/>
      <c r="G158" s="347">
        <v>235.56910167999999</v>
      </c>
      <c r="H158" s="348">
        <v>39583</v>
      </c>
      <c r="I158" s="348">
        <v>39619</v>
      </c>
      <c r="J158" s="348">
        <v>43279</v>
      </c>
      <c r="K158" s="167">
        <v>9</v>
      </c>
      <c r="L158" s="167">
        <v>11</v>
      </c>
    </row>
    <row r="159" spans="1:12" s="64" customFormat="1" ht="17.100000000000001" customHeight="1" x14ac:dyDescent="0.25">
      <c r="A159" s="276">
        <v>163</v>
      </c>
      <c r="B159" s="276" t="s">
        <v>133</v>
      </c>
      <c r="C159" s="276" t="s">
        <v>272</v>
      </c>
      <c r="D159" s="347">
        <v>437.94444795199996</v>
      </c>
      <c r="E159" s="347">
        <v>437.94444795199996</v>
      </c>
      <c r="F159" s="347"/>
      <c r="G159" s="347">
        <v>437.94444795199996</v>
      </c>
      <c r="H159" s="348">
        <v>39162</v>
      </c>
      <c r="I159" s="348">
        <v>39162</v>
      </c>
      <c r="J159" s="348">
        <v>42475</v>
      </c>
      <c r="K159" s="167">
        <v>9</v>
      </c>
      <c r="L159" s="167">
        <v>0</v>
      </c>
    </row>
    <row r="160" spans="1:12" s="64" customFormat="1" ht="17.100000000000001" customHeight="1" x14ac:dyDescent="0.25">
      <c r="A160" s="276">
        <v>164</v>
      </c>
      <c r="B160" s="276" t="s">
        <v>133</v>
      </c>
      <c r="C160" s="276" t="s">
        <v>273</v>
      </c>
      <c r="D160" s="347">
        <v>4408.68514504</v>
      </c>
      <c r="E160" s="347">
        <v>4408.68514504</v>
      </c>
      <c r="F160" s="347"/>
      <c r="G160" s="347">
        <v>4408.68514504</v>
      </c>
      <c r="H160" s="348">
        <v>40739</v>
      </c>
      <c r="I160" s="348">
        <v>41465</v>
      </c>
      <c r="J160" s="348">
        <v>46366</v>
      </c>
      <c r="K160" s="167">
        <v>15</v>
      </c>
      <c r="L160" s="167">
        <v>4</v>
      </c>
    </row>
    <row r="161" spans="1:12" s="64" customFormat="1" ht="17.100000000000001" customHeight="1" x14ac:dyDescent="0.25">
      <c r="A161" s="276">
        <v>165</v>
      </c>
      <c r="B161" s="276" t="s">
        <v>129</v>
      </c>
      <c r="C161" s="276" t="s">
        <v>274</v>
      </c>
      <c r="D161" s="347">
        <v>928.08701391999989</v>
      </c>
      <c r="E161" s="347">
        <v>928.08701391999989</v>
      </c>
      <c r="F161" s="347"/>
      <c r="G161" s="347">
        <v>928.08701391999989</v>
      </c>
      <c r="H161" s="348">
        <v>39476</v>
      </c>
      <c r="I161" s="348">
        <v>39476</v>
      </c>
      <c r="J161" s="348">
        <v>43111</v>
      </c>
      <c r="K161" s="167">
        <v>9</v>
      </c>
      <c r="L161" s="167">
        <v>11</v>
      </c>
    </row>
    <row r="162" spans="1:12" s="64" customFormat="1" ht="17.100000000000001" customHeight="1" x14ac:dyDescent="0.25">
      <c r="A162" s="276">
        <v>166</v>
      </c>
      <c r="B162" s="276" t="s">
        <v>221</v>
      </c>
      <c r="C162" s="276" t="s">
        <v>275</v>
      </c>
      <c r="D162" s="347">
        <v>929.1846752319999</v>
      </c>
      <c r="E162" s="347">
        <v>929.1846752319999</v>
      </c>
      <c r="F162" s="347"/>
      <c r="G162" s="347">
        <v>929.1846752319999</v>
      </c>
      <c r="H162" s="348">
        <v>39395</v>
      </c>
      <c r="I162" s="348">
        <v>40203</v>
      </c>
      <c r="J162" s="348">
        <v>46293</v>
      </c>
      <c r="K162" s="167">
        <v>18</v>
      </c>
      <c r="L162" s="167">
        <v>7</v>
      </c>
    </row>
    <row r="163" spans="1:12" s="64" customFormat="1" ht="17.100000000000001" customHeight="1" x14ac:dyDescent="0.25">
      <c r="A163" s="276">
        <v>167</v>
      </c>
      <c r="B163" s="276" t="s">
        <v>119</v>
      </c>
      <c r="C163" s="276" t="s">
        <v>276</v>
      </c>
      <c r="D163" s="347">
        <v>20916.122760544</v>
      </c>
      <c r="E163" s="347">
        <v>20916.122760544</v>
      </c>
      <c r="F163" s="347"/>
      <c r="G163" s="347">
        <v>20916.122760544</v>
      </c>
      <c r="H163" s="348">
        <v>40184</v>
      </c>
      <c r="I163" s="348">
        <v>40184</v>
      </c>
      <c r="J163" s="348">
        <v>45548</v>
      </c>
      <c r="K163" s="167">
        <v>14</v>
      </c>
      <c r="L163" s="167">
        <v>5</v>
      </c>
    </row>
    <row r="164" spans="1:12" s="64" customFormat="1" ht="17.100000000000001" customHeight="1" x14ac:dyDescent="0.25">
      <c r="A164" s="276">
        <v>168</v>
      </c>
      <c r="B164" s="276" t="s">
        <v>221</v>
      </c>
      <c r="C164" s="276" t="s">
        <v>277</v>
      </c>
      <c r="D164" s="347">
        <v>1791.066695088</v>
      </c>
      <c r="E164" s="347">
        <v>1791.066695088</v>
      </c>
      <c r="F164" s="347"/>
      <c r="G164" s="347">
        <v>1791.066695088</v>
      </c>
      <c r="H164" s="348">
        <v>39286</v>
      </c>
      <c r="I164" s="348">
        <v>39286</v>
      </c>
      <c r="J164" s="348">
        <v>42881</v>
      </c>
      <c r="K164" s="167">
        <v>9</v>
      </c>
      <c r="L164" s="167">
        <v>5</v>
      </c>
    </row>
    <row r="165" spans="1:12" s="64" customFormat="1" ht="17.100000000000001" customHeight="1" x14ac:dyDescent="0.25">
      <c r="A165" s="276">
        <v>170</v>
      </c>
      <c r="B165" s="276" t="s">
        <v>129</v>
      </c>
      <c r="C165" s="276" t="s">
        <v>278</v>
      </c>
      <c r="D165" s="347">
        <v>802.54408414399995</v>
      </c>
      <c r="E165" s="347">
        <v>802.54408414399995</v>
      </c>
      <c r="F165" s="347"/>
      <c r="G165" s="347">
        <v>802.54408414399995</v>
      </c>
      <c r="H165" s="348">
        <v>40893</v>
      </c>
      <c r="I165" s="348">
        <v>41040</v>
      </c>
      <c r="J165" s="348">
        <v>46129</v>
      </c>
      <c r="K165" s="167">
        <v>13</v>
      </c>
      <c r="L165" s="167">
        <v>11</v>
      </c>
    </row>
    <row r="166" spans="1:12" s="64" customFormat="1" ht="17.100000000000001" customHeight="1" x14ac:dyDescent="0.25">
      <c r="A166" s="316" t="s">
        <v>680</v>
      </c>
      <c r="B166" s="316"/>
      <c r="C166" s="316"/>
      <c r="D166" s="345">
        <f>SUM(D167:D190)</f>
        <v>370454.33569935994</v>
      </c>
      <c r="E166" s="345">
        <f>SUM(E167:E190)</f>
        <v>370454.33569935994</v>
      </c>
      <c r="F166" s="345"/>
      <c r="G166" s="345">
        <f>SUM(G167:G190)</f>
        <v>370454.33569935994</v>
      </c>
      <c r="H166" s="348"/>
      <c r="I166" s="348"/>
      <c r="J166" s="348"/>
      <c r="K166" s="167"/>
      <c r="L166" s="167"/>
    </row>
    <row r="167" spans="1:12" s="64" customFormat="1" ht="17.100000000000001" customHeight="1" x14ac:dyDescent="0.25">
      <c r="A167" s="276">
        <v>171</v>
      </c>
      <c r="B167" s="276" t="s">
        <v>119</v>
      </c>
      <c r="C167" s="276" t="s">
        <v>279</v>
      </c>
      <c r="D167" s="347">
        <v>262487.80557260796</v>
      </c>
      <c r="E167" s="347">
        <v>262487.80557260796</v>
      </c>
      <c r="F167" s="347"/>
      <c r="G167" s="347">
        <v>262487.80557260796</v>
      </c>
      <c r="H167" s="348">
        <v>42642</v>
      </c>
      <c r="I167" s="348">
        <v>43817</v>
      </c>
      <c r="J167" s="348">
        <v>50039</v>
      </c>
      <c r="K167" s="167">
        <v>20</v>
      </c>
      <c r="L167" s="167">
        <v>2</v>
      </c>
    </row>
    <row r="168" spans="1:12" s="64" customFormat="1" ht="17.100000000000001" customHeight="1" x14ac:dyDescent="0.25">
      <c r="A168" s="276">
        <v>176</v>
      </c>
      <c r="B168" s="276" t="s">
        <v>129</v>
      </c>
      <c r="C168" s="276" t="s">
        <v>280</v>
      </c>
      <c r="D168" s="347">
        <v>1090.3272661599999</v>
      </c>
      <c r="E168" s="347">
        <v>1090.3272661599999</v>
      </c>
      <c r="F168" s="347"/>
      <c r="G168" s="347">
        <v>1090.3272661599999</v>
      </c>
      <c r="H168" s="348">
        <v>41202</v>
      </c>
      <c r="I168" s="348">
        <v>41404</v>
      </c>
      <c r="J168" s="348">
        <v>46311</v>
      </c>
      <c r="K168" s="167">
        <v>13</v>
      </c>
      <c r="L168" s="167">
        <v>10</v>
      </c>
    </row>
    <row r="169" spans="1:12" s="64" customFormat="1" ht="17.100000000000001" customHeight="1" x14ac:dyDescent="0.25">
      <c r="A169" s="276">
        <v>177</v>
      </c>
      <c r="B169" s="276" t="s">
        <v>129</v>
      </c>
      <c r="C169" s="276" t="s">
        <v>281</v>
      </c>
      <c r="D169" s="347">
        <v>104.04450161599999</v>
      </c>
      <c r="E169" s="347">
        <v>104.04450161599999</v>
      </c>
      <c r="F169" s="347"/>
      <c r="G169" s="347">
        <v>104.04450161599999</v>
      </c>
      <c r="H169" s="348">
        <v>40297</v>
      </c>
      <c r="I169" s="348">
        <v>40296</v>
      </c>
      <c r="J169" s="348">
        <v>46283</v>
      </c>
      <c r="K169" s="167">
        <v>16</v>
      </c>
      <c r="L169" s="167">
        <v>3</v>
      </c>
    </row>
    <row r="170" spans="1:12" s="64" customFormat="1" ht="17.100000000000001" customHeight="1" x14ac:dyDescent="0.25">
      <c r="A170" s="276">
        <v>181</v>
      </c>
      <c r="B170" s="276" t="s">
        <v>198</v>
      </c>
      <c r="C170" s="276" t="s">
        <v>282</v>
      </c>
      <c r="D170" s="347">
        <v>11754.840000991999</v>
      </c>
      <c r="E170" s="347">
        <v>11754.840000991999</v>
      </c>
      <c r="F170" s="347"/>
      <c r="G170" s="347">
        <v>11754.840000991999</v>
      </c>
      <c r="H170" s="348">
        <v>40631</v>
      </c>
      <c r="I170" s="348">
        <v>40764</v>
      </c>
      <c r="J170" s="348">
        <v>47340</v>
      </c>
      <c r="K170" s="167">
        <v>17</v>
      </c>
      <c r="L170" s="167">
        <v>11</v>
      </c>
    </row>
    <row r="171" spans="1:12" s="64" customFormat="1" ht="17.100000000000001" customHeight="1" x14ac:dyDescent="0.25">
      <c r="A171" s="276">
        <v>182</v>
      </c>
      <c r="B171" s="276" t="s">
        <v>198</v>
      </c>
      <c r="C171" s="276" t="s">
        <v>283</v>
      </c>
      <c r="D171" s="347">
        <v>2146.7100015679998</v>
      </c>
      <c r="E171" s="347">
        <v>2146.7100015679998</v>
      </c>
      <c r="F171" s="347"/>
      <c r="G171" s="347">
        <v>2146.7100015679998</v>
      </c>
      <c r="H171" s="348">
        <v>39713</v>
      </c>
      <c r="I171" s="348">
        <v>39710</v>
      </c>
      <c r="J171" s="348">
        <v>43111</v>
      </c>
      <c r="K171" s="167">
        <v>9</v>
      </c>
      <c r="L171" s="167">
        <v>6</v>
      </c>
    </row>
    <row r="172" spans="1:12" s="64" customFormat="1" ht="17.100000000000001" customHeight="1" x14ac:dyDescent="0.25">
      <c r="A172" s="276">
        <v>183</v>
      </c>
      <c r="B172" s="276" t="s">
        <v>198</v>
      </c>
      <c r="C172" s="276" t="s">
        <v>284</v>
      </c>
      <c r="D172" s="347">
        <v>384.99372788800002</v>
      </c>
      <c r="E172" s="347">
        <v>384.99372788800002</v>
      </c>
      <c r="F172" s="347"/>
      <c r="G172" s="347">
        <v>384.99372788800002</v>
      </c>
      <c r="H172" s="348">
        <v>39517</v>
      </c>
      <c r="I172" s="348">
        <v>39513</v>
      </c>
      <c r="J172" s="348">
        <v>43279</v>
      </c>
      <c r="K172" s="167">
        <v>9</v>
      </c>
      <c r="L172" s="167">
        <v>11</v>
      </c>
    </row>
    <row r="173" spans="1:12" s="64" customFormat="1" ht="17.100000000000001" customHeight="1" x14ac:dyDescent="0.25">
      <c r="A173" s="276">
        <v>185</v>
      </c>
      <c r="B173" s="276" t="s">
        <v>133</v>
      </c>
      <c r="C173" s="276" t="s">
        <v>285</v>
      </c>
      <c r="D173" s="347">
        <v>1475.543869008</v>
      </c>
      <c r="E173" s="347">
        <v>1475.543869008</v>
      </c>
      <c r="F173" s="347"/>
      <c r="G173" s="347">
        <v>1475.543869008</v>
      </c>
      <c r="H173" s="348">
        <v>40595</v>
      </c>
      <c r="I173" s="348">
        <v>41718</v>
      </c>
      <c r="J173" s="348">
        <v>46367</v>
      </c>
      <c r="K173" s="167">
        <v>15</v>
      </c>
      <c r="L173" s="167">
        <v>5</v>
      </c>
    </row>
    <row r="174" spans="1:12" s="64" customFormat="1" ht="17.100000000000001" customHeight="1" x14ac:dyDescent="0.25">
      <c r="A174" s="276">
        <v>188</v>
      </c>
      <c r="B174" s="276" t="s">
        <v>133</v>
      </c>
      <c r="C174" s="276" t="s">
        <v>286</v>
      </c>
      <c r="D174" s="347">
        <v>14176.735124112</v>
      </c>
      <c r="E174" s="347">
        <v>14176.735124112</v>
      </c>
      <c r="F174" s="347"/>
      <c r="G174" s="347">
        <v>14176.735124112</v>
      </c>
      <c r="H174" s="348">
        <v>39935</v>
      </c>
      <c r="I174" s="348">
        <v>45275</v>
      </c>
      <c r="J174" s="348">
        <v>51639</v>
      </c>
      <c r="K174" s="167">
        <v>32</v>
      </c>
      <c r="L174" s="167">
        <v>0</v>
      </c>
    </row>
    <row r="175" spans="1:12" s="64" customFormat="1" ht="17.100000000000001" customHeight="1" x14ac:dyDescent="0.25">
      <c r="A175" s="276">
        <v>189</v>
      </c>
      <c r="B175" s="276" t="s">
        <v>133</v>
      </c>
      <c r="C175" s="276" t="s">
        <v>287</v>
      </c>
      <c r="D175" s="347">
        <v>642.8087552479999</v>
      </c>
      <c r="E175" s="347">
        <v>642.8087552479999</v>
      </c>
      <c r="F175" s="347"/>
      <c r="G175" s="347">
        <v>642.8087552479999</v>
      </c>
      <c r="H175" s="348">
        <v>40631</v>
      </c>
      <c r="I175" s="348">
        <v>40946</v>
      </c>
      <c r="J175" s="348">
        <v>46276</v>
      </c>
      <c r="K175" s="167">
        <v>15</v>
      </c>
      <c r="L175" s="167">
        <v>2</v>
      </c>
    </row>
    <row r="176" spans="1:12" s="64" customFormat="1" ht="17.100000000000001" customHeight="1" x14ac:dyDescent="0.25">
      <c r="A176" s="276">
        <v>190</v>
      </c>
      <c r="B176" s="276" t="s">
        <v>133</v>
      </c>
      <c r="C176" s="276" t="s">
        <v>288</v>
      </c>
      <c r="D176" s="347">
        <v>3770.1396096319995</v>
      </c>
      <c r="E176" s="347">
        <v>3770.1396096319995</v>
      </c>
      <c r="F176" s="347"/>
      <c r="G176" s="347">
        <v>3770.1396096319995</v>
      </c>
      <c r="H176" s="348">
        <v>40541</v>
      </c>
      <c r="I176" s="348">
        <v>42737</v>
      </c>
      <c r="J176" s="348">
        <v>49947</v>
      </c>
      <c r="K176" s="167">
        <v>25</v>
      </c>
      <c r="L176" s="167">
        <v>4</v>
      </c>
    </row>
    <row r="177" spans="1:12" s="64" customFormat="1" ht="17.100000000000001" customHeight="1" x14ac:dyDescent="0.25">
      <c r="A177" s="276">
        <v>191</v>
      </c>
      <c r="B177" s="276" t="s">
        <v>133</v>
      </c>
      <c r="C177" s="276" t="s">
        <v>289</v>
      </c>
      <c r="D177" s="347">
        <v>453.98507721599998</v>
      </c>
      <c r="E177" s="347">
        <v>453.98507721599998</v>
      </c>
      <c r="F177" s="347"/>
      <c r="G177" s="347">
        <v>453.98507721599998</v>
      </c>
      <c r="H177" s="348">
        <v>40246</v>
      </c>
      <c r="I177" s="348">
        <v>40756</v>
      </c>
      <c r="J177" s="348">
        <v>45548</v>
      </c>
      <c r="K177" s="167">
        <v>14</v>
      </c>
      <c r="L177" s="167">
        <v>5</v>
      </c>
    </row>
    <row r="178" spans="1:12" s="64" customFormat="1" ht="17.100000000000001" customHeight="1" x14ac:dyDescent="0.25">
      <c r="A178" s="276">
        <v>192</v>
      </c>
      <c r="B178" s="276" t="s">
        <v>133</v>
      </c>
      <c r="C178" s="276" t="s">
        <v>290</v>
      </c>
      <c r="D178" s="347">
        <v>7765.8843676479992</v>
      </c>
      <c r="E178" s="347">
        <v>7765.8843676479992</v>
      </c>
      <c r="F178" s="347"/>
      <c r="G178" s="347">
        <v>7765.8843676479992</v>
      </c>
      <c r="H178" s="348">
        <v>40323</v>
      </c>
      <c r="I178" s="348">
        <v>42171</v>
      </c>
      <c r="J178" s="348">
        <v>46276</v>
      </c>
      <c r="K178" s="167">
        <v>16</v>
      </c>
      <c r="L178" s="167">
        <v>3</v>
      </c>
    </row>
    <row r="179" spans="1:12" s="64" customFormat="1" ht="17.100000000000001" customHeight="1" x14ac:dyDescent="0.25">
      <c r="A179" s="276">
        <v>193</v>
      </c>
      <c r="B179" s="276" t="s">
        <v>133</v>
      </c>
      <c r="C179" s="276" t="s">
        <v>291</v>
      </c>
      <c r="D179" s="347">
        <v>588.10740401599992</v>
      </c>
      <c r="E179" s="347">
        <v>588.10740401599992</v>
      </c>
      <c r="F179" s="347"/>
      <c r="G179" s="347">
        <v>588.10740401599992</v>
      </c>
      <c r="H179" s="348">
        <v>40423</v>
      </c>
      <c r="I179" s="348">
        <v>40423</v>
      </c>
      <c r="J179" s="348">
        <v>44022</v>
      </c>
      <c r="K179" s="167">
        <v>9</v>
      </c>
      <c r="L179" s="167">
        <v>6</v>
      </c>
    </row>
    <row r="180" spans="1:12" s="64" customFormat="1" ht="17.100000000000001" customHeight="1" x14ac:dyDescent="0.25">
      <c r="A180" s="276">
        <v>194</v>
      </c>
      <c r="B180" s="276" t="s">
        <v>133</v>
      </c>
      <c r="C180" s="276" t="s">
        <v>292</v>
      </c>
      <c r="D180" s="347">
        <v>10359.030515327999</v>
      </c>
      <c r="E180" s="347">
        <v>10359.030515327999</v>
      </c>
      <c r="F180" s="347"/>
      <c r="G180" s="347">
        <v>10359.030515327999</v>
      </c>
      <c r="H180" s="348">
        <v>40631</v>
      </c>
      <c r="I180" s="348">
        <v>41261</v>
      </c>
      <c r="J180" s="348">
        <v>46129</v>
      </c>
      <c r="K180" s="167">
        <v>14</v>
      </c>
      <c r="L180" s="167">
        <v>9</v>
      </c>
    </row>
    <row r="181" spans="1:12" s="64" customFormat="1" ht="17.100000000000001" customHeight="1" x14ac:dyDescent="0.25">
      <c r="A181" s="276">
        <v>195</v>
      </c>
      <c r="B181" s="276" t="s">
        <v>133</v>
      </c>
      <c r="C181" s="276" t="s">
        <v>293</v>
      </c>
      <c r="D181" s="347">
        <v>4922.4183639840003</v>
      </c>
      <c r="E181" s="347">
        <v>4922.4183639840003</v>
      </c>
      <c r="F181" s="347"/>
      <c r="G181" s="347">
        <v>4922.4183639840003</v>
      </c>
      <c r="H181" s="348">
        <v>39958</v>
      </c>
      <c r="I181" s="348">
        <v>41242</v>
      </c>
      <c r="J181" s="348">
        <v>46129</v>
      </c>
      <c r="K181" s="167">
        <v>16</v>
      </c>
      <c r="L181" s="167">
        <v>9</v>
      </c>
    </row>
    <row r="182" spans="1:12" s="64" customFormat="1" ht="17.100000000000001" customHeight="1" x14ac:dyDescent="0.25">
      <c r="A182" s="276">
        <v>197</v>
      </c>
      <c r="B182" s="276" t="s">
        <v>133</v>
      </c>
      <c r="C182" s="276" t="s">
        <v>294</v>
      </c>
      <c r="D182" s="347">
        <v>236.23410729599999</v>
      </c>
      <c r="E182" s="347">
        <v>236.23410729599999</v>
      </c>
      <c r="F182" s="347"/>
      <c r="G182" s="347">
        <v>236.23410729599999</v>
      </c>
      <c r="H182" s="348">
        <v>40487</v>
      </c>
      <c r="I182" s="348">
        <v>40548</v>
      </c>
      <c r="J182" s="348">
        <v>46346</v>
      </c>
      <c r="K182" s="167">
        <v>15</v>
      </c>
      <c r="L182" s="167">
        <v>11</v>
      </c>
    </row>
    <row r="183" spans="1:12" s="64" customFormat="1" ht="17.100000000000001" customHeight="1" x14ac:dyDescent="0.25">
      <c r="A183" s="276">
        <v>198</v>
      </c>
      <c r="B183" s="276" t="s">
        <v>133</v>
      </c>
      <c r="C183" s="276" t="s">
        <v>295</v>
      </c>
      <c r="D183" s="347">
        <v>5041.9446941599999</v>
      </c>
      <c r="E183" s="347">
        <v>5041.9446941599999</v>
      </c>
      <c r="F183" s="347"/>
      <c r="G183" s="347">
        <v>5041.9446941599999</v>
      </c>
      <c r="H183" s="348">
        <v>40826</v>
      </c>
      <c r="I183" s="348">
        <v>41540</v>
      </c>
      <c r="J183" s="348">
        <v>46129</v>
      </c>
      <c r="K183" s="167">
        <v>14</v>
      </c>
      <c r="L183" s="167">
        <v>3</v>
      </c>
    </row>
    <row r="184" spans="1:12" s="64" customFormat="1" ht="17.100000000000001" customHeight="1" x14ac:dyDescent="0.25">
      <c r="A184" s="276">
        <v>199</v>
      </c>
      <c r="B184" s="276" t="s">
        <v>133</v>
      </c>
      <c r="C184" s="276" t="s">
        <v>296</v>
      </c>
      <c r="D184" s="347">
        <v>492.83808111999997</v>
      </c>
      <c r="E184" s="347">
        <v>492.83808111999997</v>
      </c>
      <c r="F184" s="347"/>
      <c r="G184" s="347">
        <v>492.83808111999997</v>
      </c>
      <c r="H184" s="348">
        <v>39757</v>
      </c>
      <c r="I184" s="348">
        <v>40364</v>
      </c>
      <c r="J184" s="348">
        <v>46276</v>
      </c>
      <c r="K184" s="167">
        <v>17</v>
      </c>
      <c r="L184" s="167">
        <v>8</v>
      </c>
    </row>
    <row r="185" spans="1:12" s="64" customFormat="1" ht="17.100000000000001" customHeight="1" x14ac:dyDescent="0.25">
      <c r="A185" s="276">
        <v>200</v>
      </c>
      <c r="B185" s="276" t="s">
        <v>221</v>
      </c>
      <c r="C185" s="276" t="s">
        <v>297</v>
      </c>
      <c r="D185" s="347">
        <v>4729.2294609119999</v>
      </c>
      <c r="E185" s="347">
        <v>4729.2294609119999</v>
      </c>
      <c r="F185" s="347"/>
      <c r="G185" s="347">
        <v>4729.2294609119999</v>
      </c>
      <c r="H185" s="348">
        <v>40984</v>
      </c>
      <c r="I185" s="348">
        <v>41687</v>
      </c>
      <c r="J185" s="348">
        <v>46367</v>
      </c>
      <c r="K185" s="167">
        <v>14</v>
      </c>
      <c r="L185" s="167">
        <v>8</v>
      </c>
    </row>
    <row r="186" spans="1:12" s="64" customFormat="1" ht="17.100000000000001" customHeight="1" x14ac:dyDescent="0.25">
      <c r="A186" s="276">
        <v>201</v>
      </c>
      <c r="B186" s="276" t="s">
        <v>221</v>
      </c>
      <c r="C186" s="276" t="s">
        <v>298</v>
      </c>
      <c r="D186" s="347">
        <v>10578.393594207999</v>
      </c>
      <c r="E186" s="347">
        <v>10578.393594207999</v>
      </c>
      <c r="F186" s="347"/>
      <c r="G186" s="347">
        <v>10578.393594207999</v>
      </c>
      <c r="H186" s="348">
        <v>40092</v>
      </c>
      <c r="I186" s="348">
        <v>41802</v>
      </c>
      <c r="J186" s="348">
        <v>46142</v>
      </c>
      <c r="K186" s="167">
        <v>16</v>
      </c>
      <c r="L186" s="167">
        <v>2</v>
      </c>
    </row>
    <row r="187" spans="1:12" s="64" customFormat="1" ht="17.100000000000001" customHeight="1" x14ac:dyDescent="0.25">
      <c r="A187" s="276">
        <v>202</v>
      </c>
      <c r="B187" s="276" t="s">
        <v>221</v>
      </c>
      <c r="C187" s="276" t="s">
        <v>299</v>
      </c>
      <c r="D187" s="347">
        <v>12559.119863663998</v>
      </c>
      <c r="E187" s="347">
        <v>12559.119863663998</v>
      </c>
      <c r="F187" s="347"/>
      <c r="G187" s="347">
        <v>12559.119863663998</v>
      </c>
      <c r="H187" s="348">
        <v>41267</v>
      </c>
      <c r="I187" s="348">
        <v>42270</v>
      </c>
      <c r="J187" s="348">
        <v>46366</v>
      </c>
      <c r="K187" s="167">
        <v>13</v>
      </c>
      <c r="L187" s="167">
        <v>8</v>
      </c>
    </row>
    <row r="188" spans="1:12" s="64" customFormat="1" ht="17.100000000000001" customHeight="1" x14ac:dyDescent="0.25">
      <c r="A188" s="276">
        <v>203</v>
      </c>
      <c r="B188" s="276" t="s">
        <v>221</v>
      </c>
      <c r="C188" s="276" t="s">
        <v>300</v>
      </c>
      <c r="D188" s="347">
        <v>847.59509472000002</v>
      </c>
      <c r="E188" s="347">
        <v>847.59509472000002</v>
      </c>
      <c r="F188" s="347"/>
      <c r="G188" s="347">
        <v>847.59509472000002</v>
      </c>
      <c r="H188" s="348">
        <v>39647</v>
      </c>
      <c r="I188" s="348">
        <v>40144</v>
      </c>
      <c r="J188" s="348">
        <v>45548</v>
      </c>
      <c r="K188" s="167">
        <v>16</v>
      </c>
      <c r="L188" s="167">
        <v>1</v>
      </c>
    </row>
    <row r="189" spans="1:12" s="64" customFormat="1" ht="17.100000000000001" customHeight="1" x14ac:dyDescent="0.25">
      <c r="A189" s="276">
        <v>204</v>
      </c>
      <c r="B189" s="276" t="s">
        <v>221</v>
      </c>
      <c r="C189" s="276" t="s">
        <v>301</v>
      </c>
      <c r="D189" s="347">
        <v>9003.0748112799993</v>
      </c>
      <c r="E189" s="347">
        <v>9003.0748112799993</v>
      </c>
      <c r="F189" s="347"/>
      <c r="G189" s="347">
        <v>9003.0748112799993</v>
      </c>
      <c r="H189" s="348">
        <v>40385</v>
      </c>
      <c r="I189" s="348">
        <v>40508</v>
      </c>
      <c r="J189" s="348">
        <v>46346</v>
      </c>
      <c r="K189" s="167">
        <v>15</v>
      </c>
      <c r="L189" s="167">
        <v>11</v>
      </c>
    </row>
    <row r="190" spans="1:12" s="64" customFormat="1" ht="17.100000000000001" customHeight="1" x14ac:dyDescent="0.25">
      <c r="A190" s="276">
        <v>205</v>
      </c>
      <c r="B190" s="276" t="s">
        <v>182</v>
      </c>
      <c r="C190" s="276" t="s">
        <v>302</v>
      </c>
      <c r="D190" s="347">
        <v>4842.531834976</v>
      </c>
      <c r="E190" s="347">
        <v>4842.531834976</v>
      </c>
      <c r="F190" s="347"/>
      <c r="G190" s="347">
        <v>4842.531834976</v>
      </c>
      <c r="H190" s="348">
        <v>39917</v>
      </c>
      <c r="I190" s="348">
        <v>40449</v>
      </c>
      <c r="J190" s="348">
        <v>46213</v>
      </c>
      <c r="K190" s="167">
        <v>17</v>
      </c>
      <c r="L190" s="167">
        <v>0</v>
      </c>
    </row>
    <row r="191" spans="1:12" s="64" customFormat="1" ht="17.100000000000001" customHeight="1" x14ac:dyDescent="0.25">
      <c r="A191" s="344" t="s">
        <v>681</v>
      </c>
      <c r="B191" s="276"/>
      <c r="C191" s="276"/>
      <c r="D191" s="345">
        <f>SUM(D192:D212)</f>
        <v>81560.179574544003</v>
      </c>
      <c r="E191" s="345">
        <f>SUM(E192:E212)</f>
        <v>81560.179574544003</v>
      </c>
      <c r="F191" s="345"/>
      <c r="G191" s="345">
        <f>SUM(G192:G212)</f>
        <v>81560.179574544003</v>
      </c>
      <c r="H191" s="348"/>
      <c r="I191" s="348"/>
      <c r="J191" s="348"/>
      <c r="K191" s="167"/>
      <c r="L191" s="167"/>
    </row>
    <row r="192" spans="1:12" s="64" customFormat="1" ht="17.100000000000001" customHeight="1" x14ac:dyDescent="0.25">
      <c r="A192" s="276">
        <v>206</v>
      </c>
      <c r="B192" s="276" t="s">
        <v>133</v>
      </c>
      <c r="C192" s="276" t="s">
        <v>303</v>
      </c>
      <c r="D192" s="347">
        <v>910.44342628799996</v>
      </c>
      <c r="E192" s="347">
        <v>910.44342628799996</v>
      </c>
      <c r="F192" s="347"/>
      <c r="G192" s="347">
        <v>910.44342628799996</v>
      </c>
      <c r="H192" s="348">
        <v>39936</v>
      </c>
      <c r="I192" s="348">
        <v>39936</v>
      </c>
      <c r="J192" s="348">
        <v>43572</v>
      </c>
      <c r="K192" s="167">
        <v>9</v>
      </c>
      <c r="L192" s="167">
        <v>6</v>
      </c>
    </row>
    <row r="193" spans="1:15" s="64" customFormat="1" ht="17.100000000000001" customHeight="1" x14ac:dyDescent="0.25">
      <c r="A193" s="276">
        <v>207</v>
      </c>
      <c r="B193" s="276" t="s">
        <v>133</v>
      </c>
      <c r="C193" s="276" t="s">
        <v>304</v>
      </c>
      <c r="D193" s="347">
        <v>1194.5625132319999</v>
      </c>
      <c r="E193" s="347">
        <v>1194.5625132319999</v>
      </c>
      <c r="F193" s="347"/>
      <c r="G193" s="347">
        <v>1194.5625132319999</v>
      </c>
      <c r="H193" s="348">
        <v>40022</v>
      </c>
      <c r="I193" s="348">
        <v>40693</v>
      </c>
      <c r="J193" s="348">
        <v>46283</v>
      </c>
      <c r="K193" s="167">
        <v>16</v>
      </c>
      <c r="L193" s="167">
        <v>11</v>
      </c>
    </row>
    <row r="194" spans="1:15" s="64" customFormat="1" ht="17.100000000000001" customHeight="1" x14ac:dyDescent="0.25">
      <c r="A194" s="276">
        <v>208</v>
      </c>
      <c r="B194" s="276" t="s">
        <v>133</v>
      </c>
      <c r="C194" s="276" t="s">
        <v>305</v>
      </c>
      <c r="D194" s="347">
        <v>385.97350703999996</v>
      </c>
      <c r="E194" s="347">
        <v>385.97350703999996</v>
      </c>
      <c r="F194" s="347"/>
      <c r="G194" s="347">
        <v>385.97350703999996</v>
      </c>
      <c r="H194" s="348">
        <v>40144</v>
      </c>
      <c r="I194" s="348">
        <v>40144</v>
      </c>
      <c r="J194" s="348">
        <v>45548</v>
      </c>
      <c r="K194" s="167">
        <v>14</v>
      </c>
      <c r="L194" s="167">
        <v>5</v>
      </c>
    </row>
    <row r="195" spans="1:15" s="64" customFormat="1" ht="17.100000000000001" customHeight="1" x14ac:dyDescent="0.25">
      <c r="A195" s="276">
        <v>209</v>
      </c>
      <c r="B195" s="276" t="s">
        <v>133</v>
      </c>
      <c r="C195" s="276" t="s">
        <v>306</v>
      </c>
      <c r="D195" s="347">
        <v>1938.6175156479999</v>
      </c>
      <c r="E195" s="347">
        <v>1938.6175156479999</v>
      </c>
      <c r="F195" s="347"/>
      <c r="G195" s="347">
        <v>1938.6175156479999</v>
      </c>
      <c r="H195" s="348">
        <v>40532</v>
      </c>
      <c r="I195" s="348">
        <v>45729</v>
      </c>
      <c r="J195" s="348">
        <v>54423</v>
      </c>
      <c r="K195" s="167">
        <v>37</v>
      </c>
      <c r="L195" s="167">
        <v>11</v>
      </c>
    </row>
    <row r="196" spans="1:15" s="64" customFormat="1" ht="17.100000000000001" customHeight="1" x14ac:dyDescent="0.25">
      <c r="A196" s="276">
        <v>210</v>
      </c>
      <c r="B196" s="276" t="s">
        <v>221</v>
      </c>
      <c r="C196" s="276" t="s">
        <v>307</v>
      </c>
      <c r="D196" s="347">
        <v>1607.863256032</v>
      </c>
      <c r="E196" s="347">
        <v>1607.863256032</v>
      </c>
      <c r="F196" s="347"/>
      <c r="G196" s="347">
        <v>1607.863256032</v>
      </c>
      <c r="H196" s="348">
        <v>40497</v>
      </c>
      <c r="I196" s="348">
        <v>40758</v>
      </c>
      <c r="J196" s="348">
        <v>46346</v>
      </c>
      <c r="K196" s="167">
        <v>15</v>
      </c>
      <c r="L196" s="167">
        <v>11</v>
      </c>
    </row>
    <row r="197" spans="1:15" s="64" customFormat="1" ht="17.100000000000001" customHeight="1" x14ac:dyDescent="0.25">
      <c r="A197" s="276">
        <v>211</v>
      </c>
      <c r="B197" s="276" t="s">
        <v>221</v>
      </c>
      <c r="C197" s="276" t="s">
        <v>308</v>
      </c>
      <c r="D197" s="347">
        <v>2350.822953072</v>
      </c>
      <c r="E197" s="347">
        <v>2350.822953072</v>
      </c>
      <c r="F197" s="347"/>
      <c r="G197" s="347">
        <v>2350.822953072</v>
      </c>
      <c r="H197" s="348">
        <v>40343</v>
      </c>
      <c r="I197" s="348">
        <v>41921</v>
      </c>
      <c r="J197" s="348">
        <v>46234</v>
      </c>
      <c r="K197" s="167">
        <v>15</v>
      </c>
      <c r="L197" s="167">
        <v>11</v>
      </c>
    </row>
    <row r="198" spans="1:15" s="64" customFormat="1" ht="17.100000000000001" customHeight="1" x14ac:dyDescent="0.25">
      <c r="A198" s="276">
        <v>212</v>
      </c>
      <c r="B198" s="276" t="s">
        <v>133</v>
      </c>
      <c r="C198" s="276" t="s">
        <v>309</v>
      </c>
      <c r="D198" s="347">
        <v>4197.6339278719997</v>
      </c>
      <c r="E198" s="347">
        <v>4197.6339278719997</v>
      </c>
      <c r="F198" s="347"/>
      <c r="G198" s="347">
        <v>4197.6339278719997</v>
      </c>
      <c r="H198" s="348">
        <v>40471</v>
      </c>
      <c r="I198" s="348">
        <v>42278</v>
      </c>
      <c r="J198" s="348">
        <v>51439</v>
      </c>
      <c r="K198" s="167">
        <v>30</v>
      </c>
      <c r="L198" s="167">
        <v>0</v>
      </c>
    </row>
    <row r="199" spans="1:15" s="64" customFormat="1" ht="17.100000000000001" customHeight="1" x14ac:dyDescent="0.25">
      <c r="A199" s="276">
        <v>213</v>
      </c>
      <c r="B199" s="276" t="s">
        <v>133</v>
      </c>
      <c r="C199" s="276" t="s">
        <v>310</v>
      </c>
      <c r="D199" s="347">
        <v>9144.3677365919993</v>
      </c>
      <c r="E199" s="347">
        <v>9144.3677365919993</v>
      </c>
      <c r="F199" s="347"/>
      <c r="G199" s="347">
        <v>9144.3677365919993</v>
      </c>
      <c r="H199" s="348">
        <v>40448</v>
      </c>
      <c r="I199" s="348">
        <v>43070</v>
      </c>
      <c r="J199" s="348">
        <v>53885</v>
      </c>
      <c r="K199" s="167">
        <v>36</v>
      </c>
      <c r="L199" s="167">
        <v>7</v>
      </c>
    </row>
    <row r="200" spans="1:15" s="64" customFormat="1" ht="17.100000000000001" customHeight="1" x14ac:dyDescent="0.25">
      <c r="A200" s="276">
        <v>214</v>
      </c>
      <c r="B200" s="276" t="s">
        <v>133</v>
      </c>
      <c r="C200" s="276" t="s">
        <v>311</v>
      </c>
      <c r="D200" s="347">
        <v>3772.8177284159997</v>
      </c>
      <c r="E200" s="347">
        <v>3772.8177284159997</v>
      </c>
      <c r="F200" s="347"/>
      <c r="G200" s="347">
        <v>3772.8177284159997</v>
      </c>
      <c r="H200" s="348">
        <v>40548</v>
      </c>
      <c r="I200" s="348">
        <v>45887</v>
      </c>
      <c r="J200" s="348">
        <v>49536</v>
      </c>
      <c r="K200" s="167">
        <v>24</v>
      </c>
      <c r="L200" s="167">
        <v>1</v>
      </c>
      <c r="M200" s="65"/>
      <c r="N200" s="67"/>
      <c r="O200" s="67"/>
    </row>
    <row r="201" spans="1:15" s="64" customFormat="1" ht="17.100000000000001" customHeight="1" x14ac:dyDescent="0.25">
      <c r="A201" s="276">
        <v>215</v>
      </c>
      <c r="B201" s="276" t="s">
        <v>221</v>
      </c>
      <c r="C201" s="276" t="s">
        <v>312</v>
      </c>
      <c r="D201" s="347">
        <v>1443.261280384</v>
      </c>
      <c r="E201" s="347">
        <v>1443.261280384</v>
      </c>
      <c r="F201" s="347"/>
      <c r="G201" s="347">
        <v>1443.261280384</v>
      </c>
      <c r="H201" s="348">
        <v>40357</v>
      </c>
      <c r="I201" s="348">
        <v>43069</v>
      </c>
      <c r="J201" s="348">
        <v>53885</v>
      </c>
      <c r="K201" s="167">
        <v>36</v>
      </c>
      <c r="L201" s="167">
        <v>11</v>
      </c>
      <c r="M201" s="65"/>
      <c r="N201" s="67"/>
      <c r="O201" s="67"/>
    </row>
    <row r="202" spans="1:15" s="64" customFormat="1" ht="17.100000000000001" customHeight="1" x14ac:dyDescent="0.25">
      <c r="A202" s="276">
        <v>216</v>
      </c>
      <c r="B202" s="276" t="s">
        <v>198</v>
      </c>
      <c r="C202" s="276" t="s">
        <v>313</v>
      </c>
      <c r="D202" s="347">
        <v>2624.232313472</v>
      </c>
      <c r="E202" s="347">
        <v>2624.232313472</v>
      </c>
      <c r="F202" s="347"/>
      <c r="G202" s="347">
        <v>2624.232313472</v>
      </c>
      <c r="H202" s="348">
        <v>41264</v>
      </c>
      <c r="I202" s="348">
        <v>42612</v>
      </c>
      <c r="J202" s="348">
        <v>46139</v>
      </c>
      <c r="K202" s="167">
        <v>13</v>
      </c>
      <c r="L202" s="167">
        <v>0</v>
      </c>
      <c r="M202" s="65"/>
      <c r="N202" s="67"/>
      <c r="O202" s="67"/>
    </row>
    <row r="203" spans="1:15" s="64" customFormat="1" ht="17.100000000000001" customHeight="1" x14ac:dyDescent="0.25">
      <c r="A203" s="276">
        <v>217</v>
      </c>
      <c r="B203" s="276" t="s">
        <v>198</v>
      </c>
      <c r="C203" s="276" t="s">
        <v>314</v>
      </c>
      <c r="D203" s="347">
        <v>8962.6117470560002</v>
      </c>
      <c r="E203" s="347">
        <v>8962.6117470560002</v>
      </c>
      <c r="F203" s="347"/>
      <c r="G203" s="347">
        <v>8962.6117470560002</v>
      </c>
      <c r="H203" s="348">
        <v>41688</v>
      </c>
      <c r="I203" s="348">
        <v>41705</v>
      </c>
      <c r="J203" s="348">
        <v>48319</v>
      </c>
      <c r="K203" s="167">
        <v>17</v>
      </c>
      <c r="L203" s="167">
        <v>10</v>
      </c>
      <c r="M203" s="65"/>
      <c r="N203" s="67"/>
      <c r="O203" s="67"/>
    </row>
    <row r="204" spans="1:15" s="64" customFormat="1" ht="17.100000000000001" customHeight="1" x14ac:dyDescent="0.25">
      <c r="A204" s="276">
        <v>218</v>
      </c>
      <c r="B204" s="276" t="s">
        <v>129</v>
      </c>
      <c r="C204" s="276" t="s">
        <v>315</v>
      </c>
      <c r="D204" s="347">
        <v>537.60137727999995</v>
      </c>
      <c r="E204" s="347">
        <v>537.60137727999995</v>
      </c>
      <c r="F204" s="347"/>
      <c r="G204" s="347">
        <v>537.60137727999995</v>
      </c>
      <c r="H204" s="348">
        <v>40448</v>
      </c>
      <c r="I204" s="348">
        <v>40505</v>
      </c>
      <c r="J204" s="348">
        <v>46213</v>
      </c>
      <c r="K204" s="167">
        <v>15</v>
      </c>
      <c r="L204" s="167">
        <v>7</v>
      </c>
      <c r="M204" s="65"/>
      <c r="N204" s="67"/>
      <c r="O204" s="67"/>
    </row>
    <row r="205" spans="1:15" s="64" customFormat="1" ht="17.100000000000001" customHeight="1" x14ac:dyDescent="0.25">
      <c r="A205" s="276">
        <v>219</v>
      </c>
      <c r="B205" s="276" t="s">
        <v>221</v>
      </c>
      <c r="C205" s="276" t="s">
        <v>316</v>
      </c>
      <c r="D205" s="347">
        <v>4384.1444011199992</v>
      </c>
      <c r="E205" s="347">
        <v>4384.1444011199992</v>
      </c>
      <c r="F205" s="347"/>
      <c r="G205" s="347">
        <v>4384.1444011199992</v>
      </c>
      <c r="H205" s="348">
        <v>40973</v>
      </c>
      <c r="I205" s="348">
        <v>40973</v>
      </c>
      <c r="J205" s="348">
        <v>46304</v>
      </c>
      <c r="K205" s="167">
        <v>14</v>
      </c>
      <c r="L205" s="167">
        <v>6</v>
      </c>
      <c r="M205" s="65"/>
      <c r="N205" s="67"/>
      <c r="O205" s="67"/>
    </row>
    <row r="206" spans="1:15" s="64" customFormat="1" ht="17.100000000000001" customHeight="1" x14ac:dyDescent="0.25">
      <c r="A206" s="276">
        <v>222</v>
      </c>
      <c r="B206" s="276" t="s">
        <v>119</v>
      </c>
      <c r="C206" s="276" t="s">
        <v>317</v>
      </c>
      <c r="D206" s="347">
        <v>32048.952021503999</v>
      </c>
      <c r="E206" s="347">
        <v>32048.952021503999</v>
      </c>
      <c r="F206" s="347"/>
      <c r="G206" s="347">
        <v>32048.952021503999</v>
      </c>
      <c r="H206" s="348">
        <v>40826</v>
      </c>
      <c r="I206" s="348">
        <v>42705</v>
      </c>
      <c r="J206" s="348">
        <v>48319</v>
      </c>
      <c r="K206" s="167">
        <v>20</v>
      </c>
      <c r="L206" s="167">
        <v>0</v>
      </c>
      <c r="M206" s="65"/>
      <c r="N206" s="67"/>
      <c r="O206" s="67"/>
    </row>
    <row r="207" spans="1:15" s="64" customFormat="1" ht="17.100000000000001" customHeight="1" x14ac:dyDescent="0.25">
      <c r="A207" s="276">
        <v>223</v>
      </c>
      <c r="B207" s="276" t="s">
        <v>129</v>
      </c>
      <c r="C207" s="276" t="s">
        <v>318</v>
      </c>
      <c r="D207" s="347">
        <v>101.94846974399999</v>
      </c>
      <c r="E207" s="347">
        <v>101.94846974399999</v>
      </c>
      <c r="F207" s="347"/>
      <c r="G207" s="347">
        <v>101.94846974399999</v>
      </c>
      <c r="H207" s="348">
        <v>40850</v>
      </c>
      <c r="I207" s="348">
        <v>40913</v>
      </c>
      <c r="J207" s="348">
        <v>44022</v>
      </c>
      <c r="K207" s="167">
        <v>8</v>
      </c>
      <c r="L207" s="167">
        <v>6</v>
      </c>
      <c r="M207" s="65"/>
      <c r="N207" s="67"/>
      <c r="O207" s="67"/>
    </row>
    <row r="208" spans="1:15" s="64" customFormat="1" ht="17.100000000000001" customHeight="1" x14ac:dyDescent="0.25">
      <c r="A208" s="276">
        <v>225</v>
      </c>
      <c r="B208" s="276" t="s">
        <v>129</v>
      </c>
      <c r="C208" s="276" t="s">
        <v>614</v>
      </c>
      <c r="D208" s="347">
        <v>8.6836215839999991</v>
      </c>
      <c r="E208" s="347">
        <v>8.6836215839999991</v>
      </c>
      <c r="F208" s="347"/>
      <c r="G208" s="347">
        <v>8.6836215839999991</v>
      </c>
      <c r="H208" s="348">
        <v>40571</v>
      </c>
      <c r="I208" s="348">
        <v>40571</v>
      </c>
      <c r="J208" s="348">
        <v>44224</v>
      </c>
      <c r="K208" s="167">
        <v>9</v>
      </c>
      <c r="L208" s="167">
        <v>5</v>
      </c>
      <c r="M208" s="65"/>
      <c r="N208" s="67"/>
      <c r="O208" s="67"/>
    </row>
    <row r="209" spans="1:15" s="64" customFormat="1" ht="17.100000000000001" customHeight="1" x14ac:dyDescent="0.25">
      <c r="A209" s="276">
        <v>226</v>
      </c>
      <c r="B209" s="276" t="s">
        <v>121</v>
      </c>
      <c r="C209" s="276" t="s">
        <v>320</v>
      </c>
      <c r="D209" s="347">
        <v>247.49257913599999</v>
      </c>
      <c r="E209" s="347">
        <v>247.49257913599999</v>
      </c>
      <c r="F209" s="347"/>
      <c r="G209" s="347">
        <v>247.49257913599999</v>
      </c>
      <c r="H209" s="348">
        <v>42612</v>
      </c>
      <c r="I209" s="348">
        <v>42612</v>
      </c>
      <c r="J209" s="348">
        <v>46139</v>
      </c>
      <c r="K209" s="167">
        <v>9</v>
      </c>
      <c r="L209" s="167">
        <v>6</v>
      </c>
      <c r="M209" s="65"/>
      <c r="N209" s="67"/>
      <c r="O209" s="67"/>
    </row>
    <row r="210" spans="1:15" s="64" customFormat="1" ht="17.100000000000001" customHeight="1" x14ac:dyDescent="0.25">
      <c r="A210" s="276">
        <v>227</v>
      </c>
      <c r="B210" s="276" t="s">
        <v>117</v>
      </c>
      <c r="C210" s="276" t="s">
        <v>321</v>
      </c>
      <c r="D210" s="347">
        <v>2039.6823898879998</v>
      </c>
      <c r="E210" s="347">
        <v>2039.6823898879998</v>
      </c>
      <c r="F210" s="347"/>
      <c r="G210" s="347">
        <v>2039.6823898879998</v>
      </c>
      <c r="H210" s="348">
        <v>41254</v>
      </c>
      <c r="I210" s="348">
        <v>41360</v>
      </c>
      <c r="J210" s="348">
        <v>46366</v>
      </c>
      <c r="K210" s="167">
        <v>13</v>
      </c>
      <c r="L210" s="167">
        <v>8</v>
      </c>
      <c r="M210" s="65"/>
      <c r="N210" s="67"/>
      <c r="O210" s="67"/>
    </row>
    <row r="211" spans="1:15" s="64" customFormat="1" ht="17.100000000000001" customHeight="1" x14ac:dyDescent="0.25">
      <c r="A211" s="276">
        <v>228</v>
      </c>
      <c r="B211" s="276" t="s">
        <v>129</v>
      </c>
      <c r="C211" s="276" t="s">
        <v>322</v>
      </c>
      <c r="D211" s="347">
        <v>1014.642292928</v>
      </c>
      <c r="E211" s="347">
        <v>1014.642292928</v>
      </c>
      <c r="F211" s="347"/>
      <c r="G211" s="347">
        <v>1014.642292928</v>
      </c>
      <c r="H211" s="348">
        <v>41227</v>
      </c>
      <c r="I211" s="348">
        <v>41243</v>
      </c>
      <c r="J211" s="348">
        <v>46366</v>
      </c>
      <c r="K211" s="167">
        <v>13</v>
      </c>
      <c r="L211" s="167">
        <v>8</v>
      </c>
      <c r="M211" s="65"/>
      <c r="N211" s="67"/>
      <c r="O211" s="67"/>
    </row>
    <row r="212" spans="1:15" s="64" customFormat="1" ht="17.100000000000001" customHeight="1" x14ac:dyDescent="0.25">
      <c r="A212" s="276">
        <v>229</v>
      </c>
      <c r="B212" s="276" t="s">
        <v>127</v>
      </c>
      <c r="C212" s="276" t="s">
        <v>323</v>
      </c>
      <c r="D212" s="347">
        <v>2643.8245162560002</v>
      </c>
      <c r="E212" s="347">
        <v>2643.8245162560002</v>
      </c>
      <c r="F212" s="347"/>
      <c r="G212" s="347">
        <v>2643.8245162560002</v>
      </c>
      <c r="H212" s="348">
        <v>41662</v>
      </c>
      <c r="I212" s="348">
        <v>41662</v>
      </c>
      <c r="J212" s="348">
        <v>46367</v>
      </c>
      <c r="K212" s="167">
        <v>12</v>
      </c>
      <c r="L212" s="167">
        <v>8</v>
      </c>
      <c r="M212" s="65"/>
      <c r="N212" s="67"/>
      <c r="O212" s="67"/>
    </row>
    <row r="213" spans="1:15" s="64" customFormat="1" ht="17.100000000000001" customHeight="1" x14ac:dyDescent="0.25">
      <c r="A213" s="344" t="s">
        <v>682</v>
      </c>
      <c r="B213" s="275"/>
      <c r="C213" s="276"/>
      <c r="D213" s="345">
        <f>SUM(D214:D223)</f>
        <v>33310.678497183995</v>
      </c>
      <c r="E213" s="345">
        <f>SUM(E214:E223)</f>
        <v>33310.678497183995</v>
      </c>
      <c r="F213" s="345"/>
      <c r="G213" s="345">
        <f>SUM(G214:G223)</f>
        <v>33310.678497183995</v>
      </c>
      <c r="H213" s="348"/>
      <c r="I213" s="348"/>
      <c r="J213" s="348"/>
      <c r="K213" s="167"/>
      <c r="L213" s="167"/>
      <c r="M213" s="65"/>
      <c r="N213" s="67"/>
      <c r="O213" s="67"/>
    </row>
    <row r="214" spans="1:15" s="64" customFormat="1" ht="17.100000000000001" customHeight="1" x14ac:dyDescent="0.25">
      <c r="A214" s="276">
        <v>231</v>
      </c>
      <c r="B214" s="276" t="s">
        <v>221</v>
      </c>
      <c r="C214" s="276" t="s">
        <v>324</v>
      </c>
      <c r="D214" s="347">
        <v>260.15793742400001</v>
      </c>
      <c r="E214" s="347">
        <v>260.15793742400001</v>
      </c>
      <c r="F214" s="347"/>
      <c r="G214" s="347">
        <v>260.15793742400001</v>
      </c>
      <c r="H214" s="348">
        <v>40403</v>
      </c>
      <c r="I214" s="348">
        <v>40403</v>
      </c>
      <c r="J214" s="348">
        <v>46199</v>
      </c>
      <c r="K214" s="167">
        <v>15</v>
      </c>
      <c r="L214" s="167">
        <v>6</v>
      </c>
      <c r="M214" s="65"/>
      <c r="N214" s="67"/>
      <c r="O214" s="67"/>
    </row>
    <row r="215" spans="1:15" s="64" customFormat="1" ht="17.100000000000001" customHeight="1" x14ac:dyDescent="0.25">
      <c r="A215" s="276">
        <v>233</v>
      </c>
      <c r="B215" s="276" t="s">
        <v>221</v>
      </c>
      <c r="C215" s="276" t="s">
        <v>325</v>
      </c>
      <c r="D215" s="347">
        <v>117.56692552</v>
      </c>
      <c r="E215" s="347">
        <v>117.56692552</v>
      </c>
      <c r="F215" s="347"/>
      <c r="G215" s="347">
        <v>117.56692552</v>
      </c>
      <c r="H215" s="348">
        <v>40371</v>
      </c>
      <c r="I215" s="348">
        <v>40371</v>
      </c>
      <c r="J215" s="348">
        <v>46199</v>
      </c>
      <c r="K215" s="167">
        <v>15</v>
      </c>
      <c r="L215" s="167">
        <v>6</v>
      </c>
      <c r="M215" s="65"/>
      <c r="N215" s="67"/>
      <c r="O215" s="67"/>
    </row>
    <row r="216" spans="1:15" s="64" customFormat="1" ht="17.100000000000001" customHeight="1" x14ac:dyDescent="0.25">
      <c r="A216" s="276">
        <v>234</v>
      </c>
      <c r="B216" s="276" t="s">
        <v>221</v>
      </c>
      <c r="C216" s="276" t="s">
        <v>326</v>
      </c>
      <c r="D216" s="347">
        <v>2680.555112048</v>
      </c>
      <c r="E216" s="347">
        <v>2680.555112048</v>
      </c>
      <c r="F216" s="347"/>
      <c r="G216" s="347">
        <v>2680.555112048</v>
      </c>
      <c r="H216" s="348">
        <v>42936</v>
      </c>
      <c r="I216" s="348">
        <v>42977</v>
      </c>
      <c r="J216" s="348">
        <v>53885</v>
      </c>
      <c r="K216" s="167">
        <v>29</v>
      </c>
      <c r="L216" s="167">
        <v>6</v>
      </c>
      <c r="M216" s="65"/>
      <c r="N216" s="67"/>
      <c r="O216" s="67"/>
    </row>
    <row r="217" spans="1:15" s="64" customFormat="1" ht="17.100000000000001" customHeight="1" x14ac:dyDescent="0.25">
      <c r="A217" s="276">
        <v>235</v>
      </c>
      <c r="B217" s="276" t="s">
        <v>121</v>
      </c>
      <c r="C217" s="276" t="s">
        <v>327</v>
      </c>
      <c r="D217" s="347">
        <v>1463.040541072</v>
      </c>
      <c r="E217" s="347">
        <v>1463.040541072</v>
      </c>
      <c r="F217" s="347"/>
      <c r="G217" s="347">
        <v>1463.040541072</v>
      </c>
      <c r="H217" s="348">
        <v>41831</v>
      </c>
      <c r="I217" s="348">
        <v>41901</v>
      </c>
      <c r="J217" s="348">
        <v>46142</v>
      </c>
      <c r="K217" s="167">
        <v>11</v>
      </c>
      <c r="L217" s="167">
        <v>6</v>
      </c>
      <c r="M217" s="65"/>
      <c r="N217" s="67"/>
      <c r="O217" s="67"/>
    </row>
    <row r="218" spans="1:15" s="64" customFormat="1" ht="17.100000000000001" customHeight="1" x14ac:dyDescent="0.25">
      <c r="A218" s="276">
        <v>236</v>
      </c>
      <c r="B218" s="276" t="s">
        <v>121</v>
      </c>
      <c r="C218" s="276" t="s">
        <v>328</v>
      </c>
      <c r="D218" s="347">
        <v>915.90803691199994</v>
      </c>
      <c r="E218" s="347">
        <v>915.90803691199994</v>
      </c>
      <c r="F218" s="347"/>
      <c r="G218" s="347">
        <v>915.90803691199994</v>
      </c>
      <c r="H218" s="348">
        <v>41217</v>
      </c>
      <c r="I218" s="348">
        <v>41217</v>
      </c>
      <c r="J218" s="348">
        <v>46314</v>
      </c>
      <c r="K218" s="167">
        <v>13</v>
      </c>
      <c r="L218" s="167">
        <v>10</v>
      </c>
      <c r="M218" s="65"/>
      <c r="N218" s="67"/>
      <c r="O218" s="67"/>
    </row>
    <row r="219" spans="1:15" s="64" customFormat="1" ht="17.100000000000001" customHeight="1" x14ac:dyDescent="0.25">
      <c r="A219" s="276">
        <v>237</v>
      </c>
      <c r="B219" s="276" t="s">
        <v>129</v>
      </c>
      <c r="C219" s="276" t="s">
        <v>329</v>
      </c>
      <c r="D219" s="347">
        <v>748.33526011200001</v>
      </c>
      <c r="E219" s="347">
        <v>748.33526011200001</v>
      </c>
      <c r="F219" s="347"/>
      <c r="G219" s="347">
        <v>748.33526011200001</v>
      </c>
      <c r="H219" s="348">
        <v>42429</v>
      </c>
      <c r="I219" s="348">
        <v>42755</v>
      </c>
      <c r="J219" s="348">
        <v>46365</v>
      </c>
      <c r="K219" s="167">
        <v>10</v>
      </c>
      <c r="L219" s="167">
        <v>8</v>
      </c>
    </row>
    <row r="220" spans="1:15" s="64" customFormat="1" ht="17.100000000000001" customHeight="1" x14ac:dyDescent="0.25">
      <c r="A220" s="276">
        <v>242</v>
      </c>
      <c r="B220" s="276" t="s">
        <v>133</v>
      </c>
      <c r="C220" s="276" t="s">
        <v>330</v>
      </c>
      <c r="D220" s="347">
        <v>9377.5215429279997</v>
      </c>
      <c r="E220" s="347">
        <v>9377.5215429279997</v>
      </c>
      <c r="F220" s="347"/>
      <c r="G220" s="347">
        <v>9377.5215429279997</v>
      </c>
      <c r="H220" s="348">
        <v>40716</v>
      </c>
      <c r="I220" s="348">
        <v>43277</v>
      </c>
      <c r="J220" s="348">
        <v>54128</v>
      </c>
      <c r="K220" s="167">
        <v>36</v>
      </c>
      <c r="L220" s="167">
        <v>2</v>
      </c>
    </row>
    <row r="221" spans="1:15" s="64" customFormat="1" ht="17.100000000000001" customHeight="1" x14ac:dyDescent="0.25">
      <c r="A221" s="276">
        <v>243</v>
      </c>
      <c r="B221" s="276" t="s">
        <v>133</v>
      </c>
      <c r="C221" s="276" t="s">
        <v>331</v>
      </c>
      <c r="D221" s="347">
        <v>7309.0306651999999</v>
      </c>
      <c r="E221" s="347">
        <v>7309.0306651999999</v>
      </c>
      <c r="F221" s="347"/>
      <c r="G221" s="347">
        <v>7309.0306651999999</v>
      </c>
      <c r="H221" s="348">
        <v>40737</v>
      </c>
      <c r="I221" s="348">
        <v>42577</v>
      </c>
      <c r="J221" s="348">
        <v>46139</v>
      </c>
      <c r="K221" s="167">
        <v>14</v>
      </c>
      <c r="L221" s="167">
        <v>3</v>
      </c>
    </row>
    <row r="222" spans="1:15" s="64" customFormat="1" ht="17.100000000000001" customHeight="1" x14ac:dyDescent="0.25">
      <c r="A222" s="276">
        <v>244</v>
      </c>
      <c r="B222" s="276" t="s">
        <v>133</v>
      </c>
      <c r="C222" s="276" t="s">
        <v>332</v>
      </c>
      <c r="D222" s="347">
        <v>9065.3783070399986</v>
      </c>
      <c r="E222" s="347">
        <v>9065.3783070399986</v>
      </c>
      <c r="F222" s="347"/>
      <c r="G222" s="347">
        <v>9065.3783070399986</v>
      </c>
      <c r="H222" s="348">
        <v>40420</v>
      </c>
      <c r="I222" s="348">
        <v>42516</v>
      </c>
      <c r="J222" s="348">
        <v>46318</v>
      </c>
      <c r="K222" s="167">
        <v>15</v>
      </c>
      <c r="L222" s="167">
        <v>9</v>
      </c>
    </row>
    <row r="223" spans="1:15" s="64" customFormat="1" ht="17.100000000000001" customHeight="1" x14ac:dyDescent="0.25">
      <c r="A223" s="276">
        <v>245</v>
      </c>
      <c r="B223" s="276" t="s">
        <v>133</v>
      </c>
      <c r="C223" s="276" t="s">
        <v>333</v>
      </c>
      <c r="D223" s="347">
        <v>1373.1841689279997</v>
      </c>
      <c r="E223" s="347">
        <v>1373.1841689279997</v>
      </c>
      <c r="F223" s="347"/>
      <c r="G223" s="347">
        <v>1373.1841689279997</v>
      </c>
      <c r="H223" s="348">
        <v>40805</v>
      </c>
      <c r="I223" s="348">
        <v>46251</v>
      </c>
      <c r="J223" s="348">
        <v>48541</v>
      </c>
      <c r="K223" s="167">
        <v>21</v>
      </c>
      <c r="L223" s="167">
        <v>1</v>
      </c>
    </row>
    <row r="224" spans="1:15" s="64" customFormat="1" ht="17.100000000000001" customHeight="1" x14ac:dyDescent="0.25">
      <c r="A224" s="344" t="s">
        <v>683</v>
      </c>
      <c r="B224" s="275"/>
      <c r="C224" s="276"/>
      <c r="D224" s="345">
        <f>SUM(D225:D232)</f>
        <v>22784.429449056002</v>
      </c>
      <c r="E224" s="345">
        <f>SUM(E225:E232)</f>
        <v>22784.429449056002</v>
      </c>
      <c r="F224" s="345"/>
      <c r="G224" s="345">
        <f>SUM(G225:G232)</f>
        <v>22784.429449056002</v>
      </c>
      <c r="H224" s="348"/>
      <c r="I224" s="348"/>
      <c r="J224" s="348"/>
      <c r="K224" s="167"/>
      <c r="L224" s="167"/>
    </row>
    <row r="225" spans="1:12" s="64" customFormat="1" ht="17.100000000000001" customHeight="1" x14ac:dyDescent="0.25">
      <c r="A225" s="276">
        <v>247</v>
      </c>
      <c r="B225" s="276" t="s">
        <v>221</v>
      </c>
      <c r="C225" s="276" t="s">
        <v>334</v>
      </c>
      <c r="D225" s="347">
        <v>2529.1371761919995</v>
      </c>
      <c r="E225" s="347">
        <v>2529.1371761919995</v>
      </c>
      <c r="F225" s="347"/>
      <c r="G225" s="347">
        <v>2529.1371761919995</v>
      </c>
      <c r="H225" s="348">
        <v>41401</v>
      </c>
      <c r="I225" s="348">
        <v>41796</v>
      </c>
      <c r="J225" s="348">
        <v>46142</v>
      </c>
      <c r="K225" s="167">
        <v>12</v>
      </c>
      <c r="L225" s="167">
        <v>9</v>
      </c>
    </row>
    <row r="226" spans="1:12" s="64" customFormat="1" ht="17.100000000000001" customHeight="1" x14ac:dyDescent="0.25">
      <c r="A226" s="276">
        <v>248</v>
      </c>
      <c r="B226" s="276" t="s">
        <v>221</v>
      </c>
      <c r="C226" s="276" t="s">
        <v>335</v>
      </c>
      <c r="D226" s="347">
        <v>2745.5850062079994</v>
      </c>
      <c r="E226" s="347">
        <v>2745.5850062079994</v>
      </c>
      <c r="F226" s="347"/>
      <c r="G226" s="347">
        <v>2745.5850062079994</v>
      </c>
      <c r="H226" s="348">
        <v>40876</v>
      </c>
      <c r="I226" s="348">
        <v>41197</v>
      </c>
      <c r="J226" s="348">
        <v>46185</v>
      </c>
      <c r="K226" s="167">
        <v>14</v>
      </c>
      <c r="L226" s="167">
        <v>1</v>
      </c>
    </row>
    <row r="227" spans="1:12" s="64" customFormat="1" ht="17.100000000000001" customHeight="1" x14ac:dyDescent="0.25">
      <c r="A227" s="276">
        <v>249</v>
      </c>
      <c r="B227" s="276" t="s">
        <v>221</v>
      </c>
      <c r="C227" s="276" t="s">
        <v>336</v>
      </c>
      <c r="D227" s="347">
        <v>3715.626443056</v>
      </c>
      <c r="E227" s="347">
        <v>3715.626443056</v>
      </c>
      <c r="F227" s="347"/>
      <c r="G227" s="347">
        <v>3715.626443056</v>
      </c>
      <c r="H227" s="348">
        <v>41700</v>
      </c>
      <c r="I227" s="348">
        <v>45275</v>
      </c>
      <c r="J227" s="348">
        <v>53051</v>
      </c>
      <c r="K227" s="167">
        <v>31</v>
      </c>
      <c r="L227" s="167">
        <v>0</v>
      </c>
    </row>
    <row r="228" spans="1:12" s="64" customFormat="1" ht="17.100000000000001" customHeight="1" x14ac:dyDescent="0.25">
      <c r="A228" s="276">
        <v>250</v>
      </c>
      <c r="B228" s="276" t="s">
        <v>221</v>
      </c>
      <c r="C228" s="276" t="s">
        <v>337</v>
      </c>
      <c r="D228" s="347">
        <v>1197.4386330719999</v>
      </c>
      <c r="E228" s="347">
        <v>1197.4386330719999</v>
      </c>
      <c r="F228" s="347"/>
      <c r="G228" s="347">
        <v>1197.4386330719999</v>
      </c>
      <c r="H228" s="348">
        <v>40822</v>
      </c>
      <c r="I228" s="348">
        <v>40928</v>
      </c>
      <c r="J228" s="348">
        <v>46311</v>
      </c>
      <c r="K228" s="167">
        <v>14</v>
      </c>
      <c r="L228" s="167">
        <v>6</v>
      </c>
    </row>
    <row r="229" spans="1:12" s="64" customFormat="1" ht="17.100000000000001" customHeight="1" x14ac:dyDescent="0.25">
      <c r="A229" s="276">
        <v>251</v>
      </c>
      <c r="B229" s="276" t="s">
        <v>133</v>
      </c>
      <c r="C229" s="276" t="s">
        <v>338</v>
      </c>
      <c r="D229" s="347">
        <v>1249.65862032</v>
      </c>
      <c r="E229" s="347">
        <v>1249.65862032</v>
      </c>
      <c r="F229" s="347"/>
      <c r="G229" s="347">
        <v>1249.65862032</v>
      </c>
      <c r="H229" s="348">
        <v>41472</v>
      </c>
      <c r="I229" s="348">
        <v>42689</v>
      </c>
      <c r="J229" s="348">
        <v>49947</v>
      </c>
      <c r="K229" s="167">
        <v>22</v>
      </c>
      <c r="L229" s="167">
        <v>11</v>
      </c>
    </row>
    <row r="230" spans="1:12" s="64" customFormat="1" ht="17.100000000000001" customHeight="1" x14ac:dyDescent="0.25">
      <c r="A230" s="276">
        <v>252</v>
      </c>
      <c r="B230" s="276" t="s">
        <v>133</v>
      </c>
      <c r="C230" s="276" t="s">
        <v>339</v>
      </c>
      <c r="D230" s="347">
        <v>87.381273583999999</v>
      </c>
      <c r="E230" s="347">
        <v>87.381273583999999</v>
      </c>
      <c r="F230" s="347"/>
      <c r="G230" s="347">
        <v>87.381273583999999</v>
      </c>
      <c r="H230" s="348">
        <v>40689</v>
      </c>
      <c r="I230" s="348">
        <v>40689</v>
      </c>
      <c r="J230" s="348">
        <v>44022</v>
      </c>
      <c r="K230" s="167">
        <v>9</v>
      </c>
      <c r="L230" s="167">
        <v>0</v>
      </c>
    </row>
    <row r="231" spans="1:12" s="64" customFormat="1" ht="17.100000000000001" customHeight="1" x14ac:dyDescent="0.25">
      <c r="A231" s="276">
        <v>253</v>
      </c>
      <c r="B231" s="276" t="s">
        <v>133</v>
      </c>
      <c r="C231" s="276" t="s">
        <v>340</v>
      </c>
      <c r="D231" s="347">
        <v>9638.9466154080001</v>
      </c>
      <c r="E231" s="347">
        <v>9638.9466154080001</v>
      </c>
      <c r="F231" s="347"/>
      <c r="G231" s="347">
        <v>9638.9466154080001</v>
      </c>
      <c r="H231" s="348">
        <v>41320</v>
      </c>
      <c r="I231" s="348">
        <v>43234</v>
      </c>
      <c r="J231" s="348">
        <v>54128</v>
      </c>
      <c r="K231" s="167">
        <v>34</v>
      </c>
      <c r="L231" s="167">
        <v>8</v>
      </c>
    </row>
    <row r="232" spans="1:12" s="64" customFormat="1" ht="17.100000000000001" customHeight="1" x14ac:dyDescent="0.25">
      <c r="A232" s="276">
        <v>258</v>
      </c>
      <c r="B232" s="276" t="s">
        <v>198</v>
      </c>
      <c r="C232" s="276" t="s">
        <v>341</v>
      </c>
      <c r="D232" s="347">
        <v>1620.6556812159999</v>
      </c>
      <c r="E232" s="347">
        <v>1620.6556812159999</v>
      </c>
      <c r="F232" s="347"/>
      <c r="G232" s="347">
        <v>1620.6556812159999</v>
      </c>
      <c r="H232" s="348">
        <v>45237</v>
      </c>
      <c r="I232" s="348">
        <v>45289</v>
      </c>
      <c r="J232" s="348">
        <v>47879</v>
      </c>
      <c r="K232" s="167">
        <v>7</v>
      </c>
      <c r="L232" s="167">
        <v>0</v>
      </c>
    </row>
    <row r="233" spans="1:12" s="64" customFormat="1" ht="17.100000000000001" customHeight="1" x14ac:dyDescent="0.25">
      <c r="A233" s="344" t="s">
        <v>684</v>
      </c>
      <c r="B233" s="276"/>
      <c r="C233" s="276"/>
      <c r="D233" s="345">
        <f>SUM(D234:D236)</f>
        <v>35606.806262015998</v>
      </c>
      <c r="E233" s="345">
        <f>SUM(E234:E236)</f>
        <v>35606.806262015998</v>
      </c>
      <c r="F233" s="345"/>
      <c r="G233" s="345">
        <f>SUM(G234:G236)</f>
        <v>35606.806262015998</v>
      </c>
      <c r="H233" s="348"/>
      <c r="I233" s="348"/>
      <c r="J233" s="348"/>
      <c r="K233" s="167"/>
      <c r="L233" s="167"/>
    </row>
    <row r="234" spans="1:12" s="64" customFormat="1" ht="17.100000000000001" customHeight="1" x14ac:dyDescent="0.25">
      <c r="A234" s="276">
        <v>259</v>
      </c>
      <c r="B234" s="276" t="s">
        <v>133</v>
      </c>
      <c r="C234" s="276" t="s">
        <v>342</v>
      </c>
      <c r="D234" s="347">
        <v>20038.039532192</v>
      </c>
      <c r="E234" s="347">
        <v>20038.039532192</v>
      </c>
      <c r="F234" s="347"/>
      <c r="G234" s="347">
        <v>20038.039532192</v>
      </c>
      <c r="H234" s="348">
        <v>41674</v>
      </c>
      <c r="I234" s="348">
        <v>43291</v>
      </c>
      <c r="J234" s="348">
        <v>54128</v>
      </c>
      <c r="K234" s="167">
        <v>33</v>
      </c>
      <c r="L234" s="167">
        <v>11</v>
      </c>
    </row>
    <row r="235" spans="1:12" s="64" customFormat="1" ht="17.100000000000001" customHeight="1" x14ac:dyDescent="0.25">
      <c r="A235" s="276">
        <v>260</v>
      </c>
      <c r="B235" s="276" t="s">
        <v>133</v>
      </c>
      <c r="C235" s="276" t="s">
        <v>343</v>
      </c>
      <c r="D235" s="347">
        <v>5437.7069445599991</v>
      </c>
      <c r="E235" s="347">
        <v>5437.7069445599991</v>
      </c>
      <c r="F235" s="347"/>
      <c r="G235" s="347">
        <v>5437.7069445599991</v>
      </c>
      <c r="H235" s="348">
        <v>41506</v>
      </c>
      <c r="I235" s="348">
        <v>43067</v>
      </c>
      <c r="J235" s="348">
        <v>53885</v>
      </c>
      <c r="K235" s="167">
        <v>33</v>
      </c>
      <c r="L235" s="167">
        <v>9</v>
      </c>
    </row>
    <row r="236" spans="1:12" s="64" customFormat="1" ht="17.100000000000001" customHeight="1" x14ac:dyDescent="0.25">
      <c r="A236" s="276">
        <v>261</v>
      </c>
      <c r="B236" s="276" t="s">
        <v>185</v>
      </c>
      <c r="C236" s="276" t="s">
        <v>344</v>
      </c>
      <c r="D236" s="347">
        <v>10131.059785263998</v>
      </c>
      <c r="E236" s="347">
        <v>10131.059785263998</v>
      </c>
      <c r="F236" s="347"/>
      <c r="G236" s="347">
        <v>10131.059785263998</v>
      </c>
      <c r="H236" s="348">
        <v>42031</v>
      </c>
      <c r="I236" s="348">
        <v>44560</v>
      </c>
      <c r="J236" s="348">
        <v>54868</v>
      </c>
      <c r="K236" s="167">
        <v>35</v>
      </c>
      <c r="L236" s="167">
        <v>0</v>
      </c>
    </row>
    <row r="237" spans="1:12" s="64" customFormat="1" ht="17.100000000000001" customHeight="1" x14ac:dyDescent="0.25">
      <c r="A237" s="344" t="s">
        <v>685</v>
      </c>
      <c r="B237" s="276"/>
      <c r="C237" s="276"/>
      <c r="D237" s="345">
        <f>SUM(D238:D246)</f>
        <v>30743.660891855998</v>
      </c>
      <c r="E237" s="345">
        <f>SUM(E238:E246)</f>
        <v>30743.660891855998</v>
      </c>
      <c r="F237" s="345"/>
      <c r="G237" s="345">
        <f>SUM(G238:G246)</f>
        <v>30743.660891855998</v>
      </c>
      <c r="H237" s="348"/>
      <c r="I237" s="348"/>
      <c r="J237" s="348"/>
      <c r="K237" s="167"/>
      <c r="L237" s="167"/>
    </row>
    <row r="238" spans="1:12" s="64" customFormat="1" ht="17.100000000000001" customHeight="1" x14ac:dyDescent="0.25">
      <c r="A238" s="276">
        <v>262</v>
      </c>
      <c r="B238" s="276" t="s">
        <v>221</v>
      </c>
      <c r="C238" s="276" t="s">
        <v>345</v>
      </c>
      <c r="D238" s="347">
        <v>1317.7609964639998</v>
      </c>
      <c r="E238" s="347">
        <v>1317.7609964639998</v>
      </c>
      <c r="F238" s="347"/>
      <c r="G238" s="347">
        <v>1317.7609964639998</v>
      </c>
      <c r="H238" s="348">
        <v>41290</v>
      </c>
      <c r="I238" s="348">
        <v>41761</v>
      </c>
      <c r="J238" s="348">
        <v>46374</v>
      </c>
      <c r="K238" s="167">
        <v>13</v>
      </c>
      <c r="L238" s="167">
        <v>8</v>
      </c>
    </row>
    <row r="239" spans="1:12" s="64" customFormat="1" ht="17.100000000000001" customHeight="1" x14ac:dyDescent="0.25">
      <c r="A239" s="276">
        <v>264</v>
      </c>
      <c r="B239" s="276" t="s">
        <v>119</v>
      </c>
      <c r="C239" s="276" t="s">
        <v>346</v>
      </c>
      <c r="D239" s="347">
        <v>11051.216223519999</v>
      </c>
      <c r="E239" s="347">
        <v>11051.216223519999</v>
      </c>
      <c r="F239" s="347"/>
      <c r="G239" s="347">
        <v>11051.216223519999</v>
      </c>
      <c r="H239" s="348">
        <v>43001</v>
      </c>
      <c r="I239" s="348">
        <v>45275</v>
      </c>
      <c r="J239" s="348">
        <v>54041</v>
      </c>
      <c r="K239" s="167">
        <v>30</v>
      </c>
      <c r="L239" s="167">
        <v>2</v>
      </c>
    </row>
    <row r="240" spans="1:12" s="64" customFormat="1" ht="17.100000000000001" customHeight="1" x14ac:dyDescent="0.25">
      <c r="A240" s="276">
        <v>266</v>
      </c>
      <c r="B240" s="276" t="s">
        <v>221</v>
      </c>
      <c r="C240" s="276" t="s">
        <v>347</v>
      </c>
      <c r="D240" s="347">
        <v>4655.1582184799991</v>
      </c>
      <c r="E240" s="347">
        <v>4655.1582184799991</v>
      </c>
      <c r="F240" s="347"/>
      <c r="G240" s="347">
        <v>4655.1582184799991</v>
      </c>
      <c r="H240" s="348">
        <v>43495</v>
      </c>
      <c r="I240" s="348">
        <v>45275</v>
      </c>
      <c r="J240" s="348">
        <v>54128</v>
      </c>
      <c r="K240" s="167">
        <v>29</v>
      </c>
      <c r="L240" s="167">
        <v>0</v>
      </c>
    </row>
    <row r="241" spans="1:12" s="64" customFormat="1" ht="17.100000000000001" customHeight="1" x14ac:dyDescent="0.25">
      <c r="A241" s="276">
        <v>267</v>
      </c>
      <c r="B241" s="276" t="s">
        <v>221</v>
      </c>
      <c r="C241" s="276" t="s">
        <v>348</v>
      </c>
      <c r="D241" s="347">
        <v>1669.6518944159998</v>
      </c>
      <c r="E241" s="347">
        <v>1669.6518944159998</v>
      </c>
      <c r="F241" s="347"/>
      <c r="G241" s="347">
        <v>1669.6518944159998</v>
      </c>
      <c r="H241" s="348">
        <v>41912</v>
      </c>
      <c r="I241" s="348">
        <v>42062</v>
      </c>
      <c r="J241" s="348">
        <v>46366</v>
      </c>
      <c r="K241" s="167">
        <v>11</v>
      </c>
      <c r="L241" s="167">
        <v>10</v>
      </c>
    </row>
    <row r="242" spans="1:12" s="64" customFormat="1" ht="17.100000000000001" customHeight="1" x14ac:dyDescent="0.25">
      <c r="A242" s="276">
        <v>268</v>
      </c>
      <c r="B242" s="276" t="s">
        <v>121</v>
      </c>
      <c r="C242" s="276" t="s">
        <v>349</v>
      </c>
      <c r="D242" s="347">
        <v>171.291912</v>
      </c>
      <c r="E242" s="347">
        <v>171.291912</v>
      </c>
      <c r="F242" s="347"/>
      <c r="G242" s="347">
        <v>171.291912</v>
      </c>
      <c r="H242" s="348">
        <v>45138</v>
      </c>
      <c r="I242" s="348">
        <v>45275</v>
      </c>
      <c r="J242" s="348">
        <v>48729</v>
      </c>
      <c r="K242" s="167">
        <v>9</v>
      </c>
      <c r="L242" s="167">
        <v>9</v>
      </c>
    </row>
    <row r="243" spans="1:12" s="64" customFormat="1" ht="17.100000000000001" customHeight="1" x14ac:dyDescent="0.25">
      <c r="A243" s="276">
        <v>269</v>
      </c>
      <c r="B243" s="276" t="s">
        <v>129</v>
      </c>
      <c r="C243" s="276" t="s">
        <v>350</v>
      </c>
      <c r="D243" s="347">
        <v>122.44041814399999</v>
      </c>
      <c r="E243" s="347">
        <v>122.44041814399999</v>
      </c>
      <c r="F243" s="347"/>
      <c r="G243" s="347">
        <v>122.44041814399999</v>
      </c>
      <c r="H243" s="348">
        <v>42136</v>
      </c>
      <c r="I243" s="348">
        <v>42136</v>
      </c>
      <c r="J243" s="348">
        <v>46366</v>
      </c>
      <c r="K243" s="167">
        <v>11</v>
      </c>
      <c r="L243" s="167">
        <v>5</v>
      </c>
    </row>
    <row r="244" spans="1:12" s="64" customFormat="1" ht="17.100000000000001" customHeight="1" x14ac:dyDescent="0.25">
      <c r="A244" s="276">
        <v>273</v>
      </c>
      <c r="B244" s="276" t="s">
        <v>133</v>
      </c>
      <c r="C244" s="276" t="s">
        <v>351</v>
      </c>
      <c r="D244" s="347">
        <v>1926.4260248639998</v>
      </c>
      <c r="E244" s="347">
        <v>1926.4260248639998</v>
      </c>
      <c r="F244" s="347"/>
      <c r="G244" s="347">
        <v>1926.4260248639998</v>
      </c>
      <c r="H244" s="348">
        <v>42129</v>
      </c>
      <c r="I244" s="348">
        <v>44377</v>
      </c>
      <c r="J244" s="348">
        <v>54865</v>
      </c>
      <c r="K244" s="167">
        <v>34</v>
      </c>
      <c r="L244" s="167">
        <v>8</v>
      </c>
    </row>
    <row r="245" spans="1:12" s="64" customFormat="1" ht="17.100000000000001" customHeight="1" x14ac:dyDescent="0.25">
      <c r="A245" s="276">
        <v>274</v>
      </c>
      <c r="B245" s="276" t="s">
        <v>133</v>
      </c>
      <c r="C245" s="276" t="s">
        <v>352</v>
      </c>
      <c r="D245" s="347">
        <v>5619.2103538559995</v>
      </c>
      <c r="E245" s="347">
        <v>5619.2103538559995</v>
      </c>
      <c r="F245" s="347"/>
      <c r="G245" s="347">
        <v>5619.2103538559995</v>
      </c>
      <c r="H245" s="348">
        <v>41605</v>
      </c>
      <c r="I245" s="348">
        <v>45887</v>
      </c>
      <c r="J245" s="348">
        <v>54868</v>
      </c>
      <c r="K245" s="167">
        <v>36</v>
      </c>
      <c r="L245" s="167">
        <v>3</v>
      </c>
    </row>
    <row r="246" spans="1:12" s="64" customFormat="1" ht="17.100000000000001" customHeight="1" x14ac:dyDescent="0.25">
      <c r="A246" s="276">
        <v>275</v>
      </c>
      <c r="B246" s="276" t="s">
        <v>117</v>
      </c>
      <c r="C246" s="276" t="s">
        <v>353</v>
      </c>
      <c r="D246" s="347">
        <v>4210.504850112</v>
      </c>
      <c r="E246" s="347">
        <v>4210.504850112</v>
      </c>
      <c r="F246" s="347"/>
      <c r="G246" s="347">
        <v>4210.504850112</v>
      </c>
      <c r="H246" s="348">
        <v>42061</v>
      </c>
      <c r="I246" s="348">
        <v>42061</v>
      </c>
      <c r="J246" s="348">
        <v>46366</v>
      </c>
      <c r="K246" s="167">
        <v>11</v>
      </c>
      <c r="L246" s="167">
        <v>5</v>
      </c>
    </row>
    <row r="247" spans="1:12" s="64" customFormat="1" ht="17.100000000000001" customHeight="1" x14ac:dyDescent="0.25">
      <c r="A247" s="344" t="s">
        <v>686</v>
      </c>
      <c r="B247" s="276"/>
      <c r="C247" s="276"/>
      <c r="D247" s="345">
        <f>SUM(D248:D261)</f>
        <v>28223.395231679995</v>
      </c>
      <c r="E247" s="345">
        <f>SUM(E248:E261)</f>
        <v>28223.395231679995</v>
      </c>
      <c r="F247" s="345"/>
      <c r="G247" s="345">
        <f>SUM(G248:G261)</f>
        <v>28223.395231679995</v>
      </c>
      <c r="H247" s="348"/>
      <c r="I247" s="348"/>
      <c r="J247" s="348"/>
      <c r="K247" s="167"/>
      <c r="L247" s="167"/>
    </row>
    <row r="248" spans="1:12" s="64" customFormat="1" ht="17.100000000000001" customHeight="1" x14ac:dyDescent="0.25">
      <c r="A248" s="276">
        <v>278</v>
      </c>
      <c r="B248" s="276" t="s">
        <v>198</v>
      </c>
      <c r="C248" s="276" t="s">
        <v>354</v>
      </c>
      <c r="D248" s="347">
        <v>616.334265888</v>
      </c>
      <c r="E248" s="347">
        <v>616.334265888</v>
      </c>
      <c r="F248" s="347"/>
      <c r="G248" s="347">
        <v>616.334265888</v>
      </c>
      <c r="H248" s="348">
        <v>43063</v>
      </c>
      <c r="I248" s="348">
        <v>43665</v>
      </c>
      <c r="J248" s="348">
        <v>54128</v>
      </c>
      <c r="K248" s="167">
        <v>30</v>
      </c>
      <c r="L248" s="167">
        <v>2</v>
      </c>
    </row>
    <row r="249" spans="1:12" s="64" customFormat="1" ht="17.100000000000001" customHeight="1" x14ac:dyDescent="0.25">
      <c r="A249" s="276">
        <v>280</v>
      </c>
      <c r="B249" s="276" t="s">
        <v>221</v>
      </c>
      <c r="C249" s="276" t="s">
        <v>355</v>
      </c>
      <c r="D249" s="347">
        <v>1171.9393817120001</v>
      </c>
      <c r="E249" s="347">
        <v>1171.9393817120001</v>
      </c>
      <c r="F249" s="347"/>
      <c r="G249" s="347">
        <v>1171.9393817120001</v>
      </c>
      <c r="H249" s="348">
        <v>42129</v>
      </c>
      <c r="I249" s="348">
        <v>46157</v>
      </c>
      <c r="J249" s="348">
        <v>54583</v>
      </c>
      <c r="K249" s="167">
        <v>34</v>
      </c>
      <c r="L249" s="167">
        <v>0</v>
      </c>
    </row>
    <row r="250" spans="1:12" s="64" customFormat="1" ht="17.100000000000001" customHeight="1" x14ac:dyDescent="0.25">
      <c r="A250" s="276">
        <v>281</v>
      </c>
      <c r="B250" s="276" t="s">
        <v>129</v>
      </c>
      <c r="C250" s="276" t="s">
        <v>356</v>
      </c>
      <c r="D250" s="347">
        <v>1512.5923625119999</v>
      </c>
      <c r="E250" s="347">
        <v>1512.5923625119999</v>
      </c>
      <c r="F250" s="347"/>
      <c r="G250" s="347">
        <v>1512.5923625119999</v>
      </c>
      <c r="H250" s="348">
        <v>43073</v>
      </c>
      <c r="I250" s="348">
        <v>45275</v>
      </c>
      <c r="J250" s="348">
        <v>49003</v>
      </c>
      <c r="K250" s="167">
        <v>16</v>
      </c>
      <c r="L250" s="167">
        <v>0</v>
      </c>
    </row>
    <row r="251" spans="1:12" s="64" customFormat="1" ht="17.100000000000001" customHeight="1" x14ac:dyDescent="0.25">
      <c r="A251" s="276">
        <v>282</v>
      </c>
      <c r="B251" s="276" t="s">
        <v>221</v>
      </c>
      <c r="C251" s="276" t="s">
        <v>357</v>
      </c>
      <c r="D251" s="347">
        <v>4983.5951931039999</v>
      </c>
      <c r="E251" s="347">
        <v>4983.5951931039999</v>
      </c>
      <c r="F251" s="347"/>
      <c r="G251" s="347">
        <v>4983.5951931039999</v>
      </c>
      <c r="H251" s="348">
        <v>43329</v>
      </c>
      <c r="I251" s="348">
        <v>46248</v>
      </c>
      <c r="J251" s="348">
        <v>54322</v>
      </c>
      <c r="K251" s="167">
        <v>30</v>
      </c>
      <c r="L251" s="167">
        <v>0</v>
      </c>
    </row>
    <row r="252" spans="1:12" s="64" customFormat="1" ht="17.100000000000001" customHeight="1" x14ac:dyDescent="0.25">
      <c r="A252" s="276">
        <v>283</v>
      </c>
      <c r="B252" s="276" t="s">
        <v>129</v>
      </c>
      <c r="C252" s="276" t="s">
        <v>358</v>
      </c>
      <c r="D252" s="347">
        <v>2307.7636132319999</v>
      </c>
      <c r="E252" s="347">
        <v>2307.7636132319999</v>
      </c>
      <c r="F252" s="347"/>
      <c r="G252" s="347">
        <v>2307.7636132319999</v>
      </c>
      <c r="H252" s="348">
        <v>43535</v>
      </c>
      <c r="I252" s="348">
        <v>43535</v>
      </c>
      <c r="J252" s="348">
        <v>47087</v>
      </c>
      <c r="K252" s="167">
        <v>9</v>
      </c>
      <c r="L252" s="167">
        <v>4</v>
      </c>
    </row>
    <row r="253" spans="1:12" s="64" customFormat="1" ht="17.100000000000001" customHeight="1" x14ac:dyDescent="0.25">
      <c r="A253" s="276">
        <v>284</v>
      </c>
      <c r="B253" s="276" t="s">
        <v>117</v>
      </c>
      <c r="C253" s="276" t="s">
        <v>359</v>
      </c>
      <c r="D253" s="347">
        <v>1956.597558256</v>
      </c>
      <c r="E253" s="347">
        <v>1956.597558256</v>
      </c>
      <c r="F253" s="347"/>
      <c r="G253" s="347">
        <v>1956.597558256</v>
      </c>
      <c r="H253" s="348">
        <v>42916</v>
      </c>
      <c r="I253" s="348">
        <v>45782</v>
      </c>
      <c r="J253" s="348">
        <v>52071</v>
      </c>
      <c r="K253" s="167">
        <v>25</v>
      </c>
      <c r="L253" s="167">
        <v>0</v>
      </c>
    </row>
    <row r="254" spans="1:12" s="64" customFormat="1" ht="17.100000000000001" customHeight="1" x14ac:dyDescent="0.25">
      <c r="A254" s="276">
        <v>286</v>
      </c>
      <c r="B254" s="276" t="s">
        <v>121</v>
      </c>
      <c r="C254" s="276" t="s">
        <v>360</v>
      </c>
      <c r="D254" s="347">
        <v>2596.8467597600002</v>
      </c>
      <c r="E254" s="347">
        <v>2596.8467597600002</v>
      </c>
      <c r="F254" s="347"/>
      <c r="G254" s="347">
        <v>2596.8467597600002</v>
      </c>
      <c r="H254" s="348">
        <v>42625</v>
      </c>
      <c r="I254" s="348">
        <v>42625</v>
      </c>
      <c r="J254" s="348">
        <v>46139</v>
      </c>
      <c r="K254" s="167">
        <v>9</v>
      </c>
      <c r="L254" s="167">
        <v>6</v>
      </c>
    </row>
    <row r="255" spans="1:12" s="64" customFormat="1" ht="17.100000000000001" customHeight="1" x14ac:dyDescent="0.25">
      <c r="A255" s="276">
        <v>288</v>
      </c>
      <c r="B255" s="276" t="s">
        <v>221</v>
      </c>
      <c r="C255" s="276" t="s">
        <v>361</v>
      </c>
      <c r="D255" s="347">
        <v>1558.7832876</v>
      </c>
      <c r="E255" s="347">
        <v>1558.7832876</v>
      </c>
      <c r="F255" s="347"/>
      <c r="G255" s="347">
        <v>1558.7832876</v>
      </c>
      <c r="H255" s="348">
        <v>42601</v>
      </c>
      <c r="I255" s="348">
        <v>43962</v>
      </c>
      <c r="J255" s="348">
        <v>54332</v>
      </c>
      <c r="K255" s="167">
        <v>32</v>
      </c>
      <c r="L255" s="167">
        <v>1</v>
      </c>
    </row>
    <row r="256" spans="1:12" s="64" customFormat="1" ht="17.100000000000001" customHeight="1" x14ac:dyDescent="0.25">
      <c r="A256" s="276">
        <v>289</v>
      </c>
      <c r="B256" s="276" t="s">
        <v>148</v>
      </c>
      <c r="C256" s="276" t="s">
        <v>620</v>
      </c>
      <c r="D256" s="347">
        <v>1863.570437696</v>
      </c>
      <c r="E256" s="347">
        <v>1863.570437696</v>
      </c>
      <c r="F256" s="347"/>
      <c r="G256" s="347">
        <v>1863.570437696</v>
      </c>
      <c r="H256" s="348">
        <v>45859</v>
      </c>
      <c r="I256" s="348">
        <v>46283</v>
      </c>
      <c r="J256" s="348">
        <v>56907</v>
      </c>
      <c r="K256" s="167">
        <v>30</v>
      </c>
      <c r="L256" s="167">
        <v>2</v>
      </c>
    </row>
    <row r="257" spans="1:12" s="64" customFormat="1" ht="17.100000000000001" customHeight="1" x14ac:dyDescent="0.25">
      <c r="A257" s="276">
        <v>290</v>
      </c>
      <c r="B257" s="276" t="s">
        <v>129</v>
      </c>
      <c r="C257" s="276" t="s">
        <v>687</v>
      </c>
      <c r="D257" s="347">
        <v>640.12626603199988</v>
      </c>
      <c r="E257" s="347">
        <v>640.12626603199988</v>
      </c>
      <c r="F257" s="347"/>
      <c r="G257" s="347">
        <v>640.12626603199988</v>
      </c>
      <c r="H257" s="348">
        <v>45293</v>
      </c>
      <c r="I257" s="348">
        <v>46020</v>
      </c>
      <c r="J257" s="348">
        <v>48582</v>
      </c>
      <c r="K257" s="167">
        <v>8</v>
      </c>
      <c r="L257" s="167">
        <v>8</v>
      </c>
    </row>
    <row r="258" spans="1:12" s="64" customFormat="1" ht="17.100000000000001" customHeight="1" x14ac:dyDescent="0.25">
      <c r="A258" s="276">
        <v>292</v>
      </c>
      <c r="B258" s="276" t="s">
        <v>133</v>
      </c>
      <c r="C258" s="276" t="s">
        <v>362</v>
      </c>
      <c r="D258" s="347">
        <v>2703.4537515040001</v>
      </c>
      <c r="E258" s="347">
        <v>2703.4537515040001</v>
      </c>
      <c r="F258" s="347"/>
      <c r="G258" s="347">
        <v>2703.4537515040001</v>
      </c>
      <c r="H258" s="348">
        <v>42662</v>
      </c>
      <c r="I258" s="348">
        <v>42866</v>
      </c>
      <c r="J258" s="348">
        <v>49947</v>
      </c>
      <c r="K258" s="167">
        <v>19</v>
      </c>
      <c r="L258" s="167">
        <v>4</v>
      </c>
    </row>
    <row r="259" spans="1:12" s="64" customFormat="1" ht="17.100000000000001" customHeight="1" x14ac:dyDescent="0.25">
      <c r="A259" s="276">
        <v>293</v>
      </c>
      <c r="B259" s="276" t="s">
        <v>221</v>
      </c>
      <c r="C259" s="276" t="s">
        <v>363</v>
      </c>
      <c r="D259" s="347">
        <v>2804.7692085599997</v>
      </c>
      <c r="E259" s="347">
        <v>2804.7692085599997</v>
      </c>
      <c r="F259" s="347"/>
      <c r="G259" s="347">
        <v>2804.7692085599997</v>
      </c>
      <c r="H259" s="348">
        <v>42048</v>
      </c>
      <c r="I259" s="348">
        <v>42156</v>
      </c>
      <c r="J259" s="348">
        <v>46366</v>
      </c>
      <c r="K259" s="167">
        <v>11</v>
      </c>
      <c r="L259" s="167">
        <v>5</v>
      </c>
    </row>
    <row r="260" spans="1:12" s="64" customFormat="1" ht="17.100000000000001" customHeight="1" x14ac:dyDescent="0.25">
      <c r="A260" s="276">
        <v>294</v>
      </c>
      <c r="B260" s="276" t="s">
        <v>221</v>
      </c>
      <c r="C260" s="276" t="s">
        <v>364</v>
      </c>
      <c r="D260" s="347">
        <v>2895.4951771679998</v>
      </c>
      <c r="E260" s="347">
        <v>2895.4951771679998</v>
      </c>
      <c r="F260" s="347"/>
      <c r="G260" s="347">
        <v>2895.4951771679998</v>
      </c>
      <c r="H260" s="348">
        <v>41606</v>
      </c>
      <c r="I260" s="348">
        <v>42223</v>
      </c>
      <c r="J260" s="348">
        <v>46234</v>
      </c>
      <c r="K260" s="167">
        <v>12</v>
      </c>
      <c r="L260" s="167">
        <v>3</v>
      </c>
    </row>
    <row r="261" spans="1:12" s="64" customFormat="1" ht="17.100000000000001" customHeight="1" x14ac:dyDescent="0.25">
      <c r="A261" s="276">
        <v>295</v>
      </c>
      <c r="B261" s="276" t="s">
        <v>221</v>
      </c>
      <c r="C261" s="276" t="s">
        <v>365</v>
      </c>
      <c r="D261" s="347">
        <v>611.52796865599998</v>
      </c>
      <c r="E261" s="347">
        <v>611.52796865599998</v>
      </c>
      <c r="F261" s="347"/>
      <c r="G261" s="347">
        <v>611.52796865599998</v>
      </c>
      <c r="H261" s="348">
        <v>41842</v>
      </c>
      <c r="I261" s="348">
        <v>42027</v>
      </c>
      <c r="J261" s="348">
        <v>46234</v>
      </c>
      <c r="K261" s="167">
        <v>11</v>
      </c>
      <c r="L261" s="167">
        <v>9</v>
      </c>
    </row>
    <row r="262" spans="1:12" s="64" customFormat="1" ht="17.100000000000001" customHeight="1" x14ac:dyDescent="0.25">
      <c r="A262" s="344" t="s">
        <v>688</v>
      </c>
      <c r="B262" s="276"/>
      <c r="C262" s="276"/>
      <c r="D262" s="345">
        <f>SUM(D263:D275)</f>
        <v>66802.799541984001</v>
      </c>
      <c r="E262" s="345">
        <f>SUM(E263:E275)</f>
        <v>66802.799541984001</v>
      </c>
      <c r="F262" s="345"/>
      <c r="G262" s="345">
        <f>SUM(G263:G275)</f>
        <v>66802.799541984001</v>
      </c>
      <c r="H262" s="348"/>
      <c r="I262" s="348"/>
      <c r="J262" s="348"/>
      <c r="K262" s="167"/>
      <c r="L262" s="167"/>
    </row>
    <row r="263" spans="1:12" s="64" customFormat="1" ht="17.100000000000001" customHeight="1" x14ac:dyDescent="0.25">
      <c r="A263" s="276">
        <v>296</v>
      </c>
      <c r="B263" s="276" t="s">
        <v>689</v>
      </c>
      <c r="C263" s="276" t="s">
        <v>366</v>
      </c>
      <c r="D263" s="347">
        <v>6520.8528397760001</v>
      </c>
      <c r="E263" s="347">
        <v>6520.8528397760001</v>
      </c>
      <c r="F263" s="347"/>
      <c r="G263" s="347">
        <v>6520.8528397760001</v>
      </c>
      <c r="H263" s="348">
        <v>43551</v>
      </c>
      <c r="I263" s="348">
        <v>45275</v>
      </c>
      <c r="J263" s="348">
        <v>54543</v>
      </c>
      <c r="K263" s="167">
        <v>30</v>
      </c>
      <c r="L263" s="167">
        <v>0</v>
      </c>
    </row>
    <row r="264" spans="1:12" s="64" customFormat="1" ht="17.100000000000001" customHeight="1" x14ac:dyDescent="0.25">
      <c r="A264" s="276">
        <v>297</v>
      </c>
      <c r="B264" s="276" t="s">
        <v>690</v>
      </c>
      <c r="C264" s="276" t="s">
        <v>367</v>
      </c>
      <c r="D264" s="347">
        <v>3262.0790577759999</v>
      </c>
      <c r="E264" s="347">
        <v>3262.0790577759999</v>
      </c>
      <c r="F264" s="347"/>
      <c r="G264" s="347">
        <v>3262.0790577759999</v>
      </c>
      <c r="H264" s="348">
        <v>42946</v>
      </c>
      <c r="I264" s="348">
        <v>45275</v>
      </c>
      <c r="J264" s="348">
        <v>53929</v>
      </c>
      <c r="K264" s="167">
        <v>30</v>
      </c>
      <c r="L264" s="167">
        <v>0</v>
      </c>
    </row>
    <row r="265" spans="1:12" s="64" customFormat="1" ht="17.100000000000001" customHeight="1" x14ac:dyDescent="0.25">
      <c r="A265" s="276">
        <v>298</v>
      </c>
      <c r="B265" s="276" t="s">
        <v>689</v>
      </c>
      <c r="C265" s="276" t="s">
        <v>368</v>
      </c>
      <c r="D265" s="347">
        <v>13213.733138672</v>
      </c>
      <c r="E265" s="347">
        <v>13213.733138672</v>
      </c>
      <c r="F265" s="347"/>
      <c r="G265" s="347">
        <v>13213.733138672</v>
      </c>
      <c r="H265" s="348">
        <v>44774</v>
      </c>
      <c r="I265" s="348">
        <v>45275</v>
      </c>
      <c r="J265" s="348">
        <v>48487</v>
      </c>
      <c r="K265" s="167">
        <v>10</v>
      </c>
      <c r="L265" s="167">
        <v>0</v>
      </c>
    </row>
    <row r="266" spans="1:12" s="64" customFormat="1" ht="17.100000000000001" customHeight="1" x14ac:dyDescent="0.25">
      <c r="A266" s="276">
        <v>300</v>
      </c>
      <c r="B266" s="276" t="s">
        <v>691</v>
      </c>
      <c r="C266" s="276" t="s">
        <v>369</v>
      </c>
      <c r="D266" s="347">
        <v>2991.8614955679996</v>
      </c>
      <c r="E266" s="347">
        <v>2991.8614955679996</v>
      </c>
      <c r="F266" s="347"/>
      <c r="G266" s="347">
        <v>2991.8614955679996</v>
      </c>
      <c r="H266" s="348">
        <v>43601</v>
      </c>
      <c r="I266" s="348">
        <v>43636</v>
      </c>
      <c r="J266" s="348">
        <v>47087</v>
      </c>
      <c r="K266" s="167">
        <v>9</v>
      </c>
      <c r="L266" s="167">
        <v>4</v>
      </c>
    </row>
    <row r="267" spans="1:12" s="64" customFormat="1" ht="17.100000000000001" customHeight="1" x14ac:dyDescent="0.25">
      <c r="A267" s="276">
        <v>304</v>
      </c>
      <c r="B267" s="276" t="s">
        <v>690</v>
      </c>
      <c r="C267" s="276" t="s">
        <v>621</v>
      </c>
      <c r="D267" s="347">
        <v>4366.8268886879996</v>
      </c>
      <c r="E267" s="347">
        <v>4366.8268886879996</v>
      </c>
      <c r="F267" s="347"/>
      <c r="G267" s="347">
        <v>4366.8268886879996</v>
      </c>
      <c r="H267" s="348">
        <v>45367</v>
      </c>
      <c r="I267" s="348">
        <v>45642</v>
      </c>
      <c r="J267" s="348">
        <v>48684</v>
      </c>
      <c r="K267" s="167">
        <v>9</v>
      </c>
      <c r="L267" s="167">
        <v>0</v>
      </c>
    </row>
    <row r="268" spans="1:12" s="64" customFormat="1" ht="17.100000000000001" customHeight="1" x14ac:dyDescent="0.25">
      <c r="A268" s="276">
        <v>305</v>
      </c>
      <c r="B268" s="276" t="s">
        <v>692</v>
      </c>
      <c r="C268" s="276" t="s">
        <v>370</v>
      </c>
      <c r="D268" s="347">
        <v>232.402689552</v>
      </c>
      <c r="E268" s="347">
        <v>232.402689552</v>
      </c>
      <c r="F268" s="347"/>
      <c r="G268" s="347">
        <v>232.402689552</v>
      </c>
      <c r="H268" s="348">
        <v>41977</v>
      </c>
      <c r="I268" s="348">
        <v>42194</v>
      </c>
      <c r="J268" s="348">
        <v>46366</v>
      </c>
      <c r="K268" s="167">
        <v>11</v>
      </c>
      <c r="L268" s="167">
        <v>10</v>
      </c>
    </row>
    <row r="269" spans="1:12" s="64" customFormat="1" ht="17.100000000000001" customHeight="1" x14ac:dyDescent="0.25">
      <c r="A269" s="276">
        <v>306</v>
      </c>
      <c r="B269" s="276" t="s">
        <v>692</v>
      </c>
      <c r="C269" s="276" t="s">
        <v>371</v>
      </c>
      <c r="D269" s="347">
        <v>10671.370488944</v>
      </c>
      <c r="E269" s="347">
        <v>10671.370488944</v>
      </c>
      <c r="F269" s="347"/>
      <c r="G269" s="347">
        <v>10671.370488944</v>
      </c>
      <c r="H269" s="348">
        <v>42139</v>
      </c>
      <c r="I269" s="348">
        <v>42697</v>
      </c>
      <c r="J269" s="348">
        <v>49947</v>
      </c>
      <c r="K269" s="167">
        <v>21</v>
      </c>
      <c r="L269" s="167">
        <v>2</v>
      </c>
    </row>
    <row r="270" spans="1:12" s="64" customFormat="1" ht="17.100000000000001" customHeight="1" x14ac:dyDescent="0.25">
      <c r="A270" s="276">
        <v>307</v>
      </c>
      <c r="B270" s="276" t="s">
        <v>693</v>
      </c>
      <c r="C270" s="276" t="s">
        <v>372</v>
      </c>
      <c r="D270" s="347">
        <v>2545.8603269439996</v>
      </c>
      <c r="E270" s="347">
        <v>2545.8603269439996</v>
      </c>
      <c r="F270" s="347"/>
      <c r="G270" s="347">
        <v>2545.8603269439996</v>
      </c>
      <c r="H270" s="348">
        <v>42416</v>
      </c>
      <c r="I270" s="348">
        <v>43052</v>
      </c>
      <c r="J270" s="348">
        <v>53885</v>
      </c>
      <c r="K270" s="167">
        <v>31</v>
      </c>
      <c r="L270" s="167">
        <v>3</v>
      </c>
    </row>
    <row r="271" spans="1:12" s="64" customFormat="1" ht="17.100000000000001" customHeight="1" x14ac:dyDescent="0.25">
      <c r="A271" s="276">
        <v>308</v>
      </c>
      <c r="B271" s="276" t="s">
        <v>693</v>
      </c>
      <c r="C271" s="276" t="s">
        <v>373</v>
      </c>
      <c r="D271" s="347">
        <v>3692.5017703200001</v>
      </c>
      <c r="E271" s="347">
        <v>3692.5017703200001</v>
      </c>
      <c r="F271" s="347"/>
      <c r="G271" s="347">
        <v>3692.5017703200001</v>
      </c>
      <c r="H271" s="348">
        <v>42324</v>
      </c>
      <c r="I271" s="348">
        <v>42797</v>
      </c>
      <c r="J271" s="348">
        <v>46365</v>
      </c>
      <c r="K271" s="167">
        <v>10</v>
      </c>
      <c r="L271" s="167">
        <v>10</v>
      </c>
    </row>
    <row r="272" spans="1:12" s="64" customFormat="1" ht="17.100000000000001" customHeight="1" x14ac:dyDescent="0.25">
      <c r="A272" s="276">
        <v>309</v>
      </c>
      <c r="B272" s="276" t="s">
        <v>693</v>
      </c>
      <c r="C272" s="276" t="s">
        <v>374</v>
      </c>
      <c r="D272" s="347">
        <v>10327.071270383998</v>
      </c>
      <c r="E272" s="347">
        <v>10327.071270383998</v>
      </c>
      <c r="F272" s="347"/>
      <c r="G272" s="347">
        <v>10327.071270383998</v>
      </c>
      <c r="H272" s="348">
        <v>43251</v>
      </c>
      <c r="I272" s="348">
        <v>43529</v>
      </c>
      <c r="J272" s="348">
        <v>54128</v>
      </c>
      <c r="K272" s="167">
        <v>29</v>
      </c>
      <c r="L272" s="167">
        <v>8</v>
      </c>
    </row>
    <row r="273" spans="1:12" s="64" customFormat="1" ht="17.100000000000001" customHeight="1" x14ac:dyDescent="0.25">
      <c r="A273" s="276">
        <v>310</v>
      </c>
      <c r="B273" s="276" t="s">
        <v>693</v>
      </c>
      <c r="C273" s="276" t="s">
        <v>375</v>
      </c>
      <c r="D273" s="347">
        <v>1834.0450112159999</v>
      </c>
      <c r="E273" s="347">
        <v>1834.0450112159999</v>
      </c>
      <c r="F273" s="347"/>
      <c r="G273" s="347">
        <v>1834.0450112159999</v>
      </c>
      <c r="H273" s="348">
        <v>42890</v>
      </c>
      <c r="I273" s="348">
        <v>45813</v>
      </c>
      <c r="J273" s="348">
        <v>54633</v>
      </c>
      <c r="K273" s="167">
        <v>31</v>
      </c>
      <c r="L273" s="167">
        <v>9</v>
      </c>
    </row>
    <row r="274" spans="1:12" s="64" customFormat="1" ht="17.100000000000001" customHeight="1" x14ac:dyDescent="0.25">
      <c r="A274" s="276">
        <v>311</v>
      </c>
      <c r="B274" s="276" t="s">
        <v>694</v>
      </c>
      <c r="C274" s="276" t="s">
        <v>376</v>
      </c>
      <c r="D274" s="347">
        <v>4324.3029609119994</v>
      </c>
      <c r="E274" s="347">
        <v>4324.3029609119994</v>
      </c>
      <c r="F274" s="347"/>
      <c r="G274" s="347">
        <v>4324.3029609119994</v>
      </c>
      <c r="H274" s="348">
        <v>43441</v>
      </c>
      <c r="I274" s="348">
        <v>44910</v>
      </c>
      <c r="J274" s="348">
        <v>54128</v>
      </c>
      <c r="K274" s="167">
        <v>29</v>
      </c>
      <c r="L274" s="167">
        <v>3</v>
      </c>
    </row>
    <row r="275" spans="1:12" s="64" customFormat="1" ht="17.100000000000001" customHeight="1" x14ac:dyDescent="0.25">
      <c r="A275" s="276">
        <v>312</v>
      </c>
      <c r="B275" s="276" t="s">
        <v>694</v>
      </c>
      <c r="C275" s="276" t="s">
        <v>377</v>
      </c>
      <c r="D275" s="347">
        <v>2819.8916032319994</v>
      </c>
      <c r="E275" s="347">
        <v>2819.8916032319994</v>
      </c>
      <c r="F275" s="347"/>
      <c r="G275" s="347">
        <v>2819.8916032319994</v>
      </c>
      <c r="H275" s="348">
        <v>42901</v>
      </c>
      <c r="I275" s="348">
        <v>43632</v>
      </c>
      <c r="J275" s="348">
        <v>54128</v>
      </c>
      <c r="K275" s="167">
        <v>30</v>
      </c>
      <c r="L275" s="167">
        <v>5</v>
      </c>
    </row>
    <row r="276" spans="1:12" s="64" customFormat="1" ht="17.100000000000001" customHeight="1" x14ac:dyDescent="0.25">
      <c r="A276" s="344" t="s">
        <v>695</v>
      </c>
      <c r="B276" s="276"/>
      <c r="C276" s="276"/>
      <c r="D276" s="345">
        <f>SUM(D277:D285)</f>
        <v>47673.749482127998</v>
      </c>
      <c r="E276" s="345">
        <f>SUM(E277:E285)</f>
        <v>47673.749482127998</v>
      </c>
      <c r="F276" s="345"/>
      <c r="G276" s="345">
        <f>SUM(G277:G285)</f>
        <v>47673.749482127998</v>
      </c>
      <c r="H276" s="348"/>
      <c r="I276" s="348"/>
      <c r="J276" s="348"/>
      <c r="K276" s="167"/>
      <c r="L276" s="167"/>
    </row>
    <row r="277" spans="1:12" s="64" customFormat="1" ht="17.100000000000001" customHeight="1" x14ac:dyDescent="0.25">
      <c r="A277" s="276">
        <v>313</v>
      </c>
      <c r="B277" s="276" t="s">
        <v>119</v>
      </c>
      <c r="C277" s="276" t="s">
        <v>378</v>
      </c>
      <c r="D277" s="347">
        <v>6862.8157892799991</v>
      </c>
      <c r="E277" s="347">
        <v>6862.8157892799991</v>
      </c>
      <c r="F277" s="347"/>
      <c r="G277" s="347">
        <v>6862.8157892799991</v>
      </c>
      <c r="H277" s="348">
        <v>43692</v>
      </c>
      <c r="I277" s="348">
        <v>45275</v>
      </c>
      <c r="J277" s="348">
        <v>55043</v>
      </c>
      <c r="K277" s="167">
        <v>31</v>
      </c>
      <c r="L277" s="167">
        <v>0</v>
      </c>
    </row>
    <row r="278" spans="1:12" s="64" customFormat="1" ht="17.100000000000001" customHeight="1" x14ac:dyDescent="0.25">
      <c r="A278" s="276">
        <v>314</v>
      </c>
      <c r="B278" s="276" t="s">
        <v>129</v>
      </c>
      <c r="C278" s="276" t="s">
        <v>379</v>
      </c>
      <c r="D278" s="347">
        <v>3165.9356996959996</v>
      </c>
      <c r="E278" s="347">
        <v>3165.9356996959996</v>
      </c>
      <c r="F278" s="347"/>
      <c r="G278" s="347">
        <v>3165.9356996959996</v>
      </c>
      <c r="H278" s="348">
        <v>42963</v>
      </c>
      <c r="I278" s="348">
        <v>43151</v>
      </c>
      <c r="J278" s="348">
        <v>54128</v>
      </c>
      <c r="K278" s="167">
        <v>30</v>
      </c>
      <c r="L278" s="167">
        <v>2</v>
      </c>
    </row>
    <row r="279" spans="1:12" s="64" customFormat="1" ht="17.100000000000001" customHeight="1" x14ac:dyDescent="0.25">
      <c r="A279" s="276">
        <v>316</v>
      </c>
      <c r="B279" s="276" t="s">
        <v>133</v>
      </c>
      <c r="C279" s="276" t="s">
        <v>380</v>
      </c>
      <c r="D279" s="347">
        <v>418.07897366399999</v>
      </c>
      <c r="E279" s="347">
        <v>418.07897366399999</v>
      </c>
      <c r="F279" s="347"/>
      <c r="G279" s="347">
        <v>418.07897366399999</v>
      </c>
      <c r="H279" s="348">
        <v>42643</v>
      </c>
      <c r="I279" s="348">
        <v>42909</v>
      </c>
      <c r="J279" s="348">
        <v>49947</v>
      </c>
      <c r="K279" s="167">
        <v>19</v>
      </c>
      <c r="L279" s="167">
        <v>11</v>
      </c>
    </row>
    <row r="280" spans="1:12" s="64" customFormat="1" ht="17.100000000000001" customHeight="1" x14ac:dyDescent="0.25">
      <c r="A280" s="276">
        <v>317</v>
      </c>
      <c r="B280" s="276" t="s">
        <v>221</v>
      </c>
      <c r="C280" s="276" t="s">
        <v>381</v>
      </c>
      <c r="D280" s="347">
        <v>2398.7903221920001</v>
      </c>
      <c r="E280" s="347">
        <v>2398.7903221920001</v>
      </c>
      <c r="F280" s="347"/>
      <c r="G280" s="347">
        <v>2398.7903221920001</v>
      </c>
      <c r="H280" s="348">
        <v>42619</v>
      </c>
      <c r="I280" s="348">
        <v>42891</v>
      </c>
      <c r="J280" s="348">
        <v>49947</v>
      </c>
      <c r="K280" s="167">
        <v>19</v>
      </c>
      <c r="L280" s="167">
        <v>11</v>
      </c>
    </row>
    <row r="281" spans="1:12" s="64" customFormat="1" ht="17.100000000000001" customHeight="1" x14ac:dyDescent="0.25">
      <c r="A281" s="276">
        <v>318</v>
      </c>
      <c r="B281" s="276" t="s">
        <v>696</v>
      </c>
      <c r="C281" s="276" t="s">
        <v>382</v>
      </c>
      <c r="D281" s="347">
        <v>996.30621375999988</v>
      </c>
      <c r="E281" s="347">
        <v>996.30621375999988</v>
      </c>
      <c r="F281" s="347"/>
      <c r="G281" s="347">
        <v>996.30621375999988</v>
      </c>
      <c r="H281" s="348">
        <v>42485</v>
      </c>
      <c r="I281" s="348">
        <v>42545</v>
      </c>
      <c r="J281" s="348">
        <v>46139</v>
      </c>
      <c r="K281" s="167">
        <v>9</v>
      </c>
      <c r="L281" s="167">
        <v>6</v>
      </c>
    </row>
    <row r="282" spans="1:12" s="64" customFormat="1" ht="17.100000000000001" customHeight="1" x14ac:dyDescent="0.25">
      <c r="A282" s="276">
        <v>319</v>
      </c>
      <c r="B282" s="276" t="s">
        <v>243</v>
      </c>
      <c r="C282" s="276" t="s">
        <v>383</v>
      </c>
      <c r="D282" s="347">
        <v>2844.6795667840001</v>
      </c>
      <c r="E282" s="347">
        <v>2844.6795667840001</v>
      </c>
      <c r="F282" s="347"/>
      <c r="G282" s="347">
        <v>2844.6795667840001</v>
      </c>
      <c r="H282" s="348">
        <v>42853</v>
      </c>
      <c r="I282" s="348">
        <v>42870</v>
      </c>
      <c r="J282" s="348">
        <v>46365</v>
      </c>
      <c r="K282" s="167">
        <v>9</v>
      </c>
      <c r="L282" s="167">
        <v>6</v>
      </c>
    </row>
    <row r="283" spans="1:12" s="64" customFormat="1" ht="17.100000000000001" customHeight="1" x14ac:dyDescent="0.25">
      <c r="A283" s="276">
        <v>320</v>
      </c>
      <c r="B283" s="276" t="s">
        <v>129</v>
      </c>
      <c r="C283" s="276" t="s">
        <v>384</v>
      </c>
      <c r="D283" s="347">
        <v>9971.6243601919996</v>
      </c>
      <c r="E283" s="347">
        <v>9971.6243601919996</v>
      </c>
      <c r="F283" s="347"/>
      <c r="G283" s="347">
        <v>9971.6243601919996</v>
      </c>
      <c r="H283" s="348">
        <v>42584</v>
      </c>
      <c r="I283" s="348">
        <v>42919</v>
      </c>
      <c r="J283" s="348">
        <v>49947</v>
      </c>
      <c r="K283" s="167">
        <v>19</v>
      </c>
      <c r="L283" s="167">
        <v>11</v>
      </c>
    </row>
    <row r="284" spans="1:12" s="64" customFormat="1" ht="17.100000000000001" customHeight="1" x14ac:dyDescent="0.25">
      <c r="A284" s="276">
        <v>321</v>
      </c>
      <c r="B284" s="276" t="s">
        <v>221</v>
      </c>
      <c r="C284" s="276" t="s">
        <v>385</v>
      </c>
      <c r="D284" s="347">
        <v>483.41471270399995</v>
      </c>
      <c r="E284" s="347">
        <v>483.41471270399995</v>
      </c>
      <c r="F284" s="347"/>
      <c r="G284" s="347">
        <v>483.41471270399995</v>
      </c>
      <c r="H284" s="348">
        <v>42658</v>
      </c>
      <c r="I284" s="348">
        <v>46279</v>
      </c>
      <c r="J284" s="348">
        <v>55120</v>
      </c>
      <c r="K284" s="167">
        <v>34</v>
      </c>
      <c r="L284" s="167">
        <v>0</v>
      </c>
    </row>
    <row r="285" spans="1:12" s="64" customFormat="1" ht="17.100000000000001" customHeight="1" x14ac:dyDescent="0.25">
      <c r="A285" s="276">
        <v>322</v>
      </c>
      <c r="B285" s="276" t="s">
        <v>243</v>
      </c>
      <c r="C285" s="276" t="s">
        <v>386</v>
      </c>
      <c r="D285" s="347">
        <v>20532.103843855999</v>
      </c>
      <c r="E285" s="347">
        <v>20532.103843855999</v>
      </c>
      <c r="F285" s="347"/>
      <c r="G285" s="347">
        <v>20532.103843855999</v>
      </c>
      <c r="H285" s="348">
        <v>42392</v>
      </c>
      <c r="I285" s="348">
        <v>43287</v>
      </c>
      <c r="J285" s="348">
        <v>54128</v>
      </c>
      <c r="K285" s="167">
        <v>31</v>
      </c>
      <c r="L285" s="167">
        <v>11</v>
      </c>
    </row>
    <row r="286" spans="1:12" s="68" customFormat="1" ht="17.100000000000001" customHeight="1" x14ac:dyDescent="0.25">
      <c r="A286" s="344" t="s">
        <v>697</v>
      </c>
      <c r="B286" s="276"/>
      <c r="C286" s="276"/>
      <c r="D286" s="345">
        <f>SUM(D287:D295)</f>
        <v>42376.172586527988</v>
      </c>
      <c r="E286" s="345">
        <f>SUM(E287:E295)</f>
        <v>42376.172586527988</v>
      </c>
      <c r="F286" s="345"/>
      <c r="G286" s="345">
        <f>SUM(G287:G295)</f>
        <v>42376.172586527988</v>
      </c>
      <c r="H286" s="348"/>
      <c r="I286" s="348"/>
      <c r="J286" s="348"/>
      <c r="K286" s="167"/>
      <c r="L286" s="167"/>
    </row>
    <row r="287" spans="1:12" s="64" customFormat="1" ht="17.100000000000001" customHeight="1" x14ac:dyDescent="0.25">
      <c r="A287" s="276">
        <v>327</v>
      </c>
      <c r="B287" s="276" t="s">
        <v>117</v>
      </c>
      <c r="C287" s="276" t="s">
        <v>387</v>
      </c>
      <c r="D287" s="347">
        <v>703.58685073599997</v>
      </c>
      <c r="E287" s="347">
        <v>703.58685073599997</v>
      </c>
      <c r="F287" s="347"/>
      <c r="G287" s="347">
        <v>703.58685073599997</v>
      </c>
      <c r="H287" s="348">
        <v>43747</v>
      </c>
      <c r="I287" s="348">
        <v>44561</v>
      </c>
      <c r="J287" s="348">
        <v>54868</v>
      </c>
      <c r="K287" s="167">
        <v>30</v>
      </c>
      <c r="L287" s="167">
        <v>2</v>
      </c>
    </row>
    <row r="288" spans="1:12" s="64" customFormat="1" ht="17.100000000000001" customHeight="1" x14ac:dyDescent="0.25">
      <c r="A288" s="276">
        <v>328</v>
      </c>
      <c r="B288" s="276" t="s">
        <v>129</v>
      </c>
      <c r="C288" s="276" t="s">
        <v>388</v>
      </c>
      <c r="D288" s="347">
        <v>215.08719161599998</v>
      </c>
      <c r="E288" s="347">
        <v>215.08719161599998</v>
      </c>
      <c r="F288" s="347"/>
      <c r="G288" s="347">
        <v>215.08719161599998</v>
      </c>
      <c r="H288" s="348">
        <v>43208</v>
      </c>
      <c r="I288" s="348">
        <v>43208</v>
      </c>
      <c r="J288" s="348">
        <v>54128</v>
      </c>
      <c r="K288" s="167">
        <v>29</v>
      </c>
      <c r="L288" s="167">
        <v>8</v>
      </c>
    </row>
    <row r="289" spans="1:12" s="64" customFormat="1" ht="17.100000000000001" customHeight="1" x14ac:dyDescent="0.25">
      <c r="A289" s="276">
        <v>329</v>
      </c>
      <c r="B289" s="276" t="s">
        <v>117</v>
      </c>
      <c r="C289" s="276" t="s">
        <v>389</v>
      </c>
      <c r="D289" s="347">
        <v>631.22396919999994</v>
      </c>
      <c r="E289" s="347">
        <v>631.22396919999994</v>
      </c>
      <c r="F289" s="347"/>
      <c r="G289" s="347">
        <v>631.22396919999994</v>
      </c>
      <c r="H289" s="348">
        <v>44928</v>
      </c>
      <c r="I289" s="348">
        <v>46020</v>
      </c>
      <c r="J289" s="348">
        <v>49094</v>
      </c>
      <c r="K289" s="167">
        <v>10</v>
      </c>
      <c r="L289" s="167">
        <v>0</v>
      </c>
    </row>
    <row r="290" spans="1:12" s="64" customFormat="1" ht="17.100000000000001" customHeight="1" x14ac:dyDescent="0.25">
      <c r="A290" s="276">
        <v>330</v>
      </c>
      <c r="B290" s="276" t="s">
        <v>148</v>
      </c>
      <c r="C290" s="276" t="s">
        <v>390</v>
      </c>
      <c r="D290" s="347">
        <v>7682.0984231199991</v>
      </c>
      <c r="E290" s="347">
        <v>7682.0984231199991</v>
      </c>
      <c r="F290" s="347"/>
      <c r="G290" s="347">
        <v>7682.0984231199991</v>
      </c>
      <c r="H290" s="348">
        <v>44928</v>
      </c>
      <c r="I290" s="348">
        <v>46262</v>
      </c>
      <c r="J290" s="348">
        <v>55061</v>
      </c>
      <c r="K290" s="167">
        <v>25</v>
      </c>
      <c r="L290" s="167">
        <v>11</v>
      </c>
    </row>
    <row r="291" spans="1:12" s="64" customFormat="1" ht="17.100000000000001" customHeight="1" x14ac:dyDescent="0.25">
      <c r="A291" s="276">
        <v>331</v>
      </c>
      <c r="B291" s="276" t="s">
        <v>129</v>
      </c>
      <c r="C291" s="276" t="s">
        <v>698</v>
      </c>
      <c r="D291" s="347">
        <v>352.96418044799998</v>
      </c>
      <c r="E291" s="347">
        <v>352.96418044799998</v>
      </c>
      <c r="F291" s="347"/>
      <c r="G291" s="347">
        <v>352.96418044799998</v>
      </c>
      <c r="H291" s="348">
        <v>45933</v>
      </c>
      <c r="I291" s="348">
        <v>46385</v>
      </c>
      <c r="J291" s="348">
        <v>49067</v>
      </c>
      <c r="K291" s="167">
        <v>8</v>
      </c>
      <c r="L291" s="167">
        <v>6</v>
      </c>
    </row>
    <row r="292" spans="1:12" s="64" customFormat="1" ht="17.100000000000001" customHeight="1" x14ac:dyDescent="0.25">
      <c r="A292" s="276">
        <v>336</v>
      </c>
      <c r="B292" s="276" t="s">
        <v>221</v>
      </c>
      <c r="C292" s="276" t="s">
        <v>391</v>
      </c>
      <c r="D292" s="347">
        <v>9895.6655520799995</v>
      </c>
      <c r="E292" s="347">
        <v>9895.6655520799995</v>
      </c>
      <c r="F292" s="347"/>
      <c r="G292" s="347">
        <v>9895.6655520799995</v>
      </c>
      <c r="H292" s="348">
        <v>43069</v>
      </c>
      <c r="I292" s="348">
        <v>43845</v>
      </c>
      <c r="J292" s="348">
        <v>54633</v>
      </c>
      <c r="K292" s="167">
        <v>31</v>
      </c>
      <c r="L292" s="167">
        <v>7</v>
      </c>
    </row>
    <row r="293" spans="1:12" s="64" customFormat="1" ht="17.100000000000001" customHeight="1" x14ac:dyDescent="0.25">
      <c r="A293" s="276">
        <v>337</v>
      </c>
      <c r="B293" s="276" t="s">
        <v>221</v>
      </c>
      <c r="C293" s="276" t="s">
        <v>392</v>
      </c>
      <c r="D293" s="347">
        <v>9359.0678035359979</v>
      </c>
      <c r="E293" s="347">
        <v>9359.0678035359979</v>
      </c>
      <c r="F293" s="347"/>
      <c r="G293" s="347">
        <v>9359.0678035359979</v>
      </c>
      <c r="H293" s="348">
        <v>43322</v>
      </c>
      <c r="I293" s="348">
        <v>45275</v>
      </c>
      <c r="J293" s="348">
        <v>54493</v>
      </c>
      <c r="K293" s="167">
        <v>30</v>
      </c>
      <c r="L293" s="167">
        <v>6</v>
      </c>
    </row>
    <row r="294" spans="1:12" s="64" customFormat="1" ht="17.100000000000001" customHeight="1" x14ac:dyDescent="0.25">
      <c r="A294" s="276">
        <v>338</v>
      </c>
      <c r="B294" s="276" t="s">
        <v>221</v>
      </c>
      <c r="C294" s="276" t="s">
        <v>393</v>
      </c>
      <c r="D294" s="347">
        <v>1967.7963122399999</v>
      </c>
      <c r="E294" s="347">
        <v>1967.7963122399999</v>
      </c>
      <c r="F294" s="347"/>
      <c r="G294" s="347">
        <v>1967.7963122399999</v>
      </c>
      <c r="H294" s="348">
        <v>43416</v>
      </c>
      <c r="I294" s="348">
        <v>46276</v>
      </c>
      <c r="J294" s="348">
        <v>54766</v>
      </c>
      <c r="K294" s="167">
        <v>31</v>
      </c>
      <c r="L294" s="167">
        <v>0</v>
      </c>
    </row>
    <row r="295" spans="1:12" s="64" customFormat="1" ht="17.100000000000001" customHeight="1" x14ac:dyDescent="0.25">
      <c r="A295" s="276">
        <v>339</v>
      </c>
      <c r="B295" s="276" t="s">
        <v>221</v>
      </c>
      <c r="C295" s="276" t="s">
        <v>394</v>
      </c>
      <c r="D295" s="347">
        <v>11568.682303551999</v>
      </c>
      <c r="E295" s="347">
        <v>11568.682303551999</v>
      </c>
      <c r="F295" s="347"/>
      <c r="G295" s="347">
        <v>11568.682303551999</v>
      </c>
      <c r="H295" s="348">
        <v>42636</v>
      </c>
      <c r="I295" s="348">
        <v>43191</v>
      </c>
      <c r="J295" s="348">
        <v>54128</v>
      </c>
      <c r="K295" s="167">
        <v>31</v>
      </c>
      <c r="L295" s="167">
        <v>4</v>
      </c>
    </row>
    <row r="296" spans="1:12" s="64" customFormat="1" ht="17.100000000000001" customHeight="1" x14ac:dyDescent="0.25">
      <c r="A296" s="344" t="s">
        <v>699</v>
      </c>
      <c r="B296" s="276"/>
      <c r="C296" s="276"/>
      <c r="D296" s="345">
        <f>SUM(D297:D299)</f>
        <v>5443.8976785599998</v>
      </c>
      <c r="E296" s="345">
        <f>SUM(E297:E299)</f>
        <v>5443.8976785599998</v>
      </c>
      <c r="F296" s="345"/>
      <c r="G296" s="345">
        <f>SUM(G297:G299)</f>
        <v>5443.8976785599998</v>
      </c>
      <c r="H296" s="348"/>
      <c r="I296" s="348"/>
      <c r="J296" s="348"/>
      <c r="K296" s="167"/>
      <c r="L296" s="167"/>
    </row>
    <row r="297" spans="1:12" s="64" customFormat="1" ht="17.100000000000001" customHeight="1" x14ac:dyDescent="0.25">
      <c r="A297" s="276">
        <v>348</v>
      </c>
      <c r="B297" s="276" t="s">
        <v>133</v>
      </c>
      <c r="C297" s="276" t="s">
        <v>395</v>
      </c>
      <c r="D297" s="347">
        <v>944.31190128000003</v>
      </c>
      <c r="E297" s="347">
        <v>944.31190128000003</v>
      </c>
      <c r="F297" s="347"/>
      <c r="G297" s="347">
        <v>944.31190128000003</v>
      </c>
      <c r="H297" s="348">
        <v>44009</v>
      </c>
      <c r="I297" s="348">
        <v>44009</v>
      </c>
      <c r="J297" s="348">
        <v>54868</v>
      </c>
      <c r="K297" s="167">
        <v>28</v>
      </c>
      <c r="L297" s="167">
        <v>8</v>
      </c>
    </row>
    <row r="298" spans="1:12" s="64" customFormat="1" ht="17.100000000000001" customHeight="1" x14ac:dyDescent="0.25">
      <c r="A298" s="276">
        <v>349</v>
      </c>
      <c r="B298" s="276" t="s">
        <v>221</v>
      </c>
      <c r="C298" s="276" t="s">
        <v>396</v>
      </c>
      <c r="D298" s="347">
        <v>1116.2506884319998</v>
      </c>
      <c r="E298" s="347">
        <v>1116.2506884319998</v>
      </c>
      <c r="F298" s="347"/>
      <c r="G298" s="347">
        <v>1116.2506884319998</v>
      </c>
      <c r="H298" s="348">
        <v>43425</v>
      </c>
      <c r="I298" s="348">
        <v>46234</v>
      </c>
      <c r="J298" s="348">
        <v>54882</v>
      </c>
      <c r="K298" s="167">
        <v>31</v>
      </c>
      <c r="L298" s="167">
        <v>3</v>
      </c>
    </row>
    <row r="299" spans="1:12" s="64" customFormat="1" ht="17.100000000000001" customHeight="1" x14ac:dyDescent="0.25">
      <c r="A299" s="276">
        <v>350</v>
      </c>
      <c r="B299" s="276" t="s">
        <v>221</v>
      </c>
      <c r="C299" s="276" t="s">
        <v>397</v>
      </c>
      <c r="D299" s="347">
        <v>3383.3350888479999</v>
      </c>
      <c r="E299" s="347">
        <v>3383.3350888479999</v>
      </c>
      <c r="F299" s="347"/>
      <c r="G299" s="347">
        <v>3383.3350888479999</v>
      </c>
      <c r="H299" s="348">
        <v>43261</v>
      </c>
      <c r="I299" s="348">
        <v>44372</v>
      </c>
      <c r="J299" s="348">
        <v>54868</v>
      </c>
      <c r="K299" s="167">
        <v>31</v>
      </c>
      <c r="L299" s="167">
        <v>5</v>
      </c>
    </row>
    <row r="300" spans="1:12" s="64" customFormat="1" ht="17.100000000000001" customHeight="1" x14ac:dyDescent="0.25">
      <c r="A300" s="344" t="s">
        <v>700</v>
      </c>
      <c r="B300" s="276"/>
      <c r="C300" s="276"/>
      <c r="D300" s="345">
        <f>SUM(D301:D304)</f>
        <v>33649.670611392001</v>
      </c>
      <c r="E300" s="345">
        <f t="shared" ref="E300:G300" si="0">SUM(E301:E304)</f>
        <v>33649.670611392001</v>
      </c>
      <c r="F300" s="345"/>
      <c r="G300" s="345">
        <f t="shared" si="0"/>
        <v>33649.670611392001</v>
      </c>
      <c r="H300" s="348"/>
      <c r="I300" s="348"/>
      <c r="J300" s="348"/>
      <c r="K300" s="167"/>
      <c r="L300" s="167"/>
    </row>
    <row r="301" spans="1:12" s="64" customFormat="1" ht="17.100000000000001" customHeight="1" x14ac:dyDescent="0.25">
      <c r="A301" s="276">
        <v>352</v>
      </c>
      <c r="B301" s="276" t="s">
        <v>221</v>
      </c>
      <c r="C301" s="276" t="s">
        <v>398</v>
      </c>
      <c r="D301" s="347">
        <v>13720.946526672</v>
      </c>
      <c r="E301" s="347">
        <v>13720.946526672</v>
      </c>
      <c r="F301" s="347"/>
      <c r="G301" s="347">
        <v>13720.946526672</v>
      </c>
      <c r="H301" s="348">
        <v>45079</v>
      </c>
      <c r="I301" s="348">
        <v>45413</v>
      </c>
      <c r="J301" s="348">
        <v>56037</v>
      </c>
      <c r="K301" s="167">
        <v>30</v>
      </c>
      <c r="L301" s="167">
        <v>0</v>
      </c>
    </row>
    <row r="302" spans="1:12" s="64" customFormat="1" ht="17.100000000000001" customHeight="1" x14ac:dyDescent="0.25">
      <c r="A302" s="276">
        <v>353</v>
      </c>
      <c r="B302" s="276" t="s">
        <v>129</v>
      </c>
      <c r="C302" s="276" t="s">
        <v>399</v>
      </c>
      <c r="D302" s="347">
        <v>988.50239769599989</v>
      </c>
      <c r="E302" s="347">
        <v>988.50239769599989</v>
      </c>
      <c r="F302" s="347"/>
      <c r="G302" s="347">
        <v>988.50239769599989</v>
      </c>
      <c r="H302" s="348">
        <v>45233</v>
      </c>
      <c r="I302" s="348">
        <v>45232</v>
      </c>
      <c r="J302" s="348">
        <v>56189</v>
      </c>
      <c r="K302" s="167">
        <v>29</v>
      </c>
      <c r="L302" s="167">
        <v>6</v>
      </c>
    </row>
    <row r="303" spans="1:12" s="64" customFormat="1" ht="17.100000000000001" customHeight="1" x14ac:dyDescent="0.25">
      <c r="A303" s="276">
        <v>354</v>
      </c>
      <c r="B303" s="276" t="s">
        <v>221</v>
      </c>
      <c r="C303" s="276" t="s">
        <v>701</v>
      </c>
      <c r="D303" s="347">
        <v>14125.489452975999</v>
      </c>
      <c r="E303" s="347">
        <v>14125.489452975999</v>
      </c>
      <c r="F303" s="347"/>
      <c r="G303" s="347">
        <v>14125.489452975999</v>
      </c>
      <c r="H303" s="348">
        <v>45414</v>
      </c>
      <c r="I303" s="348">
        <v>45779</v>
      </c>
      <c r="J303" s="348">
        <v>56371</v>
      </c>
      <c r="K303" s="167">
        <v>30</v>
      </c>
      <c r="L303" s="167">
        <v>0</v>
      </c>
    </row>
    <row r="304" spans="1:12" s="64" customFormat="1" ht="17.100000000000001" customHeight="1" x14ac:dyDescent="0.25">
      <c r="A304" s="276">
        <v>355</v>
      </c>
      <c r="B304" s="276" t="s">
        <v>221</v>
      </c>
      <c r="C304" s="276" t="s">
        <v>702</v>
      </c>
      <c r="D304" s="347">
        <v>4814.7322340479996</v>
      </c>
      <c r="E304" s="347">
        <v>4814.7322340479996</v>
      </c>
      <c r="F304" s="347"/>
      <c r="G304" s="347">
        <v>4814.7322340479996</v>
      </c>
      <c r="H304" s="348">
        <v>45414</v>
      </c>
      <c r="I304" s="348">
        <v>45779</v>
      </c>
      <c r="J304" s="348">
        <v>56371</v>
      </c>
      <c r="K304" s="167">
        <v>30</v>
      </c>
      <c r="L304" s="167">
        <v>0</v>
      </c>
    </row>
    <row r="305" spans="1:12" s="64" customFormat="1" ht="17.100000000000001" customHeight="1" x14ac:dyDescent="0.25">
      <c r="A305" s="344" t="s">
        <v>703</v>
      </c>
      <c r="B305" s="276"/>
      <c r="C305" s="276"/>
      <c r="D305" s="345">
        <f>SUM(D306:D309)</f>
        <v>62674.879518767993</v>
      </c>
      <c r="E305" s="345">
        <f t="shared" ref="E305:G305" si="1">SUM(E306:E309)</f>
        <v>62674.879518767993</v>
      </c>
      <c r="F305" s="345"/>
      <c r="G305" s="345">
        <f t="shared" si="1"/>
        <v>62674.879518767993</v>
      </c>
      <c r="H305" s="348"/>
      <c r="I305" s="348"/>
      <c r="J305" s="348"/>
      <c r="K305" s="167"/>
      <c r="L305" s="167"/>
    </row>
    <row r="306" spans="1:12" s="64" customFormat="1" ht="17.100000000000001" customHeight="1" x14ac:dyDescent="0.25">
      <c r="A306" s="276">
        <v>356</v>
      </c>
      <c r="B306" s="276" t="s">
        <v>221</v>
      </c>
      <c r="C306" s="276" t="s">
        <v>704</v>
      </c>
      <c r="D306" s="347">
        <v>6841.1923087199993</v>
      </c>
      <c r="E306" s="347">
        <v>6841.1923087199993</v>
      </c>
      <c r="F306" s="347"/>
      <c r="G306" s="347">
        <v>6841.1923087199993</v>
      </c>
      <c r="H306" s="348">
        <v>45383</v>
      </c>
      <c r="I306" s="348">
        <v>45751</v>
      </c>
      <c r="J306" s="348">
        <v>56340</v>
      </c>
      <c r="K306" s="167">
        <v>30</v>
      </c>
      <c r="L306" s="167">
        <v>0</v>
      </c>
    </row>
    <row r="307" spans="1:12" s="64" customFormat="1" ht="17.100000000000001" customHeight="1" x14ac:dyDescent="0.25">
      <c r="A307" s="276">
        <v>357</v>
      </c>
      <c r="B307" s="276" t="s">
        <v>221</v>
      </c>
      <c r="C307" s="276" t="s">
        <v>705</v>
      </c>
      <c r="D307" s="347">
        <v>16215.936151888</v>
      </c>
      <c r="E307" s="347">
        <v>16215.936151888</v>
      </c>
      <c r="F307" s="347"/>
      <c r="G307" s="347">
        <v>16215.936151888</v>
      </c>
      <c r="H307" s="348">
        <v>45383</v>
      </c>
      <c r="I307" s="348">
        <v>45749</v>
      </c>
      <c r="J307" s="348">
        <v>56340</v>
      </c>
      <c r="K307" s="167">
        <v>30</v>
      </c>
      <c r="L307" s="167">
        <v>0</v>
      </c>
    </row>
    <row r="308" spans="1:12" s="64" customFormat="1" ht="17.100000000000001" customHeight="1" x14ac:dyDescent="0.25">
      <c r="A308" s="276">
        <v>358</v>
      </c>
      <c r="B308" s="276" t="s">
        <v>221</v>
      </c>
      <c r="C308" s="276" t="s">
        <v>706</v>
      </c>
      <c r="D308" s="347">
        <v>27553.912005663999</v>
      </c>
      <c r="E308" s="347">
        <v>27553.912005663999</v>
      </c>
      <c r="F308" s="347"/>
      <c r="G308" s="347">
        <v>27553.912005663999</v>
      </c>
      <c r="H308" s="348">
        <v>45748</v>
      </c>
      <c r="I308" s="348">
        <v>46115</v>
      </c>
      <c r="J308" s="348">
        <v>56705</v>
      </c>
      <c r="K308" s="167">
        <v>30</v>
      </c>
      <c r="L308" s="167">
        <v>0</v>
      </c>
    </row>
    <row r="309" spans="1:12" s="64" customFormat="1" ht="17.100000000000001" customHeight="1" x14ac:dyDescent="0.25">
      <c r="A309" s="276">
        <v>359</v>
      </c>
      <c r="B309" s="276" t="s">
        <v>221</v>
      </c>
      <c r="C309" s="276" t="s">
        <v>707</v>
      </c>
      <c r="D309" s="347">
        <v>12063.839052495998</v>
      </c>
      <c r="E309" s="347">
        <v>12063.839052495998</v>
      </c>
      <c r="F309" s="347"/>
      <c r="G309" s="347">
        <v>12063.839052495998</v>
      </c>
      <c r="H309" s="348">
        <v>45748</v>
      </c>
      <c r="I309" s="348">
        <v>46114</v>
      </c>
      <c r="J309" s="348">
        <v>56705</v>
      </c>
      <c r="K309" s="167">
        <v>30</v>
      </c>
      <c r="L309" s="167">
        <v>0</v>
      </c>
    </row>
    <row r="310" spans="1:12" s="64" customFormat="1" ht="17.100000000000001" customHeight="1" x14ac:dyDescent="0.25">
      <c r="A310" s="344" t="s">
        <v>708</v>
      </c>
      <c r="B310" s="276"/>
      <c r="C310" s="276"/>
      <c r="D310" s="345">
        <f>SUM(D311:D314)</f>
        <v>3532.5442834879996</v>
      </c>
      <c r="E310" s="345">
        <f t="shared" ref="E310:G310" si="2">SUM(E311:E314)</f>
        <v>3532.5442834879996</v>
      </c>
      <c r="F310" s="345"/>
      <c r="G310" s="345">
        <f t="shared" si="2"/>
        <v>3532.5442834879996</v>
      </c>
      <c r="H310" s="348"/>
      <c r="I310" s="348"/>
      <c r="J310" s="348"/>
      <c r="K310" s="167"/>
      <c r="L310" s="167"/>
    </row>
    <row r="311" spans="1:12" s="64" customFormat="1" ht="17.100000000000001" customHeight="1" x14ac:dyDescent="0.25">
      <c r="A311" s="276">
        <v>360</v>
      </c>
      <c r="B311" s="276" t="s">
        <v>133</v>
      </c>
      <c r="C311" s="276" t="s">
        <v>709</v>
      </c>
      <c r="D311" s="347">
        <v>600.41865487999996</v>
      </c>
      <c r="E311" s="347">
        <v>600.41865487999996</v>
      </c>
      <c r="F311" s="347"/>
      <c r="G311" s="347">
        <v>600.41865487999996</v>
      </c>
      <c r="H311" s="348">
        <v>46113</v>
      </c>
      <c r="I311" s="348">
        <v>46113</v>
      </c>
      <c r="J311" s="348">
        <v>53419</v>
      </c>
      <c r="K311" s="167">
        <v>20</v>
      </c>
      <c r="L311" s="167">
        <v>0</v>
      </c>
    </row>
    <row r="312" spans="1:12" s="64" customFormat="1" ht="17.100000000000001" customHeight="1" x14ac:dyDescent="0.25">
      <c r="A312" s="276">
        <v>361</v>
      </c>
      <c r="B312" s="276" t="s">
        <v>133</v>
      </c>
      <c r="C312" s="276" t="s">
        <v>710</v>
      </c>
      <c r="D312" s="347">
        <v>369.07094663999999</v>
      </c>
      <c r="E312" s="347">
        <v>369.07094663999999</v>
      </c>
      <c r="F312" s="347"/>
      <c r="G312" s="347">
        <v>369.07094663999999</v>
      </c>
      <c r="H312" s="348">
        <v>46113</v>
      </c>
      <c r="I312" s="348">
        <v>46113</v>
      </c>
      <c r="J312" s="348">
        <v>53419</v>
      </c>
      <c r="K312" s="167">
        <v>20</v>
      </c>
      <c r="L312" s="167">
        <v>0</v>
      </c>
    </row>
    <row r="313" spans="1:12" s="64" customFormat="1" ht="17.100000000000001" customHeight="1" x14ac:dyDescent="0.25">
      <c r="A313" s="276">
        <v>362</v>
      </c>
      <c r="B313" s="276" t="s">
        <v>133</v>
      </c>
      <c r="C313" s="276" t="s">
        <v>711</v>
      </c>
      <c r="D313" s="347">
        <v>426.14696185599996</v>
      </c>
      <c r="E313" s="347">
        <v>426.14696185599996</v>
      </c>
      <c r="F313" s="347"/>
      <c r="G313" s="347">
        <v>426.14696185599996</v>
      </c>
      <c r="H313" s="348">
        <v>46113</v>
      </c>
      <c r="I313" s="348">
        <v>46113</v>
      </c>
      <c r="J313" s="348">
        <v>53419</v>
      </c>
      <c r="K313" s="167">
        <v>20</v>
      </c>
      <c r="L313" s="167">
        <v>0</v>
      </c>
    </row>
    <row r="314" spans="1:12" s="64" customFormat="1" ht="17.100000000000001" customHeight="1" thickBot="1" x14ac:dyDescent="0.3">
      <c r="A314" s="319">
        <v>363</v>
      </c>
      <c r="B314" s="319" t="s">
        <v>221</v>
      </c>
      <c r="C314" s="319" t="s">
        <v>712</v>
      </c>
      <c r="D314" s="357">
        <v>2136.9077201119999</v>
      </c>
      <c r="E314" s="357">
        <v>2136.9077201119999</v>
      </c>
      <c r="F314" s="357"/>
      <c r="G314" s="357">
        <v>2136.9077201119999</v>
      </c>
      <c r="H314" s="358">
        <v>46113</v>
      </c>
      <c r="I314" s="358">
        <v>46113</v>
      </c>
      <c r="J314" s="358">
        <v>53419</v>
      </c>
      <c r="K314" s="359">
        <v>20</v>
      </c>
      <c r="L314" s="359">
        <v>0</v>
      </c>
    </row>
    <row r="315" spans="1:12" ht="13.5" x14ac:dyDescent="0.25">
      <c r="A315" s="335" t="s">
        <v>741</v>
      </c>
      <c r="B315" s="336"/>
      <c r="C315" s="337"/>
      <c r="D315" s="336"/>
      <c r="E315" s="336"/>
      <c r="F315" s="336"/>
      <c r="G315" s="336"/>
      <c r="H315" s="336"/>
      <c r="I315" s="336"/>
      <c r="J315" s="336"/>
      <c r="K315" s="336"/>
      <c r="L315" s="336"/>
    </row>
    <row r="316" spans="1:12" ht="13.5" x14ac:dyDescent="0.25">
      <c r="A316" s="338" t="s">
        <v>714</v>
      </c>
      <c r="B316" s="338"/>
      <c r="C316" s="338"/>
      <c r="D316" s="338"/>
      <c r="E316" s="338"/>
      <c r="F316" s="338"/>
      <c r="G316" s="338"/>
      <c r="H316" s="338"/>
      <c r="I316" s="338"/>
      <c r="J316" s="338"/>
      <c r="K316" s="338"/>
      <c r="L316" s="338"/>
    </row>
    <row r="317" spans="1:12" ht="13.5" x14ac:dyDescent="0.25">
      <c r="A317" s="339" t="s">
        <v>931</v>
      </c>
      <c r="B317" s="339"/>
      <c r="C317" s="339"/>
      <c r="D317" s="339"/>
      <c r="E317" s="339"/>
      <c r="F317" s="339"/>
      <c r="G317" s="339"/>
      <c r="H317" s="339"/>
      <c r="I317" s="339"/>
      <c r="J317" s="339"/>
      <c r="K317" s="339"/>
      <c r="L317" s="230"/>
    </row>
    <row r="318" spans="1:12" ht="13.5" x14ac:dyDescent="0.25">
      <c r="A318" s="336" t="s">
        <v>736</v>
      </c>
      <c r="B318" s="230"/>
      <c r="C318" s="265"/>
      <c r="D318" s="230"/>
      <c r="E318" s="230"/>
      <c r="F318" s="230"/>
      <c r="G318" s="230"/>
      <c r="H318" s="230"/>
      <c r="I318" s="230"/>
      <c r="J318" s="230"/>
      <c r="K318" s="230"/>
      <c r="L318" s="230"/>
    </row>
    <row r="319" spans="1:12" ht="13.5" x14ac:dyDescent="0.25">
      <c r="A319" s="338" t="s">
        <v>932</v>
      </c>
      <c r="B319" s="338"/>
      <c r="C319" s="338"/>
      <c r="D319" s="338"/>
      <c r="E319" s="338"/>
      <c r="F319" s="338"/>
      <c r="G319" s="338"/>
      <c r="H319" s="338"/>
      <c r="I319" s="338"/>
      <c r="J319" s="338"/>
      <c r="K319" s="338"/>
      <c r="L319" s="338"/>
    </row>
    <row r="320" spans="1:12" ht="13.5" x14ac:dyDescent="0.25">
      <c r="A320" s="340" t="s">
        <v>79</v>
      </c>
      <c r="B320" s="340"/>
      <c r="C320" s="340"/>
      <c r="D320" s="340"/>
      <c r="E320" s="340"/>
      <c r="F320" s="340"/>
      <c r="G320" s="340"/>
      <c r="H320" s="340"/>
      <c r="I320" s="340"/>
      <c r="J320" s="340"/>
      <c r="K320" s="340"/>
      <c r="L320" s="230"/>
    </row>
    <row r="321" spans="1:12" ht="13.5" x14ac:dyDescent="0.25">
      <c r="A321" s="341"/>
      <c r="B321" s="341"/>
      <c r="C321" s="265"/>
      <c r="D321" s="342"/>
      <c r="E321" s="343"/>
      <c r="F321" s="343"/>
      <c r="G321" s="343"/>
      <c r="H321" s="343"/>
      <c r="I321" s="343"/>
      <c r="J321" s="299"/>
      <c r="K321" s="299"/>
      <c r="L321" s="230"/>
    </row>
    <row r="322" spans="1:12" ht="11.65" customHeight="1" x14ac:dyDescent="0.25">
      <c r="A322" s="69"/>
      <c r="B322" s="69"/>
      <c r="C322" s="70"/>
      <c r="D322" s="71"/>
      <c r="E322" s="72"/>
      <c r="F322" s="72"/>
      <c r="G322" s="72"/>
      <c r="H322" s="72"/>
      <c r="I322" s="72"/>
      <c r="J322" s="73"/>
      <c r="K322" s="73"/>
    </row>
    <row r="323" spans="1:12" ht="11.65" customHeight="1" x14ac:dyDescent="0.25">
      <c r="A323" s="69"/>
      <c r="B323" s="69"/>
      <c r="C323" s="70"/>
      <c r="D323" s="71"/>
      <c r="E323" s="72"/>
      <c r="F323" s="72"/>
      <c r="G323" s="72"/>
      <c r="H323" s="72"/>
      <c r="I323" s="72"/>
      <c r="J323" s="73"/>
      <c r="K323" s="73"/>
    </row>
    <row r="324" spans="1:12" ht="11.65" customHeight="1" x14ac:dyDescent="0.25">
      <c r="A324" s="69"/>
      <c r="B324" s="69"/>
      <c r="C324" s="70"/>
      <c r="D324" s="71"/>
      <c r="E324" s="72"/>
      <c r="F324" s="72"/>
      <c r="G324" s="72"/>
      <c r="H324" s="72"/>
      <c r="I324" s="72"/>
      <c r="J324" s="73"/>
      <c r="K324" s="73"/>
    </row>
    <row r="325" spans="1:12" ht="11.65" customHeight="1" x14ac:dyDescent="0.25">
      <c r="A325" s="69"/>
      <c r="B325" s="69"/>
      <c r="C325" s="70"/>
      <c r="D325" s="71"/>
      <c r="E325" s="72"/>
      <c r="F325" s="72"/>
      <c r="G325" s="72"/>
      <c r="H325" s="72"/>
      <c r="I325" s="72"/>
      <c r="J325" s="73"/>
      <c r="K325" s="73"/>
    </row>
    <row r="326" spans="1:12" ht="11.65" customHeight="1" x14ac:dyDescent="0.25"/>
    <row r="327" spans="1:12" ht="11.65" customHeight="1" x14ac:dyDescent="0.25"/>
    <row r="328" spans="1:12" ht="11.65" customHeight="1" x14ac:dyDescent="0.25"/>
    <row r="329" spans="1:12" ht="11.65" customHeight="1" x14ac:dyDescent="0.25"/>
    <row r="330" spans="1:12" ht="11.65" customHeight="1" x14ac:dyDescent="0.25"/>
    <row r="331" spans="1:12" ht="11.65" customHeight="1" x14ac:dyDescent="0.25"/>
    <row r="332" spans="1:12" ht="11.65" customHeight="1" x14ac:dyDescent="0.25"/>
    <row r="333" spans="1:12" ht="11.65" customHeight="1" x14ac:dyDescent="0.25">
      <c r="A333" s="69"/>
      <c r="B333" s="69"/>
      <c r="C333" s="70"/>
      <c r="D333" s="71"/>
      <c r="E333" s="72"/>
      <c r="F333" s="72"/>
      <c r="G333" s="72"/>
      <c r="H333" s="72"/>
      <c r="I333" s="72"/>
      <c r="J333" s="73"/>
      <c r="K333" s="73"/>
    </row>
    <row r="334" spans="1:12" ht="11.65" customHeight="1" x14ac:dyDescent="0.25">
      <c r="A334" s="69"/>
      <c r="B334" s="69"/>
      <c r="C334" s="70"/>
      <c r="D334" s="71"/>
      <c r="E334" s="72"/>
      <c r="F334" s="72"/>
      <c r="G334" s="72"/>
      <c r="H334" s="72"/>
      <c r="I334" s="72"/>
      <c r="J334" s="73"/>
      <c r="K334" s="73"/>
    </row>
    <row r="335" spans="1:12" ht="11.65" customHeight="1" x14ac:dyDescent="0.25">
      <c r="A335" s="69"/>
      <c r="B335" s="69"/>
      <c r="C335" s="70"/>
      <c r="D335" s="71"/>
      <c r="E335" s="72"/>
      <c r="F335" s="72"/>
      <c r="G335" s="72"/>
      <c r="H335" s="72"/>
      <c r="I335" s="72"/>
      <c r="J335" s="73"/>
      <c r="K335" s="73"/>
    </row>
    <row r="336" spans="1:12" ht="11.65" customHeight="1" x14ac:dyDescent="0.25">
      <c r="A336" s="69"/>
      <c r="B336" s="69"/>
      <c r="C336" s="70"/>
      <c r="D336" s="71"/>
      <c r="E336" s="72"/>
      <c r="F336" s="72"/>
      <c r="G336" s="72"/>
      <c r="H336" s="72"/>
      <c r="I336" s="72"/>
      <c r="J336" s="73"/>
      <c r="K336" s="73"/>
    </row>
    <row r="337" spans="1:12" ht="11.65" customHeight="1" x14ac:dyDescent="0.25">
      <c r="A337" s="69"/>
      <c r="B337" s="69"/>
      <c r="C337" s="70"/>
      <c r="D337" s="71"/>
      <c r="E337" s="72"/>
      <c r="F337" s="72"/>
      <c r="G337" s="72"/>
      <c r="H337" s="72"/>
      <c r="I337" s="72"/>
      <c r="J337" s="73"/>
      <c r="K337" s="73"/>
    </row>
    <row r="338" spans="1:12" ht="11.65" customHeight="1" x14ac:dyDescent="0.25">
      <c r="A338" s="69"/>
      <c r="B338" s="69"/>
      <c r="C338" s="70"/>
      <c r="D338" s="71"/>
      <c r="E338" s="72"/>
      <c r="F338" s="72"/>
      <c r="G338" s="72"/>
      <c r="H338" s="72"/>
      <c r="I338" s="72"/>
      <c r="J338" s="73"/>
      <c r="K338" s="73"/>
    </row>
    <row r="339" spans="1:12" ht="11.65" customHeight="1" x14ac:dyDescent="0.25">
      <c r="A339" s="69"/>
      <c r="B339" s="69"/>
      <c r="C339" s="70"/>
      <c r="D339" s="71"/>
      <c r="E339" s="72"/>
      <c r="F339" s="72"/>
      <c r="G339" s="72"/>
      <c r="H339" s="72"/>
      <c r="I339" s="72"/>
      <c r="J339" s="73"/>
      <c r="K339" s="73"/>
    </row>
    <row r="340" spans="1:12" ht="11.65" customHeight="1" x14ac:dyDescent="0.25">
      <c r="A340" s="69"/>
      <c r="B340" s="69"/>
      <c r="C340" s="70"/>
      <c r="D340" s="71"/>
      <c r="E340" s="72"/>
      <c r="F340" s="72"/>
      <c r="G340" s="72"/>
      <c r="H340" s="72"/>
      <c r="I340" s="72"/>
      <c r="J340" s="73"/>
      <c r="K340" s="73"/>
    </row>
    <row r="341" spans="1:12" ht="11.65" customHeight="1" x14ac:dyDescent="0.25">
      <c r="A341" s="69"/>
      <c r="B341" s="69"/>
      <c r="C341" s="70"/>
      <c r="D341" s="71"/>
      <c r="E341" s="72"/>
      <c r="F341" s="72"/>
      <c r="G341" s="72"/>
      <c r="H341" s="72"/>
      <c r="I341" s="72"/>
      <c r="J341" s="73"/>
      <c r="K341" s="73"/>
    </row>
    <row r="342" spans="1:12" ht="11.65" customHeight="1" x14ac:dyDescent="0.25">
      <c r="A342" s="69"/>
      <c r="B342" s="69"/>
      <c r="C342" s="70"/>
      <c r="D342" s="71"/>
      <c r="E342" s="72"/>
      <c r="F342" s="72"/>
      <c r="G342" s="72"/>
      <c r="H342" s="72"/>
      <c r="I342" s="72"/>
      <c r="J342" s="73"/>
      <c r="K342" s="73"/>
    </row>
    <row r="343" spans="1:12" ht="11.65" customHeight="1" x14ac:dyDescent="0.25">
      <c r="A343" s="69"/>
      <c r="B343" s="69"/>
      <c r="C343" s="70"/>
      <c r="D343" s="71"/>
      <c r="E343" s="72"/>
      <c r="F343" s="72"/>
      <c r="G343" s="72"/>
      <c r="H343" s="72"/>
      <c r="I343" s="72"/>
      <c r="J343" s="73"/>
      <c r="K343" s="73"/>
    </row>
    <row r="344" spans="1:12" ht="11.65" customHeight="1" x14ac:dyDescent="0.25">
      <c r="A344" s="69"/>
      <c r="B344" s="69"/>
      <c r="C344" s="70"/>
      <c r="D344" s="71"/>
      <c r="E344" s="72"/>
      <c r="F344" s="72"/>
      <c r="G344" s="72"/>
      <c r="H344" s="72"/>
      <c r="I344" s="72"/>
      <c r="J344" s="73"/>
      <c r="K344" s="73"/>
    </row>
    <row r="345" spans="1:12" ht="11.65" customHeight="1" x14ac:dyDescent="0.25">
      <c r="A345" s="69"/>
      <c r="B345" s="69"/>
      <c r="C345" s="70"/>
      <c r="D345" s="71"/>
      <c r="E345" s="72"/>
      <c r="F345" s="72"/>
      <c r="G345" s="72"/>
      <c r="H345" s="72"/>
      <c r="I345" s="72"/>
      <c r="J345" s="73"/>
      <c r="K345" s="73"/>
    </row>
    <row r="346" spans="1:12" ht="14.25" customHeight="1" x14ac:dyDescent="0.25">
      <c r="A346" s="98"/>
      <c r="B346" s="98"/>
      <c r="C346" s="98"/>
      <c r="D346" s="98"/>
      <c r="E346" s="98"/>
      <c r="F346" s="98"/>
      <c r="G346" s="98"/>
      <c r="H346" s="98"/>
      <c r="I346" s="98"/>
      <c r="J346" s="98"/>
      <c r="K346" s="98"/>
    </row>
    <row r="347" spans="1:12" ht="14.25" customHeight="1" x14ac:dyDescent="0.25">
      <c r="A347" s="96"/>
      <c r="B347" s="96"/>
      <c r="C347" s="96"/>
      <c r="D347" s="96"/>
      <c r="E347" s="96"/>
      <c r="F347" s="96"/>
      <c r="G347" s="96"/>
      <c r="H347" s="96"/>
      <c r="I347" s="96"/>
      <c r="J347" s="96"/>
      <c r="K347" s="96"/>
    </row>
    <row r="348" spans="1:12" ht="14.25" customHeight="1" x14ac:dyDescent="0.25">
      <c r="A348" s="74"/>
      <c r="B348" s="74"/>
      <c r="C348" s="75"/>
      <c r="D348" s="74"/>
      <c r="E348" s="74"/>
      <c r="F348" s="74"/>
      <c r="G348" s="74"/>
      <c r="H348" s="74"/>
      <c r="I348" s="74"/>
      <c r="J348" s="74"/>
      <c r="K348" s="74"/>
    </row>
    <row r="349" spans="1:12" ht="12.75" customHeight="1" x14ac:dyDescent="0.25">
      <c r="A349" s="97"/>
      <c r="B349" s="97"/>
      <c r="C349" s="97"/>
      <c r="D349" s="97"/>
      <c r="E349" s="97"/>
      <c r="F349" s="97"/>
      <c r="G349" s="97"/>
      <c r="H349" s="97"/>
      <c r="I349" s="97"/>
      <c r="J349" s="97"/>
      <c r="K349" s="97"/>
      <c r="L349" s="97"/>
    </row>
    <row r="350" spans="1:12" x14ac:dyDescent="0.25">
      <c r="A350" s="96"/>
      <c r="B350" s="96"/>
      <c r="C350" s="96"/>
      <c r="D350" s="96"/>
      <c r="E350" s="96"/>
      <c r="F350" s="96"/>
      <c r="G350" s="96"/>
      <c r="H350" s="96"/>
      <c r="I350" s="96"/>
      <c r="J350" s="96"/>
      <c r="K350" s="96"/>
    </row>
  </sheetData>
  <mergeCells count="35">
    <mergeCell ref="A1:C1"/>
    <mergeCell ref="A2:L2"/>
    <mergeCell ref="A3:H3"/>
    <mergeCell ref="I3:L3"/>
    <mergeCell ref="M3:O3"/>
    <mergeCell ref="M6:O6"/>
    <mergeCell ref="M7:O7"/>
    <mergeCell ref="A9:A11"/>
    <mergeCell ref="B9:C11"/>
    <mergeCell ref="D9:E9"/>
    <mergeCell ref="H9:H11"/>
    <mergeCell ref="I9:I11"/>
    <mergeCell ref="J9:J11"/>
    <mergeCell ref="K9:L10"/>
    <mergeCell ref="A144:C144"/>
    <mergeCell ref="D10:D11"/>
    <mergeCell ref="E10:E11"/>
    <mergeCell ref="G10:G11"/>
    <mergeCell ref="A14:C14"/>
    <mergeCell ref="A30:C30"/>
    <mergeCell ref="A39:C39"/>
    <mergeCell ref="A53:C53"/>
    <mergeCell ref="A64:C64"/>
    <mergeCell ref="A77:C77"/>
    <mergeCell ref="A116:C116"/>
    <mergeCell ref="A134:C134"/>
    <mergeCell ref="A347:K347"/>
    <mergeCell ref="A349:L349"/>
    <mergeCell ref="A350:K350"/>
    <mergeCell ref="A166:C166"/>
    <mergeCell ref="A316:L316"/>
    <mergeCell ref="A317:K317"/>
    <mergeCell ref="A319:L319"/>
    <mergeCell ref="A320:K320"/>
    <mergeCell ref="A346:K346"/>
  </mergeCells>
  <printOptions horizontalCentered="1"/>
  <pageMargins left="0.39370078740157483" right="0.59055118110236227" top="0.59055118110236227" bottom="0.59055118110236227" header="0.19685039370078741" footer="0.19685039370078741"/>
  <pageSetup scale="6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2"/>
  <sheetViews>
    <sheetView showGridLines="0" zoomScaleNormal="100" zoomScaleSheetLayoutView="98" workbookViewId="0">
      <selection activeCell="B4" sqref="B4"/>
    </sheetView>
  </sheetViews>
  <sheetFormatPr baseColWidth="10" defaultColWidth="11.42578125" defaultRowHeight="12.75" x14ac:dyDescent="0.25"/>
  <cols>
    <col min="1" max="2" width="5" style="62" customWidth="1"/>
    <col min="3" max="3" width="53.85546875" style="62" bestFit="1" customWidth="1"/>
    <col min="4" max="4" width="18.7109375" style="84" customWidth="1"/>
    <col min="5" max="5" width="18.7109375" style="62" customWidth="1"/>
    <col min="6" max="6" width="3.28515625" style="62" customWidth="1"/>
    <col min="7" max="7" width="18.7109375" style="62" customWidth="1"/>
    <col min="8" max="10" width="13.7109375" style="62" customWidth="1"/>
    <col min="11" max="11" width="6.7109375" style="85" customWidth="1"/>
    <col min="12" max="12" width="7.42578125" style="86" customWidth="1"/>
    <col min="13" max="13" width="11.28515625" style="64" bestFit="1" customWidth="1"/>
    <col min="14" max="14" width="12" style="64" bestFit="1" customWidth="1"/>
    <col min="15" max="15" width="11.42578125" style="64"/>
    <col min="16" max="17" width="9.140625" style="64" customWidth="1"/>
    <col min="18" max="18" width="9" style="64" customWidth="1"/>
    <col min="19" max="19" width="9.140625" style="64" customWidth="1"/>
    <col min="20" max="20" width="9.28515625" style="64" customWidth="1"/>
    <col min="21" max="23" width="9.140625" style="64" customWidth="1"/>
    <col min="24" max="26" width="11.42578125" style="64"/>
    <col min="27" max="16384" width="11.42578125" style="62"/>
  </cols>
  <sheetData>
    <row r="1" spans="1:26" s="220" customFormat="1" ht="64.5" customHeight="1" x14ac:dyDescent="0.2">
      <c r="A1" s="100" t="s">
        <v>746</v>
      </c>
      <c r="B1" s="100"/>
      <c r="C1" s="100"/>
      <c r="D1" s="101" t="s">
        <v>748</v>
      </c>
      <c r="E1" s="101"/>
      <c r="F1" s="101"/>
      <c r="G1" s="101"/>
      <c r="H1" s="286"/>
      <c r="I1" s="286"/>
      <c r="J1" s="286"/>
      <c r="K1" s="286"/>
      <c r="L1" s="286"/>
      <c r="M1" s="286"/>
    </row>
    <row r="2" spans="1:26" s="1" customFormat="1" ht="36" customHeight="1" thickBot="1" x14ac:dyDescent="0.45">
      <c r="A2" s="175" t="s">
        <v>747</v>
      </c>
      <c r="B2" s="175"/>
      <c r="C2" s="175"/>
      <c r="D2" s="175"/>
      <c r="E2" s="175"/>
      <c r="F2" s="175"/>
      <c r="G2" s="175"/>
      <c r="H2" s="175"/>
      <c r="I2" s="175"/>
      <c r="J2" s="175"/>
      <c r="K2" s="175"/>
      <c r="L2" s="175"/>
      <c r="N2" s="288"/>
      <c r="O2" s="288"/>
    </row>
    <row r="3" spans="1:26" customFormat="1" ht="6" customHeight="1" x14ac:dyDescent="0.4">
      <c r="A3" s="105"/>
      <c r="B3" s="105"/>
      <c r="C3" s="105"/>
      <c r="D3" s="105"/>
      <c r="E3" s="105"/>
      <c r="F3" s="105"/>
      <c r="G3" s="105"/>
      <c r="H3" s="105"/>
      <c r="I3" s="105"/>
      <c r="J3" s="105"/>
      <c r="K3" s="105"/>
      <c r="L3" s="105"/>
      <c r="M3" s="107"/>
      <c r="N3" s="107"/>
      <c r="O3" s="107"/>
    </row>
    <row r="4" spans="1:26" s="39" customFormat="1" ht="18" customHeight="1" x14ac:dyDescent="0.25">
      <c r="A4" s="326" t="s">
        <v>933</v>
      </c>
      <c r="B4" s="326"/>
      <c r="C4" s="326"/>
      <c r="D4" s="326"/>
      <c r="E4" s="326"/>
      <c r="F4" s="326"/>
      <c r="G4" s="326"/>
      <c r="H4" s="326"/>
      <c r="I4" s="326"/>
      <c r="J4" s="326"/>
      <c r="K4" s="326"/>
      <c r="L4" s="326"/>
      <c r="M4" s="76"/>
      <c r="N4" s="76"/>
      <c r="O4" s="76"/>
      <c r="P4" s="76"/>
      <c r="Q4" s="76"/>
      <c r="R4" s="76"/>
      <c r="S4" s="76"/>
      <c r="T4" s="76"/>
      <c r="U4" s="76"/>
      <c r="V4" s="76"/>
      <c r="W4" s="76"/>
      <c r="X4" s="76"/>
      <c r="Y4" s="76"/>
      <c r="Z4" s="76"/>
    </row>
    <row r="5" spans="1:26" s="39" customFormat="1" ht="18" customHeight="1" x14ac:dyDescent="0.25">
      <c r="A5" s="326" t="s">
        <v>660</v>
      </c>
      <c r="B5" s="326"/>
      <c r="C5" s="326"/>
      <c r="D5" s="326"/>
      <c r="E5" s="326"/>
      <c r="F5" s="326"/>
      <c r="G5" s="326"/>
      <c r="H5" s="326"/>
      <c r="I5" s="326"/>
      <c r="J5" s="326"/>
      <c r="K5" s="326"/>
      <c r="L5" s="326"/>
      <c r="M5" s="60">
        <v>17.071999999999999</v>
      </c>
      <c r="N5" s="76"/>
      <c r="O5" s="76"/>
      <c r="P5" s="76"/>
      <c r="Q5" s="76"/>
      <c r="R5" s="76"/>
      <c r="S5" s="76"/>
      <c r="T5" s="76"/>
      <c r="U5" s="76"/>
      <c r="V5" s="76"/>
      <c r="W5" s="76"/>
      <c r="X5" s="76"/>
      <c r="Y5" s="76"/>
      <c r="Z5" s="76"/>
    </row>
    <row r="6" spans="1:26" s="39" customFormat="1" ht="18" customHeight="1" x14ac:dyDescent="0.25">
      <c r="A6" s="227" t="s">
        <v>1</v>
      </c>
      <c r="B6" s="227"/>
      <c r="C6" s="227"/>
      <c r="D6" s="227"/>
      <c r="E6" s="227"/>
      <c r="F6" s="227"/>
      <c r="G6" s="227"/>
      <c r="H6" s="227"/>
      <c r="I6" s="227"/>
      <c r="J6" s="227"/>
      <c r="K6" s="227"/>
      <c r="L6" s="227"/>
      <c r="M6" s="76"/>
      <c r="N6" s="76"/>
      <c r="O6" s="76"/>
      <c r="P6" s="76"/>
      <c r="Q6" s="76"/>
      <c r="R6" s="76"/>
      <c r="S6" s="76"/>
      <c r="T6" s="76"/>
      <c r="U6" s="76"/>
      <c r="V6" s="76"/>
      <c r="W6" s="76"/>
      <c r="X6" s="76"/>
      <c r="Y6" s="76"/>
      <c r="Z6" s="76"/>
    </row>
    <row r="7" spans="1:26" s="39" customFormat="1" ht="18" customHeight="1" x14ac:dyDescent="0.25">
      <c r="A7" s="227" t="s">
        <v>744</v>
      </c>
      <c r="B7" s="227"/>
      <c r="C7" s="227"/>
      <c r="D7" s="227"/>
      <c r="E7" s="227"/>
      <c r="F7" s="227"/>
      <c r="G7" s="227"/>
      <c r="H7" s="227"/>
      <c r="I7" s="227"/>
      <c r="J7" s="227"/>
      <c r="K7" s="227"/>
      <c r="L7" s="227"/>
      <c r="M7" s="76"/>
      <c r="N7" s="76"/>
      <c r="O7" s="76"/>
      <c r="P7" s="76"/>
      <c r="Q7" s="76"/>
      <c r="R7" s="76"/>
      <c r="S7" s="76"/>
      <c r="T7" s="76"/>
      <c r="U7" s="76"/>
      <c r="V7" s="76"/>
      <c r="W7" s="76"/>
      <c r="X7" s="76"/>
      <c r="Y7" s="76"/>
      <c r="Z7" s="76"/>
    </row>
    <row r="8" spans="1:26" s="39" customFormat="1" ht="18" customHeight="1" x14ac:dyDescent="0.25">
      <c r="A8" s="326" t="s">
        <v>927</v>
      </c>
      <c r="B8" s="326"/>
      <c r="C8" s="326"/>
      <c r="D8" s="326"/>
      <c r="E8" s="326"/>
      <c r="F8" s="326"/>
      <c r="G8" s="326"/>
      <c r="H8" s="326"/>
      <c r="I8" s="326"/>
      <c r="J8" s="326"/>
      <c r="K8" s="326"/>
      <c r="L8" s="326"/>
      <c r="M8" s="76"/>
      <c r="N8" s="76"/>
      <c r="O8" s="76"/>
      <c r="P8" s="76"/>
      <c r="Q8" s="76"/>
      <c r="R8" s="76"/>
      <c r="S8" s="76"/>
      <c r="T8" s="76"/>
      <c r="U8" s="76"/>
      <c r="V8" s="76"/>
      <c r="W8" s="76"/>
      <c r="X8" s="76"/>
      <c r="Y8" s="76"/>
      <c r="Z8" s="76"/>
    </row>
    <row r="9" spans="1:26" ht="24" customHeight="1" x14ac:dyDescent="0.25">
      <c r="A9" s="328" t="s">
        <v>661</v>
      </c>
      <c r="B9" s="329" t="s">
        <v>928</v>
      </c>
      <c r="C9" s="329"/>
      <c r="D9" s="330" t="s">
        <v>662</v>
      </c>
      <c r="E9" s="330"/>
      <c r="F9" s="331"/>
      <c r="G9" s="332" t="s">
        <v>663</v>
      </c>
      <c r="H9" s="328" t="s">
        <v>929</v>
      </c>
      <c r="I9" s="328" t="s">
        <v>664</v>
      </c>
      <c r="J9" s="328" t="s">
        <v>930</v>
      </c>
      <c r="K9" s="328" t="s">
        <v>665</v>
      </c>
      <c r="L9" s="328"/>
      <c r="M9" s="77"/>
      <c r="N9" s="77"/>
      <c r="O9" s="77"/>
      <c r="P9" s="77"/>
      <c r="Q9" s="77"/>
      <c r="R9" s="77"/>
      <c r="S9" s="77"/>
      <c r="T9" s="77"/>
      <c r="U9" s="77"/>
      <c r="V9" s="77"/>
      <c r="W9" s="77"/>
    </row>
    <row r="10" spans="1:26" s="61" customFormat="1" ht="15.75" customHeight="1" x14ac:dyDescent="0.25">
      <c r="A10" s="328"/>
      <c r="B10" s="329"/>
      <c r="C10" s="329"/>
      <c r="D10" s="328" t="s">
        <v>666</v>
      </c>
      <c r="E10" s="328" t="s">
        <v>667</v>
      </c>
      <c r="F10" s="331"/>
      <c r="G10" s="328" t="s">
        <v>667</v>
      </c>
      <c r="H10" s="328"/>
      <c r="I10" s="328"/>
      <c r="J10" s="328"/>
      <c r="K10" s="330"/>
      <c r="L10" s="330"/>
      <c r="M10" s="63"/>
      <c r="N10" s="63"/>
      <c r="O10" s="63"/>
      <c r="P10" s="63"/>
      <c r="Q10" s="63"/>
      <c r="R10" s="63"/>
      <c r="S10" s="63"/>
      <c r="T10" s="63"/>
      <c r="U10" s="63"/>
      <c r="V10" s="63"/>
      <c r="W10" s="63"/>
      <c r="X10" s="63"/>
      <c r="Y10" s="63"/>
      <c r="Z10" s="63"/>
    </row>
    <row r="11" spans="1:26" s="61" customFormat="1" ht="52.5" customHeight="1" thickBot="1" x14ac:dyDescent="0.3">
      <c r="A11" s="330"/>
      <c r="B11" s="333"/>
      <c r="C11" s="333"/>
      <c r="D11" s="330"/>
      <c r="E11" s="330"/>
      <c r="F11" s="332"/>
      <c r="G11" s="330"/>
      <c r="H11" s="330"/>
      <c r="I11" s="330"/>
      <c r="J11" s="330"/>
      <c r="K11" s="334" t="s">
        <v>668</v>
      </c>
      <c r="L11" s="334" t="s">
        <v>669</v>
      </c>
      <c r="M11" s="63"/>
      <c r="N11" s="63"/>
      <c r="O11" s="63"/>
      <c r="P11" s="63"/>
      <c r="Q11" s="63"/>
      <c r="R11" s="63"/>
      <c r="S11" s="63"/>
      <c r="T11" s="63"/>
      <c r="U11" s="63"/>
      <c r="V11" s="63"/>
      <c r="W11" s="63"/>
      <c r="X11" s="63"/>
      <c r="Y11" s="63"/>
      <c r="Z11" s="63"/>
    </row>
    <row r="12" spans="1:26" s="46" customFormat="1" ht="4.5" customHeight="1" thickBot="1" x14ac:dyDescent="0.3">
      <c r="A12" s="324"/>
      <c r="B12" s="325"/>
      <c r="C12" s="325"/>
      <c r="D12" s="324"/>
      <c r="E12" s="324"/>
      <c r="F12" s="324"/>
      <c r="G12" s="324"/>
      <c r="H12" s="324"/>
      <c r="I12" s="324"/>
      <c r="J12" s="324"/>
      <c r="K12" s="324"/>
      <c r="L12" s="325"/>
    </row>
    <row r="13" spans="1:26" s="63" customFormat="1" ht="17.100000000000001" customHeight="1" x14ac:dyDescent="0.25">
      <c r="A13" s="276"/>
      <c r="B13" s="276"/>
      <c r="C13" s="344" t="s">
        <v>715</v>
      </c>
      <c r="D13" s="345">
        <f>D14+D16+D29+D35+D38+D41+D43+D46+D48+D50+D53+D56+D59</f>
        <v>481902.67262068792</v>
      </c>
      <c r="E13" s="345">
        <f>E14+E16+E29+E35+E38+E41+E43+E46+E48+E50+E53+E56+E59</f>
        <v>481902.67262068792</v>
      </c>
      <c r="F13" s="345"/>
      <c r="G13" s="345">
        <f>G14+G16+G29+G35+G38+G41+G43+G46+G48+G50+G53+G56+G59</f>
        <v>481902.67262068792</v>
      </c>
      <c r="H13" s="377"/>
      <c r="I13" s="378"/>
      <c r="J13" s="378"/>
      <c r="K13" s="378"/>
      <c r="L13" s="378"/>
      <c r="N13" s="78"/>
    </row>
    <row r="14" spans="1:26" s="63" customFormat="1" ht="15.95" customHeight="1" x14ac:dyDescent="0.25">
      <c r="A14" s="344" t="s">
        <v>934</v>
      </c>
      <c r="B14" s="276"/>
      <c r="C14" s="276"/>
      <c r="D14" s="345">
        <f>SUM(D15)</f>
        <v>1642.8472496479999</v>
      </c>
      <c r="E14" s="345">
        <f>SUM(E15)</f>
        <v>1642.8472496479999</v>
      </c>
      <c r="F14" s="345"/>
      <c r="G14" s="345">
        <f>SUM(G15)</f>
        <v>1642.8472496479999</v>
      </c>
      <c r="H14" s="378"/>
      <c r="I14" s="378"/>
      <c r="J14" s="378"/>
      <c r="K14" s="378"/>
      <c r="L14" s="378"/>
    </row>
    <row r="15" spans="1:26" s="63" customFormat="1" ht="15.95" customHeight="1" x14ac:dyDescent="0.25">
      <c r="A15" s="379">
        <v>1</v>
      </c>
      <c r="B15" s="276" t="s">
        <v>625</v>
      </c>
      <c r="C15" s="276" t="s">
        <v>626</v>
      </c>
      <c r="D15" s="347">
        <v>1642.8472496479999</v>
      </c>
      <c r="E15" s="347">
        <v>1642.8472496479999</v>
      </c>
      <c r="F15" s="347"/>
      <c r="G15" s="347">
        <v>1642.8472496479999</v>
      </c>
      <c r="H15" s="380">
        <v>36274</v>
      </c>
      <c r="I15" s="380">
        <v>36274</v>
      </c>
      <c r="J15" s="380">
        <v>47446</v>
      </c>
      <c r="K15" s="381">
        <v>30</v>
      </c>
      <c r="L15" s="381">
        <v>6</v>
      </c>
    </row>
    <row r="16" spans="1:26" s="63" customFormat="1" ht="15.95" customHeight="1" x14ac:dyDescent="0.25">
      <c r="A16" s="344" t="s">
        <v>672</v>
      </c>
      <c r="B16" s="276"/>
      <c r="C16" s="276"/>
      <c r="D16" s="345">
        <f>SUM(D17:D28)</f>
        <v>120900.12767359997</v>
      </c>
      <c r="E16" s="345">
        <f>SUM(E17:E28)</f>
        <v>120900.12767359997</v>
      </c>
      <c r="F16" s="345"/>
      <c r="G16" s="345">
        <f>SUM(G17:G28)</f>
        <v>120900.12767359997</v>
      </c>
      <c r="H16" s="378"/>
      <c r="I16" s="378"/>
      <c r="J16" s="378"/>
      <c r="K16" s="378"/>
      <c r="L16" s="378"/>
    </row>
    <row r="17" spans="1:13" s="63" customFormat="1" ht="15.95" customHeight="1" x14ac:dyDescent="0.25">
      <c r="A17" s="379">
        <v>2</v>
      </c>
      <c r="B17" s="276" t="s">
        <v>119</v>
      </c>
      <c r="C17" s="276" t="s">
        <v>627</v>
      </c>
      <c r="D17" s="347">
        <v>14770.886869728</v>
      </c>
      <c r="E17" s="347">
        <v>14770.886869728</v>
      </c>
      <c r="F17" s="347"/>
      <c r="G17" s="347">
        <v>14770.886869728</v>
      </c>
      <c r="H17" s="380">
        <v>37390</v>
      </c>
      <c r="I17" s="380">
        <v>37390</v>
      </c>
      <c r="J17" s="380">
        <v>46552</v>
      </c>
      <c r="K17" s="381">
        <v>25</v>
      </c>
      <c r="L17" s="381">
        <v>0</v>
      </c>
    </row>
    <row r="18" spans="1:13" s="63" customFormat="1" ht="15.95" customHeight="1" x14ac:dyDescent="0.25">
      <c r="A18" s="379">
        <v>3</v>
      </c>
      <c r="B18" s="276" t="s">
        <v>119</v>
      </c>
      <c r="C18" s="276" t="s">
        <v>716</v>
      </c>
      <c r="D18" s="347">
        <v>16968.071844064001</v>
      </c>
      <c r="E18" s="347">
        <v>16968.071844064001</v>
      </c>
      <c r="F18" s="347"/>
      <c r="G18" s="347">
        <v>16968.071844064001</v>
      </c>
      <c r="H18" s="380">
        <v>37324</v>
      </c>
      <c r="I18" s="380">
        <v>37324</v>
      </c>
      <c r="J18" s="380">
        <v>46486</v>
      </c>
      <c r="K18" s="381">
        <v>25</v>
      </c>
      <c r="L18" s="381">
        <v>0</v>
      </c>
    </row>
    <row r="19" spans="1:13" s="63" customFormat="1" ht="15.95" customHeight="1" x14ac:dyDescent="0.25">
      <c r="A19" s="379">
        <v>4</v>
      </c>
      <c r="B19" s="276" t="s">
        <v>119</v>
      </c>
      <c r="C19" s="276" t="s">
        <v>628</v>
      </c>
      <c r="D19" s="347">
        <v>5253.3824214080005</v>
      </c>
      <c r="E19" s="347">
        <v>5253.3824214080005</v>
      </c>
      <c r="F19" s="347"/>
      <c r="G19" s="347">
        <v>5253.3824214080005</v>
      </c>
      <c r="H19" s="380">
        <v>37799</v>
      </c>
      <c r="I19" s="380">
        <v>37769</v>
      </c>
      <c r="J19" s="380">
        <v>46932</v>
      </c>
      <c r="K19" s="381">
        <v>25</v>
      </c>
      <c r="L19" s="381">
        <v>0</v>
      </c>
    </row>
    <row r="20" spans="1:13" s="63" customFormat="1" ht="15.95" customHeight="1" x14ac:dyDescent="0.25">
      <c r="A20" s="379">
        <v>5</v>
      </c>
      <c r="B20" s="276" t="s">
        <v>119</v>
      </c>
      <c r="C20" s="276" t="s">
        <v>717</v>
      </c>
      <c r="D20" s="347">
        <v>6485.6804907839996</v>
      </c>
      <c r="E20" s="347">
        <v>6485.6804907839996</v>
      </c>
      <c r="F20" s="347"/>
      <c r="G20" s="347">
        <v>6485.6804907839996</v>
      </c>
      <c r="H20" s="380">
        <v>37165</v>
      </c>
      <c r="I20" s="380">
        <v>37165</v>
      </c>
      <c r="J20" s="380">
        <v>46328</v>
      </c>
      <c r="K20" s="381">
        <v>25</v>
      </c>
      <c r="L20" s="381">
        <v>0</v>
      </c>
      <c r="M20" s="78"/>
    </row>
    <row r="21" spans="1:13" s="63" customFormat="1" ht="15.95" customHeight="1" x14ac:dyDescent="0.25">
      <c r="A21" s="379">
        <v>6</v>
      </c>
      <c r="B21" s="276" t="s">
        <v>127</v>
      </c>
      <c r="C21" s="276" t="s">
        <v>630</v>
      </c>
      <c r="D21" s="347">
        <v>9115.318038464</v>
      </c>
      <c r="E21" s="347">
        <v>9115.318038464</v>
      </c>
      <c r="F21" s="347"/>
      <c r="G21" s="347">
        <v>9115.318038464</v>
      </c>
      <c r="H21" s="380">
        <v>36686</v>
      </c>
      <c r="I21" s="380">
        <v>36686</v>
      </c>
      <c r="J21" s="380">
        <v>45992</v>
      </c>
      <c r="K21" s="381">
        <v>25</v>
      </c>
      <c r="L21" s="381">
        <v>0</v>
      </c>
    </row>
    <row r="22" spans="1:13" s="63" customFormat="1" ht="15.95" customHeight="1" x14ac:dyDescent="0.25">
      <c r="A22" s="379">
        <v>7</v>
      </c>
      <c r="B22" s="276" t="s">
        <v>119</v>
      </c>
      <c r="C22" s="276" t="s">
        <v>718</v>
      </c>
      <c r="D22" s="347">
        <v>15371.696524623998</v>
      </c>
      <c r="E22" s="347">
        <v>15371.696524623998</v>
      </c>
      <c r="F22" s="347"/>
      <c r="G22" s="347">
        <v>15371.696524623998</v>
      </c>
      <c r="H22" s="380">
        <v>37342</v>
      </c>
      <c r="I22" s="380">
        <v>37342</v>
      </c>
      <c r="J22" s="380">
        <v>46504</v>
      </c>
      <c r="K22" s="381">
        <v>25</v>
      </c>
      <c r="L22" s="381">
        <v>0</v>
      </c>
    </row>
    <row r="23" spans="1:13" s="63" customFormat="1" ht="15.95" customHeight="1" x14ac:dyDescent="0.25">
      <c r="A23" s="379">
        <v>8</v>
      </c>
      <c r="B23" s="276" t="s">
        <v>119</v>
      </c>
      <c r="C23" s="276" t="s">
        <v>719</v>
      </c>
      <c r="D23" s="347">
        <v>8830.8978526560004</v>
      </c>
      <c r="E23" s="347">
        <v>8830.8978526560004</v>
      </c>
      <c r="F23" s="347"/>
      <c r="G23" s="347">
        <v>8830.8978526560004</v>
      </c>
      <c r="H23" s="380">
        <v>37898</v>
      </c>
      <c r="I23" s="380">
        <v>37898</v>
      </c>
      <c r="J23" s="380">
        <v>47063</v>
      </c>
      <c r="K23" s="381">
        <v>25</v>
      </c>
      <c r="L23" s="381">
        <v>0</v>
      </c>
    </row>
    <row r="24" spans="1:13" s="63" customFormat="1" ht="15.95" customHeight="1" x14ac:dyDescent="0.25">
      <c r="A24" s="379">
        <v>9</v>
      </c>
      <c r="B24" s="276" t="s">
        <v>119</v>
      </c>
      <c r="C24" s="276" t="s">
        <v>720</v>
      </c>
      <c r="D24" s="347">
        <v>11679.806085552</v>
      </c>
      <c r="E24" s="347">
        <v>11679.806085552</v>
      </c>
      <c r="F24" s="347"/>
      <c r="G24" s="347">
        <v>11679.806085552</v>
      </c>
      <c r="H24" s="380">
        <v>37274</v>
      </c>
      <c r="I24" s="380">
        <v>37274</v>
      </c>
      <c r="J24" s="380">
        <v>46405</v>
      </c>
      <c r="K24" s="381">
        <v>24</v>
      </c>
      <c r="L24" s="381">
        <v>11</v>
      </c>
    </row>
    <row r="25" spans="1:13" s="63" customFormat="1" ht="15.95" customHeight="1" x14ac:dyDescent="0.25">
      <c r="A25" s="379">
        <v>10</v>
      </c>
      <c r="B25" s="276" t="s">
        <v>119</v>
      </c>
      <c r="C25" s="276" t="s">
        <v>721</v>
      </c>
      <c r="D25" s="347">
        <v>6252.3640395039993</v>
      </c>
      <c r="E25" s="347">
        <v>6252.3640395039993</v>
      </c>
      <c r="F25" s="347"/>
      <c r="G25" s="347">
        <v>6252.3640395039993</v>
      </c>
      <c r="H25" s="380">
        <v>37822</v>
      </c>
      <c r="I25" s="380">
        <v>37822</v>
      </c>
      <c r="J25" s="380">
        <v>46954</v>
      </c>
      <c r="K25" s="381">
        <v>24</v>
      </c>
      <c r="L25" s="381">
        <v>11</v>
      </c>
    </row>
    <row r="26" spans="1:13" s="63" customFormat="1" ht="15.95" customHeight="1" x14ac:dyDescent="0.25">
      <c r="A26" s="379">
        <v>11</v>
      </c>
      <c r="B26" s="276" t="s">
        <v>119</v>
      </c>
      <c r="C26" s="276" t="s">
        <v>635</v>
      </c>
      <c r="D26" s="347">
        <v>6754.8896611679993</v>
      </c>
      <c r="E26" s="347">
        <v>6754.8896611679993</v>
      </c>
      <c r="F26" s="347"/>
      <c r="G26" s="347">
        <v>6754.8896611679993</v>
      </c>
      <c r="H26" s="380">
        <v>37214</v>
      </c>
      <c r="I26" s="380">
        <v>37214</v>
      </c>
      <c r="J26" s="380">
        <v>46345</v>
      </c>
      <c r="K26" s="381">
        <v>24</v>
      </c>
      <c r="L26" s="381">
        <v>11</v>
      </c>
    </row>
    <row r="27" spans="1:13" s="63" customFormat="1" ht="15.95" customHeight="1" x14ac:dyDescent="0.25">
      <c r="A27" s="379">
        <v>12</v>
      </c>
      <c r="B27" s="276" t="s">
        <v>119</v>
      </c>
      <c r="C27" s="276" t="s">
        <v>636</v>
      </c>
      <c r="D27" s="347">
        <v>17677.523780399999</v>
      </c>
      <c r="E27" s="347">
        <v>17677.523780399999</v>
      </c>
      <c r="F27" s="347"/>
      <c r="G27" s="347">
        <v>17677.523780399999</v>
      </c>
      <c r="H27" s="380">
        <v>37240</v>
      </c>
      <c r="I27" s="380">
        <v>37240</v>
      </c>
      <c r="J27" s="380">
        <v>46371</v>
      </c>
      <c r="K27" s="381">
        <v>25</v>
      </c>
      <c r="L27" s="381">
        <v>0</v>
      </c>
    </row>
    <row r="28" spans="1:13" s="63" customFormat="1" ht="15.95" customHeight="1" x14ac:dyDescent="0.25">
      <c r="A28" s="379">
        <v>13</v>
      </c>
      <c r="B28" s="276" t="s">
        <v>625</v>
      </c>
      <c r="C28" s="276" t="s">
        <v>722</v>
      </c>
      <c r="D28" s="347">
        <v>1739.6100652479997</v>
      </c>
      <c r="E28" s="347">
        <v>1739.6100652479997</v>
      </c>
      <c r="F28" s="347"/>
      <c r="G28" s="347">
        <v>1739.6100652479997</v>
      </c>
      <c r="H28" s="380">
        <v>36433</v>
      </c>
      <c r="I28" s="380">
        <v>36433</v>
      </c>
      <c r="J28" s="380">
        <v>45756</v>
      </c>
      <c r="K28" s="381">
        <v>25</v>
      </c>
      <c r="L28" s="381">
        <v>7</v>
      </c>
    </row>
    <row r="29" spans="1:13" s="63" customFormat="1" ht="15.95" customHeight="1" x14ac:dyDescent="0.25">
      <c r="A29" s="344" t="s">
        <v>673</v>
      </c>
      <c r="B29" s="276"/>
      <c r="C29" s="276"/>
      <c r="D29" s="345">
        <f>SUM(D30:D34)</f>
        <v>93549.144454303998</v>
      </c>
      <c r="E29" s="345">
        <f>SUM(E30:E34)</f>
        <v>93549.144454303998</v>
      </c>
      <c r="F29" s="345"/>
      <c r="G29" s="345">
        <f>SUM(G30:G34)</f>
        <v>93549.144454303998</v>
      </c>
      <c r="H29" s="378"/>
      <c r="I29" s="378"/>
      <c r="J29" s="378"/>
      <c r="K29" s="378"/>
      <c r="L29" s="378"/>
    </row>
    <row r="30" spans="1:13" s="63" customFormat="1" ht="15.95" customHeight="1" x14ac:dyDescent="0.25">
      <c r="A30" s="379">
        <v>15</v>
      </c>
      <c r="B30" s="276" t="s">
        <v>119</v>
      </c>
      <c r="C30" s="276" t="s">
        <v>637</v>
      </c>
      <c r="D30" s="347">
        <v>31457.120309471997</v>
      </c>
      <c r="E30" s="347">
        <v>31457.120309471997</v>
      </c>
      <c r="F30" s="347"/>
      <c r="G30" s="347">
        <v>31457.120309471997</v>
      </c>
      <c r="H30" s="380">
        <v>37979</v>
      </c>
      <c r="I30" s="380">
        <v>37979</v>
      </c>
      <c r="J30" s="380">
        <v>47116</v>
      </c>
      <c r="K30" s="381">
        <v>24</v>
      </c>
      <c r="L30" s="381">
        <v>11</v>
      </c>
    </row>
    <row r="31" spans="1:13" s="63" customFormat="1" ht="15.95" customHeight="1" x14ac:dyDescent="0.25">
      <c r="A31" s="379">
        <v>16</v>
      </c>
      <c r="B31" s="276" t="s">
        <v>119</v>
      </c>
      <c r="C31" s="276" t="s">
        <v>723</v>
      </c>
      <c r="D31" s="347">
        <v>7173.0720399359998</v>
      </c>
      <c r="E31" s="347">
        <v>7173.0720399359998</v>
      </c>
      <c r="F31" s="347"/>
      <c r="G31" s="347">
        <v>7173.0720399359998</v>
      </c>
      <c r="H31" s="380">
        <v>37873</v>
      </c>
      <c r="I31" s="380">
        <v>37873</v>
      </c>
      <c r="J31" s="380">
        <v>47035</v>
      </c>
      <c r="K31" s="381">
        <v>25</v>
      </c>
      <c r="L31" s="381">
        <v>0</v>
      </c>
    </row>
    <row r="32" spans="1:13" s="63" customFormat="1" ht="15.95" customHeight="1" x14ac:dyDescent="0.25">
      <c r="A32" s="379">
        <v>17</v>
      </c>
      <c r="B32" s="276" t="s">
        <v>119</v>
      </c>
      <c r="C32" s="276" t="s">
        <v>639</v>
      </c>
      <c r="D32" s="347">
        <v>15617.949847279999</v>
      </c>
      <c r="E32" s="347">
        <v>15617.949847279999</v>
      </c>
      <c r="F32" s="347"/>
      <c r="G32" s="347">
        <v>15617.949847279999</v>
      </c>
      <c r="H32" s="380">
        <v>38464</v>
      </c>
      <c r="I32" s="380">
        <v>38464</v>
      </c>
      <c r="J32" s="380">
        <v>47625</v>
      </c>
      <c r="K32" s="381">
        <v>25</v>
      </c>
      <c r="L32" s="381">
        <v>0</v>
      </c>
    </row>
    <row r="33" spans="1:16" s="63" customFormat="1" ht="15.95" customHeight="1" x14ac:dyDescent="0.25">
      <c r="A33" s="379">
        <v>18</v>
      </c>
      <c r="B33" s="276" t="s">
        <v>119</v>
      </c>
      <c r="C33" s="276" t="s">
        <v>640</v>
      </c>
      <c r="D33" s="347">
        <v>11355.371726687999</v>
      </c>
      <c r="E33" s="347">
        <v>11355.371726687999</v>
      </c>
      <c r="F33" s="347"/>
      <c r="G33" s="347">
        <v>11355.371726687999</v>
      </c>
      <c r="H33" s="380">
        <v>38078</v>
      </c>
      <c r="I33" s="380">
        <v>38078</v>
      </c>
      <c r="J33" s="380">
        <v>47239</v>
      </c>
      <c r="K33" s="381">
        <v>25</v>
      </c>
      <c r="L33" s="381">
        <v>0</v>
      </c>
      <c r="M33" s="64"/>
      <c r="N33" s="64"/>
      <c r="O33" s="64"/>
      <c r="P33" s="64"/>
    </row>
    <row r="34" spans="1:16" s="63" customFormat="1" ht="15.95" customHeight="1" x14ac:dyDescent="0.25">
      <c r="A34" s="379">
        <v>19</v>
      </c>
      <c r="B34" s="276" t="s">
        <v>119</v>
      </c>
      <c r="C34" s="276" t="s">
        <v>724</v>
      </c>
      <c r="D34" s="347">
        <v>27945.630530927996</v>
      </c>
      <c r="E34" s="347">
        <v>27945.630530927996</v>
      </c>
      <c r="F34" s="347"/>
      <c r="G34" s="347">
        <v>27945.630530927996</v>
      </c>
      <c r="H34" s="380">
        <v>37764</v>
      </c>
      <c r="I34" s="380">
        <v>37764</v>
      </c>
      <c r="J34" s="380">
        <v>46927</v>
      </c>
      <c r="K34" s="381">
        <v>25</v>
      </c>
      <c r="L34" s="381">
        <v>0</v>
      </c>
    </row>
    <row r="35" spans="1:16" s="63" customFormat="1" ht="15.95" customHeight="1" x14ac:dyDescent="0.25">
      <c r="A35" s="344" t="s">
        <v>674</v>
      </c>
      <c r="B35" s="276"/>
      <c r="C35" s="276"/>
      <c r="D35" s="345">
        <f>SUM(D36:D37)</f>
        <v>67832.300962271998</v>
      </c>
      <c r="E35" s="345">
        <f>SUM(E36:E37)</f>
        <v>67832.300962271998</v>
      </c>
      <c r="F35" s="345"/>
      <c r="G35" s="345">
        <f>SUM(G36:G37)</f>
        <v>67832.300962271998</v>
      </c>
      <c r="H35" s="378"/>
      <c r="I35" s="378"/>
      <c r="J35" s="378"/>
      <c r="K35" s="378"/>
      <c r="L35" s="378"/>
      <c r="M35" s="64"/>
      <c r="N35" s="64"/>
      <c r="O35" s="64"/>
      <c r="P35" s="64"/>
    </row>
    <row r="36" spans="1:16" s="63" customFormat="1" ht="15.95" customHeight="1" x14ac:dyDescent="0.25">
      <c r="A36" s="379">
        <v>20</v>
      </c>
      <c r="B36" s="276" t="s">
        <v>119</v>
      </c>
      <c r="C36" s="276" t="s">
        <v>642</v>
      </c>
      <c r="D36" s="347">
        <v>25798.968911407999</v>
      </c>
      <c r="E36" s="347">
        <v>25798.968911407999</v>
      </c>
      <c r="F36" s="347"/>
      <c r="G36" s="347">
        <v>25798.968911407999</v>
      </c>
      <c r="H36" s="380">
        <v>39022</v>
      </c>
      <c r="I36" s="380">
        <v>39022</v>
      </c>
      <c r="J36" s="380">
        <v>48182</v>
      </c>
      <c r="K36" s="381">
        <v>25</v>
      </c>
      <c r="L36" s="381">
        <v>0</v>
      </c>
    </row>
    <row r="37" spans="1:16" s="63" customFormat="1" ht="15.95" customHeight="1" x14ac:dyDescent="0.25">
      <c r="A37" s="379">
        <v>21</v>
      </c>
      <c r="B37" s="276" t="s">
        <v>119</v>
      </c>
      <c r="C37" s="276" t="s">
        <v>643</v>
      </c>
      <c r="D37" s="347">
        <v>42033.332050864003</v>
      </c>
      <c r="E37" s="347">
        <v>42033.332050864003</v>
      </c>
      <c r="F37" s="347"/>
      <c r="G37" s="347">
        <v>42033.332050864003</v>
      </c>
      <c r="H37" s="380">
        <v>39234</v>
      </c>
      <c r="I37" s="380">
        <v>39234</v>
      </c>
      <c r="J37" s="380">
        <v>48396</v>
      </c>
      <c r="K37" s="381">
        <v>25</v>
      </c>
      <c r="L37" s="381">
        <v>0</v>
      </c>
    </row>
    <row r="38" spans="1:16" s="63" customFormat="1" ht="15.95" customHeight="1" x14ac:dyDescent="0.25">
      <c r="A38" s="344" t="s">
        <v>675</v>
      </c>
      <c r="B38" s="276"/>
      <c r="C38" s="276"/>
      <c r="D38" s="345">
        <f>SUM(D39:D40)</f>
        <v>32587.879193231998</v>
      </c>
      <c r="E38" s="345">
        <f>SUM(E39:E40)</f>
        <v>32587.879193231998</v>
      </c>
      <c r="F38" s="345"/>
      <c r="G38" s="345">
        <f>SUM(G39:G40)</f>
        <v>32587.879193231998</v>
      </c>
      <c r="H38" s="378"/>
      <c r="I38" s="378"/>
      <c r="J38" s="378"/>
      <c r="K38" s="378"/>
      <c r="L38" s="378"/>
    </row>
    <row r="39" spans="1:16" s="63" customFormat="1" ht="15.95" customHeight="1" x14ac:dyDescent="0.25">
      <c r="A39" s="379">
        <v>24</v>
      </c>
      <c r="B39" s="276" t="s">
        <v>119</v>
      </c>
      <c r="C39" s="276" t="s">
        <v>644</v>
      </c>
      <c r="D39" s="347">
        <v>13241.589999087999</v>
      </c>
      <c r="E39" s="347">
        <v>13241.589999087999</v>
      </c>
      <c r="F39" s="347"/>
      <c r="G39" s="347">
        <v>13241.589999087999</v>
      </c>
      <c r="H39" s="380">
        <v>38443</v>
      </c>
      <c r="I39" s="380">
        <v>38443</v>
      </c>
      <c r="J39" s="380">
        <v>47604</v>
      </c>
      <c r="K39" s="381">
        <v>25</v>
      </c>
      <c r="L39" s="381">
        <v>0</v>
      </c>
      <c r="M39" s="64"/>
      <c r="N39" s="64"/>
      <c r="O39" s="64"/>
      <c r="P39" s="64"/>
    </row>
    <row r="40" spans="1:16" s="63" customFormat="1" ht="15.95" customHeight="1" x14ac:dyDescent="0.25">
      <c r="A40" s="379">
        <v>25</v>
      </c>
      <c r="B40" s="276" t="s">
        <v>119</v>
      </c>
      <c r="C40" s="276" t="s">
        <v>725</v>
      </c>
      <c r="D40" s="347">
        <v>19346.289194143999</v>
      </c>
      <c r="E40" s="347">
        <v>19346.289194143999</v>
      </c>
      <c r="F40" s="347"/>
      <c r="G40" s="347">
        <v>19346.289194143999</v>
      </c>
      <c r="H40" s="380">
        <v>38961</v>
      </c>
      <c r="I40" s="380">
        <v>38961</v>
      </c>
      <c r="J40" s="380">
        <v>48122</v>
      </c>
      <c r="K40" s="381">
        <v>25</v>
      </c>
      <c r="L40" s="381">
        <v>0</v>
      </c>
    </row>
    <row r="41" spans="1:16" s="63" customFormat="1" ht="15.95" customHeight="1" x14ac:dyDescent="0.25">
      <c r="A41" s="344" t="s">
        <v>676</v>
      </c>
      <c r="B41" s="276"/>
      <c r="C41" s="276"/>
      <c r="D41" s="345">
        <f>SUM(D42)</f>
        <v>18330.630980639999</v>
      </c>
      <c r="E41" s="345">
        <f>SUM(E42)</f>
        <v>18330.630980639999</v>
      </c>
      <c r="F41" s="345"/>
      <c r="G41" s="345">
        <f>SUM(G42)</f>
        <v>18330.630980639999</v>
      </c>
      <c r="H41" s="378"/>
      <c r="I41" s="378"/>
      <c r="J41" s="378"/>
      <c r="K41" s="378"/>
      <c r="L41" s="378"/>
      <c r="M41" s="64"/>
      <c r="N41" s="64"/>
      <c r="O41" s="64"/>
      <c r="P41" s="64"/>
    </row>
    <row r="42" spans="1:16" s="63" customFormat="1" ht="15.95" customHeight="1" x14ac:dyDescent="0.25">
      <c r="A42" s="379">
        <v>26</v>
      </c>
      <c r="B42" s="276" t="s">
        <v>119</v>
      </c>
      <c r="C42" s="276" t="s">
        <v>726</v>
      </c>
      <c r="D42" s="347">
        <v>18330.630980639999</v>
      </c>
      <c r="E42" s="347">
        <v>18330.630980639999</v>
      </c>
      <c r="F42" s="347"/>
      <c r="G42" s="347">
        <v>18330.630980639999</v>
      </c>
      <c r="H42" s="380">
        <v>38869</v>
      </c>
      <c r="I42" s="380">
        <v>38869</v>
      </c>
      <c r="J42" s="380">
        <v>48030</v>
      </c>
      <c r="K42" s="381">
        <v>25</v>
      </c>
      <c r="L42" s="381">
        <v>0</v>
      </c>
    </row>
    <row r="43" spans="1:16" s="63" customFormat="1" ht="15.95" customHeight="1" x14ac:dyDescent="0.25">
      <c r="A43" s="344" t="s">
        <v>679</v>
      </c>
      <c r="B43" s="276"/>
      <c r="C43" s="276"/>
      <c r="D43" s="345">
        <f>SUM(D44:D45)</f>
        <v>30077.900198367999</v>
      </c>
      <c r="E43" s="345">
        <f>SUM(E44:E45)</f>
        <v>30077.900198367999</v>
      </c>
      <c r="F43" s="345"/>
      <c r="G43" s="345">
        <f>SUM(G44:G45)</f>
        <v>30077.900198367999</v>
      </c>
      <c r="H43" s="378"/>
      <c r="I43" s="378"/>
      <c r="J43" s="378"/>
      <c r="K43" s="378"/>
      <c r="L43" s="378"/>
    </row>
    <row r="44" spans="1:16" s="63" customFormat="1" ht="15.95" customHeight="1" x14ac:dyDescent="0.25">
      <c r="A44" s="379">
        <v>28</v>
      </c>
      <c r="B44" s="276" t="s">
        <v>185</v>
      </c>
      <c r="C44" s="276" t="s">
        <v>727</v>
      </c>
      <c r="D44" s="347">
        <v>9043.5850283680011</v>
      </c>
      <c r="E44" s="347">
        <v>9043.5850283680011</v>
      </c>
      <c r="F44" s="347"/>
      <c r="G44" s="347">
        <v>9043.5850283680011</v>
      </c>
      <c r="H44" s="380">
        <v>41487</v>
      </c>
      <c r="I44" s="380">
        <v>41486</v>
      </c>
      <c r="J44" s="380">
        <v>50587</v>
      </c>
      <c r="K44" s="381">
        <v>24</v>
      </c>
      <c r="L44" s="381">
        <v>11</v>
      </c>
      <c r="M44" s="64"/>
      <c r="N44" s="64"/>
      <c r="O44" s="64"/>
      <c r="P44" s="64"/>
    </row>
    <row r="45" spans="1:16" s="63" customFormat="1" ht="15.95" customHeight="1" x14ac:dyDescent="0.25">
      <c r="A45" s="379">
        <v>29</v>
      </c>
      <c r="B45" s="276" t="s">
        <v>185</v>
      </c>
      <c r="C45" s="276" t="s">
        <v>218</v>
      </c>
      <c r="D45" s="347">
        <v>21034.315169999998</v>
      </c>
      <c r="E45" s="347">
        <v>21034.315169999998</v>
      </c>
      <c r="F45" s="347"/>
      <c r="G45" s="347">
        <v>21034.315169999998</v>
      </c>
      <c r="H45" s="380">
        <v>40392</v>
      </c>
      <c r="I45" s="380">
        <v>40389</v>
      </c>
      <c r="J45" s="380">
        <v>49151</v>
      </c>
      <c r="K45" s="381">
        <v>23</v>
      </c>
      <c r="L45" s="381">
        <v>10</v>
      </c>
    </row>
    <row r="46" spans="1:16" s="63" customFormat="1" ht="15.95" customHeight="1" x14ac:dyDescent="0.25">
      <c r="A46" s="344" t="s">
        <v>680</v>
      </c>
      <c r="B46" s="276"/>
      <c r="C46" s="276"/>
      <c r="D46" s="345">
        <f>SUM(D47)</f>
        <v>833.46890246399994</v>
      </c>
      <c r="E46" s="345">
        <f>SUM(E47)</f>
        <v>833.46890246399994</v>
      </c>
      <c r="F46" s="345"/>
      <c r="G46" s="345">
        <f>SUM(G47)</f>
        <v>833.46890246399994</v>
      </c>
      <c r="H46" s="378"/>
      <c r="I46" s="378"/>
      <c r="J46" s="378"/>
      <c r="K46" s="378"/>
      <c r="L46" s="378"/>
    </row>
    <row r="47" spans="1:16" s="63" customFormat="1" ht="15.95" customHeight="1" x14ac:dyDescent="0.25">
      <c r="A47" s="379">
        <v>31</v>
      </c>
      <c r="B47" s="276" t="s">
        <v>648</v>
      </c>
      <c r="C47" s="276" t="s">
        <v>728</v>
      </c>
      <c r="D47" s="347">
        <v>833.46890246399994</v>
      </c>
      <c r="E47" s="347">
        <v>833.46890246399994</v>
      </c>
      <c r="F47" s="347"/>
      <c r="G47" s="347">
        <v>833.46890246399994</v>
      </c>
      <c r="H47" s="380">
        <v>41186</v>
      </c>
      <c r="I47" s="380">
        <v>41185</v>
      </c>
      <c r="J47" s="380">
        <v>50041</v>
      </c>
      <c r="K47" s="381">
        <v>24</v>
      </c>
      <c r="L47" s="381">
        <v>2</v>
      </c>
    </row>
    <row r="48" spans="1:16" s="63" customFormat="1" ht="15.95" customHeight="1" x14ac:dyDescent="0.25">
      <c r="A48" s="344" t="s">
        <v>681</v>
      </c>
      <c r="B48" s="276"/>
      <c r="C48" s="276"/>
      <c r="D48" s="345">
        <f>SUM(D49)</f>
        <v>1685.323017312</v>
      </c>
      <c r="E48" s="345">
        <f>SUM(E49)</f>
        <v>1685.323017312</v>
      </c>
      <c r="F48" s="345"/>
      <c r="G48" s="345">
        <f>SUM(G49)</f>
        <v>1685.323017312</v>
      </c>
      <c r="H48" s="378"/>
      <c r="I48" s="378"/>
      <c r="J48" s="378"/>
      <c r="K48" s="378"/>
      <c r="L48" s="378"/>
    </row>
    <row r="49" spans="1:26" s="63" customFormat="1" ht="15.95" customHeight="1" x14ac:dyDescent="0.25">
      <c r="A49" s="379">
        <v>33</v>
      </c>
      <c r="B49" s="276" t="s">
        <v>648</v>
      </c>
      <c r="C49" s="276" t="s">
        <v>729</v>
      </c>
      <c r="D49" s="347">
        <v>1685.323017312</v>
      </c>
      <c r="E49" s="347">
        <v>1685.323017312</v>
      </c>
      <c r="F49" s="347"/>
      <c r="G49" s="347">
        <v>1685.323017312</v>
      </c>
      <c r="H49" s="380">
        <v>41179</v>
      </c>
      <c r="I49" s="380">
        <v>41178</v>
      </c>
      <c r="J49" s="380">
        <v>47774</v>
      </c>
      <c r="K49" s="381">
        <v>18</v>
      </c>
      <c r="L49" s="381">
        <v>0</v>
      </c>
    </row>
    <row r="50" spans="1:26" s="63" customFormat="1" ht="15.95" customHeight="1" x14ac:dyDescent="0.25">
      <c r="A50" s="344" t="s">
        <v>682</v>
      </c>
      <c r="B50" s="276"/>
      <c r="C50" s="276"/>
      <c r="D50" s="345">
        <f>SUM(D51:D52)</f>
        <v>6778.0744614880005</v>
      </c>
      <c r="E50" s="345">
        <f>SUM(E51:E52)</f>
        <v>6778.0744614880005</v>
      </c>
      <c r="F50" s="345"/>
      <c r="G50" s="345">
        <f>SUM(G51:G52)</f>
        <v>6778.0744614880005</v>
      </c>
      <c r="H50" s="378"/>
      <c r="I50" s="378"/>
      <c r="J50" s="378"/>
      <c r="K50" s="378"/>
      <c r="L50" s="378"/>
    </row>
    <row r="51" spans="1:26" s="63" customFormat="1" ht="15.95" customHeight="1" x14ac:dyDescent="0.25">
      <c r="A51" s="379">
        <v>34</v>
      </c>
      <c r="B51" s="276" t="s">
        <v>648</v>
      </c>
      <c r="C51" s="276" t="s">
        <v>730</v>
      </c>
      <c r="D51" s="347">
        <v>3605.3508492320002</v>
      </c>
      <c r="E51" s="347">
        <v>3605.3508492320002</v>
      </c>
      <c r="F51" s="347"/>
      <c r="G51" s="347">
        <v>3605.3508492320002</v>
      </c>
      <c r="H51" s="380">
        <v>40939</v>
      </c>
      <c r="I51" s="380">
        <v>40938</v>
      </c>
      <c r="J51" s="380">
        <v>48579</v>
      </c>
      <c r="K51" s="381">
        <v>20</v>
      </c>
      <c r="L51" s="381">
        <v>10</v>
      </c>
    </row>
    <row r="52" spans="1:26" s="63" customFormat="1" ht="15.95" customHeight="1" x14ac:dyDescent="0.25">
      <c r="A52" s="379">
        <v>36</v>
      </c>
      <c r="B52" s="276" t="s">
        <v>119</v>
      </c>
      <c r="C52" s="276" t="s">
        <v>731</v>
      </c>
      <c r="D52" s="347">
        <v>3172.7236122559998</v>
      </c>
      <c r="E52" s="347">
        <v>3172.7236122559998</v>
      </c>
      <c r="F52" s="347"/>
      <c r="G52" s="347">
        <v>3172.7236122559998</v>
      </c>
      <c r="H52" s="380">
        <v>42751</v>
      </c>
      <c r="I52" s="380">
        <v>42749</v>
      </c>
      <c r="J52" s="380">
        <v>51517</v>
      </c>
      <c r="K52" s="381">
        <v>24</v>
      </c>
      <c r="L52" s="381">
        <v>0</v>
      </c>
    </row>
    <row r="53" spans="1:26" s="63" customFormat="1" ht="15.95" customHeight="1" x14ac:dyDescent="0.25">
      <c r="A53" s="344" t="s">
        <v>685</v>
      </c>
      <c r="B53" s="276"/>
      <c r="C53" s="276"/>
      <c r="D53" s="345">
        <f>SUM(D54:D55)</f>
        <v>17124.423997647998</v>
      </c>
      <c r="E53" s="345">
        <f>SUM(E54:E55)</f>
        <v>17124.423997647998</v>
      </c>
      <c r="F53" s="345"/>
      <c r="G53" s="345">
        <f>SUM(G54:G55)</f>
        <v>17124.423997647998</v>
      </c>
      <c r="H53" s="378"/>
      <c r="I53" s="378"/>
      <c r="J53" s="378"/>
      <c r="K53" s="378"/>
      <c r="L53" s="378"/>
    </row>
    <row r="54" spans="1:26" s="63" customFormat="1" ht="15.95" customHeight="1" x14ac:dyDescent="0.25">
      <c r="A54" s="379">
        <v>38</v>
      </c>
      <c r="B54" s="276" t="s">
        <v>119</v>
      </c>
      <c r="C54" s="276" t="s">
        <v>732</v>
      </c>
      <c r="D54" s="347">
        <v>14574.543351279999</v>
      </c>
      <c r="E54" s="347">
        <v>14574.543351279999</v>
      </c>
      <c r="F54" s="347"/>
      <c r="G54" s="347">
        <v>14574.543351279999</v>
      </c>
      <c r="H54" s="380">
        <v>44166</v>
      </c>
      <c r="I54" s="380">
        <v>44165</v>
      </c>
      <c r="J54" s="380">
        <v>54056</v>
      </c>
      <c r="K54" s="381">
        <v>27</v>
      </c>
      <c r="L54" s="381">
        <v>0</v>
      </c>
    </row>
    <row r="55" spans="1:26" s="63" customFormat="1" ht="15.95" customHeight="1" x14ac:dyDescent="0.25">
      <c r="A55" s="379">
        <v>40</v>
      </c>
      <c r="B55" s="276" t="s">
        <v>648</v>
      </c>
      <c r="C55" s="276" t="s">
        <v>733</v>
      </c>
      <c r="D55" s="347">
        <v>2549.8806463680003</v>
      </c>
      <c r="E55" s="347">
        <v>2549.8806463680003</v>
      </c>
      <c r="F55" s="347"/>
      <c r="G55" s="347">
        <v>2549.8806463680003</v>
      </c>
      <c r="H55" s="380">
        <v>43099</v>
      </c>
      <c r="I55" s="380">
        <v>43069</v>
      </c>
      <c r="J55" s="380">
        <v>50769</v>
      </c>
      <c r="K55" s="381">
        <v>21</v>
      </c>
      <c r="L55" s="381">
        <v>0</v>
      </c>
    </row>
    <row r="56" spans="1:26" s="63" customFormat="1" ht="15.95" customHeight="1" x14ac:dyDescent="0.25">
      <c r="A56" s="344" t="s">
        <v>686</v>
      </c>
      <c r="B56" s="276"/>
      <c r="C56" s="276"/>
      <c r="D56" s="345">
        <f>SUM(D57:D58)</f>
        <v>24000.234822607999</v>
      </c>
      <c r="E56" s="345">
        <f>SUM(E57:E58)</f>
        <v>24000.234822607999</v>
      </c>
      <c r="F56" s="345"/>
      <c r="G56" s="345">
        <f>SUM(G57:G58)</f>
        <v>24000.234822607999</v>
      </c>
      <c r="H56" s="378"/>
      <c r="I56" s="378"/>
      <c r="J56" s="378"/>
      <c r="K56" s="378"/>
      <c r="L56" s="378"/>
    </row>
    <row r="57" spans="1:26" s="63" customFormat="1" ht="15.95" customHeight="1" x14ac:dyDescent="0.25">
      <c r="A57" s="379">
        <v>42</v>
      </c>
      <c r="B57" s="276" t="s">
        <v>119</v>
      </c>
      <c r="C57" s="276" t="s">
        <v>655</v>
      </c>
      <c r="D57" s="347">
        <v>13655.498556303999</v>
      </c>
      <c r="E57" s="347">
        <v>13655.498556303999</v>
      </c>
      <c r="F57" s="347"/>
      <c r="G57" s="347">
        <v>13655.498556303999</v>
      </c>
      <c r="H57" s="380">
        <v>43861</v>
      </c>
      <c r="I57" s="380">
        <v>43832</v>
      </c>
      <c r="J57" s="380">
        <v>53695</v>
      </c>
      <c r="K57" s="381">
        <v>27</v>
      </c>
      <c r="L57" s="381">
        <v>0</v>
      </c>
    </row>
    <row r="58" spans="1:26" s="63" customFormat="1" ht="15.95" customHeight="1" x14ac:dyDescent="0.25">
      <c r="A58" s="379">
        <v>43</v>
      </c>
      <c r="B58" s="276" t="s">
        <v>119</v>
      </c>
      <c r="C58" s="276" t="s">
        <v>656</v>
      </c>
      <c r="D58" s="347">
        <v>10344.736266304</v>
      </c>
      <c r="E58" s="347">
        <v>10344.736266304</v>
      </c>
      <c r="F58" s="347"/>
      <c r="G58" s="347">
        <v>10344.736266304</v>
      </c>
      <c r="H58" s="380">
        <v>43922</v>
      </c>
      <c r="I58" s="380">
        <v>43920</v>
      </c>
      <c r="J58" s="380">
        <v>53812</v>
      </c>
      <c r="K58" s="381">
        <v>27</v>
      </c>
      <c r="L58" s="381">
        <v>0</v>
      </c>
    </row>
    <row r="59" spans="1:26" s="63" customFormat="1" ht="15.95" customHeight="1" x14ac:dyDescent="0.25">
      <c r="A59" s="344" t="s">
        <v>688</v>
      </c>
      <c r="B59" s="276"/>
      <c r="C59" s="276"/>
      <c r="D59" s="345">
        <f>SUM(D60:D61)</f>
        <v>66560.316707103993</v>
      </c>
      <c r="E59" s="345">
        <f>SUM(E60:E61)</f>
        <v>66560.316707103993</v>
      </c>
      <c r="F59" s="345"/>
      <c r="G59" s="345">
        <f>SUM(G60:G61)</f>
        <v>66560.316707103993</v>
      </c>
      <c r="H59" s="378"/>
      <c r="I59" s="378"/>
      <c r="J59" s="378"/>
      <c r="K59" s="378"/>
      <c r="L59" s="378"/>
    </row>
    <row r="60" spans="1:26" s="63" customFormat="1" ht="15.95" customHeight="1" x14ac:dyDescent="0.25">
      <c r="A60" s="379">
        <v>45</v>
      </c>
      <c r="B60" s="276" t="s">
        <v>119</v>
      </c>
      <c r="C60" s="276" t="s">
        <v>657</v>
      </c>
      <c r="D60" s="347">
        <v>8375.15794456</v>
      </c>
      <c r="E60" s="347">
        <v>8375.15794456</v>
      </c>
      <c r="F60" s="347"/>
      <c r="G60" s="347">
        <v>8375.15794456</v>
      </c>
      <c r="H60" s="380">
        <v>44075</v>
      </c>
      <c r="I60" s="380">
        <v>44073</v>
      </c>
      <c r="J60" s="380">
        <v>53571</v>
      </c>
      <c r="K60" s="381">
        <v>26</v>
      </c>
      <c r="L60" s="381">
        <v>0</v>
      </c>
    </row>
    <row r="61" spans="1:26" s="63" customFormat="1" ht="15.95" customHeight="1" thickBot="1" x14ac:dyDescent="0.3">
      <c r="A61" s="319">
        <v>303</v>
      </c>
      <c r="B61" s="319" t="s">
        <v>691</v>
      </c>
      <c r="C61" s="382" t="s">
        <v>734</v>
      </c>
      <c r="D61" s="357">
        <v>58185.158762543993</v>
      </c>
      <c r="E61" s="357">
        <v>58185.158762543993</v>
      </c>
      <c r="F61" s="357"/>
      <c r="G61" s="357">
        <v>58185.158762543993</v>
      </c>
      <c r="H61" s="383">
        <v>45441</v>
      </c>
      <c r="I61" s="383">
        <v>45441</v>
      </c>
      <c r="J61" s="383">
        <v>54207</v>
      </c>
      <c r="K61" s="384">
        <v>24</v>
      </c>
      <c r="L61" s="384">
        <v>0</v>
      </c>
    </row>
    <row r="62" spans="1:26" s="63" customFormat="1" ht="13.5" customHeight="1" x14ac:dyDescent="0.25">
      <c r="A62" s="335" t="s">
        <v>713</v>
      </c>
      <c r="B62" s="336"/>
      <c r="C62" s="336"/>
      <c r="D62" s="365"/>
      <c r="E62" s="365"/>
      <c r="F62" s="365"/>
      <c r="G62" s="365"/>
      <c r="H62" s="366"/>
      <c r="I62" s="366"/>
      <c r="J62" s="367"/>
      <c r="K62" s="368"/>
      <c r="L62" s="368"/>
    </row>
    <row r="63" spans="1:26" s="80" customFormat="1" ht="12.95" customHeight="1" x14ac:dyDescent="0.25">
      <c r="A63" s="338" t="s">
        <v>735</v>
      </c>
      <c r="B63" s="338"/>
      <c r="C63" s="338"/>
      <c r="D63" s="338"/>
      <c r="E63" s="338"/>
      <c r="F63" s="338"/>
      <c r="G63" s="338"/>
      <c r="H63" s="338"/>
      <c r="I63" s="338"/>
      <c r="J63" s="338"/>
      <c r="K63" s="338"/>
      <c r="L63" s="338"/>
      <c r="M63" s="79"/>
      <c r="N63" s="79"/>
      <c r="O63" s="79"/>
      <c r="P63" s="79"/>
      <c r="Q63" s="79"/>
      <c r="R63" s="79"/>
      <c r="S63" s="79"/>
      <c r="T63" s="79"/>
      <c r="U63" s="79"/>
      <c r="V63" s="79"/>
      <c r="W63" s="79"/>
      <c r="X63" s="79"/>
      <c r="Y63" s="79"/>
      <c r="Z63" s="79"/>
    </row>
    <row r="64" spans="1:26" s="80" customFormat="1" ht="12.95" customHeight="1" x14ac:dyDescent="0.25">
      <c r="A64" s="339" t="s">
        <v>935</v>
      </c>
      <c r="B64" s="339"/>
      <c r="C64" s="339"/>
      <c r="D64" s="339"/>
      <c r="E64" s="339"/>
      <c r="F64" s="339"/>
      <c r="G64" s="339"/>
      <c r="H64" s="339"/>
      <c r="I64" s="339"/>
      <c r="J64" s="339"/>
      <c r="K64" s="339"/>
      <c r="L64" s="130"/>
      <c r="M64" s="79"/>
      <c r="N64" s="79"/>
      <c r="O64" s="79"/>
      <c r="P64" s="79"/>
      <c r="Q64" s="79"/>
      <c r="R64" s="79"/>
      <c r="S64" s="79"/>
      <c r="T64" s="79"/>
      <c r="U64" s="79"/>
      <c r="V64" s="79"/>
      <c r="W64" s="79"/>
      <c r="X64" s="79"/>
      <c r="Y64" s="79"/>
      <c r="Z64" s="79"/>
    </row>
    <row r="65" spans="1:26" s="80" customFormat="1" ht="12.95" customHeight="1" x14ac:dyDescent="0.25">
      <c r="A65" s="336" t="s">
        <v>736</v>
      </c>
      <c r="B65" s="336"/>
      <c r="C65" s="336"/>
      <c r="D65" s="336"/>
      <c r="E65" s="336"/>
      <c r="F65" s="336"/>
      <c r="G65" s="336"/>
      <c r="H65" s="336"/>
      <c r="I65" s="336"/>
      <c r="J65" s="336"/>
      <c r="K65" s="299"/>
      <c r="L65" s="130"/>
      <c r="M65" s="79"/>
      <c r="N65" s="79"/>
      <c r="O65" s="79"/>
      <c r="P65" s="79"/>
      <c r="Q65" s="79"/>
      <c r="R65" s="79"/>
      <c r="S65" s="79"/>
      <c r="T65" s="79"/>
      <c r="U65" s="79"/>
      <c r="V65" s="79"/>
      <c r="W65" s="79"/>
      <c r="X65" s="79"/>
      <c r="Y65" s="79"/>
      <c r="Z65" s="79"/>
    </row>
    <row r="66" spans="1:26" s="80" customFormat="1" ht="12.95" customHeight="1" x14ac:dyDescent="0.25">
      <c r="A66" s="338" t="s">
        <v>936</v>
      </c>
      <c r="B66" s="338"/>
      <c r="C66" s="338"/>
      <c r="D66" s="338"/>
      <c r="E66" s="338"/>
      <c r="F66" s="338"/>
      <c r="G66" s="338"/>
      <c r="H66" s="338"/>
      <c r="I66" s="338"/>
      <c r="J66" s="338"/>
      <c r="K66" s="338"/>
      <c r="L66" s="338"/>
      <c r="M66" s="79"/>
      <c r="N66" s="79"/>
      <c r="O66" s="79"/>
      <c r="P66" s="79"/>
      <c r="Q66" s="79"/>
      <c r="R66" s="79"/>
      <c r="S66" s="79"/>
      <c r="T66" s="79"/>
      <c r="U66" s="79"/>
      <c r="V66" s="79"/>
      <c r="W66" s="79"/>
      <c r="X66" s="79"/>
      <c r="Y66" s="79"/>
      <c r="Z66" s="79"/>
    </row>
    <row r="67" spans="1:26" s="80" customFormat="1" ht="12.95" customHeight="1" x14ac:dyDescent="0.25">
      <c r="A67" s="340" t="s">
        <v>79</v>
      </c>
      <c r="B67" s="340"/>
      <c r="C67" s="340"/>
      <c r="D67" s="340"/>
      <c r="E67" s="340"/>
      <c r="F67" s="340"/>
      <c r="G67" s="340"/>
      <c r="H67" s="340"/>
      <c r="I67" s="340"/>
      <c r="J67" s="340"/>
      <c r="K67" s="340"/>
      <c r="L67" s="363"/>
      <c r="M67" s="79"/>
      <c r="N67" s="79"/>
      <c r="O67" s="79"/>
      <c r="P67" s="79"/>
      <c r="Q67" s="79"/>
      <c r="R67" s="79"/>
      <c r="S67" s="79"/>
      <c r="T67" s="79"/>
      <c r="U67" s="79"/>
      <c r="V67" s="79"/>
      <c r="W67" s="79"/>
      <c r="X67" s="79"/>
      <c r="Y67" s="79"/>
      <c r="Z67" s="79"/>
    </row>
    <row r="68" spans="1:26" s="61" customFormat="1" ht="12.75" customHeight="1" x14ac:dyDescent="0.25">
      <c r="A68" s="360"/>
      <c r="B68" s="369"/>
      <c r="C68" s="369"/>
      <c r="D68" s="370"/>
      <c r="E68" s="366"/>
      <c r="F68" s="366"/>
      <c r="G68" s="366"/>
      <c r="H68" s="366"/>
      <c r="I68" s="366"/>
      <c r="J68" s="371"/>
      <c r="K68" s="371"/>
      <c r="L68" s="363"/>
      <c r="M68" s="63"/>
      <c r="N68" s="63"/>
      <c r="O68" s="63"/>
      <c r="P68" s="63"/>
      <c r="Q68" s="63"/>
      <c r="R68" s="63"/>
      <c r="S68" s="63"/>
      <c r="T68" s="63"/>
      <c r="U68" s="63"/>
      <c r="V68" s="63"/>
      <c r="W68" s="63"/>
      <c r="X68" s="63"/>
      <c r="Y68" s="63"/>
      <c r="Z68" s="63"/>
    </row>
    <row r="69" spans="1:26" s="61" customFormat="1" ht="12.75" customHeight="1" x14ac:dyDescent="0.25">
      <c r="A69" s="372"/>
      <c r="B69" s="369"/>
      <c r="C69" s="369"/>
      <c r="D69" s="370"/>
      <c r="E69" s="366"/>
      <c r="F69" s="366"/>
      <c r="G69" s="366"/>
      <c r="H69" s="366"/>
      <c r="I69" s="366"/>
      <c r="J69" s="371"/>
      <c r="K69" s="371"/>
      <c r="L69" s="363"/>
      <c r="M69" s="63"/>
      <c r="N69" s="63"/>
      <c r="O69" s="63"/>
      <c r="P69" s="63"/>
      <c r="Q69" s="63"/>
      <c r="R69" s="63"/>
      <c r="S69" s="63"/>
      <c r="T69" s="63"/>
      <c r="U69" s="63"/>
      <c r="V69" s="63"/>
      <c r="W69" s="63"/>
      <c r="X69" s="63"/>
      <c r="Y69" s="63"/>
      <c r="Z69" s="63"/>
    </row>
    <row r="70" spans="1:26" s="61" customFormat="1" ht="12.75" customHeight="1" x14ac:dyDescent="0.25">
      <c r="A70" s="372"/>
      <c r="B70" s="369"/>
      <c r="C70" s="369"/>
      <c r="D70" s="370"/>
      <c r="E70" s="366"/>
      <c r="F70" s="366"/>
      <c r="G70" s="366"/>
      <c r="H70" s="366"/>
      <c r="I70" s="366"/>
      <c r="J70" s="371"/>
      <c r="K70" s="371"/>
      <c r="L70" s="363"/>
      <c r="M70" s="63"/>
      <c r="N70" s="63"/>
      <c r="O70" s="63"/>
      <c r="P70" s="63"/>
      <c r="Q70" s="63"/>
      <c r="R70" s="63"/>
      <c r="S70" s="63"/>
      <c r="T70" s="63"/>
      <c r="U70" s="63"/>
      <c r="V70" s="63"/>
      <c r="W70" s="63"/>
      <c r="X70" s="63"/>
      <c r="Y70" s="63"/>
      <c r="Z70" s="63"/>
    </row>
    <row r="71" spans="1:26" s="61" customFormat="1" ht="12.75" customHeight="1" x14ac:dyDescent="0.25">
      <c r="A71" s="372"/>
      <c r="B71" s="369"/>
      <c r="C71" s="369"/>
      <c r="D71" s="370"/>
      <c r="E71" s="366"/>
      <c r="F71" s="366"/>
      <c r="G71" s="366"/>
      <c r="H71" s="366"/>
      <c r="I71" s="366"/>
      <c r="J71" s="371"/>
      <c r="K71" s="371"/>
      <c r="L71" s="363"/>
      <c r="M71" s="63"/>
      <c r="N71" s="63"/>
      <c r="O71" s="63"/>
      <c r="P71" s="63"/>
      <c r="Q71" s="63"/>
      <c r="R71" s="63"/>
      <c r="S71" s="63"/>
      <c r="T71" s="63"/>
      <c r="U71" s="63"/>
      <c r="V71" s="63"/>
      <c r="W71" s="63"/>
      <c r="X71" s="63"/>
      <c r="Y71" s="63"/>
      <c r="Z71" s="63"/>
    </row>
    <row r="72" spans="1:26" s="61" customFormat="1" ht="12.75" customHeight="1" x14ac:dyDescent="0.25">
      <c r="A72" s="372"/>
      <c r="B72" s="369"/>
      <c r="C72" s="369"/>
      <c r="D72" s="370"/>
      <c r="E72" s="366"/>
      <c r="F72" s="366"/>
      <c r="G72" s="366"/>
      <c r="H72" s="366"/>
      <c r="I72" s="366"/>
      <c r="J72" s="371"/>
      <c r="K72" s="371"/>
      <c r="L72" s="363"/>
      <c r="M72" s="63"/>
      <c r="N72" s="63"/>
      <c r="O72" s="63"/>
      <c r="P72" s="63"/>
      <c r="Q72" s="63"/>
      <c r="R72" s="63"/>
      <c r="S72" s="63"/>
      <c r="T72" s="63"/>
      <c r="U72" s="63"/>
      <c r="V72" s="63"/>
      <c r="W72" s="63"/>
      <c r="X72" s="63"/>
      <c r="Y72" s="63"/>
      <c r="Z72" s="63"/>
    </row>
    <row r="73" spans="1:26" s="61" customFormat="1" ht="12.75" customHeight="1" x14ac:dyDescent="0.25">
      <c r="A73" s="372"/>
      <c r="B73" s="369"/>
      <c r="C73" s="369"/>
      <c r="D73" s="370"/>
      <c r="E73" s="366"/>
      <c r="F73" s="366"/>
      <c r="G73" s="366"/>
      <c r="H73" s="366"/>
      <c r="I73" s="366"/>
      <c r="J73" s="371"/>
      <c r="K73" s="371"/>
      <c r="L73" s="363"/>
      <c r="M73" s="63"/>
      <c r="N73" s="63"/>
      <c r="O73" s="63"/>
      <c r="P73" s="63"/>
      <c r="Q73" s="63"/>
      <c r="R73" s="63"/>
      <c r="S73" s="63"/>
      <c r="T73" s="63"/>
      <c r="U73" s="63"/>
      <c r="V73" s="63"/>
      <c r="W73" s="63"/>
      <c r="X73" s="63"/>
      <c r="Y73" s="63"/>
      <c r="Z73" s="63"/>
    </row>
    <row r="74" spans="1:26" s="61" customFormat="1" ht="13.5" x14ac:dyDescent="0.25">
      <c r="A74" s="372"/>
      <c r="B74" s="369"/>
      <c r="C74" s="369"/>
      <c r="D74" s="370"/>
      <c r="E74" s="366"/>
      <c r="F74" s="366"/>
      <c r="G74" s="366"/>
      <c r="H74" s="366"/>
      <c r="I74" s="366"/>
      <c r="J74" s="371"/>
      <c r="K74" s="371"/>
      <c r="L74" s="363"/>
      <c r="M74" s="63"/>
      <c r="N74" s="63"/>
      <c r="O74" s="63"/>
      <c r="P74" s="63"/>
      <c r="Q74" s="63"/>
      <c r="R74" s="63"/>
      <c r="S74" s="63"/>
      <c r="T74" s="63"/>
      <c r="U74" s="63"/>
      <c r="V74" s="63"/>
      <c r="W74" s="63"/>
      <c r="X74" s="63"/>
      <c r="Y74" s="63"/>
      <c r="Z74" s="63"/>
    </row>
    <row r="75" spans="1:26" s="61" customFormat="1" ht="13.5" x14ac:dyDescent="0.25">
      <c r="A75" s="372"/>
      <c r="B75" s="372"/>
      <c r="C75" s="369"/>
      <c r="D75" s="370"/>
      <c r="E75" s="373"/>
      <c r="F75" s="373"/>
      <c r="G75" s="373"/>
      <c r="H75" s="373"/>
      <c r="I75" s="373"/>
      <c r="J75" s="373"/>
      <c r="K75" s="374"/>
      <c r="L75" s="363"/>
      <c r="M75" s="63"/>
      <c r="N75" s="63"/>
      <c r="O75" s="63"/>
      <c r="P75" s="63"/>
      <c r="Q75" s="63"/>
      <c r="R75" s="63"/>
      <c r="S75" s="63"/>
      <c r="T75" s="63"/>
      <c r="U75" s="63"/>
      <c r="V75" s="63"/>
      <c r="W75" s="63"/>
      <c r="X75" s="63"/>
      <c r="Y75" s="63"/>
      <c r="Z75" s="63"/>
    </row>
    <row r="76" spans="1:26" s="61" customFormat="1" ht="13.5" x14ac:dyDescent="0.25">
      <c r="A76" s="375"/>
      <c r="B76" s="375"/>
      <c r="C76" s="376"/>
      <c r="D76" s="376"/>
      <c r="E76" s="376"/>
      <c r="F76" s="376"/>
      <c r="G76" s="376"/>
      <c r="H76" s="376"/>
      <c r="I76" s="376"/>
      <c r="J76" s="376"/>
      <c r="K76" s="376"/>
      <c r="L76" s="363"/>
      <c r="M76" s="63"/>
      <c r="N76" s="63"/>
      <c r="O76" s="63"/>
      <c r="P76" s="63"/>
      <c r="Q76" s="63"/>
      <c r="R76" s="63"/>
      <c r="S76" s="63"/>
      <c r="T76" s="63"/>
      <c r="U76" s="63"/>
      <c r="V76" s="63"/>
      <c r="W76" s="63"/>
      <c r="X76" s="63"/>
      <c r="Y76" s="63"/>
      <c r="Z76" s="63"/>
    </row>
    <row r="77" spans="1:26" s="61" customFormat="1" ht="13.5" x14ac:dyDescent="0.25">
      <c r="A77" s="360"/>
      <c r="B77" s="360"/>
      <c r="C77" s="369"/>
      <c r="D77" s="370"/>
      <c r="E77" s="369"/>
      <c r="F77" s="369"/>
      <c r="G77" s="369"/>
      <c r="H77" s="369"/>
      <c r="I77" s="369"/>
      <c r="J77" s="369"/>
      <c r="K77" s="363"/>
      <c r="L77" s="363"/>
      <c r="M77" s="63"/>
      <c r="N77" s="63"/>
      <c r="O77" s="63"/>
      <c r="P77" s="63"/>
      <c r="Q77" s="63"/>
      <c r="R77" s="63"/>
      <c r="S77" s="63"/>
      <c r="T77" s="63"/>
      <c r="U77" s="63"/>
      <c r="V77" s="63"/>
      <c r="W77" s="63"/>
      <c r="X77" s="63"/>
      <c r="Y77" s="63"/>
      <c r="Z77" s="63"/>
    </row>
    <row r="78" spans="1:26" s="61" customFormat="1" ht="13.5" x14ac:dyDescent="0.25">
      <c r="A78" s="360"/>
      <c r="B78" s="360"/>
      <c r="C78" s="360"/>
      <c r="D78" s="361"/>
      <c r="E78" s="360"/>
      <c r="F78" s="360"/>
      <c r="G78" s="360"/>
      <c r="H78" s="360"/>
      <c r="I78" s="360"/>
      <c r="J78" s="360"/>
      <c r="K78" s="362"/>
      <c r="L78" s="363"/>
      <c r="M78" s="63"/>
      <c r="N78" s="63"/>
      <c r="O78" s="63"/>
      <c r="P78" s="63"/>
      <c r="Q78" s="63"/>
      <c r="R78" s="63"/>
      <c r="S78" s="63"/>
      <c r="T78" s="63"/>
      <c r="U78" s="63"/>
      <c r="V78" s="63"/>
      <c r="W78" s="63"/>
      <c r="X78" s="63"/>
      <c r="Y78" s="63"/>
      <c r="Z78" s="63"/>
    </row>
    <row r="79" spans="1:26" s="61" customFormat="1" ht="13.5" x14ac:dyDescent="0.25">
      <c r="A79" s="360"/>
      <c r="B79" s="360"/>
      <c r="C79" s="360"/>
      <c r="D79" s="361"/>
      <c r="E79" s="360"/>
      <c r="F79" s="360"/>
      <c r="G79" s="360"/>
      <c r="H79" s="360"/>
      <c r="I79" s="360"/>
      <c r="J79" s="360"/>
      <c r="K79" s="362"/>
      <c r="L79" s="363"/>
      <c r="M79" s="63"/>
      <c r="N79" s="63"/>
      <c r="O79" s="63"/>
      <c r="P79" s="63"/>
      <c r="Q79" s="63"/>
      <c r="R79" s="63"/>
      <c r="S79" s="63"/>
      <c r="T79" s="63"/>
      <c r="U79" s="63"/>
      <c r="V79" s="63"/>
      <c r="W79" s="63"/>
      <c r="X79" s="63"/>
      <c r="Y79" s="63"/>
      <c r="Z79" s="63"/>
    </row>
    <row r="80" spans="1:26" s="61" customFormat="1" ht="13.5" x14ac:dyDescent="0.25">
      <c r="A80" s="360"/>
      <c r="B80" s="360"/>
      <c r="C80" s="360"/>
      <c r="D80" s="361"/>
      <c r="E80" s="360"/>
      <c r="F80" s="360"/>
      <c r="G80" s="360"/>
      <c r="H80" s="360"/>
      <c r="I80" s="360"/>
      <c r="J80" s="360"/>
      <c r="K80" s="362"/>
      <c r="L80" s="363"/>
      <c r="M80" s="63"/>
      <c r="N80" s="63"/>
      <c r="O80" s="63"/>
      <c r="P80" s="63"/>
      <c r="Q80" s="63"/>
      <c r="R80" s="63"/>
      <c r="S80" s="63"/>
      <c r="T80" s="63"/>
      <c r="U80" s="63"/>
      <c r="V80" s="63"/>
      <c r="W80" s="63"/>
      <c r="X80" s="63"/>
      <c r="Y80" s="63"/>
      <c r="Z80" s="63"/>
    </row>
    <row r="81" spans="1:26" s="61" customFormat="1" ht="13.5" x14ac:dyDescent="0.25">
      <c r="A81" s="360"/>
      <c r="B81" s="360"/>
      <c r="C81" s="360"/>
      <c r="D81" s="361"/>
      <c r="E81" s="360"/>
      <c r="F81" s="360"/>
      <c r="G81" s="360"/>
      <c r="H81" s="360"/>
      <c r="I81" s="360"/>
      <c r="J81" s="360"/>
      <c r="K81" s="362"/>
      <c r="L81" s="363"/>
      <c r="M81" s="63"/>
      <c r="N81" s="63"/>
      <c r="O81" s="63"/>
      <c r="P81" s="63"/>
      <c r="Q81" s="63"/>
      <c r="R81" s="63"/>
      <c r="S81" s="63"/>
      <c r="T81" s="63"/>
      <c r="U81" s="63"/>
      <c r="V81" s="63"/>
      <c r="W81" s="63"/>
      <c r="X81" s="63"/>
      <c r="Y81" s="63"/>
      <c r="Z81" s="63"/>
    </row>
    <row r="82" spans="1:26" s="61" customFormat="1" ht="13.5" x14ac:dyDescent="0.25">
      <c r="A82" s="360"/>
      <c r="B82" s="360"/>
      <c r="C82" s="360"/>
      <c r="D82" s="361"/>
      <c r="E82" s="360"/>
      <c r="F82" s="360"/>
      <c r="G82" s="360"/>
      <c r="H82" s="360"/>
      <c r="I82" s="360"/>
      <c r="J82" s="360"/>
      <c r="K82" s="362"/>
      <c r="L82" s="363"/>
      <c r="M82" s="63"/>
      <c r="N82" s="63"/>
      <c r="O82" s="63"/>
      <c r="P82" s="63"/>
      <c r="Q82" s="63"/>
      <c r="R82" s="63"/>
      <c r="S82" s="63"/>
      <c r="T82" s="63"/>
      <c r="U82" s="63"/>
      <c r="V82" s="63"/>
      <c r="W82" s="63"/>
      <c r="X82" s="63"/>
      <c r="Y82" s="63"/>
      <c r="Z82" s="63"/>
    </row>
    <row r="83" spans="1:26" s="61" customFormat="1" ht="13.5" x14ac:dyDescent="0.25">
      <c r="A83" s="360"/>
      <c r="B83" s="360"/>
      <c r="C83" s="360"/>
      <c r="D83" s="361"/>
      <c r="E83" s="360"/>
      <c r="F83" s="360"/>
      <c r="G83" s="360"/>
      <c r="H83" s="360"/>
      <c r="I83" s="360"/>
      <c r="J83" s="360"/>
      <c r="K83" s="362"/>
      <c r="L83" s="363"/>
      <c r="M83" s="63"/>
      <c r="N83" s="63"/>
      <c r="O83" s="63"/>
      <c r="P83" s="63"/>
      <c r="Q83" s="63"/>
      <c r="R83" s="63"/>
      <c r="S83" s="63"/>
      <c r="T83" s="63"/>
      <c r="U83" s="63"/>
      <c r="V83" s="63"/>
      <c r="W83" s="63"/>
      <c r="X83" s="63"/>
      <c r="Y83" s="63"/>
      <c r="Z83" s="63"/>
    </row>
    <row r="84" spans="1:26" s="61" customFormat="1" ht="12.75" customHeight="1" x14ac:dyDescent="0.25">
      <c r="A84" s="360"/>
      <c r="B84" s="360"/>
      <c r="C84" s="360"/>
      <c r="D84" s="361"/>
      <c r="E84" s="360"/>
      <c r="F84" s="360"/>
      <c r="G84" s="360"/>
      <c r="H84" s="360"/>
      <c r="I84" s="360"/>
      <c r="J84" s="360"/>
      <c r="K84" s="362"/>
      <c r="L84" s="363"/>
      <c r="M84" s="63"/>
      <c r="N84" s="63"/>
      <c r="O84" s="63"/>
      <c r="P84" s="63"/>
      <c r="Q84" s="63"/>
      <c r="R84" s="63"/>
      <c r="S84" s="63"/>
      <c r="T84" s="63"/>
      <c r="U84" s="63"/>
      <c r="V84" s="63"/>
      <c r="W84" s="63"/>
      <c r="X84" s="63"/>
      <c r="Y84" s="63"/>
      <c r="Z84" s="63"/>
    </row>
    <row r="85" spans="1:26" s="61" customFormat="1" ht="12.75" customHeight="1" x14ac:dyDescent="0.25">
      <c r="A85" s="360"/>
      <c r="B85" s="360"/>
      <c r="C85" s="360"/>
      <c r="D85" s="361"/>
      <c r="E85" s="360"/>
      <c r="F85" s="360"/>
      <c r="G85" s="360"/>
      <c r="H85" s="360"/>
      <c r="I85" s="360"/>
      <c r="J85" s="360"/>
      <c r="K85" s="362"/>
      <c r="L85" s="363"/>
      <c r="M85" s="63"/>
      <c r="N85" s="63"/>
      <c r="O85" s="63"/>
      <c r="P85" s="63"/>
      <c r="Q85" s="63"/>
      <c r="R85" s="63"/>
      <c r="S85" s="63"/>
      <c r="T85" s="63"/>
      <c r="U85" s="63"/>
      <c r="V85" s="63"/>
      <c r="W85" s="63"/>
      <c r="X85" s="63"/>
      <c r="Y85" s="63"/>
      <c r="Z85" s="63"/>
    </row>
    <row r="86" spans="1:26" s="61" customFormat="1" ht="12.75" customHeight="1" x14ac:dyDescent="0.25">
      <c r="A86" s="360"/>
      <c r="B86" s="360"/>
      <c r="C86" s="360"/>
      <c r="D86" s="361"/>
      <c r="E86" s="360"/>
      <c r="F86" s="360"/>
      <c r="G86" s="360"/>
      <c r="H86" s="360"/>
      <c r="I86" s="360"/>
      <c r="J86" s="360"/>
      <c r="K86" s="362"/>
      <c r="L86" s="363"/>
      <c r="M86" s="63"/>
      <c r="N86" s="63"/>
      <c r="O86" s="63"/>
      <c r="P86" s="63"/>
      <c r="Q86" s="63"/>
      <c r="R86" s="63"/>
      <c r="S86" s="63"/>
      <c r="T86" s="63"/>
      <c r="U86" s="63"/>
      <c r="V86" s="63"/>
      <c r="W86" s="63"/>
      <c r="X86" s="63"/>
      <c r="Y86" s="63"/>
      <c r="Z86" s="63"/>
    </row>
    <row r="87" spans="1:26" s="61" customFormat="1" ht="12.75" customHeight="1" x14ac:dyDescent="0.25">
      <c r="A87" s="360"/>
      <c r="B87" s="360"/>
      <c r="C87" s="360"/>
      <c r="D87" s="361"/>
      <c r="E87" s="360"/>
      <c r="F87" s="360"/>
      <c r="G87" s="360"/>
      <c r="H87" s="360"/>
      <c r="I87" s="360"/>
      <c r="J87" s="360"/>
      <c r="K87" s="362"/>
      <c r="L87" s="363"/>
      <c r="M87" s="63"/>
      <c r="N87" s="63"/>
      <c r="O87" s="63"/>
      <c r="P87" s="63"/>
      <c r="Q87" s="63"/>
      <c r="R87" s="63"/>
      <c r="S87" s="63"/>
      <c r="T87" s="63"/>
      <c r="U87" s="63"/>
      <c r="V87" s="63"/>
      <c r="W87" s="63"/>
      <c r="X87" s="63"/>
      <c r="Y87" s="63"/>
      <c r="Z87" s="63"/>
    </row>
    <row r="88" spans="1:26" s="61" customFormat="1" ht="12.75" customHeight="1" x14ac:dyDescent="0.25">
      <c r="A88" s="360"/>
      <c r="B88" s="360"/>
      <c r="C88" s="360"/>
      <c r="D88" s="361"/>
      <c r="E88" s="360"/>
      <c r="F88" s="360"/>
      <c r="G88" s="360"/>
      <c r="H88" s="360"/>
      <c r="I88" s="360"/>
      <c r="J88" s="360"/>
      <c r="K88" s="362"/>
      <c r="L88" s="363"/>
      <c r="M88" s="63"/>
      <c r="N88" s="63"/>
      <c r="O88" s="63"/>
      <c r="P88" s="63"/>
      <c r="Q88" s="63"/>
      <c r="R88" s="63"/>
      <c r="S88" s="63"/>
      <c r="T88" s="63"/>
      <c r="U88" s="63"/>
      <c r="V88" s="63"/>
      <c r="W88" s="63"/>
      <c r="X88" s="63"/>
      <c r="Y88" s="63"/>
      <c r="Z88" s="63"/>
    </row>
    <row r="89" spans="1:26" s="61" customFormat="1" ht="12.75" customHeight="1" x14ac:dyDescent="0.25">
      <c r="A89" s="360"/>
      <c r="B89" s="360"/>
      <c r="C89" s="360"/>
      <c r="D89" s="361"/>
      <c r="E89" s="360"/>
      <c r="F89" s="360"/>
      <c r="G89" s="360"/>
      <c r="H89" s="360"/>
      <c r="I89" s="360"/>
      <c r="J89" s="360"/>
      <c r="K89" s="362"/>
      <c r="L89" s="363"/>
      <c r="M89" s="63"/>
      <c r="N89" s="63"/>
      <c r="O89" s="63"/>
      <c r="P89" s="63"/>
      <c r="Q89" s="63"/>
      <c r="R89" s="63"/>
      <c r="S89" s="63"/>
      <c r="T89" s="63"/>
      <c r="U89" s="63"/>
      <c r="V89" s="63"/>
      <c r="W89" s="63"/>
      <c r="X89" s="63"/>
      <c r="Y89" s="63"/>
      <c r="Z89" s="63"/>
    </row>
    <row r="90" spans="1:26" s="61" customFormat="1" ht="12.75" customHeight="1" x14ac:dyDescent="0.25">
      <c r="A90" s="360"/>
      <c r="B90" s="360"/>
      <c r="C90" s="360"/>
      <c r="D90" s="361"/>
      <c r="E90" s="360"/>
      <c r="F90" s="360"/>
      <c r="G90" s="360"/>
      <c r="H90" s="360"/>
      <c r="I90" s="360"/>
      <c r="J90" s="360"/>
      <c r="K90" s="362"/>
      <c r="L90" s="363"/>
      <c r="M90" s="63"/>
      <c r="N90" s="63"/>
      <c r="O90" s="63"/>
      <c r="P90" s="63"/>
      <c r="Q90" s="63"/>
      <c r="R90" s="63"/>
      <c r="S90" s="63"/>
      <c r="T90" s="63"/>
      <c r="U90" s="63"/>
      <c r="V90" s="63"/>
      <c r="W90" s="63"/>
      <c r="X90" s="63"/>
      <c r="Y90" s="63"/>
      <c r="Z90" s="63"/>
    </row>
    <row r="91" spans="1:26" s="61" customFormat="1" ht="12.75" customHeight="1" x14ac:dyDescent="0.25">
      <c r="A91" s="360"/>
      <c r="B91" s="360"/>
      <c r="C91" s="360"/>
      <c r="D91" s="361"/>
      <c r="E91" s="360"/>
      <c r="F91" s="360"/>
      <c r="G91" s="360"/>
      <c r="H91" s="360"/>
      <c r="I91" s="360"/>
      <c r="J91" s="360"/>
      <c r="K91" s="362"/>
      <c r="L91" s="363"/>
      <c r="M91" s="63"/>
      <c r="N91" s="63"/>
      <c r="O91" s="63"/>
      <c r="P91" s="63"/>
      <c r="Q91" s="63"/>
      <c r="R91" s="63"/>
      <c r="S91" s="63"/>
      <c r="T91" s="63"/>
      <c r="U91" s="63"/>
      <c r="V91" s="63"/>
      <c r="W91" s="63"/>
      <c r="X91" s="63"/>
      <c r="Y91" s="63"/>
      <c r="Z91" s="63"/>
    </row>
    <row r="92" spans="1:26" s="61" customFormat="1" ht="12.75" customHeight="1" x14ac:dyDescent="0.25">
      <c r="A92" s="360"/>
      <c r="B92" s="360"/>
      <c r="C92" s="360"/>
      <c r="D92" s="361"/>
      <c r="E92" s="360"/>
      <c r="F92" s="360"/>
      <c r="G92" s="360"/>
      <c r="H92" s="360"/>
      <c r="I92" s="360"/>
      <c r="J92" s="360"/>
      <c r="K92" s="362"/>
      <c r="L92" s="363"/>
      <c r="M92" s="63"/>
      <c r="N92" s="63"/>
      <c r="O92" s="63"/>
      <c r="P92" s="63"/>
      <c r="Q92" s="63"/>
      <c r="R92" s="63"/>
      <c r="S92" s="63"/>
      <c r="T92" s="63"/>
      <c r="U92" s="63"/>
      <c r="V92" s="63"/>
      <c r="W92" s="63"/>
      <c r="X92" s="63"/>
      <c r="Y92" s="63"/>
      <c r="Z92" s="63"/>
    </row>
    <row r="93" spans="1:26" s="61" customFormat="1" ht="12.75" customHeight="1" x14ac:dyDescent="0.25">
      <c r="A93" s="360"/>
      <c r="B93" s="360"/>
      <c r="C93" s="360"/>
      <c r="D93" s="361"/>
      <c r="E93" s="360"/>
      <c r="F93" s="360"/>
      <c r="G93" s="360"/>
      <c r="H93" s="360"/>
      <c r="I93" s="360"/>
      <c r="J93" s="360"/>
      <c r="K93" s="362"/>
      <c r="L93" s="363"/>
      <c r="M93" s="63"/>
      <c r="N93" s="63"/>
      <c r="O93" s="63"/>
      <c r="P93" s="63"/>
      <c r="Q93" s="63"/>
      <c r="R93" s="63"/>
      <c r="S93" s="63"/>
      <c r="T93" s="63"/>
      <c r="U93" s="63"/>
      <c r="V93" s="63"/>
      <c r="W93" s="63"/>
      <c r="X93" s="63"/>
      <c r="Y93" s="63"/>
      <c r="Z93" s="63"/>
    </row>
    <row r="94" spans="1:26" s="61" customFormat="1" ht="12.75" customHeight="1" x14ac:dyDescent="0.25">
      <c r="A94" s="360"/>
      <c r="B94" s="360"/>
      <c r="C94" s="360"/>
      <c r="D94" s="361"/>
      <c r="E94" s="360"/>
      <c r="F94" s="360"/>
      <c r="G94" s="360"/>
      <c r="H94" s="360"/>
      <c r="I94" s="360"/>
      <c r="J94" s="360"/>
      <c r="K94" s="362"/>
      <c r="L94" s="363"/>
      <c r="M94" s="63"/>
      <c r="N94" s="63"/>
      <c r="O94" s="63"/>
      <c r="P94" s="63"/>
      <c r="Q94" s="63"/>
      <c r="R94" s="63"/>
      <c r="S94" s="63"/>
      <c r="T94" s="63"/>
      <c r="U94" s="63"/>
      <c r="V94" s="63"/>
      <c r="W94" s="63"/>
      <c r="X94" s="63"/>
      <c r="Y94" s="63"/>
      <c r="Z94" s="63"/>
    </row>
    <row r="95" spans="1:26" ht="12.75" customHeight="1" x14ac:dyDescent="0.25">
      <c r="A95" s="360"/>
      <c r="B95" s="360"/>
      <c r="C95" s="360"/>
      <c r="D95" s="361"/>
      <c r="E95" s="360"/>
      <c r="F95" s="360"/>
      <c r="G95" s="360"/>
      <c r="H95" s="360"/>
      <c r="I95" s="360"/>
      <c r="J95" s="360"/>
      <c r="K95" s="362"/>
      <c r="L95" s="363"/>
    </row>
    <row r="96" spans="1:26" ht="12.75" customHeight="1" x14ac:dyDescent="0.25">
      <c r="A96" s="360"/>
      <c r="B96" s="360"/>
      <c r="C96" s="360"/>
      <c r="D96" s="361"/>
      <c r="E96" s="360"/>
      <c r="F96" s="360"/>
      <c r="G96" s="360"/>
      <c r="H96" s="360"/>
      <c r="I96" s="360"/>
      <c r="J96" s="360"/>
      <c r="K96" s="362"/>
      <c r="L96" s="363"/>
    </row>
    <row r="97" spans="1:12" ht="12.75" customHeight="1" x14ac:dyDescent="0.25">
      <c r="A97" s="360"/>
      <c r="B97" s="360"/>
      <c r="C97" s="360"/>
      <c r="D97" s="361"/>
      <c r="E97" s="360"/>
      <c r="F97" s="360"/>
      <c r="G97" s="360"/>
      <c r="H97" s="360"/>
      <c r="I97" s="360"/>
      <c r="J97" s="360"/>
      <c r="K97" s="362"/>
      <c r="L97" s="363"/>
    </row>
    <row r="98" spans="1:12" ht="12.75" customHeight="1" x14ac:dyDescent="0.25">
      <c r="A98" s="360"/>
      <c r="B98" s="360"/>
      <c r="C98" s="360"/>
      <c r="D98" s="361"/>
      <c r="E98" s="360"/>
      <c r="F98" s="360"/>
      <c r="G98" s="360"/>
      <c r="H98" s="360"/>
      <c r="I98" s="360"/>
      <c r="J98" s="360"/>
      <c r="K98" s="362"/>
      <c r="L98" s="363"/>
    </row>
    <row r="99" spans="1:12" ht="12.75" customHeight="1" x14ac:dyDescent="0.25">
      <c r="A99" s="360"/>
      <c r="B99" s="360"/>
      <c r="C99" s="360"/>
      <c r="D99" s="361"/>
      <c r="E99" s="360"/>
      <c r="F99" s="360"/>
      <c r="G99" s="360"/>
      <c r="H99" s="360"/>
      <c r="I99" s="360"/>
      <c r="J99" s="360"/>
      <c r="K99" s="362"/>
      <c r="L99" s="363"/>
    </row>
    <row r="100" spans="1:12" ht="12.75" customHeight="1" x14ac:dyDescent="0.25">
      <c r="A100" s="360"/>
      <c r="B100" s="360"/>
      <c r="C100" s="360"/>
      <c r="D100" s="361"/>
      <c r="E100" s="360"/>
      <c r="F100" s="360"/>
      <c r="G100" s="360"/>
      <c r="H100" s="360"/>
      <c r="I100" s="360"/>
      <c r="J100" s="360"/>
      <c r="K100" s="362"/>
      <c r="L100" s="363"/>
    </row>
    <row r="101" spans="1:12" ht="12.75" customHeight="1" x14ac:dyDescent="0.25">
      <c r="A101" s="230"/>
      <c r="B101" s="230"/>
      <c r="C101" s="230"/>
      <c r="D101" s="364"/>
      <c r="E101" s="230"/>
      <c r="F101" s="230"/>
      <c r="G101" s="230"/>
      <c r="H101" s="230"/>
      <c r="I101" s="230"/>
      <c r="J101" s="230"/>
      <c r="K101" s="130"/>
      <c r="L101" s="299"/>
    </row>
    <row r="102" spans="1:12" s="64" customFormat="1" ht="12.75" customHeight="1" x14ac:dyDescent="0.25">
      <c r="A102" s="230"/>
      <c r="B102" s="230"/>
      <c r="C102" s="230"/>
      <c r="D102" s="364"/>
      <c r="E102" s="230"/>
      <c r="F102" s="230"/>
      <c r="G102" s="230"/>
      <c r="H102" s="230"/>
      <c r="I102" s="230"/>
      <c r="J102" s="230"/>
      <c r="K102" s="130"/>
      <c r="L102" s="299"/>
    </row>
    <row r="103" spans="1:12" s="64" customFormat="1" ht="12.75" customHeight="1" x14ac:dyDescent="0.25">
      <c r="A103" s="230"/>
      <c r="B103" s="230"/>
      <c r="C103" s="230"/>
      <c r="D103" s="364"/>
      <c r="E103" s="230"/>
      <c r="F103" s="230"/>
      <c r="G103" s="230"/>
      <c r="H103" s="230"/>
      <c r="I103" s="230"/>
      <c r="J103" s="230"/>
      <c r="K103" s="130"/>
      <c r="L103" s="299"/>
    </row>
    <row r="104" spans="1:12" s="64" customFormat="1" ht="12.75" customHeight="1" x14ac:dyDescent="0.25">
      <c r="A104" s="230"/>
      <c r="B104" s="230"/>
      <c r="C104" s="230"/>
      <c r="D104" s="364"/>
      <c r="E104" s="230"/>
      <c r="F104" s="230"/>
      <c r="G104" s="230"/>
      <c r="H104" s="230"/>
      <c r="I104" s="230"/>
      <c r="J104" s="230"/>
      <c r="K104" s="130"/>
      <c r="L104" s="299"/>
    </row>
    <row r="105" spans="1:12" s="64" customFormat="1" ht="12.75" customHeight="1" x14ac:dyDescent="0.25">
      <c r="A105" s="230"/>
      <c r="B105" s="230"/>
      <c r="C105" s="230"/>
      <c r="D105" s="364"/>
      <c r="E105" s="230"/>
      <c r="F105" s="230"/>
      <c r="G105" s="230"/>
      <c r="H105" s="230"/>
      <c r="I105" s="230"/>
      <c r="J105" s="230"/>
      <c r="K105" s="130"/>
      <c r="L105" s="299"/>
    </row>
    <row r="106" spans="1:12" s="64" customFormat="1" ht="12.75" customHeight="1" x14ac:dyDescent="0.25">
      <c r="A106" s="230"/>
      <c r="B106" s="230"/>
      <c r="C106" s="230"/>
      <c r="D106" s="364"/>
      <c r="E106" s="230"/>
      <c r="F106" s="230"/>
      <c r="G106" s="230"/>
      <c r="H106" s="230"/>
      <c r="I106" s="230"/>
      <c r="J106" s="230"/>
      <c r="K106" s="130"/>
      <c r="L106" s="299"/>
    </row>
    <row r="107" spans="1:12" s="64" customFormat="1" ht="12.75" customHeight="1" x14ac:dyDescent="0.25">
      <c r="A107" s="230"/>
      <c r="B107" s="230"/>
      <c r="C107" s="230"/>
      <c r="D107" s="364"/>
      <c r="E107" s="230"/>
      <c r="F107" s="230"/>
      <c r="G107" s="230"/>
      <c r="H107" s="230"/>
      <c r="I107" s="230"/>
      <c r="J107" s="230"/>
      <c r="K107" s="130"/>
      <c r="L107" s="299"/>
    </row>
    <row r="108" spans="1:12" s="64" customFormat="1" ht="12.75" customHeight="1" x14ac:dyDescent="0.25">
      <c r="A108" s="230"/>
      <c r="B108" s="230"/>
      <c r="C108" s="230"/>
      <c r="D108" s="364"/>
      <c r="E108" s="230"/>
      <c r="F108" s="230"/>
      <c r="G108" s="230"/>
      <c r="H108" s="230"/>
      <c r="I108" s="230"/>
      <c r="J108" s="230"/>
      <c r="K108" s="130"/>
      <c r="L108" s="299"/>
    </row>
    <row r="109" spans="1:12" s="64" customFormat="1" ht="12.75" customHeight="1" x14ac:dyDescent="0.25">
      <c r="A109" s="230"/>
      <c r="B109" s="230"/>
      <c r="C109" s="230"/>
      <c r="D109" s="364"/>
      <c r="E109" s="230"/>
      <c r="F109" s="230"/>
      <c r="G109" s="230"/>
      <c r="H109" s="230"/>
      <c r="I109" s="230"/>
      <c r="J109" s="230"/>
      <c r="K109" s="130"/>
      <c r="L109" s="299"/>
    </row>
    <row r="110" spans="1:12" s="64" customFormat="1" ht="12.75" customHeight="1" x14ac:dyDescent="0.25">
      <c r="A110" s="230"/>
      <c r="B110" s="230"/>
      <c r="C110" s="230"/>
      <c r="D110" s="364"/>
      <c r="E110" s="230"/>
      <c r="F110" s="230"/>
      <c r="G110" s="230"/>
      <c r="H110" s="230"/>
      <c r="I110" s="230"/>
      <c r="J110" s="230"/>
      <c r="K110" s="130"/>
      <c r="L110" s="299"/>
    </row>
    <row r="111" spans="1:12" s="64" customFormat="1" ht="12.75" customHeight="1" x14ac:dyDescent="0.25">
      <c r="A111" s="230"/>
      <c r="B111" s="230"/>
      <c r="C111" s="230"/>
      <c r="D111" s="364"/>
      <c r="E111" s="230"/>
      <c r="F111" s="230"/>
      <c r="G111" s="230"/>
      <c r="H111" s="230"/>
      <c r="I111" s="230"/>
      <c r="J111" s="230"/>
      <c r="K111" s="130"/>
      <c r="L111" s="299"/>
    </row>
    <row r="112" spans="1:12" s="64" customFormat="1" ht="12.75" customHeight="1" x14ac:dyDescent="0.25">
      <c r="A112" s="230"/>
      <c r="B112" s="230"/>
      <c r="C112" s="230"/>
      <c r="D112" s="364"/>
      <c r="E112" s="230"/>
      <c r="F112" s="230"/>
      <c r="G112" s="230"/>
      <c r="H112" s="230"/>
      <c r="I112" s="230"/>
      <c r="J112" s="230"/>
      <c r="K112" s="130"/>
      <c r="L112" s="299"/>
    </row>
    <row r="113" spans="1:12" s="64" customFormat="1" ht="12.75" customHeight="1" x14ac:dyDescent="0.25">
      <c r="A113" s="230"/>
      <c r="B113" s="230"/>
      <c r="C113" s="230"/>
      <c r="D113" s="364"/>
      <c r="E113" s="230"/>
      <c r="F113" s="230"/>
      <c r="G113" s="230"/>
      <c r="H113" s="230"/>
      <c r="I113" s="230"/>
      <c r="J113" s="230"/>
      <c r="K113" s="130"/>
      <c r="L113" s="299"/>
    </row>
    <row r="114" spans="1:12" s="64" customFormat="1" ht="12.75" customHeight="1" x14ac:dyDescent="0.25">
      <c r="A114" s="230"/>
      <c r="B114" s="230"/>
      <c r="C114" s="230"/>
      <c r="D114" s="364"/>
      <c r="E114" s="230"/>
      <c r="F114" s="230"/>
      <c r="G114" s="230"/>
      <c r="H114" s="230"/>
      <c r="I114" s="230"/>
      <c r="J114" s="230"/>
      <c r="K114" s="130"/>
      <c r="L114" s="299"/>
    </row>
    <row r="115" spans="1:12" s="64" customFormat="1" ht="12.75" customHeight="1" x14ac:dyDescent="0.25">
      <c r="A115" s="230"/>
      <c r="B115" s="230"/>
      <c r="C115" s="230"/>
      <c r="D115" s="364"/>
      <c r="E115" s="230"/>
      <c r="F115" s="230"/>
      <c r="G115" s="230"/>
      <c r="H115" s="230"/>
      <c r="I115" s="230"/>
      <c r="J115" s="230"/>
      <c r="K115" s="130"/>
      <c r="L115" s="299"/>
    </row>
    <row r="116" spans="1:12" s="64" customFormat="1" ht="12.75" customHeight="1" x14ac:dyDescent="0.25">
      <c r="A116" s="230"/>
      <c r="B116" s="230"/>
      <c r="C116" s="230"/>
      <c r="D116" s="364"/>
      <c r="E116" s="230"/>
      <c r="F116" s="230"/>
      <c r="G116" s="230"/>
      <c r="H116" s="230"/>
      <c r="I116" s="230"/>
      <c r="J116" s="230"/>
      <c r="K116" s="130"/>
      <c r="L116" s="299"/>
    </row>
    <row r="117" spans="1:12" s="64" customFormat="1" ht="12.75" customHeight="1" x14ac:dyDescent="0.25">
      <c r="A117" s="230"/>
      <c r="B117" s="230"/>
      <c r="C117" s="230"/>
      <c r="D117" s="364"/>
      <c r="E117" s="230"/>
      <c r="F117" s="230"/>
      <c r="G117" s="230"/>
      <c r="H117" s="230"/>
      <c r="I117" s="230"/>
      <c r="J117" s="230"/>
      <c r="K117" s="130"/>
      <c r="L117" s="299"/>
    </row>
    <row r="118" spans="1:12" s="64" customFormat="1" ht="12.75" customHeight="1" x14ac:dyDescent="0.25">
      <c r="A118" s="230"/>
      <c r="B118" s="230"/>
      <c r="C118" s="230"/>
      <c r="D118" s="364"/>
      <c r="E118" s="230"/>
      <c r="F118" s="230"/>
      <c r="G118" s="230"/>
      <c r="H118" s="230"/>
      <c r="I118" s="230"/>
      <c r="J118" s="230"/>
      <c r="K118" s="130"/>
      <c r="L118" s="299"/>
    </row>
    <row r="119" spans="1:12" s="64" customFormat="1" ht="12.75" customHeight="1" x14ac:dyDescent="0.25">
      <c r="A119" s="230"/>
      <c r="B119" s="230"/>
      <c r="C119" s="230"/>
      <c r="D119" s="364"/>
      <c r="E119" s="230"/>
      <c r="F119" s="230"/>
      <c r="G119" s="230"/>
      <c r="H119" s="230"/>
      <c r="I119" s="230"/>
      <c r="J119" s="230"/>
      <c r="K119" s="130"/>
      <c r="L119" s="299"/>
    </row>
    <row r="120" spans="1:12" s="64" customFormat="1" ht="12.75" customHeight="1" x14ac:dyDescent="0.25">
      <c r="A120" s="230"/>
      <c r="B120" s="230"/>
      <c r="C120" s="230"/>
      <c r="D120" s="364"/>
      <c r="E120" s="230"/>
      <c r="F120" s="230"/>
      <c r="G120" s="230"/>
      <c r="H120" s="230"/>
      <c r="I120" s="230"/>
      <c r="J120" s="230"/>
      <c r="K120" s="130"/>
      <c r="L120" s="299"/>
    </row>
    <row r="121" spans="1:12" s="64" customFormat="1" ht="12.75" customHeight="1" x14ac:dyDescent="0.25">
      <c r="A121" s="230"/>
      <c r="B121" s="230"/>
      <c r="C121" s="230"/>
      <c r="D121" s="364"/>
      <c r="E121" s="230"/>
      <c r="F121" s="230"/>
      <c r="G121" s="230"/>
      <c r="H121" s="230"/>
      <c r="I121" s="230"/>
      <c r="J121" s="230"/>
      <c r="K121" s="130"/>
      <c r="L121" s="299"/>
    </row>
    <row r="122" spans="1:12" s="64" customFormat="1" ht="13.5" x14ac:dyDescent="0.25">
      <c r="A122" s="230"/>
      <c r="B122" s="230"/>
      <c r="C122" s="230"/>
      <c r="D122" s="364"/>
      <c r="E122" s="230"/>
      <c r="F122" s="230"/>
      <c r="G122" s="230"/>
      <c r="H122" s="230"/>
      <c r="I122" s="230"/>
      <c r="J122" s="230"/>
      <c r="K122" s="130"/>
      <c r="L122" s="299"/>
    </row>
    <row r="123" spans="1:12" s="64" customFormat="1" ht="13.5" x14ac:dyDescent="0.25">
      <c r="A123" s="230"/>
      <c r="B123" s="230"/>
      <c r="C123" s="230"/>
      <c r="D123" s="364"/>
      <c r="E123" s="230"/>
      <c r="F123" s="230"/>
      <c r="G123" s="230"/>
      <c r="H123" s="230"/>
      <c r="I123" s="230"/>
      <c r="J123" s="230"/>
      <c r="K123" s="130"/>
      <c r="L123" s="299"/>
    </row>
    <row r="124" spans="1:12" s="64" customFormat="1" ht="12.75" customHeight="1" x14ac:dyDescent="0.25">
      <c r="A124" s="230"/>
      <c r="B124" s="230"/>
      <c r="C124" s="230"/>
      <c r="D124" s="364"/>
      <c r="E124" s="230"/>
      <c r="F124" s="230"/>
      <c r="G124" s="230"/>
      <c r="H124" s="230"/>
      <c r="I124" s="230"/>
      <c r="J124" s="230"/>
      <c r="K124" s="130"/>
      <c r="L124" s="299"/>
    </row>
    <row r="125" spans="1:12" s="64" customFormat="1" ht="12.75" customHeight="1" x14ac:dyDescent="0.25">
      <c r="A125" s="230"/>
      <c r="B125" s="230"/>
      <c r="C125" s="230"/>
      <c r="D125" s="364"/>
      <c r="E125" s="230"/>
      <c r="F125" s="230"/>
      <c r="G125" s="230"/>
      <c r="H125" s="230"/>
      <c r="I125" s="230"/>
      <c r="J125" s="230"/>
      <c r="K125" s="130"/>
      <c r="L125" s="299"/>
    </row>
    <row r="126" spans="1:12" s="64" customFormat="1" ht="12.75" customHeight="1" x14ac:dyDescent="0.25">
      <c r="A126" s="230"/>
      <c r="B126" s="230"/>
      <c r="C126" s="230"/>
      <c r="D126" s="364"/>
      <c r="E126" s="230"/>
      <c r="F126" s="230"/>
      <c r="G126" s="230"/>
      <c r="H126" s="230"/>
      <c r="I126" s="230"/>
      <c r="J126" s="230"/>
      <c r="K126" s="130"/>
      <c r="L126" s="299"/>
    </row>
    <row r="127" spans="1:12" s="64" customFormat="1" ht="12.75" customHeight="1" x14ac:dyDescent="0.25">
      <c r="A127" s="230"/>
      <c r="B127" s="230"/>
      <c r="C127" s="230"/>
      <c r="D127" s="364"/>
      <c r="E127" s="230"/>
      <c r="F127" s="230"/>
      <c r="G127" s="230"/>
      <c r="H127" s="230"/>
      <c r="I127" s="230"/>
      <c r="J127" s="230"/>
      <c r="K127" s="130"/>
      <c r="L127" s="299"/>
    </row>
    <row r="128" spans="1:12" s="64" customFormat="1" ht="12.75" customHeight="1" x14ac:dyDescent="0.25">
      <c r="A128" s="230"/>
      <c r="B128" s="230"/>
      <c r="C128" s="230"/>
      <c r="D128" s="364"/>
      <c r="E128" s="230"/>
      <c r="F128" s="230"/>
      <c r="G128" s="230"/>
      <c r="H128" s="230"/>
      <c r="I128" s="230"/>
      <c r="J128" s="230"/>
      <c r="K128" s="130"/>
      <c r="L128" s="299"/>
    </row>
    <row r="129" spans="1:12" s="64" customFormat="1" ht="12.75" customHeight="1" x14ac:dyDescent="0.25">
      <c r="A129" s="230"/>
      <c r="B129" s="230"/>
      <c r="C129" s="230"/>
      <c r="D129" s="364"/>
      <c r="E129" s="230"/>
      <c r="F129" s="230"/>
      <c r="G129" s="230"/>
      <c r="H129" s="230"/>
      <c r="I129" s="230"/>
      <c r="J129" s="230"/>
      <c r="K129" s="130"/>
      <c r="L129" s="299"/>
    </row>
    <row r="130" spans="1:12" s="64" customFormat="1" ht="12.75" customHeight="1" x14ac:dyDescent="0.25">
      <c r="A130" s="230"/>
      <c r="B130" s="230"/>
      <c r="C130" s="230"/>
      <c r="D130" s="364"/>
      <c r="E130" s="230"/>
      <c r="F130" s="230"/>
      <c r="G130" s="230"/>
      <c r="H130" s="230"/>
      <c r="I130" s="230"/>
      <c r="J130" s="230"/>
      <c r="K130" s="130"/>
      <c r="L130" s="299"/>
    </row>
    <row r="131" spans="1:12" s="64" customFormat="1" ht="12.75" customHeight="1" x14ac:dyDescent="0.25">
      <c r="A131" s="230"/>
      <c r="B131" s="230"/>
      <c r="C131" s="230"/>
      <c r="D131" s="364"/>
      <c r="E131" s="230"/>
      <c r="F131" s="230"/>
      <c r="G131" s="230"/>
      <c r="H131" s="230"/>
      <c r="I131" s="230"/>
      <c r="J131" s="230"/>
      <c r="K131" s="130"/>
      <c r="L131" s="299"/>
    </row>
    <row r="132" spans="1:12" s="64" customFormat="1" ht="12.75" customHeight="1" x14ac:dyDescent="0.25">
      <c r="A132" s="230"/>
      <c r="B132" s="230"/>
      <c r="C132" s="230"/>
      <c r="D132" s="364"/>
      <c r="E132" s="230"/>
      <c r="F132" s="230"/>
      <c r="G132" s="230"/>
      <c r="H132" s="230"/>
      <c r="I132" s="230"/>
      <c r="J132" s="230"/>
      <c r="K132" s="130"/>
      <c r="L132" s="299"/>
    </row>
    <row r="133" spans="1:12" s="64" customFormat="1" ht="12.75" customHeight="1" x14ac:dyDescent="0.25">
      <c r="A133" s="230"/>
      <c r="B133" s="230"/>
      <c r="C133" s="230"/>
      <c r="D133" s="364"/>
      <c r="E133" s="230"/>
      <c r="F133" s="230"/>
      <c r="G133" s="230"/>
      <c r="H133" s="230"/>
      <c r="I133" s="230"/>
      <c r="J133" s="230"/>
      <c r="K133" s="130"/>
      <c r="L133" s="299"/>
    </row>
    <row r="134" spans="1:12" s="64" customFormat="1" ht="12.75" customHeight="1" x14ac:dyDescent="0.25">
      <c r="A134" s="230"/>
      <c r="B134" s="230"/>
      <c r="C134" s="230"/>
      <c r="D134" s="364"/>
      <c r="E134" s="230"/>
      <c r="F134" s="230"/>
      <c r="G134" s="230"/>
      <c r="H134" s="230"/>
      <c r="I134" s="230"/>
      <c r="J134" s="230"/>
      <c r="K134" s="130"/>
      <c r="L134" s="299"/>
    </row>
    <row r="135" spans="1:12" s="64" customFormat="1" ht="12.75" customHeight="1" x14ac:dyDescent="0.25">
      <c r="A135" s="230"/>
      <c r="B135" s="230"/>
      <c r="C135" s="230"/>
      <c r="D135" s="364"/>
      <c r="E135" s="230"/>
      <c r="F135" s="230"/>
      <c r="G135" s="230"/>
      <c r="H135" s="230"/>
      <c r="I135" s="230"/>
      <c r="J135" s="230"/>
      <c r="K135" s="130"/>
      <c r="L135" s="299"/>
    </row>
    <row r="136" spans="1:12" s="64" customFormat="1" ht="12.75" customHeight="1" x14ac:dyDescent="0.25">
      <c r="A136" s="230"/>
      <c r="B136" s="230"/>
      <c r="C136" s="230"/>
      <c r="D136" s="364"/>
      <c r="E136" s="230"/>
      <c r="F136" s="230"/>
      <c r="G136" s="230"/>
      <c r="H136" s="230"/>
      <c r="I136" s="230"/>
      <c r="J136" s="230"/>
      <c r="K136" s="130"/>
      <c r="L136" s="299"/>
    </row>
    <row r="137" spans="1:12" s="64" customFormat="1" ht="12.75" customHeight="1" x14ac:dyDescent="0.25">
      <c r="A137" s="230"/>
      <c r="B137" s="230"/>
      <c r="C137" s="230"/>
      <c r="D137" s="364"/>
      <c r="E137" s="230"/>
      <c r="F137" s="230"/>
      <c r="G137" s="230"/>
      <c r="H137" s="230"/>
      <c r="I137" s="230"/>
      <c r="J137" s="230"/>
      <c r="K137" s="130"/>
      <c r="L137" s="299"/>
    </row>
    <row r="138" spans="1:12" s="64" customFormat="1" ht="12.75" customHeight="1" x14ac:dyDescent="0.25">
      <c r="A138" s="230"/>
      <c r="B138" s="230"/>
      <c r="C138" s="230"/>
      <c r="D138" s="364"/>
      <c r="E138" s="230"/>
      <c r="F138" s="230"/>
      <c r="G138" s="230"/>
      <c r="H138" s="230"/>
      <c r="I138" s="230"/>
      <c r="J138" s="230"/>
      <c r="K138" s="130"/>
      <c r="L138" s="299"/>
    </row>
    <row r="139" spans="1:12" s="64" customFormat="1" ht="12.75" customHeight="1" x14ac:dyDescent="0.25">
      <c r="A139" s="230"/>
      <c r="B139" s="230"/>
      <c r="C139" s="230"/>
      <c r="D139" s="364"/>
      <c r="E139" s="230"/>
      <c r="F139" s="230"/>
      <c r="G139" s="230"/>
      <c r="H139" s="230"/>
      <c r="I139" s="230"/>
      <c r="J139" s="230"/>
      <c r="K139" s="130"/>
      <c r="L139" s="299"/>
    </row>
    <row r="140" spans="1:12" s="64" customFormat="1" ht="12.75" customHeight="1" x14ac:dyDescent="0.25">
      <c r="A140" s="230"/>
      <c r="B140" s="230"/>
      <c r="C140" s="230"/>
      <c r="D140" s="364"/>
      <c r="E140" s="230"/>
      <c r="F140" s="230"/>
      <c r="G140" s="230"/>
      <c r="H140" s="230"/>
      <c r="I140" s="230"/>
      <c r="J140" s="230"/>
      <c r="K140" s="130"/>
      <c r="L140" s="299"/>
    </row>
    <row r="141" spans="1:12" s="64" customFormat="1" ht="12.75" customHeight="1" x14ac:dyDescent="0.25">
      <c r="A141" s="230"/>
      <c r="B141" s="230"/>
      <c r="C141" s="230"/>
      <c r="D141" s="364"/>
      <c r="E141" s="230"/>
      <c r="F141" s="230"/>
      <c r="G141" s="230"/>
      <c r="H141" s="230"/>
      <c r="I141" s="230"/>
      <c r="J141" s="230"/>
      <c r="K141" s="130"/>
      <c r="L141" s="299"/>
    </row>
    <row r="142" spans="1:12" s="64" customFormat="1" ht="12.75" customHeight="1" x14ac:dyDescent="0.25">
      <c r="A142" s="230"/>
      <c r="B142" s="230"/>
      <c r="C142" s="230"/>
      <c r="D142" s="364"/>
      <c r="E142" s="230"/>
      <c r="F142" s="230"/>
      <c r="G142" s="230"/>
      <c r="H142" s="230"/>
      <c r="I142" s="230"/>
      <c r="J142" s="230"/>
      <c r="K142" s="130"/>
      <c r="L142" s="299"/>
    </row>
    <row r="143" spans="1:12" s="64" customFormat="1" ht="12.75" customHeight="1" x14ac:dyDescent="0.25">
      <c r="A143" s="230"/>
      <c r="B143" s="230"/>
      <c r="C143" s="230"/>
      <c r="D143" s="364"/>
      <c r="E143" s="230"/>
      <c r="F143" s="230"/>
      <c r="G143" s="230"/>
      <c r="H143" s="230"/>
      <c r="I143" s="230"/>
      <c r="J143" s="230"/>
      <c r="K143" s="130"/>
      <c r="L143" s="299"/>
    </row>
    <row r="144" spans="1:12" s="64" customFormat="1" ht="12.75" customHeight="1" x14ac:dyDescent="0.25">
      <c r="A144" s="230"/>
      <c r="B144" s="230"/>
      <c r="C144" s="230"/>
      <c r="D144" s="364"/>
      <c r="E144" s="230"/>
      <c r="F144" s="230"/>
      <c r="G144" s="230"/>
      <c r="H144" s="230"/>
      <c r="I144" s="230"/>
      <c r="J144" s="230"/>
      <c r="K144" s="130"/>
      <c r="L144" s="299"/>
    </row>
    <row r="145" spans="1:12" s="64" customFormat="1" ht="12.75" customHeight="1" x14ac:dyDescent="0.25">
      <c r="A145" s="230"/>
      <c r="B145" s="230"/>
      <c r="C145" s="230"/>
      <c r="D145" s="364"/>
      <c r="E145" s="230"/>
      <c r="F145" s="230"/>
      <c r="G145" s="230"/>
      <c r="H145" s="230"/>
      <c r="I145" s="230"/>
      <c r="J145" s="230"/>
      <c r="K145" s="130"/>
      <c r="L145" s="299"/>
    </row>
    <row r="146" spans="1:12" s="64" customFormat="1" ht="13.5" x14ac:dyDescent="0.25">
      <c r="A146" s="230"/>
      <c r="B146" s="230"/>
      <c r="C146" s="230"/>
      <c r="D146" s="364"/>
      <c r="E146" s="230"/>
      <c r="F146" s="230"/>
      <c r="G146" s="230"/>
      <c r="H146" s="230"/>
      <c r="I146" s="230"/>
      <c r="J146" s="230"/>
      <c r="K146" s="130"/>
      <c r="L146" s="299"/>
    </row>
    <row r="147" spans="1:12" s="64" customFormat="1" ht="13.5" x14ac:dyDescent="0.25">
      <c r="A147" s="230"/>
      <c r="B147" s="230"/>
      <c r="C147" s="230"/>
      <c r="D147" s="364"/>
      <c r="E147" s="230"/>
      <c r="F147" s="230"/>
      <c r="G147" s="230"/>
      <c r="H147" s="230"/>
      <c r="I147" s="230"/>
      <c r="J147" s="230"/>
      <c r="K147" s="130"/>
      <c r="L147" s="299"/>
    </row>
    <row r="148" spans="1:12" s="64" customFormat="1" ht="13.5" x14ac:dyDescent="0.25">
      <c r="A148" s="230"/>
      <c r="B148" s="230"/>
      <c r="C148" s="230"/>
      <c r="D148" s="364"/>
      <c r="E148" s="230"/>
      <c r="F148" s="230"/>
      <c r="G148" s="230"/>
      <c r="H148" s="230"/>
      <c r="I148" s="230"/>
      <c r="J148" s="230"/>
      <c r="K148" s="130"/>
      <c r="L148" s="299"/>
    </row>
    <row r="149" spans="1:12" s="64" customFormat="1" ht="13.5" x14ac:dyDescent="0.25">
      <c r="A149" s="230"/>
      <c r="B149" s="230"/>
      <c r="C149" s="230"/>
      <c r="D149" s="364"/>
      <c r="E149" s="230"/>
      <c r="F149" s="230"/>
      <c r="G149" s="230"/>
      <c r="H149" s="230"/>
      <c r="I149" s="230"/>
      <c r="J149" s="230"/>
      <c r="K149" s="130"/>
      <c r="L149" s="299"/>
    </row>
    <row r="150" spans="1:12" s="64" customFormat="1" ht="13.5" x14ac:dyDescent="0.25">
      <c r="A150" s="230"/>
      <c r="B150" s="230"/>
      <c r="C150" s="230"/>
      <c r="D150" s="364"/>
      <c r="E150" s="230"/>
      <c r="F150" s="230"/>
      <c r="G150" s="230"/>
      <c r="H150" s="230"/>
      <c r="I150" s="230"/>
      <c r="J150" s="230"/>
      <c r="K150" s="130"/>
      <c r="L150" s="299"/>
    </row>
    <row r="151" spans="1:12" s="64" customFormat="1" ht="13.5" x14ac:dyDescent="0.25">
      <c r="A151" s="230"/>
      <c r="B151" s="230"/>
      <c r="C151" s="230"/>
      <c r="D151" s="364"/>
      <c r="E151" s="230"/>
      <c r="F151" s="230"/>
      <c r="G151" s="230"/>
      <c r="H151" s="230"/>
      <c r="I151" s="230"/>
      <c r="J151" s="230"/>
      <c r="K151" s="130"/>
      <c r="L151" s="299"/>
    </row>
    <row r="152" spans="1:12" ht="13.5" x14ac:dyDescent="0.25">
      <c r="A152" s="230"/>
      <c r="B152" s="230"/>
      <c r="C152" s="230"/>
      <c r="D152" s="364"/>
      <c r="E152" s="230"/>
      <c r="F152" s="230"/>
      <c r="G152" s="230"/>
      <c r="H152" s="230"/>
      <c r="I152" s="230"/>
      <c r="J152" s="230"/>
      <c r="K152" s="130"/>
      <c r="L152" s="299"/>
    </row>
    <row r="153" spans="1:12" ht="13.5" x14ac:dyDescent="0.25">
      <c r="A153" s="230"/>
      <c r="B153" s="230"/>
      <c r="C153" s="230"/>
      <c r="D153" s="364"/>
      <c r="E153" s="230"/>
      <c r="F153" s="230"/>
      <c r="G153" s="230"/>
      <c r="H153" s="230"/>
      <c r="I153" s="230"/>
      <c r="J153" s="230"/>
      <c r="K153" s="130"/>
      <c r="L153" s="299"/>
    </row>
    <row r="154" spans="1:12" ht="13.5" x14ac:dyDescent="0.25">
      <c r="A154" s="230"/>
      <c r="B154" s="230"/>
      <c r="C154" s="230"/>
      <c r="D154" s="364"/>
      <c r="E154" s="230"/>
      <c r="F154" s="230"/>
      <c r="G154" s="230"/>
      <c r="H154" s="230"/>
      <c r="I154" s="230"/>
      <c r="J154" s="230"/>
      <c r="K154" s="130"/>
      <c r="L154" s="299"/>
    </row>
    <row r="155" spans="1:12" ht="13.5" x14ac:dyDescent="0.25">
      <c r="A155" s="230"/>
      <c r="B155" s="230"/>
      <c r="C155" s="230"/>
      <c r="D155" s="364"/>
      <c r="E155" s="230"/>
      <c r="F155" s="230"/>
      <c r="G155" s="230"/>
      <c r="H155" s="230"/>
      <c r="I155" s="230"/>
      <c r="J155" s="230"/>
      <c r="K155" s="130"/>
      <c r="L155" s="299"/>
    </row>
    <row r="156" spans="1:12" s="64" customFormat="1" ht="12.75" customHeight="1" x14ac:dyDescent="0.25">
      <c r="A156" s="230"/>
      <c r="B156" s="230"/>
      <c r="C156" s="230"/>
      <c r="D156" s="364"/>
      <c r="E156" s="230"/>
      <c r="F156" s="230"/>
      <c r="G156" s="230"/>
      <c r="H156" s="230"/>
      <c r="I156" s="230"/>
      <c r="J156" s="230"/>
      <c r="K156" s="130"/>
      <c r="L156" s="299"/>
    </row>
    <row r="157" spans="1:12" s="64" customFormat="1" ht="12.75" customHeight="1" x14ac:dyDescent="0.25">
      <c r="A157" s="230"/>
      <c r="B157" s="230"/>
      <c r="C157" s="230"/>
      <c r="D157" s="364"/>
      <c r="E157" s="230"/>
      <c r="F157" s="230"/>
      <c r="G157" s="230"/>
      <c r="H157" s="230"/>
      <c r="I157" s="230"/>
      <c r="J157" s="230"/>
      <c r="K157" s="130"/>
      <c r="L157" s="299"/>
    </row>
    <row r="158" spans="1:12" s="64" customFormat="1" ht="12.75" customHeight="1" x14ac:dyDescent="0.25">
      <c r="A158" s="230"/>
      <c r="B158" s="230"/>
      <c r="C158" s="230"/>
      <c r="D158" s="364"/>
      <c r="E158" s="230"/>
      <c r="F158" s="230"/>
      <c r="G158" s="230"/>
      <c r="H158" s="230"/>
      <c r="I158" s="230"/>
      <c r="J158" s="230"/>
      <c r="K158" s="130"/>
      <c r="L158" s="299"/>
    </row>
    <row r="159" spans="1:12" s="64" customFormat="1" ht="12.75" customHeight="1" x14ac:dyDescent="0.25">
      <c r="A159" s="230"/>
      <c r="B159" s="230"/>
      <c r="C159" s="230"/>
      <c r="D159" s="364"/>
      <c r="E159" s="230"/>
      <c r="F159" s="230"/>
      <c r="G159" s="230"/>
      <c r="H159" s="230"/>
      <c r="I159" s="230"/>
      <c r="J159" s="230"/>
      <c r="K159" s="130"/>
      <c r="L159" s="299"/>
    </row>
    <row r="160" spans="1:12" s="64" customFormat="1" ht="12.75" customHeight="1" x14ac:dyDescent="0.25">
      <c r="A160" s="230"/>
      <c r="B160" s="230"/>
      <c r="C160" s="230"/>
      <c r="D160" s="364"/>
      <c r="E160" s="230"/>
      <c r="F160" s="230"/>
      <c r="G160" s="230"/>
      <c r="H160" s="230"/>
      <c r="I160" s="230"/>
      <c r="J160" s="230"/>
      <c r="K160" s="130"/>
      <c r="L160" s="299"/>
    </row>
    <row r="161" spans="1:12" s="64" customFormat="1" ht="12.75" customHeight="1" x14ac:dyDescent="0.25">
      <c r="A161" s="230"/>
      <c r="B161" s="230"/>
      <c r="C161" s="230"/>
      <c r="D161" s="364"/>
      <c r="E161" s="230"/>
      <c r="F161" s="230"/>
      <c r="G161" s="230"/>
      <c r="H161" s="230"/>
      <c r="I161" s="230"/>
      <c r="J161" s="230"/>
      <c r="K161" s="130"/>
      <c r="L161" s="299"/>
    </row>
    <row r="162" spans="1:12" s="64" customFormat="1" ht="12.75" customHeight="1" x14ac:dyDescent="0.25">
      <c r="A162" s="230"/>
      <c r="B162" s="230"/>
      <c r="C162" s="230"/>
      <c r="D162" s="364"/>
      <c r="E162" s="230"/>
      <c r="F162" s="230"/>
      <c r="G162" s="230"/>
      <c r="H162" s="230"/>
      <c r="I162" s="230"/>
      <c r="J162" s="230"/>
      <c r="K162" s="130"/>
      <c r="L162" s="299"/>
    </row>
    <row r="163" spans="1:12" s="64" customFormat="1" ht="12.75" customHeight="1" x14ac:dyDescent="0.25">
      <c r="A163" s="230"/>
      <c r="B163" s="230"/>
      <c r="C163" s="230"/>
      <c r="D163" s="364"/>
      <c r="E163" s="230"/>
      <c r="F163" s="230"/>
      <c r="G163" s="230"/>
      <c r="H163" s="230"/>
      <c r="I163" s="230"/>
      <c r="J163" s="230"/>
      <c r="K163" s="130"/>
      <c r="L163" s="299"/>
    </row>
    <row r="164" spans="1:12" s="64" customFormat="1" ht="12.75" customHeight="1" x14ac:dyDescent="0.25">
      <c r="A164" s="230"/>
      <c r="B164" s="230"/>
      <c r="C164" s="230"/>
      <c r="D164" s="364"/>
      <c r="E164" s="230"/>
      <c r="F164" s="230"/>
      <c r="G164" s="230"/>
      <c r="H164" s="230"/>
      <c r="I164" s="230"/>
      <c r="J164" s="230"/>
      <c r="K164" s="130"/>
      <c r="L164" s="299"/>
    </row>
    <row r="165" spans="1:12" s="64" customFormat="1" ht="12.75" customHeight="1" x14ac:dyDescent="0.25">
      <c r="A165" s="230"/>
      <c r="B165" s="230"/>
      <c r="C165" s="230"/>
      <c r="D165" s="364"/>
      <c r="E165" s="230"/>
      <c r="F165" s="230"/>
      <c r="G165" s="230"/>
      <c r="H165" s="230"/>
      <c r="I165" s="230"/>
      <c r="J165" s="230"/>
      <c r="K165" s="130"/>
      <c r="L165" s="299"/>
    </row>
    <row r="166" spans="1:12" s="64" customFormat="1" ht="12.75" customHeight="1" x14ac:dyDescent="0.25">
      <c r="A166" s="230"/>
      <c r="B166" s="230"/>
      <c r="C166" s="230"/>
      <c r="D166" s="364"/>
      <c r="E166" s="230"/>
      <c r="F166" s="230"/>
      <c r="G166" s="230"/>
      <c r="H166" s="230"/>
      <c r="I166" s="230"/>
      <c r="J166" s="230"/>
      <c r="K166" s="130"/>
      <c r="L166" s="299"/>
    </row>
    <row r="167" spans="1:12" s="64" customFormat="1" ht="12.75" customHeight="1" x14ac:dyDescent="0.25">
      <c r="A167" s="230"/>
      <c r="B167" s="230"/>
      <c r="C167" s="230"/>
      <c r="D167" s="364"/>
      <c r="E167" s="230"/>
      <c r="F167" s="230"/>
      <c r="G167" s="230"/>
      <c r="H167" s="230"/>
      <c r="I167" s="230"/>
      <c r="J167" s="230"/>
      <c r="K167" s="130"/>
      <c r="L167" s="299"/>
    </row>
    <row r="168" spans="1:12" s="64" customFormat="1" ht="12.75" customHeight="1" x14ac:dyDescent="0.25">
      <c r="A168" s="230"/>
      <c r="B168" s="230"/>
      <c r="C168" s="230"/>
      <c r="D168" s="364"/>
      <c r="E168" s="230"/>
      <c r="F168" s="230"/>
      <c r="G168" s="230"/>
      <c r="H168" s="230"/>
      <c r="I168" s="230"/>
      <c r="J168" s="230"/>
      <c r="K168" s="130"/>
      <c r="L168" s="299"/>
    </row>
    <row r="169" spans="1:12" s="64" customFormat="1" ht="12.75" customHeight="1" x14ac:dyDescent="0.25">
      <c r="A169" s="230"/>
      <c r="B169" s="230"/>
      <c r="C169" s="230"/>
      <c r="D169" s="364"/>
      <c r="E169" s="230"/>
      <c r="F169" s="230"/>
      <c r="G169" s="230"/>
      <c r="H169" s="230"/>
      <c r="I169" s="230"/>
      <c r="J169" s="230"/>
      <c r="K169" s="130"/>
      <c r="L169" s="299"/>
    </row>
    <row r="170" spans="1:12" s="64" customFormat="1" ht="13.5" x14ac:dyDescent="0.25">
      <c r="A170" s="230"/>
      <c r="B170" s="230"/>
      <c r="C170" s="230"/>
      <c r="D170" s="364"/>
      <c r="E170" s="230"/>
      <c r="F170" s="230"/>
      <c r="G170" s="230"/>
      <c r="H170" s="230"/>
      <c r="I170" s="230"/>
      <c r="J170" s="230"/>
      <c r="K170" s="130"/>
      <c r="L170" s="299"/>
    </row>
    <row r="171" spans="1:12" s="64" customFormat="1" ht="13.5" x14ac:dyDescent="0.25">
      <c r="A171" s="230"/>
      <c r="B171" s="230"/>
      <c r="C171" s="230"/>
      <c r="D171" s="364"/>
      <c r="E171" s="230"/>
      <c r="F171" s="230"/>
      <c r="G171" s="230"/>
      <c r="H171" s="230"/>
      <c r="I171" s="230"/>
      <c r="J171" s="230"/>
      <c r="K171" s="130"/>
      <c r="L171" s="299"/>
    </row>
    <row r="172" spans="1:12" s="64" customFormat="1" ht="12.75" customHeight="1" x14ac:dyDescent="0.25">
      <c r="A172" s="230"/>
      <c r="B172" s="230"/>
      <c r="C172" s="230"/>
      <c r="D172" s="364"/>
      <c r="E172" s="230"/>
      <c r="F172" s="230"/>
      <c r="G172" s="230"/>
      <c r="H172" s="230"/>
      <c r="I172" s="230"/>
      <c r="J172" s="230"/>
      <c r="K172" s="130"/>
      <c r="L172" s="299"/>
    </row>
    <row r="173" spans="1:12" s="64" customFormat="1" ht="12.75" customHeight="1" x14ac:dyDescent="0.25">
      <c r="A173" s="230"/>
      <c r="B173" s="230"/>
      <c r="C173" s="230"/>
      <c r="D173" s="364"/>
      <c r="E173" s="230"/>
      <c r="F173" s="230"/>
      <c r="G173" s="230"/>
      <c r="H173" s="230"/>
      <c r="I173" s="230"/>
      <c r="J173" s="230"/>
      <c r="K173" s="130"/>
      <c r="L173" s="299"/>
    </row>
    <row r="174" spans="1:12" s="64" customFormat="1" ht="12.75" customHeight="1" x14ac:dyDescent="0.25">
      <c r="A174" s="230"/>
      <c r="B174" s="230"/>
      <c r="C174" s="230"/>
      <c r="D174" s="364"/>
      <c r="E174" s="230"/>
      <c r="F174" s="230"/>
      <c r="G174" s="230"/>
      <c r="H174" s="230"/>
      <c r="I174" s="230"/>
      <c r="J174" s="230"/>
      <c r="K174" s="130"/>
      <c r="L174" s="299"/>
    </row>
    <row r="175" spans="1:12" s="64" customFormat="1" ht="12.75" customHeight="1" x14ac:dyDescent="0.25">
      <c r="A175" s="230"/>
      <c r="B175" s="230"/>
      <c r="C175" s="230"/>
      <c r="D175" s="364"/>
      <c r="E175" s="230"/>
      <c r="F175" s="230"/>
      <c r="G175" s="230"/>
      <c r="H175" s="230"/>
      <c r="I175" s="230"/>
      <c r="J175" s="230"/>
      <c r="K175" s="130"/>
      <c r="L175" s="299"/>
    </row>
    <row r="176" spans="1:12" s="64" customFormat="1" ht="12.75" customHeight="1" x14ac:dyDescent="0.25">
      <c r="A176" s="230"/>
      <c r="B176" s="230"/>
      <c r="C176" s="230"/>
      <c r="D176" s="364"/>
      <c r="E176" s="230"/>
      <c r="F176" s="230"/>
      <c r="G176" s="230"/>
      <c r="H176" s="230"/>
      <c r="I176" s="230"/>
      <c r="J176" s="230"/>
      <c r="K176" s="130"/>
      <c r="L176" s="299"/>
    </row>
    <row r="177" spans="1:12" s="64" customFormat="1" ht="12.75" customHeight="1" x14ac:dyDescent="0.25">
      <c r="A177" s="230"/>
      <c r="B177" s="230"/>
      <c r="C177" s="230"/>
      <c r="D177" s="364"/>
      <c r="E177" s="230"/>
      <c r="F177" s="230"/>
      <c r="G177" s="230"/>
      <c r="H177" s="230"/>
      <c r="I177" s="230"/>
      <c r="J177" s="230"/>
      <c r="K177" s="130"/>
      <c r="L177" s="299"/>
    </row>
    <row r="178" spans="1:12" s="64" customFormat="1" ht="12.75" customHeight="1" x14ac:dyDescent="0.25">
      <c r="A178" s="230"/>
      <c r="B178" s="230"/>
      <c r="C178" s="230"/>
      <c r="D178" s="364"/>
      <c r="E178" s="230"/>
      <c r="F178" s="230"/>
      <c r="G178" s="230"/>
      <c r="H178" s="230"/>
      <c r="I178" s="230"/>
      <c r="J178" s="230"/>
      <c r="K178" s="130"/>
      <c r="L178" s="299"/>
    </row>
    <row r="179" spans="1:12" s="64" customFormat="1" ht="12.75" customHeight="1" x14ac:dyDescent="0.25">
      <c r="A179" s="230"/>
      <c r="B179" s="230"/>
      <c r="C179" s="230"/>
      <c r="D179" s="364"/>
      <c r="E179" s="230"/>
      <c r="F179" s="230"/>
      <c r="G179" s="230"/>
      <c r="H179" s="230"/>
      <c r="I179" s="230"/>
      <c r="J179" s="230"/>
      <c r="K179" s="130"/>
      <c r="L179" s="299"/>
    </row>
    <row r="180" spans="1:12" s="64" customFormat="1" ht="12.75" customHeight="1" x14ac:dyDescent="0.25">
      <c r="A180" s="230"/>
      <c r="B180" s="230"/>
      <c r="C180" s="230"/>
      <c r="D180" s="364"/>
      <c r="E180" s="230"/>
      <c r="F180" s="230"/>
      <c r="G180" s="230"/>
      <c r="H180" s="230"/>
      <c r="I180" s="230"/>
      <c r="J180" s="230"/>
      <c r="K180" s="130"/>
      <c r="L180" s="299"/>
    </row>
    <row r="181" spans="1:12" s="64" customFormat="1" ht="12.75" customHeight="1" x14ac:dyDescent="0.25">
      <c r="A181" s="230"/>
      <c r="B181" s="230"/>
      <c r="C181" s="230"/>
      <c r="D181" s="364"/>
      <c r="E181" s="230"/>
      <c r="F181" s="230"/>
      <c r="G181" s="230"/>
      <c r="H181" s="230"/>
      <c r="I181" s="230"/>
      <c r="J181" s="230"/>
      <c r="K181" s="130"/>
      <c r="L181" s="299"/>
    </row>
    <row r="182" spans="1:12" s="64" customFormat="1" ht="12.75" customHeight="1" x14ac:dyDescent="0.25">
      <c r="A182" s="230"/>
      <c r="B182" s="230"/>
      <c r="C182" s="230"/>
      <c r="D182" s="364"/>
      <c r="E182" s="230"/>
      <c r="F182" s="230"/>
      <c r="G182" s="230"/>
      <c r="H182" s="230"/>
      <c r="I182" s="230"/>
      <c r="J182" s="230"/>
      <c r="K182" s="130"/>
      <c r="L182" s="299"/>
    </row>
    <row r="183" spans="1:12" s="64" customFormat="1" ht="12.75" customHeight="1" x14ac:dyDescent="0.25">
      <c r="A183" s="230"/>
      <c r="B183" s="230"/>
      <c r="C183" s="230"/>
      <c r="D183" s="364"/>
      <c r="E183" s="230"/>
      <c r="F183" s="230"/>
      <c r="G183" s="230"/>
      <c r="H183" s="230"/>
      <c r="I183" s="230"/>
      <c r="J183" s="230"/>
      <c r="K183" s="130"/>
      <c r="L183" s="299"/>
    </row>
    <row r="184" spans="1:12" s="64" customFormat="1" ht="12.75" customHeight="1" x14ac:dyDescent="0.25">
      <c r="A184" s="230"/>
      <c r="B184" s="230"/>
      <c r="C184" s="230"/>
      <c r="D184" s="364"/>
      <c r="E184" s="230"/>
      <c r="F184" s="230"/>
      <c r="G184" s="230"/>
      <c r="H184" s="230"/>
      <c r="I184" s="230"/>
      <c r="J184" s="230"/>
      <c r="K184" s="130"/>
      <c r="L184" s="299"/>
    </row>
    <row r="185" spans="1:12" s="64" customFormat="1" ht="12.75" customHeight="1" x14ac:dyDescent="0.25">
      <c r="A185" s="230"/>
      <c r="B185" s="230"/>
      <c r="C185" s="230"/>
      <c r="D185" s="364"/>
      <c r="E185" s="230"/>
      <c r="F185" s="230"/>
      <c r="G185" s="230"/>
      <c r="H185" s="230"/>
      <c r="I185" s="230"/>
      <c r="J185" s="230"/>
      <c r="K185" s="130"/>
      <c r="L185" s="299"/>
    </row>
    <row r="186" spans="1:12" s="64" customFormat="1" ht="12.75" customHeight="1" x14ac:dyDescent="0.25">
      <c r="A186" s="230"/>
      <c r="B186" s="230"/>
      <c r="C186" s="230"/>
      <c r="D186" s="364"/>
      <c r="E186" s="230"/>
      <c r="F186" s="230"/>
      <c r="G186" s="230"/>
      <c r="H186" s="230"/>
      <c r="I186" s="230"/>
      <c r="J186" s="230"/>
      <c r="K186" s="130"/>
      <c r="L186" s="299"/>
    </row>
    <row r="187" spans="1:12" s="64" customFormat="1" ht="12.75" customHeight="1" x14ac:dyDescent="0.25">
      <c r="A187" s="230"/>
      <c r="B187" s="230"/>
      <c r="C187" s="230"/>
      <c r="D187" s="364"/>
      <c r="E187" s="230"/>
      <c r="F187" s="230"/>
      <c r="G187" s="230"/>
      <c r="H187" s="230"/>
      <c r="I187" s="230"/>
      <c r="J187" s="230"/>
      <c r="K187" s="130"/>
      <c r="L187" s="299"/>
    </row>
    <row r="188" spans="1:12" s="64" customFormat="1" ht="12.75" customHeight="1" x14ac:dyDescent="0.25">
      <c r="A188" s="230"/>
      <c r="B188" s="230"/>
      <c r="C188" s="230"/>
      <c r="D188" s="364"/>
      <c r="E188" s="230"/>
      <c r="F188" s="230"/>
      <c r="G188" s="230"/>
      <c r="H188" s="230"/>
      <c r="I188" s="230"/>
      <c r="J188" s="230"/>
      <c r="K188" s="130"/>
      <c r="L188" s="299"/>
    </row>
    <row r="189" spans="1:12" s="64" customFormat="1" ht="12.75" customHeight="1" x14ac:dyDescent="0.25">
      <c r="A189" s="230"/>
      <c r="B189" s="230"/>
      <c r="C189" s="230"/>
      <c r="D189" s="364"/>
      <c r="E189" s="230"/>
      <c r="F189" s="230"/>
      <c r="G189" s="230"/>
      <c r="H189" s="230"/>
      <c r="I189" s="230"/>
      <c r="J189" s="230"/>
      <c r="K189" s="130"/>
      <c r="L189" s="299"/>
    </row>
    <row r="190" spans="1:12" s="64" customFormat="1" ht="12.75" customHeight="1" x14ac:dyDescent="0.25">
      <c r="A190" s="230"/>
      <c r="B190" s="230"/>
      <c r="C190" s="230"/>
      <c r="D190" s="364"/>
      <c r="E190" s="230"/>
      <c r="F190" s="230"/>
      <c r="G190" s="230"/>
      <c r="H190" s="230"/>
      <c r="I190" s="230"/>
      <c r="J190" s="230"/>
      <c r="K190" s="130"/>
      <c r="L190" s="299"/>
    </row>
    <row r="191" spans="1:12" s="64" customFormat="1" ht="12.75" customHeight="1" x14ac:dyDescent="0.25">
      <c r="A191" s="230"/>
      <c r="B191" s="230"/>
      <c r="C191" s="230"/>
      <c r="D191" s="364"/>
      <c r="E191" s="230"/>
      <c r="F191" s="230"/>
      <c r="G191" s="230"/>
      <c r="H191" s="230"/>
      <c r="I191" s="230"/>
      <c r="J191" s="230"/>
      <c r="K191" s="130"/>
      <c r="L191" s="299"/>
    </row>
    <row r="192" spans="1:12" s="64" customFormat="1" ht="12.75" customHeight="1" x14ac:dyDescent="0.25">
      <c r="A192" s="230"/>
      <c r="B192" s="230"/>
      <c r="C192" s="230"/>
      <c r="D192" s="364"/>
      <c r="E192" s="230"/>
      <c r="F192" s="230"/>
      <c r="G192" s="230"/>
      <c r="H192" s="230"/>
      <c r="I192" s="230"/>
      <c r="J192" s="230"/>
      <c r="K192" s="130"/>
      <c r="L192" s="299"/>
    </row>
    <row r="193" spans="1:12" s="64" customFormat="1" ht="12.75" customHeight="1" x14ac:dyDescent="0.25">
      <c r="A193" s="230"/>
      <c r="B193" s="230"/>
      <c r="C193" s="230"/>
      <c r="D193" s="364"/>
      <c r="E193" s="230"/>
      <c r="F193" s="230"/>
      <c r="G193" s="230"/>
      <c r="H193" s="230"/>
      <c r="I193" s="230"/>
      <c r="J193" s="230"/>
      <c r="K193" s="130"/>
      <c r="L193" s="299"/>
    </row>
    <row r="194" spans="1:12" s="64" customFormat="1" ht="12.75" customHeight="1" x14ac:dyDescent="0.25">
      <c r="A194" s="230"/>
      <c r="B194" s="230"/>
      <c r="C194" s="230"/>
      <c r="D194" s="364"/>
      <c r="E194" s="230"/>
      <c r="F194" s="230"/>
      <c r="G194" s="230"/>
      <c r="H194" s="230"/>
      <c r="I194" s="230"/>
      <c r="J194" s="230"/>
      <c r="K194" s="130"/>
      <c r="L194" s="299"/>
    </row>
    <row r="195" spans="1:12" s="64" customFormat="1" ht="12.75" customHeight="1" x14ac:dyDescent="0.25">
      <c r="A195" s="230"/>
      <c r="B195" s="230"/>
      <c r="C195" s="230"/>
      <c r="D195" s="364"/>
      <c r="E195" s="230"/>
      <c r="F195" s="230"/>
      <c r="G195" s="230"/>
      <c r="H195" s="230"/>
      <c r="I195" s="230"/>
      <c r="J195" s="230"/>
      <c r="K195" s="130"/>
      <c r="L195" s="299"/>
    </row>
    <row r="196" spans="1:12" s="64" customFormat="1" ht="13.5" x14ac:dyDescent="0.25">
      <c r="A196" s="230"/>
      <c r="B196" s="230"/>
      <c r="C196" s="230"/>
      <c r="D196" s="364"/>
      <c r="E196" s="230"/>
      <c r="F196" s="230"/>
      <c r="G196" s="230"/>
      <c r="H196" s="230"/>
      <c r="I196" s="230"/>
      <c r="J196" s="230"/>
      <c r="K196" s="130"/>
      <c r="L196" s="299"/>
    </row>
    <row r="197" spans="1:12" s="64" customFormat="1" ht="13.5" x14ac:dyDescent="0.25">
      <c r="A197" s="230"/>
      <c r="B197" s="230"/>
      <c r="C197" s="230"/>
      <c r="D197" s="364"/>
      <c r="E197" s="230"/>
      <c r="F197" s="230"/>
      <c r="G197" s="230"/>
      <c r="H197" s="230"/>
      <c r="I197" s="230"/>
      <c r="J197" s="230"/>
      <c r="K197" s="130"/>
      <c r="L197" s="299"/>
    </row>
    <row r="198" spans="1:12" s="64" customFormat="1" ht="12.75" customHeight="1" x14ac:dyDescent="0.25">
      <c r="A198" s="230"/>
      <c r="B198" s="230"/>
      <c r="C198" s="230"/>
      <c r="D198" s="364"/>
      <c r="E198" s="230"/>
      <c r="F198" s="230"/>
      <c r="G198" s="230"/>
      <c r="H198" s="230"/>
      <c r="I198" s="230"/>
      <c r="J198" s="230"/>
      <c r="K198" s="130"/>
      <c r="L198" s="299"/>
    </row>
    <row r="199" spans="1:12" s="64" customFormat="1" ht="12.75" customHeight="1" x14ac:dyDescent="0.25">
      <c r="A199" s="230"/>
      <c r="B199" s="230"/>
      <c r="C199" s="230"/>
      <c r="D199" s="364"/>
      <c r="E199" s="230"/>
      <c r="F199" s="230"/>
      <c r="G199" s="230"/>
      <c r="H199" s="230"/>
      <c r="I199" s="230"/>
      <c r="J199" s="230"/>
      <c r="K199" s="130"/>
      <c r="L199" s="299"/>
    </row>
    <row r="200" spans="1:12" s="64" customFormat="1" ht="12.75" customHeight="1" x14ac:dyDescent="0.25">
      <c r="A200" s="230"/>
      <c r="B200" s="230"/>
      <c r="C200" s="230"/>
      <c r="D200" s="364"/>
      <c r="E200" s="230"/>
      <c r="F200" s="230"/>
      <c r="G200" s="230"/>
      <c r="H200" s="230"/>
      <c r="I200" s="230"/>
      <c r="J200" s="230"/>
      <c r="K200" s="130"/>
      <c r="L200" s="299"/>
    </row>
    <row r="201" spans="1:12" s="64" customFormat="1" ht="12.75" customHeight="1" x14ac:dyDescent="0.25">
      <c r="A201" s="230"/>
      <c r="B201" s="230"/>
      <c r="C201" s="230"/>
      <c r="D201" s="364"/>
      <c r="E201" s="230"/>
      <c r="F201" s="230"/>
      <c r="G201" s="230"/>
      <c r="H201" s="230"/>
      <c r="I201" s="230"/>
      <c r="J201" s="230"/>
      <c r="K201" s="130"/>
      <c r="L201" s="299"/>
    </row>
    <row r="202" spans="1:12" s="64" customFormat="1" ht="12.75" customHeight="1" x14ac:dyDescent="0.25">
      <c r="A202" s="230"/>
      <c r="B202" s="230"/>
      <c r="C202" s="230"/>
      <c r="D202" s="364"/>
      <c r="E202" s="230"/>
      <c r="F202" s="230"/>
      <c r="G202" s="230"/>
      <c r="H202" s="230"/>
      <c r="I202" s="230"/>
      <c r="J202" s="230"/>
      <c r="K202" s="130"/>
      <c r="L202" s="299"/>
    </row>
    <row r="203" spans="1:12" s="64" customFormat="1" ht="12.75" customHeight="1" x14ac:dyDescent="0.25">
      <c r="A203" s="230"/>
      <c r="B203" s="230"/>
      <c r="C203" s="230"/>
      <c r="D203" s="364"/>
      <c r="E203" s="230"/>
      <c r="F203" s="230"/>
      <c r="G203" s="230"/>
      <c r="H203" s="230"/>
      <c r="I203" s="230"/>
      <c r="J203" s="230"/>
      <c r="K203" s="130"/>
      <c r="L203" s="299"/>
    </row>
    <row r="204" spans="1:12" s="64" customFormat="1" ht="12.75" customHeight="1" x14ac:dyDescent="0.25">
      <c r="A204" s="230"/>
      <c r="B204" s="230"/>
      <c r="C204" s="230"/>
      <c r="D204" s="364"/>
      <c r="E204" s="230"/>
      <c r="F204" s="230"/>
      <c r="G204" s="230"/>
      <c r="H204" s="230"/>
      <c r="I204" s="230"/>
      <c r="J204" s="230"/>
      <c r="K204" s="130"/>
      <c r="L204" s="299"/>
    </row>
    <row r="205" spans="1:12" s="64" customFormat="1" ht="12.75" customHeight="1" x14ac:dyDescent="0.25">
      <c r="A205" s="230"/>
      <c r="B205" s="230"/>
      <c r="C205" s="230"/>
      <c r="D205" s="364"/>
      <c r="E205" s="230"/>
      <c r="F205" s="230"/>
      <c r="G205" s="230"/>
      <c r="H205" s="230"/>
      <c r="I205" s="230"/>
      <c r="J205" s="230"/>
      <c r="K205" s="130"/>
      <c r="L205" s="299"/>
    </row>
    <row r="206" spans="1:12" s="64" customFormat="1" ht="12.75" customHeight="1" x14ac:dyDescent="0.25">
      <c r="A206" s="230"/>
      <c r="B206" s="230"/>
      <c r="C206" s="230"/>
      <c r="D206" s="364"/>
      <c r="E206" s="230"/>
      <c r="F206" s="230"/>
      <c r="G206" s="230"/>
      <c r="H206" s="230"/>
      <c r="I206" s="230"/>
      <c r="J206" s="230"/>
      <c r="K206" s="130"/>
      <c r="L206" s="299"/>
    </row>
    <row r="207" spans="1:12" s="64" customFormat="1" ht="12.75" customHeight="1" x14ac:dyDescent="0.25">
      <c r="A207" s="230"/>
      <c r="B207" s="230"/>
      <c r="C207" s="230"/>
      <c r="D207" s="364"/>
      <c r="E207" s="230"/>
      <c r="F207" s="230"/>
      <c r="G207" s="230"/>
      <c r="H207" s="230"/>
      <c r="I207" s="230"/>
      <c r="J207" s="230"/>
      <c r="K207" s="130"/>
      <c r="L207" s="299"/>
    </row>
    <row r="208" spans="1:12" s="64" customFormat="1" ht="12.75" customHeight="1" x14ac:dyDescent="0.25">
      <c r="A208" s="230"/>
      <c r="B208" s="230"/>
      <c r="C208" s="230"/>
      <c r="D208" s="364"/>
      <c r="E208" s="230"/>
      <c r="F208" s="230"/>
      <c r="G208" s="230"/>
      <c r="H208" s="230"/>
      <c r="I208" s="230"/>
      <c r="J208" s="230"/>
      <c r="K208" s="130"/>
      <c r="L208" s="299"/>
    </row>
    <row r="209" spans="1:12" s="64" customFormat="1" ht="12.75" customHeight="1" x14ac:dyDescent="0.25">
      <c r="A209" s="230"/>
      <c r="B209" s="230"/>
      <c r="C209" s="230"/>
      <c r="D209" s="364"/>
      <c r="E209" s="230"/>
      <c r="F209" s="230"/>
      <c r="G209" s="230"/>
      <c r="H209" s="230"/>
      <c r="I209" s="230"/>
      <c r="J209" s="230"/>
      <c r="K209" s="130"/>
      <c r="L209" s="299"/>
    </row>
    <row r="210" spans="1:12" s="64" customFormat="1" ht="12.75" customHeight="1" x14ac:dyDescent="0.25">
      <c r="A210" s="230"/>
      <c r="B210" s="230"/>
      <c r="C210" s="230"/>
      <c r="D210" s="364"/>
      <c r="E210" s="230"/>
      <c r="F210" s="230"/>
      <c r="G210" s="230"/>
      <c r="H210" s="230"/>
      <c r="I210" s="230"/>
      <c r="J210" s="230"/>
      <c r="K210" s="130"/>
      <c r="L210" s="299"/>
    </row>
    <row r="211" spans="1:12" s="64" customFormat="1" ht="12.75" customHeight="1" x14ac:dyDescent="0.25">
      <c r="A211" s="230"/>
      <c r="B211" s="230"/>
      <c r="C211" s="230"/>
      <c r="D211" s="364"/>
      <c r="E211" s="230"/>
      <c r="F211" s="230"/>
      <c r="G211" s="230"/>
      <c r="H211" s="230"/>
      <c r="I211" s="230"/>
      <c r="J211" s="230"/>
      <c r="K211" s="130"/>
      <c r="L211" s="299"/>
    </row>
    <row r="212" spans="1:12" s="64" customFormat="1" ht="12.75" customHeight="1" x14ac:dyDescent="0.25">
      <c r="A212" s="230"/>
      <c r="B212" s="230"/>
      <c r="C212" s="230"/>
      <c r="D212" s="364"/>
      <c r="E212" s="230"/>
      <c r="F212" s="230"/>
      <c r="G212" s="230"/>
      <c r="H212" s="230"/>
      <c r="I212" s="230"/>
      <c r="J212" s="230"/>
      <c r="K212" s="130"/>
      <c r="L212" s="299"/>
    </row>
    <row r="213" spans="1:12" s="64" customFormat="1" ht="12.75" customHeight="1" x14ac:dyDescent="0.25">
      <c r="A213" s="230"/>
      <c r="B213" s="230"/>
      <c r="C213" s="230"/>
      <c r="D213" s="364"/>
      <c r="E213" s="230"/>
      <c r="F213" s="230"/>
      <c r="G213" s="230"/>
      <c r="H213" s="230"/>
      <c r="I213" s="230"/>
      <c r="J213" s="230"/>
      <c r="K213" s="130"/>
      <c r="L213" s="299"/>
    </row>
    <row r="214" spans="1:12" s="64" customFormat="1" ht="12.75" customHeight="1" x14ac:dyDescent="0.25">
      <c r="A214" s="230"/>
      <c r="B214" s="230"/>
      <c r="C214" s="230"/>
      <c r="D214" s="364"/>
      <c r="E214" s="230"/>
      <c r="F214" s="230"/>
      <c r="G214" s="230"/>
      <c r="H214" s="230"/>
      <c r="I214" s="230"/>
      <c r="J214" s="230"/>
      <c r="K214" s="130"/>
      <c r="L214" s="299"/>
    </row>
    <row r="215" spans="1:12" s="64" customFormat="1" ht="12.75" customHeight="1" x14ac:dyDescent="0.25">
      <c r="A215" s="230"/>
      <c r="B215" s="230"/>
      <c r="C215" s="230"/>
      <c r="D215" s="364"/>
      <c r="E215" s="230"/>
      <c r="F215" s="230"/>
      <c r="G215" s="230"/>
      <c r="H215" s="230"/>
      <c r="I215" s="230"/>
      <c r="J215" s="230"/>
      <c r="K215" s="130"/>
      <c r="L215" s="299"/>
    </row>
    <row r="216" spans="1:12" s="64" customFormat="1" ht="12.75" customHeight="1" x14ac:dyDescent="0.25">
      <c r="A216" s="230"/>
      <c r="B216" s="230"/>
      <c r="C216" s="230"/>
      <c r="D216" s="364"/>
      <c r="E216" s="230"/>
      <c r="F216" s="230"/>
      <c r="G216" s="230"/>
      <c r="H216" s="230"/>
      <c r="I216" s="230"/>
      <c r="J216" s="230"/>
      <c r="K216" s="130"/>
      <c r="L216" s="299"/>
    </row>
    <row r="217" spans="1:12" s="64" customFormat="1" ht="12.75" customHeight="1" x14ac:dyDescent="0.25">
      <c r="A217" s="230"/>
      <c r="B217" s="230"/>
      <c r="C217" s="230"/>
      <c r="D217" s="364"/>
      <c r="E217" s="230"/>
      <c r="F217" s="230"/>
      <c r="G217" s="230"/>
      <c r="H217" s="230"/>
      <c r="I217" s="230"/>
      <c r="J217" s="230"/>
      <c r="K217" s="130"/>
      <c r="L217" s="299"/>
    </row>
    <row r="218" spans="1:12" s="64" customFormat="1" ht="12.75" customHeight="1" x14ac:dyDescent="0.25">
      <c r="A218" s="230"/>
      <c r="B218" s="230"/>
      <c r="C218" s="230"/>
      <c r="D218" s="364"/>
      <c r="E218" s="230"/>
      <c r="F218" s="230"/>
      <c r="G218" s="230"/>
      <c r="H218" s="230"/>
      <c r="I218" s="230"/>
      <c r="J218" s="230"/>
      <c r="K218" s="130"/>
      <c r="L218" s="299"/>
    </row>
    <row r="219" spans="1:12" s="64" customFormat="1" ht="12.75" customHeight="1" x14ac:dyDescent="0.25">
      <c r="A219" s="230"/>
      <c r="B219" s="230"/>
      <c r="C219" s="230"/>
      <c r="D219" s="364"/>
      <c r="E219" s="230"/>
      <c r="F219" s="230"/>
      <c r="G219" s="230"/>
      <c r="H219" s="230"/>
      <c r="I219" s="230"/>
      <c r="J219" s="230"/>
      <c r="K219" s="130"/>
      <c r="L219" s="299"/>
    </row>
    <row r="220" spans="1:12" s="64" customFormat="1" ht="12.75" customHeight="1" x14ac:dyDescent="0.25">
      <c r="A220" s="230"/>
      <c r="B220" s="230"/>
      <c r="C220" s="230"/>
      <c r="D220" s="364"/>
      <c r="E220" s="230"/>
      <c r="F220" s="230"/>
      <c r="G220" s="230"/>
      <c r="H220" s="230"/>
      <c r="I220" s="230"/>
      <c r="J220" s="230"/>
      <c r="K220" s="130"/>
      <c r="L220" s="299"/>
    </row>
    <row r="221" spans="1:12" s="64" customFormat="1" ht="12.75" customHeight="1" x14ac:dyDescent="0.25">
      <c r="A221" s="230"/>
      <c r="B221" s="230"/>
      <c r="C221" s="230"/>
      <c r="D221" s="364"/>
      <c r="E221" s="230"/>
      <c r="F221" s="230"/>
      <c r="G221" s="230"/>
      <c r="H221" s="230"/>
      <c r="I221" s="230"/>
      <c r="J221" s="230"/>
      <c r="K221" s="130"/>
      <c r="L221" s="299"/>
    </row>
    <row r="222" spans="1:12" s="64" customFormat="1" ht="12.75" customHeight="1" x14ac:dyDescent="0.25">
      <c r="A222" s="230"/>
      <c r="B222" s="230"/>
      <c r="C222" s="230"/>
      <c r="D222" s="364"/>
      <c r="E222" s="230"/>
      <c r="F222" s="230"/>
      <c r="G222" s="230"/>
      <c r="H222" s="230"/>
      <c r="I222" s="230"/>
      <c r="J222" s="230"/>
      <c r="K222" s="130"/>
      <c r="L222" s="299"/>
    </row>
    <row r="223" spans="1:12" s="64" customFormat="1" ht="12.75" customHeight="1" x14ac:dyDescent="0.25">
      <c r="A223" s="230"/>
      <c r="B223" s="230"/>
      <c r="C223" s="230"/>
      <c r="D223" s="364"/>
      <c r="E223" s="230"/>
      <c r="F223" s="230"/>
      <c r="G223" s="230"/>
      <c r="H223" s="230"/>
      <c r="I223" s="230"/>
      <c r="J223" s="230"/>
      <c r="K223" s="130"/>
      <c r="L223" s="299"/>
    </row>
    <row r="224" spans="1:12" s="64" customFormat="1" ht="12.75" customHeight="1" x14ac:dyDescent="0.25">
      <c r="A224" s="230"/>
      <c r="B224" s="230"/>
      <c r="C224" s="230"/>
      <c r="D224" s="364"/>
      <c r="E224" s="230"/>
      <c r="F224" s="230"/>
      <c r="G224" s="230"/>
      <c r="H224" s="230"/>
      <c r="I224" s="230"/>
      <c r="J224" s="230"/>
      <c r="K224" s="130"/>
      <c r="L224" s="299"/>
    </row>
    <row r="225" spans="1:12" s="64" customFormat="1" ht="12.75" customHeight="1" x14ac:dyDescent="0.25">
      <c r="A225" s="230"/>
      <c r="B225" s="230"/>
      <c r="C225" s="230"/>
      <c r="D225" s="364"/>
      <c r="E225" s="230"/>
      <c r="F225" s="230"/>
      <c r="G225" s="230"/>
      <c r="H225" s="230"/>
      <c r="I225" s="230"/>
      <c r="J225" s="230"/>
      <c r="K225" s="130"/>
      <c r="L225" s="299"/>
    </row>
    <row r="226" spans="1:12" s="64" customFormat="1" ht="12.75" customHeight="1" x14ac:dyDescent="0.25">
      <c r="A226" s="230"/>
      <c r="B226" s="230"/>
      <c r="C226" s="230"/>
      <c r="D226" s="364"/>
      <c r="E226" s="230"/>
      <c r="F226" s="230"/>
      <c r="G226" s="230"/>
      <c r="H226" s="230"/>
      <c r="I226" s="230"/>
      <c r="J226" s="230"/>
      <c r="K226" s="130"/>
      <c r="L226" s="299"/>
    </row>
    <row r="227" spans="1:12" s="64" customFormat="1" ht="12.75" customHeight="1" x14ac:dyDescent="0.25">
      <c r="A227" s="230"/>
      <c r="B227" s="230"/>
      <c r="C227" s="230"/>
      <c r="D227" s="364"/>
      <c r="E227" s="230"/>
      <c r="F227" s="230"/>
      <c r="G227" s="230"/>
      <c r="H227" s="230"/>
      <c r="I227" s="230"/>
      <c r="J227" s="230"/>
      <c r="K227" s="130"/>
      <c r="L227" s="299"/>
    </row>
    <row r="228" spans="1:12" s="64" customFormat="1" ht="12.75" customHeight="1" x14ac:dyDescent="0.25">
      <c r="A228" s="230"/>
      <c r="B228" s="230"/>
      <c r="C228" s="230"/>
      <c r="D228" s="364"/>
      <c r="E228" s="230"/>
      <c r="F228" s="230"/>
      <c r="G228" s="230"/>
      <c r="H228" s="230"/>
      <c r="I228" s="230"/>
      <c r="J228" s="230"/>
      <c r="K228" s="130"/>
      <c r="L228" s="299"/>
    </row>
    <row r="229" spans="1:12" s="64" customFormat="1" ht="12.75" customHeight="1" x14ac:dyDescent="0.25">
      <c r="A229" s="230"/>
      <c r="B229" s="230"/>
      <c r="C229" s="230"/>
      <c r="D229" s="364"/>
      <c r="E229" s="230"/>
      <c r="F229" s="230"/>
      <c r="G229" s="230"/>
      <c r="H229" s="230"/>
      <c r="I229" s="230"/>
      <c r="J229" s="230"/>
      <c r="K229" s="130"/>
      <c r="L229" s="299"/>
    </row>
    <row r="230" spans="1:12" s="64" customFormat="1" ht="12.75" customHeight="1" x14ac:dyDescent="0.25">
      <c r="A230" s="230"/>
      <c r="B230" s="230"/>
      <c r="C230" s="230"/>
      <c r="D230" s="364"/>
      <c r="E230" s="230"/>
      <c r="F230" s="230"/>
      <c r="G230" s="230"/>
      <c r="H230" s="230"/>
      <c r="I230" s="230"/>
      <c r="J230" s="230"/>
      <c r="K230" s="130"/>
      <c r="L230" s="299"/>
    </row>
    <row r="231" spans="1:12" s="64" customFormat="1" ht="12.75" customHeight="1" x14ac:dyDescent="0.25">
      <c r="A231" s="230"/>
      <c r="B231" s="230"/>
      <c r="C231" s="230"/>
      <c r="D231" s="364"/>
      <c r="E231" s="230"/>
      <c r="F231" s="230"/>
      <c r="G231" s="230"/>
      <c r="H231" s="230"/>
      <c r="I231" s="230"/>
      <c r="J231" s="230"/>
      <c r="K231" s="130"/>
      <c r="L231" s="299"/>
    </row>
    <row r="232" spans="1:12" s="64" customFormat="1" ht="13.5" x14ac:dyDescent="0.25">
      <c r="A232" s="230"/>
      <c r="B232" s="230"/>
      <c r="C232" s="230"/>
      <c r="D232" s="364"/>
      <c r="E232" s="230"/>
      <c r="F232" s="230"/>
      <c r="G232" s="230"/>
      <c r="H232" s="230"/>
      <c r="I232" s="230"/>
      <c r="J232" s="230"/>
      <c r="K232" s="130"/>
      <c r="L232" s="299"/>
    </row>
    <row r="233" spans="1:12" s="64" customFormat="1" ht="13.5" x14ac:dyDescent="0.25">
      <c r="A233" s="230"/>
      <c r="B233" s="230"/>
      <c r="C233" s="230"/>
      <c r="D233" s="364"/>
      <c r="E233" s="230"/>
      <c r="F233" s="230"/>
      <c r="G233" s="230"/>
      <c r="H233" s="230"/>
      <c r="I233" s="230"/>
      <c r="J233" s="230"/>
      <c r="K233" s="130"/>
      <c r="L233" s="299"/>
    </row>
    <row r="234" spans="1:12" s="64" customFormat="1" ht="13.5" x14ac:dyDescent="0.25">
      <c r="A234" s="230"/>
      <c r="B234" s="230"/>
      <c r="C234" s="230"/>
      <c r="D234" s="364"/>
      <c r="E234" s="230"/>
      <c r="F234" s="230"/>
      <c r="G234" s="230"/>
      <c r="H234" s="230"/>
      <c r="I234" s="230"/>
      <c r="J234" s="230"/>
      <c r="K234" s="130"/>
      <c r="L234" s="299"/>
    </row>
    <row r="235" spans="1:12" s="64" customFormat="1" ht="13.5" x14ac:dyDescent="0.25">
      <c r="A235" s="230"/>
      <c r="B235" s="230"/>
      <c r="C235" s="230"/>
      <c r="D235" s="364"/>
      <c r="E235" s="230"/>
      <c r="F235" s="230"/>
      <c r="G235" s="230"/>
      <c r="H235" s="230"/>
      <c r="I235" s="230"/>
      <c r="J235" s="230"/>
      <c r="K235" s="130"/>
      <c r="L235" s="299"/>
    </row>
    <row r="236" spans="1:12" s="64" customFormat="1" ht="13.5" x14ac:dyDescent="0.25">
      <c r="A236" s="230"/>
      <c r="B236" s="230"/>
      <c r="C236" s="230"/>
      <c r="D236" s="364"/>
      <c r="E236" s="230"/>
      <c r="F236" s="230"/>
      <c r="G236" s="230"/>
      <c r="H236" s="230"/>
      <c r="I236" s="230"/>
      <c r="J236" s="230"/>
      <c r="K236" s="130"/>
      <c r="L236" s="299"/>
    </row>
    <row r="237" spans="1:12" s="64" customFormat="1" ht="13.5" x14ac:dyDescent="0.25">
      <c r="A237" s="230"/>
      <c r="B237" s="230"/>
      <c r="C237" s="230"/>
      <c r="D237" s="364"/>
      <c r="E237" s="230"/>
      <c r="F237" s="230"/>
      <c r="G237" s="230"/>
      <c r="H237" s="230"/>
      <c r="I237" s="230"/>
      <c r="J237" s="230"/>
      <c r="K237" s="130"/>
      <c r="L237" s="299"/>
    </row>
    <row r="238" spans="1:12" s="64" customFormat="1" ht="13.5" x14ac:dyDescent="0.25">
      <c r="A238" s="230"/>
      <c r="B238" s="230"/>
      <c r="C238" s="230"/>
      <c r="D238" s="364"/>
      <c r="E238" s="230"/>
      <c r="F238" s="230"/>
      <c r="G238" s="230"/>
      <c r="H238" s="230"/>
      <c r="I238" s="230"/>
      <c r="J238" s="230"/>
      <c r="K238" s="130"/>
      <c r="L238" s="299"/>
    </row>
    <row r="239" spans="1:12" ht="13.5" x14ac:dyDescent="0.25">
      <c r="A239" s="230"/>
      <c r="B239" s="230"/>
      <c r="C239" s="230"/>
      <c r="D239" s="364"/>
      <c r="E239" s="230"/>
      <c r="F239" s="230"/>
      <c r="G239" s="230"/>
      <c r="H239" s="230"/>
      <c r="I239" s="230"/>
      <c r="J239" s="230"/>
      <c r="K239" s="130"/>
      <c r="L239" s="299"/>
    </row>
    <row r="240" spans="1:12" ht="13.5" x14ac:dyDescent="0.25">
      <c r="A240" s="230"/>
      <c r="B240" s="230"/>
      <c r="C240" s="230"/>
      <c r="D240" s="364"/>
      <c r="E240" s="230"/>
      <c r="F240" s="230"/>
      <c r="G240" s="230"/>
      <c r="H240" s="230"/>
      <c r="I240" s="230"/>
      <c r="J240" s="230"/>
      <c r="K240" s="130"/>
      <c r="L240" s="299"/>
    </row>
    <row r="241" spans="1:12" ht="13.5" x14ac:dyDescent="0.25">
      <c r="A241" s="230"/>
      <c r="B241" s="230"/>
      <c r="C241" s="230"/>
      <c r="D241" s="364"/>
      <c r="E241" s="230"/>
      <c r="F241" s="230"/>
      <c r="G241" s="230"/>
      <c r="H241" s="230"/>
      <c r="I241" s="230"/>
      <c r="J241" s="230"/>
      <c r="K241" s="130"/>
      <c r="L241" s="299"/>
    </row>
    <row r="242" spans="1:12" ht="13.5" x14ac:dyDescent="0.25">
      <c r="A242" s="230"/>
      <c r="B242" s="230"/>
      <c r="C242" s="230"/>
      <c r="D242" s="364"/>
      <c r="E242" s="230"/>
      <c r="F242" s="230"/>
      <c r="G242" s="230"/>
      <c r="H242" s="230"/>
      <c r="I242" s="230"/>
      <c r="J242" s="230"/>
      <c r="K242" s="130"/>
      <c r="L242" s="299"/>
    </row>
    <row r="243" spans="1:12" s="64" customFormat="1" ht="12.75" customHeight="1" x14ac:dyDescent="0.25">
      <c r="A243" s="230"/>
      <c r="B243" s="230"/>
      <c r="C243" s="230"/>
      <c r="D243" s="364"/>
      <c r="E243" s="230"/>
      <c r="F243" s="230"/>
      <c r="G243" s="230"/>
      <c r="H243" s="230"/>
      <c r="I243" s="230"/>
      <c r="J243" s="230"/>
      <c r="K243" s="130"/>
      <c r="L243" s="299"/>
    </row>
    <row r="244" spans="1:12" s="64" customFormat="1" ht="12.75" customHeight="1" x14ac:dyDescent="0.25">
      <c r="A244" s="230"/>
      <c r="B244" s="230"/>
      <c r="C244" s="230"/>
      <c r="D244" s="364"/>
      <c r="E244" s="230"/>
      <c r="F244" s="230"/>
      <c r="G244" s="230"/>
      <c r="H244" s="230"/>
      <c r="I244" s="230"/>
      <c r="J244" s="230"/>
      <c r="K244" s="130"/>
      <c r="L244" s="299"/>
    </row>
    <row r="245" spans="1:12" s="64" customFormat="1" ht="12.75" customHeight="1" x14ac:dyDescent="0.25">
      <c r="A245" s="230"/>
      <c r="B245" s="230"/>
      <c r="C245" s="230"/>
      <c r="D245" s="364"/>
      <c r="E245" s="230"/>
      <c r="F245" s="230"/>
      <c r="G245" s="230"/>
      <c r="H245" s="230"/>
      <c r="I245" s="230"/>
      <c r="J245" s="230"/>
      <c r="K245" s="130"/>
      <c r="L245" s="299"/>
    </row>
    <row r="246" spans="1:12" s="64" customFormat="1" ht="12.75" customHeight="1" x14ac:dyDescent="0.25">
      <c r="A246" s="230"/>
      <c r="B246" s="230"/>
      <c r="C246" s="230"/>
      <c r="D246" s="364"/>
      <c r="E246" s="230"/>
      <c r="F246" s="230"/>
      <c r="G246" s="230"/>
      <c r="H246" s="230"/>
      <c r="I246" s="230"/>
      <c r="J246" s="230"/>
      <c r="K246" s="130"/>
      <c r="L246" s="299"/>
    </row>
    <row r="247" spans="1:12" s="64" customFormat="1" ht="12.75" customHeight="1" x14ac:dyDescent="0.25">
      <c r="A247" s="230"/>
      <c r="B247" s="230"/>
      <c r="C247" s="230"/>
      <c r="D247" s="364"/>
      <c r="E247" s="230"/>
      <c r="F247" s="230"/>
      <c r="G247" s="230"/>
      <c r="H247" s="230"/>
      <c r="I247" s="230"/>
      <c r="J247" s="230"/>
      <c r="K247" s="130"/>
      <c r="L247" s="299"/>
    </row>
    <row r="248" spans="1:12" s="64" customFormat="1" ht="12.75" customHeight="1" x14ac:dyDescent="0.25">
      <c r="A248" s="230"/>
      <c r="B248" s="230"/>
      <c r="C248" s="230"/>
      <c r="D248" s="364"/>
      <c r="E248" s="230"/>
      <c r="F248" s="230"/>
      <c r="G248" s="230"/>
      <c r="H248" s="230"/>
      <c r="I248" s="230"/>
      <c r="J248" s="230"/>
      <c r="K248" s="130"/>
      <c r="L248" s="299"/>
    </row>
    <row r="249" spans="1:12" s="64" customFormat="1" ht="12.75" customHeight="1" x14ac:dyDescent="0.25">
      <c r="A249" s="130"/>
      <c r="B249" s="230"/>
      <c r="C249" s="230"/>
      <c r="D249" s="364"/>
      <c r="E249" s="230"/>
      <c r="F249" s="230"/>
      <c r="G249" s="230"/>
      <c r="H249" s="230"/>
      <c r="I249" s="230"/>
      <c r="J249" s="230"/>
      <c r="K249" s="130"/>
      <c r="L249" s="299"/>
    </row>
    <row r="250" spans="1:12" s="64" customFormat="1" ht="12.75" customHeight="1" x14ac:dyDescent="0.25">
      <c r="A250" s="130"/>
      <c r="B250" s="230"/>
      <c r="C250" s="230"/>
      <c r="D250" s="364"/>
      <c r="E250" s="230"/>
      <c r="F250" s="230"/>
      <c r="G250" s="230"/>
      <c r="H250" s="230"/>
      <c r="I250" s="230"/>
      <c r="J250" s="230"/>
      <c r="K250" s="130"/>
      <c r="L250" s="299"/>
    </row>
    <row r="251" spans="1:12" s="64" customFormat="1" ht="12.75" customHeight="1" x14ac:dyDescent="0.25">
      <c r="A251" s="130"/>
      <c r="B251" s="230"/>
      <c r="C251" s="230"/>
      <c r="D251" s="364"/>
      <c r="E251" s="230"/>
      <c r="F251" s="230"/>
      <c r="G251" s="230"/>
      <c r="H251" s="230"/>
      <c r="I251" s="230"/>
      <c r="J251" s="230"/>
      <c r="K251" s="130"/>
      <c r="L251" s="299"/>
    </row>
    <row r="252" spans="1:12" s="64" customFormat="1" ht="12.75" customHeight="1" x14ac:dyDescent="0.25">
      <c r="A252" s="130"/>
      <c r="B252" s="230"/>
      <c r="C252" s="230"/>
      <c r="D252" s="364"/>
      <c r="E252" s="230"/>
      <c r="F252" s="230"/>
      <c r="G252" s="230"/>
      <c r="H252" s="230"/>
      <c r="I252" s="230"/>
      <c r="J252" s="230"/>
      <c r="K252" s="130"/>
      <c r="L252" s="299"/>
    </row>
    <row r="253" spans="1:12" s="64" customFormat="1" ht="12.75" customHeight="1" x14ac:dyDescent="0.25">
      <c r="A253" s="130"/>
      <c r="B253" s="230"/>
      <c r="C253" s="230"/>
      <c r="D253" s="364"/>
      <c r="E253" s="230"/>
      <c r="F253" s="230"/>
      <c r="G253" s="230"/>
      <c r="H253" s="230"/>
      <c r="I253" s="230"/>
      <c r="J253" s="230"/>
      <c r="K253" s="130"/>
      <c r="L253" s="299"/>
    </row>
    <row r="254" spans="1:12" s="64" customFormat="1" ht="12.75" customHeight="1" x14ac:dyDescent="0.25">
      <c r="A254" s="130"/>
      <c r="B254" s="230"/>
      <c r="C254" s="230"/>
      <c r="D254" s="364"/>
      <c r="E254" s="230"/>
      <c r="F254" s="230"/>
      <c r="G254" s="230"/>
      <c r="H254" s="230"/>
      <c r="I254" s="230"/>
      <c r="J254" s="230"/>
      <c r="K254" s="130"/>
      <c r="L254" s="299"/>
    </row>
    <row r="255" spans="1:12" s="64" customFormat="1" ht="12.75" customHeight="1" x14ac:dyDescent="0.25">
      <c r="A255" s="130"/>
      <c r="B255" s="230"/>
      <c r="C255" s="230"/>
      <c r="D255" s="364"/>
      <c r="E255" s="230"/>
      <c r="F255" s="230"/>
      <c r="G255" s="230"/>
      <c r="H255" s="230"/>
      <c r="I255" s="230"/>
      <c r="J255" s="230"/>
      <c r="K255" s="130"/>
      <c r="L255" s="299"/>
    </row>
    <row r="256" spans="1:12" s="64" customFormat="1" ht="12.75" customHeight="1" x14ac:dyDescent="0.25">
      <c r="A256" s="82"/>
      <c r="B256" s="41"/>
      <c r="C256" s="41"/>
      <c r="D256" s="81"/>
      <c r="E256" s="48"/>
      <c r="F256" s="48"/>
      <c r="G256" s="48"/>
      <c r="H256" s="48"/>
      <c r="I256" s="48"/>
      <c r="J256" s="48"/>
      <c r="K256" s="82"/>
      <c r="L256" s="83"/>
    </row>
    <row r="257" spans="1:12" s="64" customFormat="1" ht="12.75" customHeight="1" x14ac:dyDescent="0.25">
      <c r="A257" s="82"/>
      <c r="B257" s="41"/>
      <c r="C257" s="41"/>
      <c r="D257" s="81"/>
      <c r="E257" s="48"/>
      <c r="F257" s="48"/>
      <c r="G257" s="48"/>
      <c r="H257" s="48"/>
      <c r="I257" s="48"/>
      <c r="J257" s="48"/>
      <c r="K257" s="82"/>
      <c r="L257" s="83"/>
    </row>
    <row r="258" spans="1:12" s="64" customFormat="1" ht="12.75" customHeight="1" x14ac:dyDescent="0.25">
      <c r="A258" s="82"/>
      <c r="B258" s="41"/>
      <c r="C258" s="41"/>
      <c r="D258" s="81"/>
      <c r="E258" s="48"/>
      <c r="F258" s="48"/>
      <c r="G258" s="48"/>
      <c r="H258" s="48"/>
      <c r="I258" s="48"/>
      <c r="J258" s="48"/>
      <c r="K258" s="82"/>
      <c r="L258" s="83"/>
    </row>
    <row r="259" spans="1:12" s="64" customFormat="1" ht="12.75" customHeight="1" x14ac:dyDescent="0.25">
      <c r="A259" s="82"/>
      <c r="B259" s="41"/>
      <c r="C259" s="41"/>
      <c r="D259" s="81"/>
      <c r="E259" s="48"/>
      <c r="F259" s="48"/>
      <c r="G259" s="48"/>
      <c r="H259" s="48"/>
      <c r="I259" s="48"/>
      <c r="J259" s="48"/>
      <c r="K259" s="82"/>
      <c r="L259" s="83"/>
    </row>
    <row r="260" spans="1:12" s="64" customFormat="1" ht="12.75" customHeight="1" x14ac:dyDescent="0.25">
      <c r="A260" s="82"/>
      <c r="B260" s="41"/>
      <c r="C260" s="41"/>
      <c r="D260" s="81"/>
      <c r="E260" s="48"/>
      <c r="F260" s="48"/>
      <c r="G260" s="48"/>
      <c r="H260" s="48"/>
      <c r="I260" s="48"/>
      <c r="J260" s="48"/>
      <c r="K260" s="82"/>
      <c r="L260" s="83"/>
    </row>
    <row r="261" spans="1:12" s="64" customFormat="1" ht="12.75" customHeight="1" x14ac:dyDescent="0.25">
      <c r="A261" s="82"/>
      <c r="B261" s="41"/>
      <c r="C261" s="41"/>
      <c r="D261" s="81"/>
      <c r="E261" s="48"/>
      <c r="F261" s="48"/>
      <c r="G261" s="48"/>
      <c r="H261" s="48"/>
      <c r="I261" s="48"/>
      <c r="J261" s="48"/>
      <c r="K261" s="82"/>
      <c r="L261" s="83"/>
    </row>
    <row r="262" spans="1:12" s="64" customFormat="1" ht="12.75" customHeight="1" x14ac:dyDescent="0.25">
      <c r="A262" s="82"/>
      <c r="B262" s="41"/>
      <c r="C262" s="41"/>
      <c r="D262" s="81"/>
      <c r="E262" s="48"/>
      <c r="F262" s="48"/>
      <c r="G262" s="48"/>
      <c r="H262" s="48"/>
      <c r="I262" s="48"/>
      <c r="J262" s="48"/>
      <c r="K262" s="82"/>
      <c r="L262" s="83"/>
    </row>
    <row r="263" spans="1:12" s="64" customFormat="1" ht="12.75" customHeight="1" x14ac:dyDescent="0.25">
      <c r="A263" s="82"/>
      <c r="B263" s="41"/>
      <c r="C263" s="41"/>
      <c r="D263" s="81"/>
      <c r="E263" s="48"/>
      <c r="F263" s="48"/>
      <c r="G263" s="48"/>
      <c r="H263" s="48"/>
      <c r="I263" s="48"/>
      <c r="J263" s="48"/>
      <c r="K263" s="82"/>
      <c r="L263" s="83"/>
    </row>
    <row r="264" spans="1:12" s="64" customFormat="1" ht="12.75" customHeight="1" x14ac:dyDescent="0.25">
      <c r="A264" s="82"/>
      <c r="B264" s="41"/>
      <c r="C264" s="41"/>
      <c r="D264" s="81"/>
      <c r="E264" s="48"/>
      <c r="F264" s="48"/>
      <c r="G264" s="48"/>
      <c r="H264" s="48"/>
      <c r="I264" s="48"/>
      <c r="J264" s="48"/>
      <c r="K264" s="82"/>
      <c r="L264" s="83"/>
    </row>
    <row r="265" spans="1:12" s="64" customFormat="1" ht="12.75" customHeight="1" x14ac:dyDescent="0.25">
      <c r="A265" s="82"/>
      <c r="B265" s="41"/>
      <c r="C265" s="41"/>
      <c r="D265" s="81"/>
      <c r="E265" s="48"/>
      <c r="F265" s="48"/>
      <c r="G265" s="48"/>
      <c r="H265" s="48"/>
      <c r="I265" s="48"/>
      <c r="J265" s="48"/>
      <c r="K265" s="82"/>
      <c r="L265" s="83"/>
    </row>
    <row r="266" spans="1:12" s="64" customFormat="1" ht="12.75" customHeight="1" x14ac:dyDescent="0.25">
      <c r="A266" s="82"/>
      <c r="B266" s="41"/>
      <c r="C266" s="41"/>
      <c r="D266" s="81"/>
      <c r="E266" s="48"/>
      <c r="F266" s="48"/>
      <c r="G266" s="48"/>
      <c r="H266" s="48"/>
      <c r="I266" s="48"/>
      <c r="J266" s="48"/>
      <c r="K266" s="82"/>
      <c r="L266" s="83"/>
    </row>
    <row r="267" spans="1:12" s="64" customFormat="1" x14ac:dyDescent="0.25">
      <c r="A267" s="82"/>
      <c r="B267" s="41"/>
      <c r="C267" s="41"/>
      <c r="D267" s="81"/>
      <c r="E267" s="48"/>
      <c r="F267" s="48"/>
      <c r="G267" s="48"/>
      <c r="H267" s="48"/>
      <c r="I267" s="48"/>
      <c r="J267" s="48"/>
      <c r="K267" s="82"/>
      <c r="L267" s="83"/>
    </row>
    <row r="268" spans="1:12" s="64" customFormat="1" x14ac:dyDescent="0.25">
      <c r="A268" s="82"/>
      <c r="B268" s="41"/>
      <c r="C268" s="41"/>
      <c r="D268" s="81"/>
      <c r="E268" s="48"/>
      <c r="F268" s="48"/>
      <c r="G268" s="48"/>
      <c r="H268" s="48"/>
      <c r="I268" s="48"/>
      <c r="J268" s="48"/>
      <c r="K268" s="82"/>
      <c r="L268" s="83"/>
    </row>
    <row r="269" spans="1:12" s="64" customFormat="1" x14ac:dyDescent="0.25">
      <c r="A269" s="82"/>
      <c r="B269" s="41"/>
      <c r="C269" s="41"/>
      <c r="D269" s="81"/>
      <c r="E269" s="48"/>
      <c r="F269" s="48"/>
      <c r="G269" s="48"/>
      <c r="H269" s="48"/>
      <c r="I269" s="48"/>
      <c r="J269" s="48"/>
      <c r="K269" s="82"/>
      <c r="L269" s="83"/>
    </row>
    <row r="270" spans="1:12" s="64" customFormat="1" x14ac:dyDescent="0.25">
      <c r="A270" s="82"/>
      <c r="B270" s="41"/>
      <c r="C270" s="41"/>
      <c r="D270" s="81"/>
      <c r="E270" s="48"/>
      <c r="F270" s="48"/>
      <c r="G270" s="48"/>
      <c r="H270" s="48"/>
      <c r="I270" s="48"/>
      <c r="J270" s="48"/>
      <c r="K270" s="82"/>
      <c r="L270" s="83"/>
    </row>
    <row r="271" spans="1:12" s="64" customFormat="1" x14ac:dyDescent="0.25">
      <c r="A271" s="82"/>
      <c r="B271" s="41"/>
      <c r="C271" s="41"/>
      <c r="D271" s="81"/>
      <c r="E271" s="48"/>
      <c r="F271" s="48"/>
      <c r="G271" s="48"/>
      <c r="H271" s="48"/>
      <c r="I271" s="48"/>
      <c r="J271" s="48"/>
      <c r="K271" s="82"/>
      <c r="L271" s="83"/>
    </row>
    <row r="272" spans="1:12" s="64" customFormat="1" x14ac:dyDescent="0.25">
      <c r="A272" s="82"/>
      <c r="B272" s="41"/>
      <c r="C272" s="41"/>
      <c r="D272" s="81"/>
      <c r="E272" s="48"/>
      <c r="F272" s="48"/>
      <c r="G272" s="48"/>
      <c r="H272" s="48"/>
      <c r="I272" s="48"/>
      <c r="J272" s="48"/>
      <c r="K272" s="82"/>
      <c r="L272" s="83"/>
    </row>
  </sheetData>
  <mergeCells count="20">
    <mergeCell ref="A1:C1"/>
    <mergeCell ref="A2:L2"/>
    <mergeCell ref="A3:H3"/>
    <mergeCell ref="I3:L3"/>
    <mergeCell ref="M3:O3"/>
    <mergeCell ref="A63:L63"/>
    <mergeCell ref="A9:A11"/>
    <mergeCell ref="B9:C11"/>
    <mergeCell ref="D9:E9"/>
    <mergeCell ref="H9:H11"/>
    <mergeCell ref="I9:I11"/>
    <mergeCell ref="J9:J11"/>
    <mergeCell ref="K9:L10"/>
    <mergeCell ref="D10:D11"/>
    <mergeCell ref="E10:E11"/>
    <mergeCell ref="G10:G11"/>
    <mergeCell ref="A64:K64"/>
    <mergeCell ref="A66:L66"/>
    <mergeCell ref="A67:K67"/>
    <mergeCell ref="A76:K76"/>
  </mergeCells>
  <printOptions horizontalCentered="1"/>
  <pageMargins left="0.39370078740157483" right="0.59055118110236227" top="0.59055118110236227" bottom="0.59055118110236227" header="0.19685039370078741" footer="0"/>
  <pageSetup scale="65" fitToHeight="0" orientation="landscape" r:id="rId1"/>
  <rowBreaks count="1" manualBreakCount="1">
    <brk id="4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14</vt:i4>
      </vt:variant>
    </vt:vector>
  </HeadingPairs>
  <TitlesOfParts>
    <vt:vector size="21" baseType="lpstr">
      <vt:lpstr>Av. Fis Fin</vt:lpstr>
      <vt:lpstr>FN Inv Dir Oper</vt:lpstr>
      <vt:lpstr>FN Inv Cond Oper</vt:lpstr>
      <vt:lpstr>Comp Inv Dir Oper</vt:lpstr>
      <vt:lpstr>Comp Inv Fin Dir Cond Cost Tot</vt:lpstr>
      <vt:lpstr>VPN Inv Fin Dir</vt:lpstr>
      <vt:lpstr>VPN Inv Fin Cond</vt:lpstr>
      <vt:lpstr>'Av. Fis Fin'!Área_de_impresión</vt:lpstr>
      <vt:lpstr>'Comp Inv Dir Oper'!Área_de_impresión</vt:lpstr>
      <vt:lpstr>'Comp Inv Fin Dir Cond Cost Tot'!Área_de_impresión</vt:lpstr>
      <vt:lpstr>'FN Inv Cond Oper'!Área_de_impresión</vt:lpstr>
      <vt:lpstr>'FN Inv Dir Oper'!Área_de_impresión</vt:lpstr>
      <vt:lpstr>'VPN Inv Fin Cond'!Área_de_impresión</vt:lpstr>
      <vt:lpstr>'VPN Inv Fin Dir'!Área_de_impresión</vt:lpstr>
      <vt:lpstr>'Av. Fis Fin'!Títulos_a_imprimir</vt:lpstr>
      <vt:lpstr>'Comp Inv Dir Oper'!Títulos_a_imprimir</vt:lpstr>
      <vt:lpstr>'Comp Inv Fin Dir Cond Cost Tot'!Títulos_a_imprimir</vt:lpstr>
      <vt:lpstr>'FN Inv Cond Oper'!Títulos_a_imprimir</vt:lpstr>
      <vt:lpstr>'FN Inv Dir Oper'!Títulos_a_imprimir</vt:lpstr>
      <vt:lpstr>'VPN Inv Fin Cond'!Títulos_a_imprimir</vt:lpstr>
      <vt:lpstr>'VPN Inv Fin Dir'!Títulos_a_imprimir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cp:lastPrinted>2023-07-25T23:47:36Z</cp:lastPrinted>
  <dcterms:created xsi:type="dcterms:W3CDTF">2023-07-25T00:06:17Z</dcterms:created>
  <dcterms:modified xsi:type="dcterms:W3CDTF">2023-07-25T23:55:25Z</dcterms:modified>
</cp:coreProperties>
</file>