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liver_benitez\Documents\SHCP\TRIMESTRALES\2do Trimestre 2023\"/>
    </mc:Choice>
  </mc:AlternateContent>
  <bookViews>
    <workbookView xWindow="0" yWindow="0" windowWidth="9165" windowHeight="6600"/>
  </bookViews>
  <sheets>
    <sheet name="2T_2023" sheetId="1" r:id="rId1"/>
  </sheets>
  <externalReferences>
    <externalReference r:id="rId2"/>
  </externalReferences>
  <definedNames>
    <definedName name="_xlnm._FilterDatabase" localSheetId="0" hidden="1">'2T_2023'!$A$10:$E$735</definedName>
    <definedName name="_xlnm.Print_Area" localSheetId="0">'2T_2023'!$A$1:$E$768</definedName>
    <definedName name="_xlnm.Print_Titles" localSheetId="0">'2T_2023'!$5:$10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8" i="1" l="1"/>
  <c r="D638" i="1"/>
  <c r="C638" i="1"/>
  <c r="E554" i="1"/>
  <c r="C554" i="1"/>
  <c r="E115" i="1"/>
  <c r="D115" i="1"/>
  <c r="E449" i="1" l="1"/>
  <c r="E765" i="1" l="1"/>
  <c r="D765" i="1"/>
  <c r="C765" i="1"/>
  <c r="E762" i="1"/>
  <c r="D762" i="1"/>
  <c r="C762" i="1"/>
  <c r="E759" i="1"/>
  <c r="D759" i="1"/>
  <c r="C759" i="1"/>
  <c r="E756" i="1"/>
  <c r="D756" i="1"/>
  <c r="C756" i="1"/>
  <c r="E753" i="1"/>
  <c r="D753" i="1"/>
  <c r="C753" i="1"/>
  <c r="E749" i="1"/>
  <c r="D749" i="1"/>
  <c r="C749" i="1"/>
  <c r="E746" i="1"/>
  <c r="D746" i="1"/>
  <c r="C746" i="1"/>
  <c r="E743" i="1"/>
  <c r="E742" i="1" s="1"/>
  <c r="D743" i="1"/>
  <c r="D742" i="1" s="1"/>
  <c r="C743" i="1"/>
  <c r="C742" i="1" s="1"/>
  <c r="E739" i="1"/>
  <c r="D739" i="1"/>
  <c r="C739" i="1"/>
  <c r="E736" i="1"/>
  <c r="D736" i="1"/>
  <c r="C736" i="1"/>
  <c r="E733" i="1"/>
  <c r="D733" i="1"/>
  <c r="C733" i="1"/>
  <c r="E730" i="1"/>
  <c r="D730" i="1"/>
  <c r="C730" i="1"/>
  <c r="E727" i="1"/>
  <c r="D727" i="1"/>
  <c r="C727" i="1"/>
  <c r="E724" i="1"/>
  <c r="D724" i="1"/>
  <c r="C724" i="1"/>
  <c r="E721" i="1"/>
  <c r="D721" i="1"/>
  <c r="C721" i="1"/>
  <c r="E718" i="1"/>
  <c r="D718" i="1"/>
  <c r="C718" i="1"/>
  <c r="E714" i="1"/>
  <c r="D714" i="1"/>
  <c r="C714" i="1"/>
  <c r="E711" i="1"/>
  <c r="D711" i="1"/>
  <c r="C711" i="1"/>
  <c r="E708" i="1"/>
  <c r="D708" i="1"/>
  <c r="C708" i="1"/>
  <c r="E705" i="1"/>
  <c r="D705" i="1"/>
  <c r="C705" i="1"/>
  <c r="E702" i="1"/>
  <c r="D702" i="1"/>
  <c r="C702" i="1"/>
  <c r="E699" i="1"/>
  <c r="D699" i="1"/>
  <c r="C699" i="1"/>
  <c r="E696" i="1"/>
  <c r="D696" i="1"/>
  <c r="C696" i="1"/>
  <c r="E693" i="1"/>
  <c r="D693" i="1"/>
  <c r="C693" i="1"/>
  <c r="E690" i="1"/>
  <c r="D690" i="1"/>
  <c r="C690" i="1"/>
  <c r="E687" i="1"/>
  <c r="D687" i="1"/>
  <c r="C687" i="1"/>
  <c r="E684" i="1"/>
  <c r="D684" i="1"/>
  <c r="C684" i="1"/>
  <c r="E680" i="1"/>
  <c r="E679" i="1" s="1"/>
  <c r="D680" i="1"/>
  <c r="D679" i="1" s="1"/>
  <c r="C680" i="1"/>
  <c r="C679" i="1" s="1"/>
  <c r="E676" i="1"/>
  <c r="E675" i="1" s="1"/>
  <c r="D676" i="1"/>
  <c r="D675" i="1" s="1"/>
  <c r="C676" i="1"/>
  <c r="C675" i="1" s="1"/>
  <c r="E672" i="1"/>
  <c r="E671" i="1" s="1"/>
  <c r="D672" i="1"/>
  <c r="D671" i="1" s="1"/>
  <c r="C672" i="1"/>
  <c r="C671" i="1" s="1"/>
  <c r="E668" i="1"/>
  <c r="E667" i="1" s="1"/>
  <c r="D668" i="1"/>
  <c r="D667" i="1" s="1"/>
  <c r="C668" i="1"/>
  <c r="C667" i="1" s="1"/>
  <c r="E664" i="1"/>
  <c r="E663" i="1" s="1"/>
  <c r="D664" i="1"/>
  <c r="D663" i="1" s="1"/>
  <c r="C664" i="1"/>
  <c r="C663" i="1" s="1"/>
  <c r="E660" i="1"/>
  <c r="D660" i="1"/>
  <c r="C660" i="1"/>
  <c r="E657" i="1"/>
  <c r="D657" i="1"/>
  <c r="C657" i="1"/>
  <c r="E654" i="1"/>
  <c r="D654" i="1"/>
  <c r="C654" i="1"/>
  <c r="E651" i="1"/>
  <c r="D651" i="1"/>
  <c r="C651" i="1"/>
  <c r="E648" i="1"/>
  <c r="D648" i="1"/>
  <c r="C648" i="1"/>
  <c r="E645" i="1"/>
  <c r="D645" i="1"/>
  <c r="C645" i="1"/>
  <c r="E642" i="1"/>
  <c r="D642" i="1"/>
  <c r="C642" i="1"/>
  <c r="E639" i="1"/>
  <c r="D639" i="1"/>
  <c r="C639" i="1"/>
  <c r="E636" i="1"/>
  <c r="D636" i="1"/>
  <c r="C636" i="1"/>
  <c r="E633" i="1"/>
  <c r="D633" i="1"/>
  <c r="C633" i="1"/>
  <c r="E630" i="1"/>
  <c r="D630" i="1"/>
  <c r="C630" i="1"/>
  <c r="E627" i="1"/>
  <c r="D627" i="1"/>
  <c r="C627" i="1"/>
  <c r="E624" i="1"/>
  <c r="D624" i="1"/>
  <c r="C624" i="1"/>
  <c r="E621" i="1"/>
  <c r="D621" i="1"/>
  <c r="C621" i="1"/>
  <c r="E618" i="1"/>
  <c r="D618" i="1"/>
  <c r="C618" i="1"/>
  <c r="E615" i="1"/>
  <c r="D615" i="1"/>
  <c r="C615" i="1"/>
  <c r="E612" i="1"/>
  <c r="D612" i="1"/>
  <c r="C612" i="1"/>
  <c r="E609" i="1"/>
  <c r="D609" i="1"/>
  <c r="C609" i="1"/>
  <c r="E606" i="1"/>
  <c r="D606" i="1"/>
  <c r="C606" i="1"/>
  <c r="E603" i="1"/>
  <c r="D603" i="1"/>
  <c r="C603" i="1"/>
  <c r="E600" i="1"/>
  <c r="D600" i="1"/>
  <c r="C600" i="1"/>
  <c r="E597" i="1"/>
  <c r="D597" i="1"/>
  <c r="C597" i="1"/>
  <c r="E594" i="1"/>
  <c r="D594" i="1"/>
  <c r="C594" i="1"/>
  <c r="E591" i="1"/>
  <c r="D591" i="1"/>
  <c r="C591" i="1"/>
  <c r="E588" i="1"/>
  <c r="D588" i="1"/>
  <c r="C588" i="1"/>
  <c r="E585" i="1"/>
  <c r="D585" i="1"/>
  <c r="C585" i="1"/>
  <c r="E577" i="1"/>
  <c r="E576" i="1" s="1"/>
  <c r="D577" i="1"/>
  <c r="D576" i="1" s="1"/>
  <c r="C577" i="1"/>
  <c r="C576" i="1" s="1"/>
  <c r="E573" i="1"/>
  <c r="E572" i="1" s="1"/>
  <c r="D573" i="1"/>
  <c r="D572" i="1" s="1"/>
  <c r="C573" i="1"/>
  <c r="C572" i="1" s="1"/>
  <c r="E569" i="1"/>
  <c r="E568" i="1" s="1"/>
  <c r="D569" i="1"/>
  <c r="D568" i="1" s="1"/>
  <c r="C569" i="1"/>
  <c r="C568" i="1" s="1"/>
  <c r="E565" i="1"/>
  <c r="E564" i="1" s="1"/>
  <c r="D565" i="1"/>
  <c r="D564" i="1" s="1"/>
  <c r="C565" i="1"/>
  <c r="C564" i="1" s="1"/>
  <c r="E561" i="1"/>
  <c r="E560" i="1" s="1"/>
  <c r="D561" i="1"/>
  <c r="D560" i="1" s="1"/>
  <c r="C561" i="1"/>
  <c r="C560" i="1" s="1"/>
  <c r="E557" i="1"/>
  <c r="E556" i="1" s="1"/>
  <c r="D557" i="1"/>
  <c r="D556" i="1" s="1"/>
  <c r="C557" i="1"/>
  <c r="C556" i="1" s="1"/>
  <c r="E553" i="1"/>
  <c r="E552" i="1" s="1"/>
  <c r="C553" i="1"/>
  <c r="C552" i="1" s="1"/>
  <c r="D553" i="1"/>
  <c r="D552" i="1" s="1"/>
  <c r="E549" i="1"/>
  <c r="D549" i="1"/>
  <c r="C549" i="1"/>
  <c r="E546" i="1"/>
  <c r="D546" i="1"/>
  <c r="C546" i="1"/>
  <c r="E543" i="1"/>
  <c r="D543" i="1"/>
  <c r="C543" i="1"/>
  <c r="E540" i="1"/>
  <c r="D540" i="1"/>
  <c r="C540" i="1"/>
  <c r="E536" i="1"/>
  <c r="D536" i="1"/>
  <c r="C536" i="1"/>
  <c r="E533" i="1"/>
  <c r="D533" i="1"/>
  <c r="C533" i="1"/>
  <c r="E530" i="1"/>
  <c r="D530" i="1"/>
  <c r="C530" i="1"/>
  <c r="E527" i="1"/>
  <c r="D527" i="1"/>
  <c r="C527" i="1"/>
  <c r="E524" i="1"/>
  <c r="D524" i="1"/>
  <c r="C524" i="1"/>
  <c r="E521" i="1"/>
  <c r="D521" i="1"/>
  <c r="C521" i="1"/>
  <c r="E517" i="1"/>
  <c r="D517" i="1"/>
  <c r="C517" i="1"/>
  <c r="E514" i="1"/>
  <c r="D514" i="1"/>
  <c r="C514" i="1"/>
  <c r="E511" i="1"/>
  <c r="D511" i="1"/>
  <c r="C511" i="1"/>
  <c r="E508" i="1"/>
  <c r="D508" i="1"/>
  <c r="C508" i="1"/>
  <c r="E505" i="1"/>
  <c r="D505" i="1"/>
  <c r="C505" i="1"/>
  <c r="E502" i="1"/>
  <c r="D502" i="1"/>
  <c r="C502" i="1"/>
  <c r="E499" i="1"/>
  <c r="D499" i="1"/>
  <c r="C499" i="1"/>
  <c r="E496" i="1"/>
  <c r="D496" i="1"/>
  <c r="C496" i="1"/>
  <c r="E493" i="1"/>
  <c r="D493" i="1"/>
  <c r="C493" i="1"/>
  <c r="E489" i="1"/>
  <c r="D489" i="1"/>
  <c r="C489" i="1"/>
  <c r="E486" i="1"/>
  <c r="D486" i="1"/>
  <c r="C486" i="1"/>
  <c r="E483" i="1"/>
  <c r="D483" i="1"/>
  <c r="C483" i="1"/>
  <c r="E480" i="1"/>
  <c r="D480" i="1"/>
  <c r="C480" i="1"/>
  <c r="E477" i="1"/>
  <c r="D477" i="1"/>
  <c r="C477" i="1"/>
  <c r="E474" i="1"/>
  <c r="D474" i="1"/>
  <c r="C474" i="1"/>
  <c r="E471" i="1"/>
  <c r="D471" i="1"/>
  <c r="C471" i="1"/>
  <c r="E468" i="1"/>
  <c r="D468" i="1"/>
  <c r="C468" i="1"/>
  <c r="E464" i="1"/>
  <c r="D464" i="1"/>
  <c r="C464" i="1"/>
  <c r="E461" i="1"/>
  <c r="D461" i="1"/>
  <c r="C461" i="1"/>
  <c r="E458" i="1"/>
  <c r="D458" i="1"/>
  <c r="C458" i="1"/>
  <c r="E455" i="1"/>
  <c r="D455" i="1"/>
  <c r="C455" i="1"/>
  <c r="E452" i="1"/>
  <c r="D452" i="1"/>
  <c r="C452" i="1"/>
  <c r="D449" i="1"/>
  <c r="C449" i="1"/>
  <c r="E445" i="1"/>
  <c r="D445" i="1"/>
  <c r="C445" i="1"/>
  <c r="E442" i="1"/>
  <c r="D442" i="1"/>
  <c r="C442" i="1"/>
  <c r="E439" i="1"/>
  <c r="D439" i="1"/>
  <c r="C439" i="1"/>
  <c r="E436" i="1"/>
  <c r="D436" i="1"/>
  <c r="C436" i="1"/>
  <c r="E432" i="1"/>
  <c r="D432" i="1"/>
  <c r="C432" i="1"/>
  <c r="E429" i="1"/>
  <c r="D429" i="1"/>
  <c r="C429" i="1"/>
  <c r="E426" i="1"/>
  <c r="D426" i="1"/>
  <c r="C426" i="1"/>
  <c r="E423" i="1"/>
  <c r="D423" i="1"/>
  <c r="C423" i="1"/>
  <c r="E420" i="1"/>
  <c r="D420" i="1"/>
  <c r="C420" i="1"/>
  <c r="E417" i="1"/>
  <c r="D417" i="1"/>
  <c r="C417" i="1"/>
  <c r="E414" i="1"/>
  <c r="D414" i="1"/>
  <c r="C414" i="1"/>
  <c r="E411" i="1"/>
  <c r="D411" i="1"/>
  <c r="C411" i="1"/>
  <c r="E408" i="1"/>
  <c r="D408" i="1"/>
  <c r="C408" i="1"/>
  <c r="E405" i="1"/>
  <c r="D405" i="1"/>
  <c r="C405" i="1"/>
  <c r="E402" i="1"/>
  <c r="D402" i="1"/>
  <c r="C402" i="1"/>
  <c r="E399" i="1"/>
  <c r="D399" i="1"/>
  <c r="C399" i="1"/>
  <c r="E396" i="1"/>
  <c r="D396" i="1"/>
  <c r="C396" i="1"/>
  <c r="E392" i="1"/>
  <c r="D392" i="1"/>
  <c r="C392" i="1"/>
  <c r="E389" i="1"/>
  <c r="D389" i="1"/>
  <c r="C389" i="1"/>
  <c r="E386" i="1"/>
  <c r="D386" i="1"/>
  <c r="C386" i="1"/>
  <c r="E383" i="1"/>
  <c r="D383" i="1"/>
  <c r="C383" i="1"/>
  <c r="E380" i="1"/>
  <c r="D380" i="1"/>
  <c r="C380" i="1"/>
  <c r="E377" i="1"/>
  <c r="D377" i="1"/>
  <c r="C377" i="1"/>
  <c r="E374" i="1"/>
  <c r="D374" i="1"/>
  <c r="C374" i="1"/>
  <c r="E371" i="1"/>
  <c r="D371" i="1"/>
  <c r="C371" i="1"/>
  <c r="E368" i="1"/>
  <c r="D368" i="1"/>
  <c r="C368" i="1"/>
  <c r="E365" i="1"/>
  <c r="D365" i="1"/>
  <c r="C365" i="1"/>
  <c r="E362" i="1"/>
  <c r="D362" i="1"/>
  <c r="C362" i="1"/>
  <c r="E359" i="1"/>
  <c r="D359" i="1"/>
  <c r="C359" i="1"/>
  <c r="E356" i="1"/>
  <c r="D356" i="1"/>
  <c r="C356" i="1"/>
  <c r="E353" i="1"/>
  <c r="D353" i="1"/>
  <c r="C353" i="1"/>
  <c r="E350" i="1"/>
  <c r="D350" i="1"/>
  <c r="C350" i="1"/>
  <c r="E347" i="1"/>
  <c r="D347" i="1"/>
  <c r="C347" i="1"/>
  <c r="E344" i="1"/>
  <c r="D344" i="1"/>
  <c r="C344" i="1"/>
  <c r="E341" i="1"/>
  <c r="D341" i="1"/>
  <c r="C341" i="1"/>
  <c r="E338" i="1"/>
  <c r="D338" i="1"/>
  <c r="C338" i="1"/>
  <c r="E335" i="1"/>
  <c r="D335" i="1"/>
  <c r="C335" i="1"/>
  <c r="E332" i="1"/>
  <c r="D332" i="1"/>
  <c r="C332" i="1"/>
  <c r="E329" i="1"/>
  <c r="D329" i="1"/>
  <c r="C329" i="1"/>
  <c r="E326" i="1"/>
  <c r="D326" i="1"/>
  <c r="C326" i="1"/>
  <c r="E323" i="1"/>
  <c r="D323" i="1"/>
  <c r="C323" i="1"/>
  <c r="E320" i="1"/>
  <c r="D320" i="1"/>
  <c r="C320" i="1"/>
  <c r="E317" i="1"/>
  <c r="D317" i="1"/>
  <c r="C317" i="1"/>
  <c r="E314" i="1"/>
  <c r="D314" i="1"/>
  <c r="C314" i="1"/>
  <c r="E310" i="1"/>
  <c r="D310" i="1"/>
  <c r="C310" i="1"/>
  <c r="E307" i="1"/>
  <c r="D307" i="1"/>
  <c r="C307" i="1"/>
  <c r="E304" i="1"/>
  <c r="D304" i="1"/>
  <c r="C304" i="1"/>
  <c r="E301" i="1"/>
  <c r="D301" i="1"/>
  <c r="C301" i="1"/>
  <c r="E298" i="1"/>
  <c r="D298" i="1"/>
  <c r="C298" i="1"/>
  <c r="E295" i="1"/>
  <c r="D295" i="1"/>
  <c r="C295" i="1"/>
  <c r="E292" i="1"/>
  <c r="D292" i="1"/>
  <c r="C292" i="1"/>
  <c r="E289" i="1"/>
  <c r="D289" i="1"/>
  <c r="C289" i="1"/>
  <c r="E286" i="1"/>
  <c r="D286" i="1"/>
  <c r="C286" i="1"/>
  <c r="E283" i="1"/>
  <c r="D283" i="1"/>
  <c r="C283" i="1"/>
  <c r="E280" i="1"/>
  <c r="D280" i="1"/>
  <c r="C280" i="1"/>
  <c r="E277" i="1"/>
  <c r="D277" i="1"/>
  <c r="C277" i="1"/>
  <c r="E274" i="1"/>
  <c r="D274" i="1"/>
  <c r="C274" i="1"/>
  <c r="E271" i="1"/>
  <c r="D271" i="1"/>
  <c r="C271" i="1"/>
  <c r="E268" i="1"/>
  <c r="D268" i="1"/>
  <c r="C268" i="1"/>
  <c r="E265" i="1"/>
  <c r="D265" i="1"/>
  <c r="C265" i="1"/>
  <c r="E262" i="1"/>
  <c r="D262" i="1"/>
  <c r="C262" i="1"/>
  <c r="E259" i="1"/>
  <c r="D259" i="1"/>
  <c r="C259" i="1"/>
  <c r="E256" i="1"/>
  <c r="D256" i="1"/>
  <c r="C256" i="1"/>
  <c r="E253" i="1"/>
  <c r="D253" i="1"/>
  <c r="C253" i="1"/>
  <c r="E250" i="1"/>
  <c r="D250" i="1"/>
  <c r="C250" i="1"/>
  <c r="E247" i="1"/>
  <c r="D247" i="1"/>
  <c r="C247" i="1"/>
  <c r="E244" i="1"/>
  <c r="D244" i="1"/>
  <c r="C244" i="1"/>
  <c r="E241" i="1"/>
  <c r="D241" i="1"/>
  <c r="C241" i="1"/>
  <c r="E238" i="1"/>
  <c r="D238" i="1"/>
  <c r="C238" i="1"/>
  <c r="E234" i="1"/>
  <c r="D234" i="1"/>
  <c r="C234" i="1"/>
  <c r="E231" i="1"/>
  <c r="D231" i="1"/>
  <c r="C231" i="1"/>
  <c r="E228" i="1"/>
  <c r="D228" i="1"/>
  <c r="C228" i="1"/>
  <c r="E225" i="1"/>
  <c r="D225" i="1"/>
  <c r="C225" i="1"/>
  <c r="E222" i="1"/>
  <c r="D222" i="1"/>
  <c r="C222" i="1"/>
  <c r="E219" i="1"/>
  <c r="D219" i="1"/>
  <c r="C219" i="1"/>
  <c r="E216" i="1"/>
  <c r="D216" i="1"/>
  <c r="C216" i="1"/>
  <c r="E213" i="1"/>
  <c r="D213" i="1"/>
  <c r="C213" i="1"/>
  <c r="E209" i="1"/>
  <c r="D209" i="1"/>
  <c r="C209" i="1"/>
  <c r="E206" i="1"/>
  <c r="D206" i="1"/>
  <c r="C206" i="1"/>
  <c r="E203" i="1"/>
  <c r="D203" i="1"/>
  <c r="C203" i="1"/>
  <c r="E200" i="1"/>
  <c r="D200" i="1"/>
  <c r="C200" i="1"/>
  <c r="E197" i="1"/>
  <c r="D197" i="1"/>
  <c r="C197" i="1"/>
  <c r="E194" i="1"/>
  <c r="D194" i="1"/>
  <c r="C194" i="1"/>
  <c r="E191" i="1"/>
  <c r="D191" i="1"/>
  <c r="C191" i="1"/>
  <c r="E188" i="1"/>
  <c r="D188" i="1"/>
  <c r="C188" i="1"/>
  <c r="E185" i="1"/>
  <c r="D185" i="1"/>
  <c r="C185" i="1"/>
  <c r="E182" i="1"/>
  <c r="D182" i="1"/>
  <c r="C182" i="1"/>
  <c r="E179" i="1"/>
  <c r="D179" i="1"/>
  <c r="C179" i="1"/>
  <c r="E176" i="1"/>
  <c r="D176" i="1"/>
  <c r="C176" i="1"/>
  <c r="E173" i="1"/>
  <c r="D173" i="1"/>
  <c r="C173" i="1"/>
  <c r="E170" i="1"/>
  <c r="D170" i="1"/>
  <c r="C170" i="1"/>
  <c r="E166" i="1"/>
  <c r="D166" i="1"/>
  <c r="C166" i="1"/>
  <c r="E163" i="1"/>
  <c r="D163" i="1"/>
  <c r="C163" i="1"/>
  <c r="E160" i="1"/>
  <c r="D160" i="1"/>
  <c r="C160" i="1"/>
  <c r="E157" i="1"/>
  <c r="D157" i="1"/>
  <c r="C157" i="1"/>
  <c r="E154" i="1"/>
  <c r="D154" i="1"/>
  <c r="C154" i="1"/>
  <c r="E151" i="1"/>
  <c r="D151" i="1"/>
  <c r="C151" i="1"/>
  <c r="E148" i="1"/>
  <c r="D148" i="1"/>
  <c r="C148" i="1"/>
  <c r="E145" i="1"/>
  <c r="D145" i="1"/>
  <c r="C145" i="1"/>
  <c r="E142" i="1"/>
  <c r="D142" i="1"/>
  <c r="C142" i="1"/>
  <c r="E139" i="1"/>
  <c r="D139" i="1"/>
  <c r="C139" i="1"/>
  <c r="E136" i="1"/>
  <c r="D136" i="1"/>
  <c r="C136" i="1"/>
  <c r="E133" i="1"/>
  <c r="D133" i="1"/>
  <c r="C133" i="1"/>
  <c r="E130" i="1"/>
  <c r="D130" i="1"/>
  <c r="C130" i="1"/>
  <c r="E127" i="1"/>
  <c r="D127" i="1"/>
  <c r="C127" i="1"/>
  <c r="E124" i="1"/>
  <c r="D124" i="1"/>
  <c r="C124" i="1"/>
  <c r="E121" i="1"/>
  <c r="D121" i="1"/>
  <c r="C121" i="1"/>
  <c r="E118" i="1"/>
  <c r="D118" i="1"/>
  <c r="C118" i="1"/>
  <c r="E114" i="1"/>
  <c r="D114" i="1"/>
  <c r="C114" i="1"/>
  <c r="E111" i="1"/>
  <c r="D111" i="1"/>
  <c r="C111" i="1"/>
  <c r="E107" i="1"/>
  <c r="D107" i="1"/>
  <c r="C107" i="1"/>
  <c r="E104" i="1"/>
  <c r="D104" i="1"/>
  <c r="C104" i="1"/>
  <c r="E101" i="1"/>
  <c r="D101" i="1"/>
  <c r="C101" i="1"/>
  <c r="E98" i="1"/>
  <c r="D98" i="1"/>
  <c r="C98" i="1"/>
  <c r="E95" i="1"/>
  <c r="D95" i="1"/>
  <c r="C95" i="1"/>
  <c r="E92" i="1"/>
  <c r="D92" i="1"/>
  <c r="C92" i="1"/>
  <c r="E89" i="1"/>
  <c r="D89" i="1"/>
  <c r="C89" i="1"/>
  <c r="E86" i="1"/>
  <c r="D86" i="1"/>
  <c r="C86" i="1"/>
  <c r="E83" i="1"/>
  <c r="D83" i="1"/>
  <c r="C83" i="1"/>
  <c r="E80" i="1"/>
  <c r="D80" i="1"/>
  <c r="C80" i="1"/>
  <c r="E77" i="1"/>
  <c r="D77" i="1"/>
  <c r="C77" i="1"/>
  <c r="E74" i="1"/>
  <c r="D74" i="1"/>
  <c r="C74" i="1"/>
  <c r="E71" i="1"/>
  <c r="D71" i="1"/>
  <c r="C71" i="1"/>
  <c r="E68" i="1"/>
  <c r="D68" i="1"/>
  <c r="C68" i="1"/>
  <c r="E65" i="1"/>
  <c r="D65" i="1"/>
  <c r="C65" i="1"/>
  <c r="E62" i="1"/>
  <c r="D62" i="1"/>
  <c r="C62" i="1"/>
  <c r="E59" i="1"/>
  <c r="D59" i="1"/>
  <c r="C59" i="1"/>
  <c r="E56" i="1"/>
  <c r="D56" i="1"/>
  <c r="C56" i="1"/>
  <c r="E53" i="1"/>
  <c r="D53" i="1"/>
  <c r="C53" i="1"/>
  <c r="E50" i="1"/>
  <c r="D50" i="1"/>
  <c r="C50" i="1"/>
  <c r="E47" i="1"/>
  <c r="D47" i="1"/>
  <c r="C47" i="1"/>
  <c r="E43" i="1"/>
  <c r="E42" i="1" s="1"/>
  <c r="D43" i="1"/>
  <c r="D42" i="1" s="1"/>
  <c r="C43" i="1"/>
  <c r="C42" i="1" s="1"/>
  <c r="E39" i="1"/>
  <c r="D39" i="1"/>
  <c r="C39" i="1"/>
  <c r="E36" i="1"/>
  <c r="D36" i="1"/>
  <c r="C36" i="1"/>
  <c r="E33" i="1"/>
  <c r="D33" i="1"/>
  <c r="C33" i="1"/>
  <c r="E29" i="1"/>
  <c r="D29" i="1"/>
  <c r="C29" i="1"/>
  <c r="E26" i="1"/>
  <c r="D26" i="1"/>
  <c r="D25" i="1" s="1"/>
  <c r="C26" i="1"/>
  <c r="E22" i="1"/>
  <c r="E21" i="1" s="1"/>
  <c r="D22" i="1"/>
  <c r="D21" i="1" s="1"/>
  <c r="C22" i="1"/>
  <c r="C21" i="1" s="1"/>
  <c r="E18" i="1"/>
  <c r="D18" i="1"/>
  <c r="C18" i="1"/>
  <c r="E15" i="1"/>
  <c r="D15" i="1"/>
  <c r="C15" i="1"/>
  <c r="E12" i="1"/>
  <c r="D12" i="1"/>
  <c r="C12" i="1"/>
  <c r="C520" i="1" l="1"/>
  <c r="E520" i="1"/>
  <c r="E25" i="1"/>
  <c r="C25" i="1"/>
  <c r="D520" i="1"/>
  <c r="E110" i="1"/>
  <c r="D117" i="1"/>
  <c r="C117" i="1"/>
  <c r="C492" i="1"/>
  <c r="E492" i="1"/>
  <c r="D492" i="1"/>
  <c r="E117" i="1"/>
  <c r="E717" i="1"/>
  <c r="E435" i="1"/>
  <c r="C539" i="1"/>
  <c r="E11" i="1"/>
  <c r="D313" i="1"/>
  <c r="D435" i="1"/>
  <c r="E448" i="1"/>
  <c r="C169" i="1"/>
  <c r="C717" i="1"/>
  <c r="D683" i="1"/>
  <c r="E683" i="1"/>
  <c r="C237" i="1"/>
  <c r="C395" i="1"/>
  <c r="C32" i="1"/>
  <c r="C46" i="1"/>
  <c r="C313" i="1"/>
  <c r="C435" i="1"/>
  <c r="C448" i="1"/>
  <c r="D539" i="1"/>
  <c r="E169" i="1"/>
  <c r="D32" i="1"/>
  <c r="D46" i="1"/>
  <c r="D448" i="1"/>
  <c r="E467" i="1"/>
  <c r="C212" i="1"/>
  <c r="C11" i="1"/>
  <c r="E32" i="1"/>
  <c r="C683" i="1"/>
  <c r="D11" i="1"/>
  <c r="C110" i="1"/>
  <c r="D717" i="1"/>
  <c r="E212" i="1"/>
  <c r="E237" i="1"/>
  <c r="C467" i="1"/>
  <c r="C752" i="1"/>
  <c r="D110" i="1"/>
  <c r="D395" i="1"/>
  <c r="E752" i="1"/>
  <c r="C584" i="1"/>
  <c r="E539" i="1"/>
  <c r="E46" i="1"/>
  <c r="E584" i="1"/>
  <c r="E395" i="1"/>
  <c r="D467" i="1"/>
  <c r="D237" i="1"/>
  <c r="E313" i="1"/>
  <c r="D752" i="1"/>
  <c r="D212" i="1"/>
  <c r="D169" i="1"/>
  <c r="D584" i="1"/>
  <c r="D582" i="1" l="1"/>
  <c r="D581" i="1" s="1"/>
  <c r="D580" i="1" s="1"/>
  <c r="C582" i="1"/>
  <c r="C581" i="1" s="1"/>
  <c r="C580" i="1" s="1"/>
  <c r="E582" i="1"/>
  <c r="E581" i="1" s="1"/>
  <c r="E580" i="1" s="1"/>
</calcChain>
</file>

<file path=xl/sharedStrings.xml><?xml version="1.0" encoding="utf-8"?>
<sst xmlns="http://schemas.openxmlformats.org/spreadsheetml/2006/main" count="767" uniqueCount="258">
  <si>
    <t>Informes sobre la Situación Económica,
las Finanzas Públicas y la Deuda Pública</t>
  </si>
  <si>
    <t>Dependencia / Entidad / Empresa</t>
  </si>
  <si>
    <t>Programado</t>
  </si>
  <si>
    <t>Ejercido</t>
  </si>
  <si>
    <t>01 Poder Legislativo</t>
  </si>
  <si>
    <t>H. Cámara de Diputados</t>
  </si>
  <si>
    <t>Gasto Corriente</t>
  </si>
  <si>
    <t>Gasto de Inversión</t>
  </si>
  <si>
    <t>H. Cámara de Senadores</t>
  </si>
  <si>
    <t>Auditoría Superior de la Federación</t>
  </si>
  <si>
    <t>02 Oficina de la Presidencia de la República</t>
  </si>
  <si>
    <t>Sector Central</t>
  </si>
  <si>
    <t>03 Poder Judicial</t>
  </si>
  <si>
    <t>Suprema Corte de Justicia de la Nación</t>
  </si>
  <si>
    <t>Tribunal Electoral del Poder Judicial de la Federación</t>
  </si>
  <si>
    <t>04 Gobernación</t>
  </si>
  <si>
    <t>Consejo Nacional para Prevenir la Discriminación</t>
  </si>
  <si>
    <t>Talleres Gráficos de México</t>
  </si>
  <si>
    <t>05 Relaciones Exteriores</t>
  </si>
  <si>
    <t>06 Hacienda y Crédito Público</t>
  </si>
  <si>
    <t>Casa de Moneda de México</t>
  </si>
  <si>
    <t>Financiera Nacional de Desarrollo Agropecuario, Rural, Forestal y Pesquero</t>
  </si>
  <si>
    <t>Lotería Nacional</t>
  </si>
  <si>
    <t>Instituto para Devolverle al Pueblo lo Robado</t>
  </si>
  <si>
    <t>Banco Nacional de Comercio Exterior, S.N.C.</t>
  </si>
  <si>
    <t>Banco Nacional de Obras y Servicios Públicos, S.N.C.</t>
  </si>
  <si>
    <t>Nacional Financiera, S.N.C.</t>
  </si>
  <si>
    <t>Banco del Bienestar, S.N.C., I.B.D.</t>
  </si>
  <si>
    <t>Sociedad Hipotecaria Federal, S.N.C</t>
  </si>
  <si>
    <t>Fondo  de Operación y Financiamiento Bancario a la Vivienda</t>
  </si>
  <si>
    <t>Fondo Especial de Asistencia Técnica y Garantía para Créditos Agropecuarios</t>
  </si>
  <si>
    <t>Fondo de Capitalización e Inversión del Sector Rural</t>
  </si>
  <si>
    <t>Fondo de Garantía y Fomento para la Agricultura, Ganadería y Avicultura</t>
  </si>
  <si>
    <t>Fondo de Garantía y Fomento para las Actividades Pesqueras</t>
  </si>
  <si>
    <t>Fondo Especial para Financiamientos Agropecuarios</t>
  </si>
  <si>
    <t>Seguros de Crédito a la Vivienda SHF, S.A. de C.V.</t>
  </si>
  <si>
    <t>Comisión Nacional para la Protección y Defensa de los Usuarios de Servicios Financieros</t>
  </si>
  <si>
    <t>07 Defensa Nacional</t>
  </si>
  <si>
    <t>Instituto de Seguridad Social para las Fuerzas Armadas Mexicanas</t>
  </si>
  <si>
    <t>08 Agricultura y Desarrollo Rural</t>
  </si>
  <si>
    <t>Servicio Nacional de Sanidad, Inocuidad y Calidad Agroalimentaria</t>
  </si>
  <si>
    <t>Servicio Nacional de Inspección y Certificación de Semillas</t>
  </si>
  <si>
    <t>Fideicomiso de Riesgo Compartido</t>
  </si>
  <si>
    <t>Productora Nacional de Biológicos Veterinarios</t>
  </si>
  <si>
    <t>Colegio Superior Agropecuario del Estado de Guerrero</t>
  </si>
  <si>
    <t>Servicio de Información Agroalimentaria y Pesquera</t>
  </si>
  <si>
    <t>Comisión Nacional de Acuacultura y Pesca</t>
  </si>
  <si>
    <t>Instituto Nacional de Pesca y Acuacultura</t>
  </si>
  <si>
    <t>Instituto Nacional de Investigaciones Forestales, Agrícolas y Pecuarias</t>
  </si>
  <si>
    <t>Diconsa, S.A. de C.V.</t>
  </si>
  <si>
    <t>Liconsa, S.A. de C.V.</t>
  </si>
  <si>
    <t>Seguridad Alimentaria Mexicana</t>
  </si>
  <si>
    <t xml:space="preserve">Instituto Nacional para el Desarrollo de Capacidades del Sector Rural, A.C.   </t>
  </si>
  <si>
    <t>Comité Nacional para el Desarrollo Sustentable de la Caña de Azúcar</t>
  </si>
  <si>
    <t>Comisión Nacional de las Zonas Áridas</t>
  </si>
  <si>
    <t>09 Infraestructura, Comunicaciones y Transportes</t>
  </si>
  <si>
    <t>Aeropuertos y Servicios Auxiliares</t>
  </si>
  <si>
    <t>Agencia Espacial Mexicana</t>
  </si>
  <si>
    <t>Caminos y Puentes Federales de Ingresos y Servicios Conexos</t>
  </si>
  <si>
    <t>Organismo Promotor de Inversiones en Telecomunicaciones</t>
  </si>
  <si>
    <t>Servicio Postal Mexicano</t>
  </si>
  <si>
    <t>Servicios a la Navegación en el Espacio Aéreo Mexicano</t>
  </si>
  <si>
    <t>Grupo Aeroportuario de la Ciudad de México, S.A. de C.V.</t>
  </si>
  <si>
    <t>Aeropuerto Internacional de la Ciudad de México, S.A. de C.V.</t>
  </si>
  <si>
    <t>Servicios Aeroportuarios de la Ciudad de México, S.A. de C.V.</t>
  </si>
  <si>
    <t>Agencia Reguladora del Transporte Ferroviario</t>
  </si>
  <si>
    <t>Instituto Mexicano del Transporte</t>
  </si>
  <si>
    <t>Agencia Federal de Aviación Civil</t>
  </si>
  <si>
    <t>10 Economía</t>
  </si>
  <si>
    <t>Centro Nacional de Metrología</t>
  </si>
  <si>
    <t>Fideicomiso de Fomento Minero</t>
  </si>
  <si>
    <t>Instituto Mexicano de la Propiedad Industrial</t>
  </si>
  <si>
    <t>Procuraduría Federal del Consumidor</t>
  </si>
  <si>
    <t>Exportadora de Sal, S.A. de C.V.</t>
  </si>
  <si>
    <t>11 Educación Pública</t>
  </si>
  <si>
    <t>Universidad Pedagógica Nacional</t>
  </si>
  <si>
    <t>Universidad Nacional Autónoma de México</t>
  </si>
  <si>
    <t>Instituto Politécnico Nacional</t>
  </si>
  <si>
    <t>XE-IPN Canal 11</t>
  </si>
  <si>
    <t>Comisión de Apelación y Arbitraje del Deporte</t>
  </si>
  <si>
    <t>Unidad del Sistema para la Carrera de las Maestras y los Maestros</t>
  </si>
  <si>
    <t>Centro de Enseñanza Técnica Industrial</t>
  </si>
  <si>
    <t>Colegio de Bachilleres</t>
  </si>
  <si>
    <t>Colegio Nacional de Educación Profesional Técnica</t>
  </si>
  <si>
    <t>Comisión Nacional de Cultura Física y Deporte</t>
  </si>
  <si>
    <t>Comisión Nacional de Libros de Texto Gratuitos</t>
  </si>
  <si>
    <t>El Colegio de México, A.C.</t>
  </si>
  <si>
    <t>Fideicomiso de los Sistemas Normalizado de Competencia Laboral y de Certificación de Competencia Laboral</t>
  </si>
  <si>
    <t>Impresora y Encuadernadora Progreso, S.A. de C.V.</t>
  </si>
  <si>
    <t>Instituto Nacional para la Educación de los Adultos</t>
  </si>
  <si>
    <t>Instituto Nacional de la Infraestructura Física Educativa</t>
  </si>
  <si>
    <t>Patronato de Obras e Instalaciones del Instituto Politécnico Nacional</t>
  </si>
  <si>
    <t>Centro de Investigación y de Estudios Avanzados del Instituto Politécnico Nacional</t>
  </si>
  <si>
    <t>Coordinación Nacional de Becas para el Bienestar Benito Juárez</t>
  </si>
  <si>
    <t>Universidad Abierta y a Distancia de México</t>
  </si>
  <si>
    <t>12 Salud</t>
  </si>
  <si>
    <t>Centro Regional de Alta Especialidad de Chiapas</t>
  </si>
  <si>
    <t>Instituto Nacional de Psiquiatría Ramón de la Fuente Muñiz</t>
  </si>
  <si>
    <t>Centros de Integración Juvenil, A.C.</t>
  </si>
  <si>
    <t>Hospital Juárez de México</t>
  </si>
  <si>
    <t>Hospital General "Dr. Manuel Gea González"</t>
  </si>
  <si>
    <t>Hospital General de México "Dr. Eduardo Liceaga"</t>
  </si>
  <si>
    <t>Hospital Infantil de México Federico Gómez</t>
  </si>
  <si>
    <t>Hospital Regional de Alta Especialidad del Bajío</t>
  </si>
  <si>
    <t>Hospital Regional de Alta Especialidad de Oaxaca</t>
  </si>
  <si>
    <t>Hospital Regional de Alta Especialidad de la Península de Yucatán</t>
  </si>
  <si>
    <t>Hospital Regional de Alta Especialidad de Ciudad Victoria "Bicentenario 2010"</t>
  </si>
  <si>
    <t>Hospital Regional de Alta Especialidad de Ixtapaluca</t>
  </si>
  <si>
    <t>Instituto Nacional de Cancerología</t>
  </si>
  <si>
    <t>Instituto Nacional de Cardiología Ignacio Chávez</t>
  </si>
  <si>
    <t>Instituto Nacional de Enfermedades Respiratorias Ismael Cosío Villegas</t>
  </si>
  <si>
    <t>Instituto Nacional de Geriatría</t>
  </si>
  <si>
    <t>Instituto Nacional de Ciencias Médicas y Nutrición Salvador Zubirán</t>
  </si>
  <si>
    <t>Instituto Nacional de Medicina Genómica</t>
  </si>
  <si>
    <t>Instituto Nacional de Neurología y Neurocirugía Manuel Velasco Suárez</t>
  </si>
  <si>
    <t>Instituto Nacional de Pediatría</t>
  </si>
  <si>
    <t>Instituto Nacional de Perinatología Isidro Espinosa de los Reyes</t>
  </si>
  <si>
    <t>Instituto Nacional de Rehabilitación Luis Guillermo Ibarra Ibarra</t>
  </si>
  <si>
    <t>Instituto Nacional de Salud Pública</t>
  </si>
  <si>
    <t>Sistema Nacional para el Desarrollo Integral de la Familia</t>
  </si>
  <si>
    <t>Instituto de Salud para el Bienestar</t>
  </si>
  <si>
    <t>13 Marina</t>
  </si>
  <si>
    <t>Administración del Sistema Portuario Nacional Ensenada, S.A. de C.V.</t>
  </si>
  <si>
    <t>Administración del Sistema Portuario Nacional Tampico, S.A. de C.V.</t>
  </si>
  <si>
    <t>14 Trabajo y Previsión Social</t>
  </si>
  <si>
    <t>Comisión Nacional de los Salarios Mínimos</t>
  </si>
  <si>
    <t>Instituto del Fondo Nacional para el Consumo de los Trabajadores</t>
  </si>
  <si>
    <t>Centro Federal de Conciliación y Registro Laboral</t>
  </si>
  <si>
    <t>15 Desarrollo Agrario, Territorial y Urbano</t>
  </si>
  <si>
    <t>Comisión Nacional de Vivienda</t>
  </si>
  <si>
    <t>Procuraduría Agraria</t>
  </si>
  <si>
    <t>Fideicomiso Fondo Nacional de Habitaciones Populares</t>
  </si>
  <si>
    <t>Fideicomiso Fondo Nacional de Fomento Ejidal</t>
  </si>
  <si>
    <t>16 Medio Ambiente y Recursos Naturales</t>
  </si>
  <si>
    <t xml:space="preserve">Comisión Nacional del Agua </t>
  </si>
  <si>
    <t>Instituto Nacional de Ecología y Cambio Climático</t>
  </si>
  <si>
    <t>Procuraduría Federal de Protección al Ambiente</t>
  </si>
  <si>
    <t>Comisión Nacional de Áreas Naturales Protegidas</t>
  </si>
  <si>
    <t xml:space="preserve">Comisión Nacional Forestal </t>
  </si>
  <si>
    <t>Instituto Mexicano de Tecnología del Agua</t>
  </si>
  <si>
    <t>Agencia de Seguridad, Energía y Ambiente</t>
  </si>
  <si>
    <t>18 Energía</t>
  </si>
  <si>
    <t>Comisión Nacional de Seguridad Nuclear y Salvaguardias</t>
  </si>
  <si>
    <t>Compañía Mexicana de Exploraciones, S.A. de C.V.</t>
  </si>
  <si>
    <t>Instituto Mexicano del Petróleo</t>
  </si>
  <si>
    <t>Instituto Nacional de Investigaciones Nucleares</t>
  </si>
  <si>
    <t>Centro Nacional de Control de Energía</t>
  </si>
  <si>
    <t>Centro Nacional de Control del Gas Natural</t>
  </si>
  <si>
    <t>Instituto Nacional de Electricidad y Energías Limpias</t>
  </si>
  <si>
    <t>Comisión Nacional para el Uso Eficiente de la Energía</t>
  </si>
  <si>
    <t>20 Bienestar</t>
  </si>
  <si>
    <t>Instituto Nacional de las Personas Adultas Mayores</t>
  </si>
  <si>
    <t>Consejo Nacional de Evaluación de la Política de Desarrollo Social</t>
  </si>
  <si>
    <t>Consejo Nacional para el Desarrollo y la Inclusión de las Personas con Discapacidad</t>
  </si>
  <si>
    <t>Instituto Nacional de la Economía Social</t>
  </si>
  <si>
    <t>Instituto Mexicano de la Juventud</t>
  </si>
  <si>
    <t>22  Instituto Nacional Electoral</t>
  </si>
  <si>
    <t>21 Turismo</t>
  </si>
  <si>
    <t>Fondo Nacional de Fomento al Turismo</t>
  </si>
  <si>
    <t>FONATUR Tren Maya, S.A. de C.V.</t>
  </si>
  <si>
    <t>25 Previsiones y Aportaciones para los Sistemas de Educación Básica, Normal, Tecnológica y de Adultos</t>
  </si>
  <si>
    <t>27 Función Pública</t>
  </si>
  <si>
    <t>31 Tribunales Agrarios</t>
  </si>
  <si>
    <t>32 Tribunal Federal de Justicia Administrativa</t>
  </si>
  <si>
    <t>35 Comisión Nacional de los Derechos Humanos</t>
  </si>
  <si>
    <t xml:space="preserve">36 Seguridad y Protección Ciudadana          </t>
  </si>
  <si>
    <t>37 Consejería Jurídica del Ejecutivo Federal</t>
  </si>
  <si>
    <t>Centro de Investigación en Química Aplicada</t>
  </si>
  <si>
    <t>Consejo Nacional de Ciencia y Tecnología</t>
  </si>
  <si>
    <t>El Colegio de la Frontera Sur</t>
  </si>
  <si>
    <t>Centro de Investigación Científica y de Educación Superior de Ensenada, Baja California</t>
  </si>
  <si>
    <t>CIATEC, A.C. "Centro de Innovación Aplicada en Tecnologías Competitivas"</t>
  </si>
  <si>
    <t>Centro de Investigación y Docencia Económicas, A.C.</t>
  </si>
  <si>
    <t>Centro de Investigaciones Biológicas del Noroeste, S.C.</t>
  </si>
  <si>
    <t>Centro de Investigaciones en Óptica, A.C.</t>
  </si>
  <si>
    <t>CIATEQ, A.C. Centro de Tecnología Avanzada</t>
  </si>
  <si>
    <t>Corporación Mexicana de Investigación en Materiales, S.A. de C.V.</t>
  </si>
  <si>
    <t>El Colegio de San Luis, A.C.</t>
  </si>
  <si>
    <t>Instituto de Ecología, A.C.</t>
  </si>
  <si>
    <t>Instituto Potosino de Investigación Científica y Tecnológica, A.C.</t>
  </si>
  <si>
    <t>Centro de Investigación en Alimentación y Desarrollo, A.C.</t>
  </si>
  <si>
    <t>INFOTEC Centro de Investigación e Innovación en Tecnologías de la Información y Comunicación</t>
  </si>
  <si>
    <t>Centro de Investigación y Asistencia en Tecnología y Diseño del Estado de Jalisco, A.C.</t>
  </si>
  <si>
    <t>Centro de Investigación y Desarrollo Tecnológico en Electroquímica, S.C.</t>
  </si>
  <si>
    <t>Centro de Investigación en Ciencias de Información Geoespacial, A.C.</t>
  </si>
  <si>
    <t xml:space="preserve">Centro de Investigaciones y Estudios Superiores en Antropología Social   </t>
  </si>
  <si>
    <t>Centro de Investigación Científica de Yucatán, A.C.</t>
  </si>
  <si>
    <t>41 Comisión Federal de Competencia Económica</t>
  </si>
  <si>
    <t>43 Instituto Federal de Telecomunicaciones</t>
  </si>
  <si>
    <t>44 Instituto Nacional de Transparencia, Acceso a la Información y Protección de Datos Personales</t>
  </si>
  <si>
    <t>46 Comisión Nacional de Hidrocarburos</t>
  </si>
  <si>
    <t>45 Comisión Reguladora de Energía</t>
  </si>
  <si>
    <t>47 Entidades no Sectorizadas</t>
  </si>
  <si>
    <t>Instituto Nacional de los Pueblos Indígenas</t>
  </si>
  <si>
    <t>Instituto Nacional de las Mujeres</t>
  </si>
  <si>
    <t>Procuraduría de la Defensa del Contribuyente</t>
  </si>
  <si>
    <t>Comisión Ejecutiva de Atención a Víctimas</t>
  </si>
  <si>
    <t>Secretaría Ejecutiva del Sistema Nacional Anticorrupción</t>
  </si>
  <si>
    <t>Comisión Nacional para la Mejora Continua de la Educación</t>
  </si>
  <si>
    <t xml:space="preserve">Archivo General de la Nación       </t>
  </si>
  <si>
    <t>Corredor Interoceánico del Istmo de Tehuantepec</t>
  </si>
  <si>
    <t>Instituto Mexicano de la Radio</t>
  </si>
  <si>
    <t>Sistema Público de Radiodifusión del Estado Mexicano</t>
  </si>
  <si>
    <t>48 Cultura</t>
  </si>
  <si>
    <t>Estudios Churubusco Azteca, S.A.</t>
  </si>
  <si>
    <t xml:space="preserve">Centro de Capacitación Cinematográfica, A.C.         </t>
  </si>
  <si>
    <t>Instituto Nacional de Lenguas Indígenas</t>
  </si>
  <si>
    <t>Instituto Mexicano de Cinematografía</t>
  </si>
  <si>
    <t>Televisión Metropolitana S.A. de C.V.</t>
  </si>
  <si>
    <t>49 Fiscalía General de la República</t>
  </si>
  <si>
    <t>GYR Instituto Mexicano del Seguro Social</t>
  </si>
  <si>
    <t>GYN Instituto de Seguridad y Servicios Sociales de los Trabajadores del Estado</t>
  </si>
  <si>
    <t>TYY Petróleos Mexicanos</t>
  </si>
  <si>
    <t>Pemex-Exploración y Producción</t>
  </si>
  <si>
    <t>Pemex Logística</t>
  </si>
  <si>
    <t>Pemex Transformación Industrial</t>
  </si>
  <si>
    <t>Pemex Corporativo</t>
  </si>
  <si>
    <t>TVV Comisión Federal de Electricidad</t>
  </si>
  <si>
    <t>Fuente: Dependencias y entidades de la Administración Pública Federal.</t>
  </si>
  <si>
    <t>Instituto Nacional del Suelo Sustentable</t>
  </si>
  <si>
    <t>Administración del Sistema Portuario Nacional Salina Cruz, S.A. de C.V.</t>
  </si>
  <si>
    <t>Monto anual autorizado o modificado
 2023</t>
  </si>
  <si>
    <t>El Colegio de la Frontera Norte, A.C.</t>
  </si>
  <si>
    <t>Instituto Nacional de Astrofísica, Óptica y Electrónica</t>
  </si>
  <si>
    <t>Comisión de Operación y Fomento de Actividades Académicas del Instituto Politécnico Nacional</t>
  </si>
  <si>
    <t>Servicio Geológico Mexicano</t>
  </si>
  <si>
    <t>Administración del Sistema Portuario Nacional Dos Bocas, S.A. de C.V.</t>
  </si>
  <si>
    <t>Administración del Sistema Portuario Nacional Mazatlán, S.A. de C.V.</t>
  </si>
  <si>
    <t>Administración del Sistema Portuario Nacional Progreso, S.A. de C.V.</t>
  </si>
  <si>
    <t>Administración del Sistema Portuario Nacional Puerto Vallarta, S.A. de C.V.</t>
  </si>
  <si>
    <t>Administración del Sistema Portuario Nacional Topolobampo, S.A. de C.V.</t>
  </si>
  <si>
    <t>Administración del Sistema Portuario Nacional Tuxpan, S.A. de C.V.</t>
  </si>
  <si>
    <t>Administración del Sistema Portuario Nacional Lázaro Cárdenas, S.A. de C.V.</t>
  </si>
  <si>
    <t>Administración del Sistema Portuario Nacional Manzanillo, S.A. de C.V.</t>
  </si>
  <si>
    <t>Administración del Sistema Portuario Nacional Veracruz, S.A. de C.V.</t>
  </si>
  <si>
    <t>Laboratorios de Biológicos y Reactivos de México, S.A. de C.V.</t>
  </si>
  <si>
    <t>Notimex, Agencia de Noticias del Estado Mexicano</t>
  </si>
  <si>
    <t>FONATUR Infraestructura, S.A. de C.V.</t>
  </si>
  <si>
    <t>III. MONTO EROGADO SOBRE CONTRATOS PLURIANUALES DE OBRA, ADQUISICIONES Y ARRENDAMIENTOS O SERVICIOS</t>
  </si>
  <si>
    <t xml:space="preserve">Instituto de Investigaciones Dr. José María Luis Mora        </t>
  </si>
  <si>
    <t>Segundo Trimestre de 2023</t>
  </si>
  <si>
    <t>Agroasemex, S.A.</t>
  </si>
  <si>
    <t>Instituto para la Protección al Ahorro Bancario</t>
  </si>
  <si>
    <t>Colegio de Postgraduados</t>
  </si>
  <si>
    <t xml:space="preserve">Financiera para el Bienestar </t>
  </si>
  <si>
    <t>ProMéxico   (en proceso de desincorporación)</t>
  </si>
  <si>
    <t>Coordinación General @prende.mx</t>
  </si>
  <si>
    <t>Tecnológico Nacional de México</t>
  </si>
  <si>
    <t>Centro de Ingeniería y Desarrollo Industrial</t>
  </si>
  <si>
    <t>El Colegio de Michoacán, A.C.</t>
  </si>
  <si>
    <t>Centro de Investigación en Materiales Avanzados, S.C.</t>
  </si>
  <si>
    <t>Fondo Nacional para el Fomento de las Artesanías</t>
  </si>
  <si>
    <t>Compañía Operadora del Centro Cultural y Turístico de Tijuana, S.A. de C.V.</t>
  </si>
  <si>
    <t>Banco Nacional del Ejército, Fuerza Aérea y Armada, S.N.C.</t>
  </si>
  <si>
    <t>Fondo de Cultura Económica</t>
  </si>
  <si>
    <t>Enero-junio</t>
  </si>
  <si>
    <r>
      <t xml:space="preserve">MONTO EROGADO SOBRE CONTRATOS PLURIANUALES DE OBRA, ADQUISICIONES Y ARRENDAMIENTOS O SERVICIOS
Enero-junio de 2023
</t>
    </r>
    <r>
      <rPr>
        <sz val="10"/>
        <color theme="1"/>
        <rFont val="Montserrat"/>
      </rPr>
      <t>(Miles de pesos)</t>
    </r>
  </si>
  <si>
    <t>38 Consejo Nacional de Humanidades, Ciencias y Tecnologías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</si>
</sst>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Montserrat Bold"/>
    </font>
    <font>
      <b/>
      <sz val="11"/>
      <color theme="0" tint="-0.499984740745262"/>
      <name val="Montserrat Bold"/>
    </font>
    <font>
      <b/>
      <sz val="8"/>
      <color rgb="FF808080"/>
      <name val="Montserrat Bold"/>
    </font>
    <font>
      <b/>
      <sz val="14"/>
      <name val="Montserrat Bold"/>
    </font>
    <font>
      <b/>
      <sz val="8"/>
      <name val="Montserrat Bold"/>
    </font>
    <font>
      <b/>
      <sz val="12"/>
      <color rgb="FF000000"/>
      <name val="Montserrat Bold"/>
    </font>
    <font>
      <sz val="10"/>
      <name val="Arial"/>
      <family val="2"/>
    </font>
    <font>
      <b/>
      <sz val="11"/>
      <name val="Montserrat Bold"/>
    </font>
    <font>
      <b/>
      <sz val="10"/>
      <color theme="0"/>
      <name val="Montserrat"/>
    </font>
    <font>
      <sz val="10"/>
      <color theme="0"/>
      <name val="Montserrat"/>
    </font>
    <font>
      <b/>
      <sz val="8"/>
      <color rgb="FF000000"/>
      <name val="Montserrat"/>
    </font>
    <font>
      <sz val="8"/>
      <color rgb="FF000000"/>
      <name val="Montserrat"/>
    </font>
    <font>
      <sz val="8"/>
      <name val="Montserrat"/>
    </font>
    <font>
      <sz val="7"/>
      <color theme="1"/>
      <name val="Montserrat"/>
    </font>
    <font>
      <sz val="11"/>
      <name val="Montserrat"/>
    </font>
    <font>
      <b/>
      <sz val="10"/>
      <color theme="1"/>
      <name val="Montserrat Bold"/>
    </font>
    <font>
      <sz val="10"/>
      <color theme="1"/>
      <name val="Montserrat"/>
    </font>
  </fonts>
  <fills count="7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D4C19C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medium">
        <color theme="1" tint="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</cellStyleXfs>
  <cellXfs count="46">
    <xf numFmtId="0" fontId="0" fillId="0" borderId="0" xfId="0"/>
    <xf numFmtId="164" fontId="3" fillId="0" borderId="0" xfId="1" applyNumberFormat="1" applyFont="1" applyFill="1" applyBorder="1" applyAlignment="1">
      <alignment horizontal="left" vertical="center"/>
    </xf>
    <xf numFmtId="164" fontId="4" fillId="0" borderId="0" xfId="1" applyNumberFormat="1" applyFont="1" applyFill="1" applyBorder="1" applyAlignment="1">
      <alignment horizontal="right" vertical="top"/>
    </xf>
    <xf numFmtId="0" fontId="0" fillId="0" borderId="0" xfId="0" applyFill="1" applyBorder="1"/>
    <xf numFmtId="0" fontId="5" fillId="0" borderId="0" xfId="0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right" vertical="top" wrapText="1"/>
    </xf>
    <xf numFmtId="0" fontId="0" fillId="0" borderId="0" xfId="0" applyFill="1" applyBorder="1" applyAlignment="1">
      <alignment vertical="center"/>
    </xf>
    <xf numFmtId="3" fontId="11" fillId="0" borderId="1" xfId="3" applyNumberFormat="1" applyFont="1" applyFill="1" applyBorder="1" applyAlignment="1">
      <alignment horizontal="center" vertical="center" wrapText="1"/>
    </xf>
    <xf numFmtId="164" fontId="11" fillId="0" borderId="1" xfId="1" applyNumberFormat="1" applyFont="1" applyFill="1" applyBorder="1" applyAlignment="1">
      <alignment horizontal="center" vertical="center" wrapText="1"/>
    </xf>
    <xf numFmtId="164" fontId="12" fillId="4" borderId="0" xfId="1" applyNumberFormat="1" applyFont="1" applyFill="1" applyBorder="1" applyAlignment="1">
      <alignment horizontal="right" vertical="top"/>
    </xf>
    <xf numFmtId="164" fontId="12" fillId="5" borderId="0" xfId="1" applyNumberFormat="1" applyFont="1" applyFill="1" applyBorder="1" applyAlignment="1">
      <alignment horizontal="right" vertical="top"/>
    </xf>
    <xf numFmtId="164" fontId="13" fillId="5" borderId="0" xfId="1" applyNumberFormat="1" applyFont="1" applyFill="1" applyBorder="1" applyAlignment="1">
      <alignment horizontal="right" vertical="top"/>
    </xf>
    <xf numFmtId="0" fontId="16" fillId="0" borderId="0" xfId="0" applyFont="1" applyFill="1" applyBorder="1"/>
    <xf numFmtId="0" fontId="16" fillId="0" borderId="0" xfId="0" applyFont="1" applyFill="1" applyBorder="1" applyAlignment="1">
      <alignment wrapText="1"/>
    </xf>
    <xf numFmtId="164" fontId="10" fillId="3" borderId="0" xfId="1" applyNumberFormat="1" applyFont="1" applyFill="1" applyBorder="1" applyAlignment="1">
      <alignment horizontal="center" vertical="center" wrapText="1"/>
    </xf>
    <xf numFmtId="164" fontId="16" fillId="0" borderId="0" xfId="0" applyNumberFormat="1" applyFont="1" applyFill="1" applyBorder="1"/>
    <xf numFmtId="3" fontId="11" fillId="0" borderId="5" xfId="3" applyNumberFormat="1" applyFont="1" applyFill="1" applyBorder="1" applyAlignment="1">
      <alignment horizontal="center" vertical="center" wrapText="1"/>
    </xf>
    <xf numFmtId="164" fontId="11" fillId="0" borderId="5" xfId="1" applyNumberFormat="1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justify" vertical="center" wrapText="1"/>
    </xf>
    <xf numFmtId="164" fontId="9" fillId="0" borderId="3" xfId="2" applyNumberFormat="1" applyFont="1" applyFill="1" applyBorder="1" applyAlignment="1">
      <alignment horizontal="justify" vertical="center" wrapText="1"/>
    </xf>
    <xf numFmtId="164" fontId="12" fillId="4" borderId="0" xfId="0" applyNumberFormat="1" applyFont="1" applyFill="1" applyBorder="1" applyAlignment="1">
      <alignment horizontal="left" vertical="top"/>
    </xf>
    <xf numFmtId="164" fontId="12" fillId="4" borderId="0" xfId="0" applyNumberFormat="1" applyFont="1" applyFill="1" applyBorder="1" applyAlignment="1">
      <alignment vertical="top" wrapText="1"/>
    </xf>
    <xf numFmtId="164" fontId="12" fillId="5" borderId="0" xfId="0" applyNumberFormat="1" applyFont="1" applyFill="1" applyBorder="1" applyAlignment="1">
      <alignment horizontal="left" vertical="top"/>
    </xf>
    <xf numFmtId="164" fontId="12" fillId="5" borderId="0" xfId="0" applyNumberFormat="1" applyFont="1" applyFill="1" applyBorder="1" applyAlignment="1">
      <alignment vertical="top" wrapText="1"/>
    </xf>
    <xf numFmtId="164" fontId="13" fillId="5" borderId="0" xfId="0" applyNumberFormat="1" applyFont="1" applyFill="1" applyBorder="1" applyAlignment="1">
      <alignment horizontal="left" vertical="top" indent="2"/>
    </xf>
    <xf numFmtId="164" fontId="13" fillId="5" borderId="0" xfId="0" applyNumberFormat="1" applyFont="1" applyFill="1" applyBorder="1" applyAlignment="1">
      <alignment horizontal="left" vertical="top" wrapText="1"/>
    </xf>
    <xf numFmtId="164" fontId="14" fillId="5" borderId="0" xfId="0" applyNumberFormat="1" applyFont="1" applyFill="1" applyAlignment="1">
      <alignment horizontal="right" vertical="top" wrapText="1"/>
    </xf>
    <xf numFmtId="164" fontId="13" fillId="5" borderId="0" xfId="1" applyNumberFormat="1" applyFont="1" applyFill="1" applyBorder="1" applyAlignment="1">
      <alignment vertical="top"/>
    </xf>
    <xf numFmtId="164" fontId="12" fillId="5" borderId="0" xfId="0" applyNumberFormat="1" applyFont="1" applyFill="1" applyBorder="1" applyAlignment="1">
      <alignment horizontal="left" vertical="top" wrapText="1"/>
    </xf>
    <xf numFmtId="164" fontId="12" fillId="5" borderId="0" xfId="0" applyNumberFormat="1" applyFont="1" applyFill="1" applyBorder="1" applyAlignment="1">
      <alignment vertical="center" wrapText="1"/>
    </xf>
    <xf numFmtId="164" fontId="13" fillId="5" borderId="0" xfId="0" applyNumberFormat="1" applyFont="1" applyFill="1" applyBorder="1" applyAlignment="1">
      <alignment vertical="top" wrapText="1"/>
    </xf>
    <xf numFmtId="164" fontId="13" fillId="5" borderId="0" xfId="0" applyNumberFormat="1" applyFont="1" applyFill="1" applyAlignment="1">
      <alignment horizontal="right" vertical="top" wrapText="1"/>
    </xf>
    <xf numFmtId="164" fontId="13" fillId="5" borderId="4" xfId="0" applyNumberFormat="1" applyFont="1" applyFill="1" applyBorder="1" applyAlignment="1">
      <alignment horizontal="left" vertical="top" indent="2"/>
    </xf>
    <xf numFmtId="164" fontId="13" fillId="5" borderId="4" xfId="0" applyNumberFormat="1" applyFont="1" applyFill="1" applyBorder="1" applyAlignment="1">
      <alignment horizontal="left" vertical="top" wrapText="1"/>
    </xf>
    <xf numFmtId="164" fontId="13" fillId="5" borderId="6" xfId="1" applyNumberFormat="1" applyFont="1" applyFill="1" applyBorder="1" applyAlignment="1">
      <alignment horizontal="right" vertical="top"/>
    </xf>
    <xf numFmtId="0" fontId="15" fillId="6" borderId="0" xfId="0" applyFont="1" applyFill="1" applyBorder="1" applyAlignment="1">
      <alignment horizontal="left" vertical="center" wrapText="1"/>
    </xf>
    <xf numFmtId="0" fontId="15" fillId="6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17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left" wrapText="1"/>
    </xf>
    <xf numFmtId="0" fontId="17" fillId="0" borderId="1" xfId="2" applyFont="1" applyFill="1" applyBorder="1" applyAlignment="1">
      <alignment horizontal="justify" vertical="center" wrapText="1"/>
    </xf>
    <xf numFmtId="3" fontId="10" fillId="3" borderId="0" xfId="3" applyNumberFormat="1" applyFont="1" applyFill="1" applyBorder="1" applyAlignment="1">
      <alignment horizontal="center" vertical="center" wrapText="1"/>
    </xf>
    <xf numFmtId="164" fontId="10" fillId="3" borderId="0" xfId="1" applyNumberFormat="1" applyFont="1" applyFill="1" applyBorder="1" applyAlignment="1">
      <alignment horizontal="center" vertical="center" wrapText="1"/>
    </xf>
    <xf numFmtId="164" fontId="10" fillId="3" borderId="2" xfId="1" applyNumberFormat="1" applyFont="1" applyFill="1" applyBorder="1" applyAlignment="1">
      <alignment horizontal="center" vertical="center"/>
    </xf>
    <xf numFmtId="164" fontId="12" fillId="5" borderId="0" xfId="0" applyNumberFormat="1" applyFont="1" applyFill="1" applyBorder="1" applyAlignment="1">
      <alignment horizontal="left" vertical="top" wrapText="1"/>
    </xf>
    <xf numFmtId="164" fontId="12" fillId="4" borderId="0" xfId="0" applyNumberFormat="1" applyFont="1" applyFill="1" applyBorder="1" applyAlignment="1">
      <alignment horizontal="left" vertical="top" wrapText="1"/>
    </xf>
  </cellXfs>
  <cellStyles count="19">
    <cellStyle name="Millares" xfId="1" builtinId="3"/>
    <cellStyle name="Millares 2" xfId="4"/>
    <cellStyle name="Millares 2 2" xfId="6"/>
    <cellStyle name="Millares 2 2 2 2 2 2" xfId="8"/>
    <cellStyle name="Millares 2 2 2 2 3" xfId="7"/>
    <cellStyle name="Millares 2 2 2 2 4" xfId="9"/>
    <cellStyle name="Millares 2 2 2 2 5" xfId="10"/>
    <cellStyle name="Millares 2 2 6" xfId="12"/>
    <cellStyle name="Millares 2 2 7" xfId="11"/>
    <cellStyle name="Millares 2 2 9" xfId="16"/>
    <cellStyle name="Millares 3" xfId="13"/>
    <cellStyle name="Normal" xfId="0" builtinId="0"/>
    <cellStyle name="Normal 11" xfId="3"/>
    <cellStyle name="Normal 2" xfId="17"/>
    <cellStyle name="Normal 2 10" xfId="2"/>
    <cellStyle name="Normal 2 2" xfId="18"/>
    <cellStyle name="Normal 3" xfId="5"/>
    <cellStyle name="Normal 3 2" xfId="15"/>
    <cellStyle name="Normal 4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ssfam0065\Desktop\ReporteMASCP_PLUR_20230711%20ISSF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SFAM"/>
      <sheetName val="Sheet1 (2)"/>
    </sheetNames>
    <sheetDataSet>
      <sheetData sheetId="0" refreshError="1">
        <row r="36">
          <cell r="R36">
            <v>71087189.280000001</v>
          </cell>
          <cell r="S36">
            <v>69730556.950000003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68"/>
  <sheetViews>
    <sheetView showGridLines="0" tabSelected="1" topLeftCell="A758" zoomScale="130" zoomScaleNormal="130" zoomScaleSheetLayoutView="130" workbookViewId="0">
      <selection activeCell="B773" sqref="B773"/>
    </sheetView>
  </sheetViews>
  <sheetFormatPr baseColWidth="10" defaultColWidth="11.42578125" defaultRowHeight="18" x14ac:dyDescent="0.35"/>
  <cols>
    <col min="1" max="1" width="4.28515625" style="12" customWidth="1"/>
    <col min="2" max="2" width="61.28515625" style="13" customWidth="1"/>
    <col min="3" max="5" width="20" style="15" customWidth="1"/>
    <col min="6" max="16384" width="11.42578125" style="3"/>
  </cols>
  <sheetData>
    <row r="1" spans="1:5" ht="48.75" customHeight="1" x14ac:dyDescent="0.25">
      <c r="A1" s="37" t="s">
        <v>0</v>
      </c>
      <c r="B1" s="37"/>
      <c r="C1" s="37"/>
      <c r="D1" s="1" t="s">
        <v>240</v>
      </c>
      <c r="E1" s="2"/>
    </row>
    <row r="2" spans="1:5" ht="8.25" customHeight="1" x14ac:dyDescent="0.25">
      <c r="A2" s="4"/>
      <c r="B2" s="4"/>
      <c r="C2" s="5"/>
      <c r="D2" s="2"/>
      <c r="E2" s="2"/>
    </row>
    <row r="3" spans="1:5" s="6" customFormat="1" ht="21" customHeight="1" x14ac:dyDescent="0.25">
      <c r="A3" s="38" t="s">
        <v>238</v>
      </c>
      <c r="B3" s="38"/>
      <c r="C3" s="38"/>
      <c r="D3" s="38"/>
      <c r="E3" s="38"/>
    </row>
    <row r="4" spans="1:5" ht="6.75" customHeight="1" x14ac:dyDescent="0.35">
      <c r="A4" s="39"/>
      <c r="B4" s="39"/>
      <c r="C4" s="39"/>
      <c r="D4" s="39"/>
      <c r="E4" s="39"/>
    </row>
    <row r="5" spans="1:5" ht="49.5" customHeight="1" thickBot="1" x14ac:dyDescent="0.3">
      <c r="A5" s="40" t="s">
        <v>256</v>
      </c>
      <c r="B5" s="40"/>
      <c r="C5" s="40"/>
      <c r="D5" s="40"/>
      <c r="E5" s="40"/>
    </row>
    <row r="6" spans="1:5" ht="3.95" customHeight="1" x14ac:dyDescent="0.25">
      <c r="A6" s="18"/>
      <c r="B6" s="18"/>
      <c r="C6" s="19"/>
      <c r="D6" s="19"/>
      <c r="E6" s="19"/>
    </row>
    <row r="7" spans="1:5" ht="30.75" customHeight="1" x14ac:dyDescent="0.25">
      <c r="A7" s="41" t="s">
        <v>1</v>
      </c>
      <c r="B7" s="41"/>
      <c r="C7" s="42" t="s">
        <v>221</v>
      </c>
      <c r="D7" s="43" t="s">
        <v>255</v>
      </c>
      <c r="E7" s="43"/>
    </row>
    <row r="8" spans="1:5" ht="32.25" customHeight="1" x14ac:dyDescent="0.25">
      <c r="A8" s="41"/>
      <c r="B8" s="41"/>
      <c r="C8" s="42"/>
      <c r="D8" s="14" t="s">
        <v>2</v>
      </c>
      <c r="E8" s="14" t="s">
        <v>3</v>
      </c>
    </row>
    <row r="9" spans="1:5" ht="3.95" customHeight="1" thickBot="1" x14ac:dyDescent="0.3">
      <c r="A9" s="7"/>
      <c r="B9" s="7"/>
      <c r="C9" s="8"/>
      <c r="D9" s="8"/>
      <c r="E9" s="8"/>
    </row>
    <row r="10" spans="1:5" ht="3.75" customHeight="1" thickBot="1" x14ac:dyDescent="0.3">
      <c r="A10" s="16"/>
      <c r="B10" s="16"/>
      <c r="C10" s="17"/>
      <c r="D10" s="17"/>
      <c r="E10" s="17"/>
    </row>
    <row r="11" spans="1:5" ht="15" customHeight="1" x14ac:dyDescent="0.25">
      <c r="A11" s="20" t="s">
        <v>4</v>
      </c>
      <c r="B11" s="21"/>
      <c r="C11" s="9">
        <f>C12+C15+C18</f>
        <v>432104.94622500002</v>
      </c>
      <c r="D11" s="9">
        <f>D12+D15+D18</f>
        <v>257703.21122499998</v>
      </c>
      <c r="E11" s="9">
        <f>E12+E15+E18</f>
        <v>180309.78700000001</v>
      </c>
    </row>
    <row r="12" spans="1:5" ht="15" x14ac:dyDescent="0.25">
      <c r="A12" s="22"/>
      <c r="B12" s="23" t="s">
        <v>5</v>
      </c>
      <c r="C12" s="10">
        <f>((((+C13+C14))))</f>
        <v>83302.738225000008</v>
      </c>
      <c r="D12" s="10">
        <f>((((+D13+D14))))</f>
        <v>83302.738225000008</v>
      </c>
      <c r="E12" s="10">
        <f>((((+E13+E14))))</f>
        <v>66264.985000000001</v>
      </c>
    </row>
    <row r="13" spans="1:5" ht="15" x14ac:dyDescent="0.25">
      <c r="A13" s="24"/>
      <c r="B13" s="25" t="s">
        <v>6</v>
      </c>
      <c r="C13" s="11">
        <v>67299.181015000009</v>
      </c>
      <c r="D13" s="11">
        <v>67299.181015000009</v>
      </c>
      <c r="E13" s="11">
        <v>64201.955000000002</v>
      </c>
    </row>
    <row r="14" spans="1:5" ht="15" x14ac:dyDescent="0.25">
      <c r="A14" s="24"/>
      <c r="B14" s="25" t="s">
        <v>7</v>
      </c>
      <c r="C14" s="11">
        <v>16003.557210000001</v>
      </c>
      <c r="D14" s="11">
        <v>16003.557210000001</v>
      </c>
      <c r="E14" s="11">
        <v>2063.0300000000002</v>
      </c>
    </row>
    <row r="15" spans="1:5" ht="15" x14ac:dyDescent="0.25">
      <c r="A15" s="22"/>
      <c r="B15" s="23" t="s">
        <v>8</v>
      </c>
      <c r="C15" s="10">
        <f>((C16+C17))</f>
        <v>185285.78</v>
      </c>
      <c r="D15" s="10">
        <f>((((((((+D16+D17))))))))</f>
        <v>88492.7</v>
      </c>
      <c r="E15" s="10">
        <f>((((((((+E16+E17))))))))</f>
        <v>57022.400999999998</v>
      </c>
    </row>
    <row r="16" spans="1:5" ht="15" x14ac:dyDescent="0.25">
      <c r="A16" s="24"/>
      <c r="B16" s="25" t="s">
        <v>6</v>
      </c>
      <c r="C16" s="11">
        <v>173456.58100000001</v>
      </c>
      <c r="D16" s="11">
        <v>80025.394</v>
      </c>
      <c r="E16" s="11">
        <v>57022.400999999998</v>
      </c>
    </row>
    <row r="17" spans="1:5" ht="15" x14ac:dyDescent="0.25">
      <c r="A17" s="24"/>
      <c r="B17" s="25" t="s">
        <v>7</v>
      </c>
      <c r="C17" s="11">
        <v>11829.199000000001</v>
      </c>
      <c r="D17" s="11">
        <v>8467.3060000000005</v>
      </c>
      <c r="E17" s="11">
        <v>0</v>
      </c>
    </row>
    <row r="18" spans="1:5" ht="15" x14ac:dyDescent="0.25">
      <c r="A18" s="22"/>
      <c r="B18" s="23" t="s">
        <v>9</v>
      </c>
      <c r="C18" s="10">
        <f>((((((((+C19+C20))))))))</f>
        <v>163516.42800000001</v>
      </c>
      <c r="D18" s="10">
        <f>((((((((+D19+D20))))))))</f>
        <v>85907.772999999986</v>
      </c>
      <c r="E18" s="10">
        <f>((((((((+E19+E20))))))))</f>
        <v>57022.400999999998</v>
      </c>
    </row>
    <row r="19" spans="1:5" ht="15" x14ac:dyDescent="0.25">
      <c r="A19" s="24"/>
      <c r="B19" s="25" t="s">
        <v>6</v>
      </c>
      <c r="C19" s="26">
        <v>162380.51300000001</v>
      </c>
      <c r="D19" s="26">
        <v>84771.857999999993</v>
      </c>
      <c r="E19" s="26">
        <v>57022.400999999998</v>
      </c>
    </row>
    <row r="20" spans="1:5" ht="15" x14ac:dyDescent="0.25">
      <c r="A20" s="24"/>
      <c r="B20" s="25" t="s">
        <v>7</v>
      </c>
      <c r="C20" s="11">
        <v>1135.915</v>
      </c>
      <c r="D20" s="11">
        <v>1135.915</v>
      </c>
      <c r="E20" s="11">
        <v>0</v>
      </c>
    </row>
    <row r="21" spans="1:5" ht="15" x14ac:dyDescent="0.25">
      <c r="A21" s="20" t="s">
        <v>10</v>
      </c>
      <c r="B21" s="21"/>
      <c r="C21" s="9">
        <f>((((+C22))))</f>
        <v>6718.6057899999996</v>
      </c>
      <c r="D21" s="9">
        <f t="shared" ref="D21:E21" si="0">((((+D22))))</f>
        <v>2716.7220000000002</v>
      </c>
      <c r="E21" s="9">
        <f t="shared" si="0"/>
        <v>2715.87239</v>
      </c>
    </row>
    <row r="22" spans="1:5" ht="15" x14ac:dyDescent="0.25">
      <c r="A22" s="22"/>
      <c r="B22" s="23" t="s">
        <v>11</v>
      </c>
      <c r="C22" s="10">
        <f>((((((((+C23+C24))))))))</f>
        <v>6718.6057899999996</v>
      </c>
      <c r="D22" s="10">
        <f>((((((((+D23+D24))))))))</f>
        <v>2716.7220000000002</v>
      </c>
      <c r="E22" s="10">
        <f>((((((((+E23+E24))))))))</f>
        <v>2715.87239</v>
      </c>
    </row>
    <row r="23" spans="1:5" ht="15" x14ac:dyDescent="0.25">
      <c r="A23" s="24"/>
      <c r="B23" s="25" t="s">
        <v>6</v>
      </c>
      <c r="C23" s="11">
        <v>6718.6057899999996</v>
      </c>
      <c r="D23" s="11">
        <v>2716.7220000000002</v>
      </c>
      <c r="E23" s="11">
        <v>2715.87239</v>
      </c>
    </row>
    <row r="24" spans="1:5" ht="15" x14ac:dyDescent="0.25">
      <c r="A24" s="24"/>
      <c r="B24" s="25" t="s">
        <v>7</v>
      </c>
      <c r="C24" s="11">
        <v>0</v>
      </c>
      <c r="D24" s="11">
        <v>0</v>
      </c>
      <c r="E24" s="11">
        <v>0</v>
      </c>
    </row>
    <row r="25" spans="1:5" ht="15" x14ac:dyDescent="0.25">
      <c r="A25" s="20" t="s">
        <v>12</v>
      </c>
      <c r="B25" s="21"/>
      <c r="C25" s="9">
        <f>((((+C26+C29))))</f>
        <v>529578.93418999994</v>
      </c>
      <c r="D25" s="9">
        <f t="shared" ref="D25:E25" si="1">((((+D26+D29))))</f>
        <v>347106.56018999999</v>
      </c>
      <c r="E25" s="9">
        <f t="shared" si="1"/>
        <v>330045.75660999998</v>
      </c>
    </row>
    <row r="26" spans="1:5" ht="15" x14ac:dyDescent="0.25">
      <c r="A26" s="22"/>
      <c r="B26" s="23" t="s">
        <v>13</v>
      </c>
      <c r="C26" s="10">
        <f>((((((((+C27+C28))))))))</f>
        <v>487560.88</v>
      </c>
      <c r="D26" s="10">
        <f>((((((((+D27+D28))))))))</f>
        <v>315957.402</v>
      </c>
      <c r="E26" s="10">
        <f>((((((((+E27+E28))))))))</f>
        <v>304396.37</v>
      </c>
    </row>
    <row r="27" spans="1:5" ht="15" x14ac:dyDescent="0.25">
      <c r="A27" s="24"/>
      <c r="B27" s="25" t="s">
        <v>6</v>
      </c>
      <c r="C27" s="26">
        <v>487560.88</v>
      </c>
      <c r="D27" s="26">
        <v>315957.402</v>
      </c>
      <c r="E27" s="26">
        <v>304396.37</v>
      </c>
    </row>
    <row r="28" spans="1:5" ht="15" x14ac:dyDescent="0.25">
      <c r="A28" s="24"/>
      <c r="B28" s="25" t="s">
        <v>7</v>
      </c>
      <c r="C28" s="11">
        <v>0</v>
      </c>
      <c r="D28" s="11">
        <v>0</v>
      </c>
      <c r="E28" s="11">
        <v>0</v>
      </c>
    </row>
    <row r="29" spans="1:5" ht="15" x14ac:dyDescent="0.25">
      <c r="A29" s="22"/>
      <c r="B29" s="23" t="s">
        <v>14</v>
      </c>
      <c r="C29" s="10">
        <f>((((((((+C30+C31))))))))</f>
        <v>42018.054189999995</v>
      </c>
      <c r="D29" s="10">
        <f>((((((((+D30+D31))))))))</f>
        <v>31149.158190000002</v>
      </c>
      <c r="E29" s="10">
        <f>((((((((+E30+E31))))))))</f>
        <v>25649.386609999998</v>
      </c>
    </row>
    <row r="30" spans="1:5" ht="15" x14ac:dyDescent="0.25">
      <c r="A30" s="24"/>
      <c r="B30" s="25" t="s">
        <v>6</v>
      </c>
      <c r="C30" s="11">
        <v>42018.054189999995</v>
      </c>
      <c r="D30" s="11">
        <v>31149.158190000002</v>
      </c>
      <c r="E30" s="11">
        <v>25649.386609999998</v>
      </c>
    </row>
    <row r="31" spans="1:5" ht="15" x14ac:dyDescent="0.25">
      <c r="A31" s="24"/>
      <c r="B31" s="25" t="s">
        <v>7</v>
      </c>
      <c r="C31" s="11">
        <v>0</v>
      </c>
      <c r="D31" s="11">
        <v>0</v>
      </c>
      <c r="E31" s="11">
        <v>0</v>
      </c>
    </row>
    <row r="32" spans="1:5" ht="15" x14ac:dyDescent="0.25">
      <c r="A32" s="20" t="s">
        <v>15</v>
      </c>
      <c r="B32" s="21"/>
      <c r="C32" s="9">
        <f>((((C33+C36+C39))))</f>
        <v>198481.09598000001</v>
      </c>
      <c r="D32" s="9">
        <f>((((+D33+D36+D39))))</f>
        <v>94722.727480000118</v>
      </c>
      <c r="E32" s="9">
        <f>((((+E33+E36+E39))))</f>
        <v>94722.727480000118</v>
      </c>
    </row>
    <row r="33" spans="1:5" ht="15" x14ac:dyDescent="0.25">
      <c r="A33" s="22"/>
      <c r="B33" s="23" t="s">
        <v>11</v>
      </c>
      <c r="C33" s="10">
        <f>((((((((+C34+C35))))))))</f>
        <v>181837.25926000002</v>
      </c>
      <c r="D33" s="10">
        <f>((((((((+D34+D35))))))))</f>
        <v>89367.070270000127</v>
      </c>
      <c r="E33" s="10">
        <f>((((((((+E34+E35))))))))</f>
        <v>89367.070270000127</v>
      </c>
    </row>
    <row r="34" spans="1:5" ht="15" x14ac:dyDescent="0.25">
      <c r="A34" s="24"/>
      <c r="B34" s="25" t="s">
        <v>6</v>
      </c>
      <c r="C34" s="11">
        <v>181837.25926000002</v>
      </c>
      <c r="D34" s="11">
        <v>89367.070270000127</v>
      </c>
      <c r="E34" s="11">
        <v>89367.070270000127</v>
      </c>
    </row>
    <row r="35" spans="1:5" ht="15" x14ac:dyDescent="0.25">
      <c r="A35" s="24"/>
      <c r="B35" s="25" t="s">
        <v>7</v>
      </c>
      <c r="C35" s="11">
        <v>0</v>
      </c>
      <c r="D35" s="11">
        <v>0</v>
      </c>
      <c r="E35" s="11">
        <v>0</v>
      </c>
    </row>
    <row r="36" spans="1:5" ht="15" x14ac:dyDescent="0.25">
      <c r="A36" s="22"/>
      <c r="B36" s="23" t="s">
        <v>16</v>
      </c>
      <c r="C36" s="10">
        <f>((((((((+C37+C38))))))))</f>
        <v>15138.844719999999</v>
      </c>
      <c r="D36" s="10">
        <f>((((((((+D37+D38))))))))</f>
        <v>4511.2373100000004</v>
      </c>
      <c r="E36" s="10">
        <f>((((((((+E37+E38))))))))</f>
        <v>4511.2373100000004</v>
      </c>
    </row>
    <row r="37" spans="1:5" ht="15" x14ac:dyDescent="0.25">
      <c r="A37" s="24"/>
      <c r="B37" s="25" t="s">
        <v>6</v>
      </c>
      <c r="C37" s="11">
        <v>15138.844719999999</v>
      </c>
      <c r="D37" s="11">
        <v>4511.2373100000004</v>
      </c>
      <c r="E37" s="11">
        <v>4511.2373100000004</v>
      </c>
    </row>
    <row r="38" spans="1:5" ht="15" x14ac:dyDescent="0.25">
      <c r="A38" s="24"/>
      <c r="B38" s="25" t="s">
        <v>7</v>
      </c>
      <c r="C38" s="11">
        <v>0</v>
      </c>
      <c r="D38" s="11">
        <v>0</v>
      </c>
      <c r="E38" s="11">
        <v>0</v>
      </c>
    </row>
    <row r="39" spans="1:5" ht="15" x14ac:dyDescent="0.25">
      <c r="A39" s="22"/>
      <c r="B39" s="23" t="s">
        <v>17</v>
      </c>
      <c r="C39" s="10">
        <f>((((((((+C40+C41))))))))</f>
        <v>1504.992</v>
      </c>
      <c r="D39" s="10">
        <f>((((((((+D40+D41))))))))</f>
        <v>844.41989999999998</v>
      </c>
      <c r="E39" s="10">
        <f>((((((((+E40+E41))))))))</f>
        <v>844.41989999999998</v>
      </c>
    </row>
    <row r="40" spans="1:5" ht="15" x14ac:dyDescent="0.25">
      <c r="A40" s="24"/>
      <c r="B40" s="25" t="s">
        <v>6</v>
      </c>
      <c r="C40" s="11">
        <v>1504.992</v>
      </c>
      <c r="D40" s="11">
        <v>844.41989999999998</v>
      </c>
      <c r="E40" s="11">
        <v>844.41989999999998</v>
      </c>
    </row>
    <row r="41" spans="1:5" ht="15" x14ac:dyDescent="0.25">
      <c r="A41" s="24"/>
      <c r="B41" s="25" t="s">
        <v>7</v>
      </c>
      <c r="C41" s="11">
        <v>0</v>
      </c>
      <c r="D41" s="11">
        <v>0</v>
      </c>
      <c r="E41" s="11">
        <v>0</v>
      </c>
    </row>
    <row r="42" spans="1:5" ht="15" x14ac:dyDescent="0.25">
      <c r="A42" s="22" t="s">
        <v>18</v>
      </c>
      <c r="B42" s="23"/>
      <c r="C42" s="10">
        <f>((((+C43))))</f>
        <v>1840.095</v>
      </c>
      <c r="D42" s="10">
        <f t="shared" ref="D42:E42" si="2">((((+D43))))</f>
        <v>930.25389699999994</v>
      </c>
      <c r="E42" s="10">
        <f t="shared" si="2"/>
        <v>930.25389699999994</v>
      </c>
    </row>
    <row r="43" spans="1:5" ht="15" x14ac:dyDescent="0.25">
      <c r="A43" s="22"/>
      <c r="B43" s="23" t="s">
        <v>11</v>
      </c>
      <c r="C43" s="10">
        <f>((((((((+C44+C45))))))))</f>
        <v>1840.095</v>
      </c>
      <c r="D43" s="10">
        <f>((((((((+D44+D45))))))))</f>
        <v>930.25389699999994</v>
      </c>
      <c r="E43" s="10">
        <f>((((((((+E44+E45))))))))</f>
        <v>930.25389699999994</v>
      </c>
    </row>
    <row r="44" spans="1:5" ht="15" x14ac:dyDescent="0.25">
      <c r="A44" s="24"/>
      <c r="B44" s="25" t="s">
        <v>6</v>
      </c>
      <c r="C44" s="11">
        <v>1711.2427</v>
      </c>
      <c r="D44" s="11">
        <v>854.11709999999994</v>
      </c>
      <c r="E44" s="11">
        <v>854.11709999999994</v>
      </c>
    </row>
    <row r="45" spans="1:5" ht="15" x14ac:dyDescent="0.25">
      <c r="A45" s="24"/>
      <c r="B45" s="25" t="s">
        <v>7</v>
      </c>
      <c r="C45" s="11">
        <v>128.85230000000001</v>
      </c>
      <c r="D45" s="11">
        <v>76.136797000000001</v>
      </c>
      <c r="E45" s="11">
        <v>76.136797000000001</v>
      </c>
    </row>
    <row r="46" spans="1:5" ht="15" x14ac:dyDescent="0.25">
      <c r="A46" s="20" t="s">
        <v>19</v>
      </c>
      <c r="B46" s="21"/>
      <c r="C46" s="9">
        <f>(+C47+C53+C56+C59+C62+C65+C68+C71+C77+C80+C83+C86+C89+C92+C95+C98+C101+C104+C107+C50+C74)</f>
        <v>13281732.857480003</v>
      </c>
      <c r="D46" s="9">
        <f>(+D47+D53+D56+D59+D62+D65+D68+D71+D77+D80+D83+D86+D89+D92+D95+D98+D101+D104+D107+D74+D50)</f>
        <v>5198359.3752150014</v>
      </c>
      <c r="E46" s="9">
        <f>(+E47+E53+E56+E59+E62+E65+E68+E71+E77+E80+E83+E86+E89+E92+E95+E98+E101+E104+E107+E74+E50)</f>
        <v>2224847.6685159998</v>
      </c>
    </row>
    <row r="47" spans="1:5" ht="15" x14ac:dyDescent="0.25">
      <c r="A47" s="22"/>
      <c r="B47" s="23" t="s">
        <v>11</v>
      </c>
      <c r="C47" s="10">
        <f>((((((((+C48+C49))))))))</f>
        <v>1494097.38</v>
      </c>
      <c r="D47" s="10">
        <f>((((((((+D48+D49))))))))</f>
        <v>634085.46807000006</v>
      </c>
      <c r="E47" s="10">
        <f>((((((((+E48+E49))))))))</f>
        <v>399785.64652999997</v>
      </c>
    </row>
    <row r="48" spans="1:5" ht="15" x14ac:dyDescent="0.25">
      <c r="A48" s="24"/>
      <c r="B48" s="25" t="s">
        <v>6</v>
      </c>
      <c r="C48" s="11">
        <v>1350007.38</v>
      </c>
      <c r="D48" s="11">
        <v>634085.46807000006</v>
      </c>
      <c r="E48" s="11">
        <v>399785.64652999997</v>
      </c>
    </row>
    <row r="49" spans="1:5" ht="15" x14ac:dyDescent="0.25">
      <c r="A49" s="24"/>
      <c r="B49" s="25" t="s">
        <v>7</v>
      </c>
      <c r="C49" s="11">
        <v>144090</v>
      </c>
      <c r="D49" s="11">
        <v>0</v>
      </c>
      <c r="E49" s="11">
        <v>0</v>
      </c>
    </row>
    <row r="50" spans="1:5" ht="17.25" customHeight="1" x14ac:dyDescent="0.25">
      <c r="A50" s="24"/>
      <c r="B50" s="23" t="s">
        <v>241</v>
      </c>
      <c r="C50" s="10">
        <f t="shared" ref="C50:E50" si="3">((((((((+C51+C52))))))))</f>
        <v>2056.6999999999998</v>
      </c>
      <c r="D50" s="10">
        <f t="shared" si="3"/>
        <v>0</v>
      </c>
      <c r="E50" s="10">
        <f t="shared" si="3"/>
        <v>0</v>
      </c>
    </row>
    <row r="51" spans="1:5" ht="15" x14ac:dyDescent="0.25">
      <c r="A51" s="24"/>
      <c r="B51" s="25" t="s">
        <v>6</v>
      </c>
      <c r="C51" s="27">
        <v>2056.6999999999998</v>
      </c>
      <c r="D51" s="11">
        <v>0</v>
      </c>
      <c r="E51" s="11">
        <v>0</v>
      </c>
    </row>
    <row r="52" spans="1:5" ht="15" x14ac:dyDescent="0.25">
      <c r="A52" s="24"/>
      <c r="B52" s="25" t="s">
        <v>7</v>
      </c>
      <c r="C52" s="11">
        <v>0</v>
      </c>
      <c r="D52" s="11">
        <v>0</v>
      </c>
      <c r="E52" s="11">
        <v>0</v>
      </c>
    </row>
    <row r="53" spans="1:5" ht="15" x14ac:dyDescent="0.25">
      <c r="A53" s="22"/>
      <c r="B53" s="23" t="s">
        <v>20</v>
      </c>
      <c r="C53" s="10">
        <f>((((((((+C54+C55))))))))</f>
        <v>2551900.1</v>
      </c>
      <c r="D53" s="10">
        <f>((((((((+D54+D55))))))))</f>
        <v>0</v>
      </c>
      <c r="E53" s="10">
        <f>((((((((+E54+E55))))))))</f>
        <v>0</v>
      </c>
    </row>
    <row r="54" spans="1:5" ht="15" x14ac:dyDescent="0.25">
      <c r="A54" s="24"/>
      <c r="B54" s="25" t="s">
        <v>6</v>
      </c>
      <c r="C54" s="27">
        <v>2551900.1</v>
      </c>
      <c r="D54" s="11">
        <v>0</v>
      </c>
      <c r="E54" s="11">
        <v>0</v>
      </c>
    </row>
    <row r="55" spans="1:5" ht="15" x14ac:dyDescent="0.25">
      <c r="A55" s="24"/>
      <c r="B55" s="25" t="s">
        <v>7</v>
      </c>
      <c r="C55" s="11">
        <v>0</v>
      </c>
      <c r="D55" s="11">
        <v>0</v>
      </c>
      <c r="E55" s="11">
        <v>0</v>
      </c>
    </row>
    <row r="56" spans="1:5" ht="26.25" customHeight="1" x14ac:dyDescent="0.25">
      <c r="A56" s="22"/>
      <c r="B56" s="23" t="s">
        <v>21</v>
      </c>
      <c r="C56" s="10">
        <f>((((((((+C57+C58))))))))</f>
        <v>248849</v>
      </c>
      <c r="D56" s="10">
        <f>((((((((+D57+D58))))))))</f>
        <v>124424.48450000001</v>
      </c>
      <c r="E56" s="10">
        <f>((((((((+E57+E58))))))))</f>
        <v>21826.473999999998</v>
      </c>
    </row>
    <row r="57" spans="1:5" ht="15" x14ac:dyDescent="0.25">
      <c r="A57" s="24"/>
      <c r="B57" s="25" t="s">
        <v>6</v>
      </c>
      <c r="C57" s="11">
        <v>248849</v>
      </c>
      <c r="D57" s="11">
        <v>124424.48450000001</v>
      </c>
      <c r="E57" s="11">
        <v>21826.473999999998</v>
      </c>
    </row>
    <row r="58" spans="1:5" ht="15" x14ac:dyDescent="0.25">
      <c r="A58" s="24"/>
      <c r="B58" s="25" t="s">
        <v>7</v>
      </c>
      <c r="C58" s="11">
        <v>0</v>
      </c>
      <c r="D58" s="11">
        <v>0</v>
      </c>
      <c r="E58" s="11">
        <v>0</v>
      </c>
    </row>
    <row r="59" spans="1:5" ht="15" x14ac:dyDescent="0.25">
      <c r="A59" s="22"/>
      <c r="B59" s="23" t="s">
        <v>242</v>
      </c>
      <c r="C59" s="10">
        <f>((((((((+C60+C61))))))))</f>
        <v>69543.5</v>
      </c>
      <c r="D59" s="10">
        <f>((((((((+D60+D61))))))))</f>
        <v>31855.253000000001</v>
      </c>
      <c r="E59" s="10">
        <f>((((((((+E60+E61))))))))</f>
        <v>21931.703000000001</v>
      </c>
    </row>
    <row r="60" spans="1:5" ht="15" x14ac:dyDescent="0.25">
      <c r="A60" s="24"/>
      <c r="B60" s="25" t="s">
        <v>6</v>
      </c>
      <c r="C60" s="11">
        <v>69543.5</v>
      </c>
      <c r="D60" s="11">
        <v>31855.253000000001</v>
      </c>
      <c r="E60" s="11">
        <v>21931.703000000001</v>
      </c>
    </row>
    <row r="61" spans="1:5" ht="15" x14ac:dyDescent="0.25">
      <c r="A61" s="24"/>
      <c r="B61" s="25" t="s">
        <v>7</v>
      </c>
      <c r="C61" s="11">
        <v>0</v>
      </c>
      <c r="D61" s="11">
        <v>0</v>
      </c>
      <c r="E61" s="11">
        <v>0</v>
      </c>
    </row>
    <row r="62" spans="1:5" ht="15" x14ac:dyDescent="0.25">
      <c r="A62" s="22"/>
      <c r="B62" s="23" t="s">
        <v>22</v>
      </c>
      <c r="C62" s="10">
        <f>((((((((+C63+C64))))))))</f>
        <v>787963.3</v>
      </c>
      <c r="D62" s="10">
        <f>((((((((+D63+D64))))))))</f>
        <v>390840.30625299999</v>
      </c>
      <c r="E62" s="10">
        <f>((((((((+E63+E64))))))))</f>
        <v>311256.44977999997</v>
      </c>
    </row>
    <row r="63" spans="1:5" ht="15" x14ac:dyDescent="0.25">
      <c r="A63" s="24"/>
      <c r="B63" s="25" t="s">
        <v>6</v>
      </c>
      <c r="C63" s="11">
        <v>787963.3</v>
      </c>
      <c r="D63" s="11">
        <v>390840.30625299999</v>
      </c>
      <c r="E63" s="11">
        <v>311256.44977999997</v>
      </c>
    </row>
    <row r="64" spans="1:5" ht="15" x14ac:dyDescent="0.25">
      <c r="A64" s="24"/>
      <c r="B64" s="25" t="s">
        <v>7</v>
      </c>
      <c r="C64" s="11">
        <v>0</v>
      </c>
      <c r="D64" s="11">
        <v>0</v>
      </c>
      <c r="E64" s="11">
        <v>0</v>
      </c>
    </row>
    <row r="65" spans="1:5" ht="15" x14ac:dyDescent="0.25">
      <c r="A65" s="22"/>
      <c r="B65" s="23" t="s">
        <v>23</v>
      </c>
      <c r="C65" s="10">
        <f>((((((((+C66+C67))))))))</f>
        <v>409521.32799999998</v>
      </c>
      <c r="D65" s="10">
        <f>((((((((+D66+D67))))))))</f>
        <v>409521.32799999998</v>
      </c>
      <c r="E65" s="10">
        <f>((((((((+E66+E67))))))))</f>
        <v>409521.32799999998</v>
      </c>
    </row>
    <row r="66" spans="1:5" ht="15" x14ac:dyDescent="0.25">
      <c r="A66" s="24"/>
      <c r="B66" s="25" t="s">
        <v>6</v>
      </c>
      <c r="C66" s="11">
        <v>409521.32799999998</v>
      </c>
      <c r="D66" s="11">
        <v>409521.32799999998</v>
      </c>
      <c r="E66" s="11">
        <v>409521.32799999998</v>
      </c>
    </row>
    <row r="67" spans="1:5" ht="15" x14ac:dyDescent="0.25">
      <c r="A67" s="24"/>
      <c r="B67" s="25" t="s">
        <v>7</v>
      </c>
      <c r="C67" s="11">
        <v>0</v>
      </c>
      <c r="D67" s="11">
        <v>0</v>
      </c>
      <c r="E67" s="11">
        <v>0</v>
      </c>
    </row>
    <row r="68" spans="1:5" ht="15" x14ac:dyDescent="0.25">
      <c r="A68" s="22"/>
      <c r="B68" s="23" t="s">
        <v>24</v>
      </c>
      <c r="C68" s="10">
        <f>((((((((+C69+C70))))))))</f>
        <v>141102.70000000001</v>
      </c>
      <c r="D68" s="10">
        <f>((((((((+D69+D70))))))))</f>
        <v>79143.526365999991</v>
      </c>
      <c r="E68" s="10">
        <f>((((((((+E69+E70))))))))</f>
        <v>27374.888730000002</v>
      </c>
    </row>
    <row r="69" spans="1:5" ht="15" x14ac:dyDescent="0.25">
      <c r="A69" s="24"/>
      <c r="B69" s="25" t="s">
        <v>6</v>
      </c>
      <c r="C69" s="11">
        <v>141102.70000000001</v>
      </c>
      <c r="D69" s="11">
        <v>79143.526365999991</v>
      </c>
      <c r="E69" s="11">
        <v>27374.888730000002</v>
      </c>
    </row>
    <row r="70" spans="1:5" ht="15" x14ac:dyDescent="0.25">
      <c r="A70" s="24"/>
      <c r="B70" s="25" t="s">
        <v>7</v>
      </c>
      <c r="C70" s="11">
        <v>0</v>
      </c>
      <c r="D70" s="11">
        <v>0</v>
      </c>
      <c r="E70" s="11">
        <v>0</v>
      </c>
    </row>
    <row r="71" spans="1:5" ht="15" x14ac:dyDescent="0.25">
      <c r="A71" s="22"/>
      <c r="B71" s="23" t="s">
        <v>25</v>
      </c>
      <c r="C71" s="10">
        <f>((((((((+C72+C73))))))))</f>
        <v>514706.91742000007</v>
      </c>
      <c r="D71" s="10">
        <f>((((((((+D72+D73))))))))</f>
        <v>187654.35399999999</v>
      </c>
      <c r="E71" s="10">
        <f>((((((((+E72+E73))))))))</f>
        <v>81723.580930000011</v>
      </c>
    </row>
    <row r="72" spans="1:5" ht="15" x14ac:dyDescent="0.25">
      <c r="A72" s="24"/>
      <c r="B72" s="25" t="s">
        <v>6</v>
      </c>
      <c r="C72" s="11">
        <v>514706.91742000007</v>
      </c>
      <c r="D72" s="11">
        <v>187654.35399999999</v>
      </c>
      <c r="E72" s="11">
        <v>81723.580930000011</v>
      </c>
    </row>
    <row r="73" spans="1:5" ht="15" x14ac:dyDescent="0.25">
      <c r="A73" s="24"/>
      <c r="B73" s="25" t="s">
        <v>7</v>
      </c>
      <c r="C73" s="11">
        <v>0</v>
      </c>
      <c r="D73" s="11">
        <v>0</v>
      </c>
      <c r="E73" s="11">
        <v>0</v>
      </c>
    </row>
    <row r="74" spans="1:5" ht="15" x14ac:dyDescent="0.25">
      <c r="A74" s="24"/>
      <c r="B74" s="23" t="s">
        <v>253</v>
      </c>
      <c r="C74" s="10">
        <f t="shared" ref="C74:E74" si="4">((((((((+C75+C76))))))))</f>
        <v>194731.8</v>
      </c>
      <c r="D74" s="10">
        <f t="shared" si="4"/>
        <v>0</v>
      </c>
      <c r="E74" s="10">
        <f t="shared" si="4"/>
        <v>0</v>
      </c>
    </row>
    <row r="75" spans="1:5" ht="15" x14ac:dyDescent="0.25">
      <c r="A75" s="24"/>
      <c r="B75" s="25" t="s">
        <v>6</v>
      </c>
      <c r="C75" s="11">
        <v>194731.8</v>
      </c>
      <c r="D75" s="11">
        <v>0</v>
      </c>
      <c r="E75" s="11">
        <v>0</v>
      </c>
    </row>
    <row r="76" spans="1:5" ht="15" x14ac:dyDescent="0.25">
      <c r="A76" s="24"/>
      <c r="B76" s="25" t="s">
        <v>7</v>
      </c>
      <c r="C76" s="11">
        <v>0</v>
      </c>
      <c r="D76" s="11">
        <v>0</v>
      </c>
      <c r="E76" s="11">
        <v>0</v>
      </c>
    </row>
    <row r="77" spans="1:5" ht="15" x14ac:dyDescent="0.25">
      <c r="A77" s="22"/>
      <c r="B77" s="23" t="s">
        <v>26</v>
      </c>
      <c r="C77" s="10">
        <f>((((((((+C78+C79))))))))</f>
        <v>536658.48166000005</v>
      </c>
      <c r="D77" s="10">
        <f>((((((((+D78+D79))))))))</f>
        <v>175206.98047599997</v>
      </c>
      <c r="E77" s="10">
        <f>((((((((+E78+E79))))))))</f>
        <v>174770.06047599998</v>
      </c>
    </row>
    <row r="78" spans="1:5" ht="15" x14ac:dyDescent="0.25">
      <c r="A78" s="24"/>
      <c r="B78" s="25" t="s">
        <v>6</v>
      </c>
      <c r="C78" s="11">
        <v>536658.48166000005</v>
      </c>
      <c r="D78" s="11">
        <v>175206.98047599997</v>
      </c>
      <c r="E78" s="11">
        <v>174770.06047599998</v>
      </c>
    </row>
    <row r="79" spans="1:5" ht="15" x14ac:dyDescent="0.25">
      <c r="A79" s="24"/>
      <c r="B79" s="25" t="s">
        <v>7</v>
      </c>
      <c r="C79" s="11">
        <v>0</v>
      </c>
      <c r="D79" s="11">
        <v>0</v>
      </c>
      <c r="E79" s="11">
        <v>0</v>
      </c>
    </row>
    <row r="80" spans="1:5" ht="21" customHeight="1" x14ac:dyDescent="0.25">
      <c r="A80" s="22"/>
      <c r="B80" s="23" t="s">
        <v>27</v>
      </c>
      <c r="C80" s="10">
        <f>((((((((+C81+C82))))))))</f>
        <v>5870174.9704000009</v>
      </c>
      <c r="D80" s="10">
        <f>((((((((+D81+D82))))))))</f>
        <v>2935087.4849999999</v>
      </c>
      <c r="E80" s="10">
        <f>((((((((+E81+E82))))))))</f>
        <v>627207.85867999995</v>
      </c>
    </row>
    <row r="81" spans="1:5" ht="15" x14ac:dyDescent="0.25">
      <c r="A81" s="24"/>
      <c r="B81" s="25" t="s">
        <v>6</v>
      </c>
      <c r="C81" s="11">
        <v>5870174.9704000009</v>
      </c>
      <c r="D81" s="11">
        <v>2935087.4849999999</v>
      </c>
      <c r="E81" s="11">
        <v>627207.85867999995</v>
      </c>
    </row>
    <row r="82" spans="1:5" ht="15" x14ac:dyDescent="0.25">
      <c r="A82" s="24"/>
      <c r="B82" s="25" t="s">
        <v>7</v>
      </c>
      <c r="C82" s="11">
        <v>0</v>
      </c>
      <c r="D82" s="11">
        <v>0</v>
      </c>
      <c r="E82" s="11">
        <v>0</v>
      </c>
    </row>
    <row r="83" spans="1:5" ht="15" x14ac:dyDescent="0.25">
      <c r="A83" s="22"/>
      <c r="B83" s="23" t="s">
        <v>28</v>
      </c>
      <c r="C83" s="10">
        <f>((((((((+C84+C85))))))))</f>
        <v>172535.5</v>
      </c>
      <c r="D83" s="10">
        <f>((((((((+D84+D85))))))))</f>
        <v>81160.117150000005</v>
      </c>
      <c r="E83" s="10">
        <f>((((((((+E84+E85))))))))</f>
        <v>30874.503789999999</v>
      </c>
    </row>
    <row r="84" spans="1:5" ht="15" x14ac:dyDescent="0.25">
      <c r="A84" s="24"/>
      <c r="B84" s="25" t="s">
        <v>6</v>
      </c>
      <c r="C84" s="11">
        <v>172535.5</v>
      </c>
      <c r="D84" s="11">
        <v>81160.117150000005</v>
      </c>
      <c r="E84" s="11">
        <v>30874.503789999999</v>
      </c>
    </row>
    <row r="85" spans="1:5" ht="15" x14ac:dyDescent="0.25">
      <c r="A85" s="24"/>
      <c r="B85" s="25" t="s">
        <v>7</v>
      </c>
      <c r="C85" s="11">
        <v>0</v>
      </c>
      <c r="D85" s="11">
        <v>0</v>
      </c>
      <c r="E85" s="11">
        <v>0</v>
      </c>
    </row>
    <row r="86" spans="1:5" ht="15.75" customHeight="1" x14ac:dyDescent="0.25">
      <c r="A86" s="22"/>
      <c r="B86" s="23" t="s">
        <v>29</v>
      </c>
      <c r="C86" s="10">
        <f>((((((((+C87+C88))))))))</f>
        <v>321.10000000000002</v>
      </c>
      <c r="D86" s="10">
        <f>((((((((+D87+D88))))))))</f>
        <v>321.14640000000003</v>
      </c>
      <c r="E86" s="10">
        <f>((((((((+E87+E88))))))))</f>
        <v>281.00309999999996</v>
      </c>
    </row>
    <row r="87" spans="1:5" ht="15" x14ac:dyDescent="0.25">
      <c r="A87" s="24"/>
      <c r="B87" s="25" t="s">
        <v>6</v>
      </c>
      <c r="C87" s="11">
        <v>321.10000000000002</v>
      </c>
      <c r="D87" s="11">
        <v>321.14640000000003</v>
      </c>
      <c r="E87" s="11">
        <v>281.00309999999996</v>
      </c>
    </row>
    <row r="88" spans="1:5" ht="15" x14ac:dyDescent="0.25">
      <c r="A88" s="24"/>
      <c r="B88" s="25" t="s">
        <v>7</v>
      </c>
      <c r="C88" s="11">
        <v>0</v>
      </c>
      <c r="D88" s="11">
        <v>0</v>
      </c>
      <c r="E88" s="11">
        <v>0</v>
      </c>
    </row>
    <row r="89" spans="1:5" ht="27" customHeight="1" x14ac:dyDescent="0.25">
      <c r="A89" s="22"/>
      <c r="B89" s="23" t="s">
        <v>30</v>
      </c>
      <c r="C89" s="10">
        <f>((((((((+C90+C91))))))))</f>
        <v>29833.683000000001</v>
      </c>
      <c r="D89" s="10">
        <f>((((((((+D90+D91))))))))</f>
        <v>16873.938999999998</v>
      </c>
      <c r="E89" s="10">
        <f>((((((((+E90+E91))))))))</f>
        <v>16238.415999999999</v>
      </c>
    </row>
    <row r="90" spans="1:5" ht="15" x14ac:dyDescent="0.25">
      <c r="A90" s="24"/>
      <c r="B90" s="25" t="s">
        <v>6</v>
      </c>
      <c r="C90" s="11">
        <v>29833.683000000001</v>
      </c>
      <c r="D90" s="11">
        <v>16873.938999999998</v>
      </c>
      <c r="E90" s="11">
        <v>16238.415999999999</v>
      </c>
    </row>
    <row r="91" spans="1:5" ht="15" x14ac:dyDescent="0.25">
      <c r="A91" s="24"/>
      <c r="B91" s="25" t="s">
        <v>7</v>
      </c>
      <c r="C91" s="11">
        <v>0</v>
      </c>
      <c r="D91" s="11">
        <v>0</v>
      </c>
      <c r="E91" s="11">
        <v>0</v>
      </c>
    </row>
    <row r="92" spans="1:5" ht="15" x14ac:dyDescent="0.25">
      <c r="A92" s="22"/>
      <c r="B92" s="23" t="s">
        <v>31</v>
      </c>
      <c r="C92" s="10">
        <f>((((((((+C93+C94))))))))</f>
        <v>10895.549000000001</v>
      </c>
      <c r="D92" s="10">
        <f>((((((((+D93+D94))))))))</f>
        <v>4500.3249999999998</v>
      </c>
      <c r="E92" s="10">
        <f>((((((((+E93+E94))))))))</f>
        <v>4500.3249999999998</v>
      </c>
    </row>
    <row r="93" spans="1:5" ht="15" x14ac:dyDescent="0.25">
      <c r="A93" s="24"/>
      <c r="B93" s="25" t="s">
        <v>6</v>
      </c>
      <c r="C93" s="11">
        <v>10895.549000000001</v>
      </c>
      <c r="D93" s="11">
        <v>4500.3249999999998</v>
      </c>
      <c r="E93" s="11">
        <v>4500.3249999999998</v>
      </c>
    </row>
    <row r="94" spans="1:5" ht="15" x14ac:dyDescent="0.25">
      <c r="A94" s="24"/>
      <c r="B94" s="25" t="s">
        <v>7</v>
      </c>
      <c r="C94" s="11">
        <v>0</v>
      </c>
      <c r="D94" s="11">
        <v>0</v>
      </c>
      <c r="E94" s="11">
        <v>0</v>
      </c>
    </row>
    <row r="95" spans="1:5" ht="17.25" customHeight="1" x14ac:dyDescent="0.25">
      <c r="A95" s="22"/>
      <c r="B95" s="23" t="s">
        <v>32</v>
      </c>
      <c r="C95" s="10">
        <f>((((((((+C96+C97))))))))</f>
        <v>18178.867999999999</v>
      </c>
      <c r="D95" s="10">
        <f>((((((((+D96+D97))))))))</f>
        <v>10520.835999999999</v>
      </c>
      <c r="E95" s="10">
        <f>((((((((+E96+E97))))))))</f>
        <v>10145.300999999999</v>
      </c>
    </row>
    <row r="96" spans="1:5" ht="15" x14ac:dyDescent="0.25">
      <c r="A96" s="24"/>
      <c r="B96" s="25" t="s">
        <v>6</v>
      </c>
      <c r="C96" s="11">
        <v>18178.867999999999</v>
      </c>
      <c r="D96" s="11">
        <v>10520.835999999999</v>
      </c>
      <c r="E96" s="11">
        <v>10145.300999999999</v>
      </c>
    </row>
    <row r="97" spans="1:5" ht="15" x14ac:dyDescent="0.25">
      <c r="A97" s="24"/>
      <c r="B97" s="25" t="s">
        <v>7</v>
      </c>
      <c r="C97" s="11">
        <v>0</v>
      </c>
      <c r="D97" s="11">
        <v>0</v>
      </c>
      <c r="E97" s="11">
        <v>0</v>
      </c>
    </row>
    <row r="98" spans="1:5" ht="15" x14ac:dyDescent="0.25">
      <c r="A98" s="22"/>
      <c r="B98" s="23" t="s">
        <v>33</v>
      </c>
      <c r="C98" s="10">
        <f>((((((((+C99+C100))))))))</f>
        <v>2948.1529999999998</v>
      </c>
      <c r="D98" s="10">
        <f>((((((((+D99+D100))))))))</f>
        <v>1769.9949999999999</v>
      </c>
      <c r="E98" s="10">
        <f>((((((((+E99+E100))))))))</f>
        <v>1712.221</v>
      </c>
    </row>
    <row r="99" spans="1:5" ht="15" x14ac:dyDescent="0.25">
      <c r="A99" s="24"/>
      <c r="B99" s="25" t="s">
        <v>6</v>
      </c>
      <c r="C99" s="11">
        <v>2948.1529999999998</v>
      </c>
      <c r="D99" s="11">
        <v>1769.9949999999999</v>
      </c>
      <c r="E99" s="11">
        <v>1712.221</v>
      </c>
    </row>
    <row r="100" spans="1:5" ht="15" x14ac:dyDescent="0.25">
      <c r="A100" s="24"/>
      <c r="B100" s="25" t="s">
        <v>7</v>
      </c>
      <c r="C100" s="11">
        <v>0</v>
      </c>
      <c r="D100" s="11">
        <v>0</v>
      </c>
      <c r="E100" s="11">
        <v>0</v>
      </c>
    </row>
    <row r="101" spans="1:5" ht="15" x14ac:dyDescent="0.25">
      <c r="A101" s="22"/>
      <c r="B101" s="23" t="s">
        <v>34</v>
      </c>
      <c r="C101" s="10">
        <f>((((((((+C102+C103))))))))</f>
        <v>109732.12699999999</v>
      </c>
      <c r="D101" s="10">
        <f>((((((((+D102+D103))))))))</f>
        <v>61027.453999999998</v>
      </c>
      <c r="E101" s="10">
        <f>((((((((+E102+E103))))))))</f>
        <v>52425.68</v>
      </c>
    </row>
    <row r="102" spans="1:5" ht="15" x14ac:dyDescent="0.25">
      <c r="A102" s="24"/>
      <c r="B102" s="25" t="s">
        <v>6</v>
      </c>
      <c r="C102" s="11">
        <v>109732.12699999999</v>
      </c>
      <c r="D102" s="11">
        <v>61027.453999999998</v>
      </c>
      <c r="E102" s="11">
        <v>52425.68</v>
      </c>
    </row>
    <row r="103" spans="1:5" ht="15" x14ac:dyDescent="0.25">
      <c r="A103" s="24"/>
      <c r="B103" s="25" t="s">
        <v>7</v>
      </c>
      <c r="C103" s="11">
        <v>0</v>
      </c>
      <c r="D103" s="11">
        <v>0</v>
      </c>
      <c r="E103" s="11">
        <v>0</v>
      </c>
    </row>
    <row r="104" spans="1:5" ht="15" x14ac:dyDescent="0.25">
      <c r="A104" s="22"/>
      <c r="B104" s="23" t="s">
        <v>35</v>
      </c>
      <c r="C104" s="10">
        <f>((((((((+C105+C106))))))))</f>
        <v>468.2</v>
      </c>
      <c r="D104" s="10">
        <f>((((((((+D105+D106))))))))</f>
        <v>468.16399999999999</v>
      </c>
      <c r="E104" s="10">
        <f>((((((((+E105+E106))))))))</f>
        <v>433.74349999999998</v>
      </c>
    </row>
    <row r="105" spans="1:5" ht="18" customHeight="1" x14ac:dyDescent="0.25">
      <c r="A105" s="24"/>
      <c r="B105" s="25" t="s">
        <v>6</v>
      </c>
      <c r="C105" s="11">
        <v>468.2</v>
      </c>
      <c r="D105" s="11">
        <v>468.16399999999999</v>
      </c>
      <c r="E105" s="11">
        <v>433.74349999999998</v>
      </c>
    </row>
    <row r="106" spans="1:5" ht="15" x14ac:dyDescent="0.25">
      <c r="A106" s="24"/>
      <c r="B106" s="25" t="s">
        <v>7</v>
      </c>
      <c r="C106" s="11">
        <v>0</v>
      </c>
      <c r="D106" s="11">
        <v>0</v>
      </c>
      <c r="E106" s="11">
        <v>0</v>
      </c>
    </row>
    <row r="107" spans="1:5" ht="25.5" x14ac:dyDescent="0.25">
      <c r="A107" s="22"/>
      <c r="B107" s="23" t="s">
        <v>36</v>
      </c>
      <c r="C107" s="10">
        <f>((((((((+C108+C109))))))))</f>
        <v>115513.5</v>
      </c>
      <c r="D107" s="10">
        <f>((((((((+D108+D109))))))))</f>
        <v>53898.213000000003</v>
      </c>
      <c r="E107" s="10">
        <f>((((((((+E108+E109))))))))</f>
        <v>32838.485000000001</v>
      </c>
    </row>
    <row r="108" spans="1:5" ht="15" x14ac:dyDescent="0.25">
      <c r="A108" s="24"/>
      <c r="B108" s="25" t="s">
        <v>6</v>
      </c>
      <c r="C108" s="11">
        <v>115513.5</v>
      </c>
      <c r="D108" s="11">
        <v>53898.213000000003</v>
      </c>
      <c r="E108" s="11">
        <v>32838.485000000001</v>
      </c>
    </row>
    <row r="109" spans="1:5" ht="15" x14ac:dyDescent="0.25">
      <c r="A109" s="24"/>
      <c r="B109" s="25" t="s">
        <v>7</v>
      </c>
      <c r="C109" s="11">
        <v>0</v>
      </c>
      <c r="D109" s="11">
        <v>0</v>
      </c>
      <c r="E109" s="11">
        <v>0</v>
      </c>
    </row>
    <row r="110" spans="1:5" ht="15" x14ac:dyDescent="0.25">
      <c r="A110" s="20" t="s">
        <v>37</v>
      </c>
      <c r="B110" s="21"/>
      <c r="C110" s="9">
        <f>((((((+C111+C114))))))</f>
        <v>8620388.0999999996</v>
      </c>
      <c r="D110" s="9">
        <f t="shared" ref="D110:E110" si="5">((((((+D111+D114))))))</f>
        <v>2855779.4317200002</v>
      </c>
      <c r="E110" s="9">
        <f t="shared" si="5"/>
        <v>2819513.6150000002</v>
      </c>
    </row>
    <row r="111" spans="1:5" ht="15" x14ac:dyDescent="0.25">
      <c r="A111" s="22"/>
      <c r="B111" s="23" t="s">
        <v>11</v>
      </c>
      <c r="C111" s="10">
        <f>((((((((+C112+C113))))))))</f>
        <v>8519036.0999999996</v>
      </c>
      <c r="D111" s="10">
        <f>((((((((+D112+D113))))))))</f>
        <v>2784692.2424400002</v>
      </c>
      <c r="E111" s="10">
        <f>((((((((+E112+E113))))))))</f>
        <v>2749783.0580500001</v>
      </c>
    </row>
    <row r="112" spans="1:5" ht="15" x14ac:dyDescent="0.25">
      <c r="A112" s="24"/>
      <c r="B112" s="25" t="s">
        <v>6</v>
      </c>
      <c r="C112" s="11">
        <v>4956755</v>
      </c>
      <c r="D112" s="11">
        <v>1772197.0737600001</v>
      </c>
      <c r="E112" s="11">
        <v>1737287.8893700002</v>
      </c>
    </row>
    <row r="113" spans="1:5" ht="15" x14ac:dyDescent="0.25">
      <c r="A113" s="24"/>
      <c r="B113" s="25" t="s">
        <v>7</v>
      </c>
      <c r="C113" s="11">
        <v>3562281.1</v>
      </c>
      <c r="D113" s="11">
        <v>1012495.16868</v>
      </c>
      <c r="E113" s="11">
        <v>1012495.16868</v>
      </c>
    </row>
    <row r="114" spans="1:5" ht="15" x14ac:dyDescent="0.25">
      <c r="A114" s="22"/>
      <c r="B114" s="23" t="s">
        <v>38</v>
      </c>
      <c r="C114" s="10">
        <f>((((((((+C115+C116))))))))</f>
        <v>101352</v>
      </c>
      <c r="D114" s="10">
        <f>((((((((+D115+D116))))))))</f>
        <v>71087.189280000006</v>
      </c>
      <c r="E114" s="10">
        <f>((((((((+E115+E116))))))))</f>
        <v>69730.556949999998</v>
      </c>
    </row>
    <row r="115" spans="1:5" ht="15" x14ac:dyDescent="0.25">
      <c r="A115" s="24"/>
      <c r="B115" s="25" t="s">
        <v>6</v>
      </c>
      <c r="C115" s="11">
        <v>101352</v>
      </c>
      <c r="D115" s="11">
        <f>(+[1]ISSFAM!$R$36)/1000</f>
        <v>71087.189280000006</v>
      </c>
      <c r="E115" s="11">
        <f>(+[1]ISSFAM!$S$36)/1000</f>
        <v>69730.556949999998</v>
      </c>
    </row>
    <row r="116" spans="1:5" ht="15" x14ac:dyDescent="0.25">
      <c r="A116" s="24"/>
      <c r="B116" s="25" t="s">
        <v>7</v>
      </c>
      <c r="C116" s="11">
        <v>0</v>
      </c>
      <c r="D116" s="11">
        <v>0</v>
      </c>
      <c r="E116" s="11">
        <v>0</v>
      </c>
    </row>
    <row r="117" spans="1:5" ht="15" x14ac:dyDescent="0.25">
      <c r="A117" s="20" t="s">
        <v>39</v>
      </c>
      <c r="B117" s="21"/>
      <c r="C117" s="10">
        <f>(+C118+C121+C124+C127+C130+C133+C136+C139+C142+C145+C148+C151+C154+C157+C160+C163+C166)</f>
        <v>2641553.1386839999</v>
      </c>
      <c r="D117" s="10">
        <f t="shared" ref="D117:E117" si="6">(+D118+D121+D124+D127+D130+D133+D136+D139+D142+D145+D148+D151+D154+D157+D160+D163+D166)</f>
        <v>1915145.0201035996</v>
      </c>
      <c r="E117" s="10">
        <f t="shared" si="6"/>
        <v>952845.12600528973</v>
      </c>
    </row>
    <row r="118" spans="1:5" ht="15" x14ac:dyDescent="0.25">
      <c r="A118" s="22"/>
      <c r="B118" s="23" t="s">
        <v>11</v>
      </c>
      <c r="C118" s="10">
        <f>((((((((+C119+C120))))))))</f>
        <v>192273.05212000001</v>
      </c>
      <c r="D118" s="10">
        <f>((((((((+D119+D120))))))))</f>
        <v>61155.143200000006</v>
      </c>
      <c r="E118" s="10">
        <f>((((((((+E119+E120))))))))</f>
        <v>61155.143200000006</v>
      </c>
    </row>
    <row r="119" spans="1:5" ht="15" x14ac:dyDescent="0.25">
      <c r="A119" s="24"/>
      <c r="B119" s="25" t="s">
        <v>6</v>
      </c>
      <c r="C119" s="11">
        <v>192273.05212000001</v>
      </c>
      <c r="D119" s="11">
        <v>61155.143200000006</v>
      </c>
      <c r="E119" s="11">
        <v>61155.143200000006</v>
      </c>
    </row>
    <row r="120" spans="1:5" ht="15" x14ac:dyDescent="0.25">
      <c r="A120" s="24"/>
      <c r="B120" s="25" t="s">
        <v>7</v>
      </c>
      <c r="C120" s="11">
        <v>0</v>
      </c>
      <c r="D120" s="11">
        <v>0</v>
      </c>
      <c r="E120" s="11">
        <v>0</v>
      </c>
    </row>
    <row r="121" spans="1:5" ht="15" x14ac:dyDescent="0.25">
      <c r="A121" s="22"/>
      <c r="B121" s="23" t="s">
        <v>40</v>
      </c>
      <c r="C121" s="10">
        <f>((((((((+C122+C123))))))))</f>
        <v>237559.56099999999</v>
      </c>
      <c r="D121" s="10">
        <f>((((((((+D122+D123))))))))</f>
        <v>106079.80045959998</v>
      </c>
      <c r="E121" s="10">
        <f>((((((((+E122+E123))))))))</f>
        <v>106079.80045959998</v>
      </c>
    </row>
    <row r="122" spans="1:5" ht="15" x14ac:dyDescent="0.25">
      <c r="A122" s="24"/>
      <c r="B122" s="25" t="s">
        <v>6</v>
      </c>
      <c r="C122" s="11">
        <v>237559.56099999999</v>
      </c>
      <c r="D122" s="11">
        <v>106079.80045959998</v>
      </c>
      <c r="E122" s="11">
        <v>106079.80045959998</v>
      </c>
    </row>
    <row r="123" spans="1:5" ht="15" x14ac:dyDescent="0.25">
      <c r="A123" s="24"/>
      <c r="B123" s="25" t="s">
        <v>7</v>
      </c>
      <c r="C123" s="11">
        <v>0</v>
      </c>
      <c r="D123" s="11">
        <v>0</v>
      </c>
      <c r="E123" s="11">
        <v>0</v>
      </c>
    </row>
    <row r="124" spans="1:5" ht="15" x14ac:dyDescent="0.25">
      <c r="A124" s="22"/>
      <c r="B124" s="23" t="s">
        <v>41</v>
      </c>
      <c r="C124" s="10">
        <f>((((((((+C125+C126))))))))</f>
        <v>5131.9621499999994</v>
      </c>
      <c r="D124" s="10">
        <f>((((((((+D125+D126))))))))</f>
        <v>1596.413</v>
      </c>
      <c r="E124" s="10">
        <f>((((((((+E125+E126))))))))</f>
        <v>1289.8589999999999</v>
      </c>
    </row>
    <row r="125" spans="1:5" ht="15" x14ac:dyDescent="0.25">
      <c r="A125" s="24"/>
      <c r="B125" s="25" t="s">
        <v>6</v>
      </c>
      <c r="C125" s="11">
        <v>5131.9621499999994</v>
      </c>
      <c r="D125" s="11">
        <v>1596.413</v>
      </c>
      <c r="E125" s="11">
        <v>1289.8589999999999</v>
      </c>
    </row>
    <row r="126" spans="1:5" ht="15" x14ac:dyDescent="0.25">
      <c r="A126" s="24"/>
      <c r="B126" s="25" t="s">
        <v>7</v>
      </c>
      <c r="C126" s="11">
        <v>0</v>
      </c>
      <c r="D126" s="11">
        <v>0</v>
      </c>
      <c r="E126" s="11">
        <v>0</v>
      </c>
    </row>
    <row r="127" spans="1:5" ht="15" x14ac:dyDescent="0.25">
      <c r="A127" s="22"/>
      <c r="B127" s="23" t="s">
        <v>42</v>
      </c>
      <c r="C127" s="10">
        <f>((((((((+C128+C129))))))))</f>
        <v>14530.09288</v>
      </c>
      <c r="D127" s="10">
        <f>((((((((+D128+D129))))))))</f>
        <v>7430.0666799999999</v>
      </c>
      <c r="E127" s="10">
        <f>((((((((+E128+E129))))))))</f>
        <v>5503.6858400000001</v>
      </c>
    </row>
    <row r="128" spans="1:5" ht="15" x14ac:dyDescent="0.25">
      <c r="A128" s="24"/>
      <c r="B128" s="25" t="s">
        <v>6</v>
      </c>
      <c r="C128" s="11">
        <v>14530.09288</v>
      </c>
      <c r="D128" s="11">
        <v>7430.0666799999999</v>
      </c>
      <c r="E128" s="11">
        <v>5503.6858400000001</v>
      </c>
    </row>
    <row r="129" spans="1:5" ht="15" x14ac:dyDescent="0.25">
      <c r="A129" s="24"/>
      <c r="B129" s="25" t="s">
        <v>7</v>
      </c>
      <c r="C129" s="11">
        <v>0</v>
      </c>
      <c r="D129" s="11">
        <v>0</v>
      </c>
      <c r="E129" s="11">
        <v>0</v>
      </c>
    </row>
    <row r="130" spans="1:5" ht="15" x14ac:dyDescent="0.25">
      <c r="A130" s="22"/>
      <c r="B130" s="23" t="s">
        <v>43</v>
      </c>
      <c r="C130" s="10">
        <f>((((((((+C131+C132))))))))</f>
        <v>4517.9693499999994</v>
      </c>
      <c r="D130" s="10">
        <f>((((((((+D131+D132))))))))</f>
        <v>3052.7649999999999</v>
      </c>
      <c r="E130" s="10">
        <f>((((((((+E131+E132))))))))</f>
        <v>2184.5810000000001</v>
      </c>
    </row>
    <row r="131" spans="1:5" ht="18" customHeight="1" x14ac:dyDescent="0.25">
      <c r="A131" s="24"/>
      <c r="B131" s="25" t="s">
        <v>6</v>
      </c>
      <c r="C131" s="11">
        <v>4517.9693499999994</v>
      </c>
      <c r="D131" s="11">
        <v>3052.7649999999999</v>
      </c>
      <c r="E131" s="11">
        <v>2184.5810000000001</v>
      </c>
    </row>
    <row r="132" spans="1:5" ht="15" x14ac:dyDescent="0.25">
      <c r="A132" s="24"/>
      <c r="B132" s="25" t="s">
        <v>7</v>
      </c>
      <c r="C132" s="11">
        <v>0</v>
      </c>
      <c r="D132" s="11">
        <v>0</v>
      </c>
      <c r="E132" s="11">
        <v>0</v>
      </c>
    </row>
    <row r="133" spans="1:5" ht="15" x14ac:dyDescent="0.25">
      <c r="A133" s="22"/>
      <c r="B133" s="23" t="s">
        <v>44</v>
      </c>
      <c r="C133" s="10">
        <f>((((((((+C134+C135))))))))</f>
        <v>5387.2570900000001</v>
      </c>
      <c r="D133" s="10">
        <f>((((((((+D134+D135))))))))</f>
        <v>938.07321999999999</v>
      </c>
      <c r="E133" s="10">
        <f>((((((((+E134+E135))))))))</f>
        <v>938.07321999999999</v>
      </c>
    </row>
    <row r="134" spans="1:5" ht="15" x14ac:dyDescent="0.25">
      <c r="A134" s="24"/>
      <c r="B134" s="25" t="s">
        <v>6</v>
      </c>
      <c r="C134" s="11">
        <v>5387.2570900000001</v>
      </c>
      <c r="D134" s="11">
        <v>938.07321999999999</v>
      </c>
      <c r="E134" s="11">
        <v>938.07321999999999</v>
      </c>
    </row>
    <row r="135" spans="1:5" ht="15" x14ac:dyDescent="0.25">
      <c r="A135" s="24"/>
      <c r="B135" s="25" t="s">
        <v>7</v>
      </c>
      <c r="C135" s="11">
        <v>0</v>
      </c>
      <c r="D135" s="11">
        <v>0</v>
      </c>
      <c r="E135" s="11">
        <v>0</v>
      </c>
    </row>
    <row r="136" spans="1:5" ht="18" customHeight="1" x14ac:dyDescent="0.25">
      <c r="A136" s="22"/>
      <c r="B136" s="23" t="s">
        <v>45</v>
      </c>
      <c r="C136" s="10">
        <f>((((((((+C137+C138))))))))</f>
        <v>3497.2945300000001</v>
      </c>
      <c r="D136" s="10">
        <f>((((((((+D137+D138))))))))</f>
        <v>2559.9520000000002</v>
      </c>
      <c r="E136" s="10">
        <f>((((((((+E137+E138))))))))</f>
        <v>1519.1996200000001</v>
      </c>
    </row>
    <row r="137" spans="1:5" ht="15" x14ac:dyDescent="0.25">
      <c r="A137" s="24"/>
      <c r="B137" s="25" t="s">
        <v>6</v>
      </c>
      <c r="C137" s="11">
        <v>3497.2945300000001</v>
      </c>
      <c r="D137" s="11">
        <v>2559.9520000000002</v>
      </c>
      <c r="E137" s="11">
        <v>1519.1996200000001</v>
      </c>
    </row>
    <row r="138" spans="1:5" ht="15" x14ac:dyDescent="0.25">
      <c r="A138" s="24"/>
      <c r="B138" s="25" t="s">
        <v>7</v>
      </c>
      <c r="C138" s="11">
        <v>0</v>
      </c>
      <c r="D138" s="11">
        <v>0</v>
      </c>
      <c r="E138" s="11">
        <v>0</v>
      </c>
    </row>
    <row r="139" spans="1:5" ht="15" x14ac:dyDescent="0.25">
      <c r="A139" s="22"/>
      <c r="B139" s="23" t="s">
        <v>46</v>
      </c>
      <c r="C139" s="10">
        <f>((((((((+C140+C141))))))))</f>
        <v>131091.04595999999</v>
      </c>
      <c r="D139" s="10">
        <f>((((((((+D140+D141))))))))</f>
        <v>61167.002999999997</v>
      </c>
      <c r="E139" s="10">
        <f>((((((((+E140+E141))))))))</f>
        <v>45683.873</v>
      </c>
    </row>
    <row r="140" spans="1:5" ht="15" x14ac:dyDescent="0.25">
      <c r="A140" s="24"/>
      <c r="B140" s="25" t="s">
        <v>6</v>
      </c>
      <c r="C140" s="11">
        <v>131091.04595999999</v>
      </c>
      <c r="D140" s="11">
        <v>61167.002999999997</v>
      </c>
      <c r="E140" s="11">
        <v>45683.873</v>
      </c>
    </row>
    <row r="141" spans="1:5" ht="15" x14ac:dyDescent="0.25">
      <c r="A141" s="24"/>
      <c r="B141" s="25" t="s">
        <v>7</v>
      </c>
      <c r="C141" s="11">
        <v>0</v>
      </c>
      <c r="D141" s="11">
        <v>0</v>
      </c>
      <c r="E141" s="11">
        <v>0</v>
      </c>
    </row>
    <row r="142" spans="1:5" ht="15" x14ac:dyDescent="0.25">
      <c r="A142" s="22"/>
      <c r="B142" s="23" t="s">
        <v>243</v>
      </c>
      <c r="C142" s="10">
        <f>((((((((+C143+C144))))))))</f>
        <v>108905.213624</v>
      </c>
      <c r="D142" s="10">
        <f>((((((((+D143+D144))))))))</f>
        <v>108905.213624</v>
      </c>
      <c r="E142" s="10">
        <f>((((((((+E143+E144))))))))</f>
        <v>103240.15241499999</v>
      </c>
    </row>
    <row r="143" spans="1:5" ht="15" x14ac:dyDescent="0.25">
      <c r="A143" s="24"/>
      <c r="B143" s="25" t="s">
        <v>6</v>
      </c>
      <c r="C143" s="11">
        <v>108905.213624</v>
      </c>
      <c r="D143" s="11">
        <v>108905.213624</v>
      </c>
      <c r="E143" s="11">
        <v>103240.15241499999</v>
      </c>
    </row>
    <row r="144" spans="1:5" ht="15" x14ac:dyDescent="0.25">
      <c r="A144" s="24"/>
      <c r="B144" s="25" t="s">
        <v>7</v>
      </c>
      <c r="C144" s="11">
        <v>0</v>
      </c>
      <c r="D144" s="11">
        <v>0</v>
      </c>
      <c r="E144" s="11">
        <v>0</v>
      </c>
    </row>
    <row r="145" spans="1:5" ht="15" x14ac:dyDescent="0.25">
      <c r="A145" s="22"/>
      <c r="B145" s="23" t="s">
        <v>47</v>
      </c>
      <c r="C145" s="10">
        <f>((((((((+C146+C147))))))))</f>
        <v>128790.35429999999</v>
      </c>
      <c r="D145" s="10">
        <f>((((((((+D146+D147))))))))</f>
        <v>128155.89339</v>
      </c>
      <c r="E145" s="10">
        <f>((((((((+E146+E147))))))))</f>
        <v>128155.89339</v>
      </c>
    </row>
    <row r="146" spans="1:5" ht="15" x14ac:dyDescent="0.25">
      <c r="A146" s="24"/>
      <c r="B146" s="25" t="s">
        <v>6</v>
      </c>
      <c r="C146" s="11">
        <v>128790.35429999999</v>
      </c>
      <c r="D146" s="11">
        <v>128155.89339</v>
      </c>
      <c r="E146" s="11">
        <v>128155.89339</v>
      </c>
    </row>
    <row r="147" spans="1:5" ht="15" x14ac:dyDescent="0.25">
      <c r="A147" s="24"/>
      <c r="B147" s="25" t="s">
        <v>7</v>
      </c>
      <c r="C147" s="11">
        <v>0</v>
      </c>
      <c r="D147" s="11">
        <v>0</v>
      </c>
      <c r="E147" s="11">
        <v>0</v>
      </c>
    </row>
    <row r="148" spans="1:5" ht="16.5" customHeight="1" x14ac:dyDescent="0.25">
      <c r="A148" s="22"/>
      <c r="B148" s="23" t="s">
        <v>48</v>
      </c>
      <c r="C148" s="10">
        <f>((((((((+C149+C150))))))))</f>
        <v>194746.67382999999</v>
      </c>
      <c r="D148" s="10">
        <f>((((((((+D149+D150))))))))</f>
        <v>27361.901999999998</v>
      </c>
      <c r="E148" s="10">
        <f>((((((((+E149+E150))))))))</f>
        <v>27361.901999999998</v>
      </c>
    </row>
    <row r="149" spans="1:5" ht="15" x14ac:dyDescent="0.25">
      <c r="A149" s="24"/>
      <c r="B149" s="25" t="s">
        <v>6</v>
      </c>
      <c r="C149" s="11">
        <v>194746.67382999999</v>
      </c>
      <c r="D149" s="11">
        <v>27361.901999999998</v>
      </c>
      <c r="E149" s="11">
        <v>27361.901999999998</v>
      </c>
    </row>
    <row r="150" spans="1:5" ht="15" x14ac:dyDescent="0.25">
      <c r="A150" s="24"/>
      <c r="B150" s="25" t="s">
        <v>7</v>
      </c>
      <c r="C150" s="11">
        <v>0</v>
      </c>
      <c r="D150" s="11">
        <v>0</v>
      </c>
      <c r="E150" s="11">
        <v>0</v>
      </c>
    </row>
    <row r="151" spans="1:5" ht="15.75" customHeight="1" x14ac:dyDescent="0.25">
      <c r="A151" s="22"/>
      <c r="B151" s="23" t="s">
        <v>49</v>
      </c>
      <c r="C151" s="10">
        <f>((((((((+C152+C153))))))))</f>
        <v>186517.22700000001</v>
      </c>
      <c r="D151" s="10">
        <f>((((((((+D152+D153))))))))</f>
        <v>104143.31</v>
      </c>
      <c r="E151" s="10">
        <f>((((((((+E152+E153))))))))</f>
        <v>104143.31</v>
      </c>
    </row>
    <row r="152" spans="1:5" ht="15" x14ac:dyDescent="0.25">
      <c r="A152" s="24"/>
      <c r="B152" s="25" t="s">
        <v>6</v>
      </c>
      <c r="C152" s="11">
        <v>186517.22700000001</v>
      </c>
      <c r="D152" s="11">
        <v>104143.31</v>
      </c>
      <c r="E152" s="11">
        <v>104143.31</v>
      </c>
    </row>
    <row r="153" spans="1:5" ht="15" x14ac:dyDescent="0.25">
      <c r="A153" s="24"/>
      <c r="B153" s="25" t="s">
        <v>7</v>
      </c>
      <c r="C153" s="11">
        <v>0</v>
      </c>
      <c r="D153" s="11">
        <v>0</v>
      </c>
      <c r="E153" s="11">
        <v>0</v>
      </c>
    </row>
    <row r="154" spans="1:5" ht="15.75" customHeight="1" x14ac:dyDescent="0.25">
      <c r="A154" s="22"/>
      <c r="B154" s="23" t="s">
        <v>50</v>
      </c>
      <c r="C154" s="10">
        <f>((((((((+C155+C156))))))))</f>
        <v>245633.704</v>
      </c>
      <c r="D154" s="10">
        <f>((((((((+D155+D156))))))))</f>
        <v>122816.852</v>
      </c>
      <c r="E154" s="10">
        <f>((((((((+E155+E156))))))))</f>
        <v>69963.333370689666</v>
      </c>
    </row>
    <row r="155" spans="1:5" ht="15" x14ac:dyDescent="0.25">
      <c r="A155" s="24"/>
      <c r="B155" s="25" t="s">
        <v>6</v>
      </c>
      <c r="C155" s="11">
        <v>245633.704</v>
      </c>
      <c r="D155" s="11">
        <v>122816.852</v>
      </c>
      <c r="E155" s="11">
        <v>69963.333370689666</v>
      </c>
    </row>
    <row r="156" spans="1:5" ht="15" x14ac:dyDescent="0.25">
      <c r="A156" s="24"/>
      <c r="B156" s="25" t="s">
        <v>7</v>
      </c>
      <c r="C156" s="11">
        <v>0</v>
      </c>
      <c r="D156" s="11">
        <v>0</v>
      </c>
      <c r="E156" s="11">
        <v>0</v>
      </c>
    </row>
    <row r="157" spans="1:5" ht="15" x14ac:dyDescent="0.25">
      <c r="A157" s="22"/>
      <c r="B157" s="23" t="s">
        <v>51</v>
      </c>
      <c r="C157" s="10">
        <f>((((((((+C158+C159))))))))</f>
        <v>1175693.0288499999</v>
      </c>
      <c r="D157" s="10">
        <f>((((((((+D158+D159))))))))</f>
        <v>1175693.0288499999</v>
      </c>
      <c r="E157" s="10">
        <f>((((((((+E158+E159))))))))</f>
        <v>292830.44481000007</v>
      </c>
    </row>
    <row r="158" spans="1:5" ht="15" x14ac:dyDescent="0.25">
      <c r="A158" s="24"/>
      <c r="B158" s="25" t="s">
        <v>6</v>
      </c>
      <c r="C158" s="11">
        <v>1175693.0288499999</v>
      </c>
      <c r="D158" s="11">
        <v>1175693.0288499999</v>
      </c>
      <c r="E158" s="11">
        <v>292830.44481000007</v>
      </c>
    </row>
    <row r="159" spans="1:5" ht="15" x14ac:dyDescent="0.25">
      <c r="A159" s="24"/>
      <c r="B159" s="25" t="s">
        <v>7</v>
      </c>
      <c r="C159" s="11">
        <v>0</v>
      </c>
      <c r="D159" s="11">
        <v>0</v>
      </c>
      <c r="E159" s="11">
        <v>0</v>
      </c>
    </row>
    <row r="160" spans="1:5" ht="20.25" customHeight="1" x14ac:dyDescent="0.25">
      <c r="A160" s="22"/>
      <c r="B160" s="23" t="s">
        <v>52</v>
      </c>
      <c r="C160" s="10">
        <f>((((((((+C161+C162))))))))</f>
        <v>801.37</v>
      </c>
      <c r="D160" s="10">
        <f>((((((((+D161+D162))))))))</f>
        <v>703.78800000000001</v>
      </c>
      <c r="E160" s="10">
        <f>((((((((+E161+E162))))))))</f>
        <v>700.822</v>
      </c>
    </row>
    <row r="161" spans="1:5" ht="15" x14ac:dyDescent="0.25">
      <c r="A161" s="24"/>
      <c r="B161" s="25" t="s">
        <v>6</v>
      </c>
      <c r="C161" s="11">
        <v>801.37</v>
      </c>
      <c r="D161" s="11">
        <v>703.78800000000001</v>
      </c>
      <c r="E161" s="11">
        <v>700.822</v>
      </c>
    </row>
    <row r="162" spans="1:5" ht="15" x14ac:dyDescent="0.25">
      <c r="A162" s="24"/>
      <c r="B162" s="25" t="s">
        <v>7</v>
      </c>
      <c r="C162" s="11">
        <v>0</v>
      </c>
      <c r="D162" s="11">
        <v>0</v>
      </c>
      <c r="E162" s="11">
        <v>0</v>
      </c>
    </row>
    <row r="163" spans="1:5" ht="15" x14ac:dyDescent="0.25">
      <c r="A163" s="22"/>
      <c r="B163" s="23" t="s">
        <v>53</v>
      </c>
      <c r="C163" s="10">
        <f>((((((((+C164+C165))))))))</f>
        <v>104.51900000000001</v>
      </c>
      <c r="D163" s="10">
        <f>((((((((+D164+D165))))))))</f>
        <v>48.406680000000001</v>
      </c>
      <c r="E163" s="10">
        <f>((((((((+E164+E165))))))))</f>
        <v>48.406680000000001</v>
      </c>
    </row>
    <row r="164" spans="1:5" ht="15" x14ac:dyDescent="0.25">
      <c r="A164" s="24"/>
      <c r="B164" s="25" t="s">
        <v>6</v>
      </c>
      <c r="C164" s="11">
        <v>104.51900000000001</v>
      </c>
      <c r="D164" s="11">
        <v>48.406680000000001</v>
      </c>
      <c r="E164" s="11">
        <v>48.406680000000001</v>
      </c>
    </row>
    <row r="165" spans="1:5" ht="15" x14ac:dyDescent="0.25">
      <c r="A165" s="24"/>
      <c r="B165" s="25" t="s">
        <v>7</v>
      </c>
      <c r="C165" s="11">
        <v>0</v>
      </c>
      <c r="D165" s="11">
        <v>0</v>
      </c>
      <c r="E165" s="11">
        <v>0</v>
      </c>
    </row>
    <row r="166" spans="1:5" ht="15" x14ac:dyDescent="0.25">
      <c r="A166" s="22"/>
      <c r="B166" s="23" t="s">
        <v>54</v>
      </c>
      <c r="C166" s="10">
        <f>((((((((+C167+C168))))))))</f>
        <v>6372.8130000000001</v>
      </c>
      <c r="D166" s="10">
        <f>((((((((+D167+D168))))))))</f>
        <v>3337.4090000000001</v>
      </c>
      <c r="E166" s="10">
        <f>((((((((+E167+E168))))))))</f>
        <v>2046.646</v>
      </c>
    </row>
    <row r="167" spans="1:5" ht="15" x14ac:dyDescent="0.25">
      <c r="A167" s="24"/>
      <c r="B167" s="25" t="s">
        <v>6</v>
      </c>
      <c r="C167" s="11">
        <v>6372.8130000000001</v>
      </c>
      <c r="D167" s="11">
        <v>3337.4090000000001</v>
      </c>
      <c r="E167" s="11">
        <v>2046.646</v>
      </c>
    </row>
    <row r="168" spans="1:5" ht="15" x14ac:dyDescent="0.25">
      <c r="A168" s="24"/>
      <c r="B168" s="25" t="s">
        <v>7</v>
      </c>
      <c r="C168" s="11">
        <v>0</v>
      </c>
      <c r="D168" s="11">
        <v>0</v>
      </c>
      <c r="E168" s="11">
        <v>0</v>
      </c>
    </row>
    <row r="169" spans="1:5" ht="15" x14ac:dyDescent="0.25">
      <c r="A169" s="20" t="s">
        <v>55</v>
      </c>
      <c r="B169" s="21"/>
      <c r="C169" s="9">
        <f>+C173+C176+C179+C182+C185+C188+C191+C194+C197+C200+C203+C170+C206+C209</f>
        <v>27775568.302990001</v>
      </c>
      <c r="D169" s="9">
        <f>+D173+D176+D179+D182+D185+D188+D191+D194+D197+D200+D203+D170+D206+D209</f>
        <v>12941673.135688676</v>
      </c>
      <c r="E169" s="9">
        <f>+E173+E176+E179+E182+E185+E188+E191+E194+E197+E200+E203+E170+E206+E209</f>
        <v>11848940.196335603</v>
      </c>
    </row>
    <row r="170" spans="1:5" ht="15" x14ac:dyDescent="0.25">
      <c r="A170" s="22"/>
      <c r="B170" s="23" t="s">
        <v>11</v>
      </c>
      <c r="C170" s="10">
        <f>((((((((+C171+C172))))))))</f>
        <v>22629715.327650003</v>
      </c>
      <c r="D170" s="10">
        <f>((((((((+D171+D172))))))))</f>
        <v>10700134.277428603</v>
      </c>
      <c r="E170" s="10">
        <f>((((((((+E171+E172))))))))</f>
        <v>10347699.982998602</v>
      </c>
    </row>
    <row r="171" spans="1:5" ht="15" x14ac:dyDescent="0.25">
      <c r="A171" s="24"/>
      <c r="B171" s="25" t="s">
        <v>6</v>
      </c>
      <c r="C171" s="11">
        <v>233465.07819999999</v>
      </c>
      <c r="D171" s="11">
        <v>211383.95843999996</v>
      </c>
      <c r="E171" s="11">
        <v>109383.95844</v>
      </c>
    </row>
    <row r="172" spans="1:5" ht="15" x14ac:dyDescent="0.25">
      <c r="A172" s="24"/>
      <c r="B172" s="25" t="s">
        <v>7</v>
      </c>
      <c r="C172" s="11">
        <v>22396250.249450002</v>
      </c>
      <c r="D172" s="11">
        <v>10488750.318988603</v>
      </c>
      <c r="E172" s="11">
        <v>10238316.024558602</v>
      </c>
    </row>
    <row r="173" spans="1:5" ht="15" x14ac:dyDescent="0.25">
      <c r="A173" s="22"/>
      <c r="B173" s="23" t="s">
        <v>56</v>
      </c>
      <c r="C173" s="10">
        <f>((((((((+C174+C175))))))))</f>
        <v>733872.03460999974</v>
      </c>
      <c r="D173" s="10">
        <f>((((((((+D174+D175))))))))</f>
        <v>131966.68593000001</v>
      </c>
      <c r="E173" s="10">
        <f>((((((((+E174+E175))))))))</f>
        <v>131966.68593000001</v>
      </c>
    </row>
    <row r="174" spans="1:5" ht="15" x14ac:dyDescent="0.25">
      <c r="A174" s="24"/>
      <c r="B174" s="25" t="s">
        <v>6</v>
      </c>
      <c r="C174" s="11">
        <v>416144.94660999975</v>
      </c>
      <c r="D174" s="11">
        <v>27540.838360000002</v>
      </c>
      <c r="E174" s="11">
        <v>27540.838360000002</v>
      </c>
    </row>
    <row r="175" spans="1:5" ht="15" x14ac:dyDescent="0.25">
      <c r="A175" s="24"/>
      <c r="B175" s="25" t="s">
        <v>7</v>
      </c>
      <c r="C175" s="11">
        <v>317727.08799999999</v>
      </c>
      <c r="D175" s="11">
        <v>104425.84757</v>
      </c>
      <c r="E175" s="11">
        <v>104425.84757</v>
      </c>
    </row>
    <row r="176" spans="1:5" ht="15" x14ac:dyDescent="0.25">
      <c r="A176" s="22"/>
      <c r="B176" s="23" t="s">
        <v>57</v>
      </c>
      <c r="C176" s="10">
        <f>((((((((+C177+C178))))))))</f>
        <v>8125.3139099999999</v>
      </c>
      <c r="D176" s="10">
        <f>((((((((+D177+D178))))))))</f>
        <v>3172.9388100000001</v>
      </c>
      <c r="E176" s="10">
        <f>((((((((+E177+E178))))))))</f>
        <v>3167.5736299999999</v>
      </c>
    </row>
    <row r="177" spans="1:5" ht="15" x14ac:dyDescent="0.25">
      <c r="A177" s="24"/>
      <c r="B177" s="25" t="s">
        <v>6</v>
      </c>
      <c r="C177" s="11">
        <v>8125.3139099999999</v>
      </c>
      <c r="D177" s="11">
        <v>3172.9388100000001</v>
      </c>
      <c r="E177" s="11">
        <v>3167.5736299999999</v>
      </c>
    </row>
    <row r="178" spans="1:5" ht="15" x14ac:dyDescent="0.25">
      <c r="A178" s="24"/>
      <c r="B178" s="25" t="s">
        <v>7</v>
      </c>
      <c r="C178" s="11">
        <v>0</v>
      </c>
      <c r="D178" s="11">
        <v>0</v>
      </c>
      <c r="E178" s="11">
        <v>0</v>
      </c>
    </row>
    <row r="179" spans="1:5" ht="15" x14ac:dyDescent="0.25">
      <c r="A179" s="22"/>
      <c r="B179" s="23" t="s">
        <v>58</v>
      </c>
      <c r="C179" s="10">
        <f>((((((((+C180+C181))))))))</f>
        <v>275609.23300000001</v>
      </c>
      <c r="D179" s="10">
        <f>((((((((+D180+D181))))))))</f>
        <v>110462.78406825395</v>
      </c>
      <c r="E179" s="10">
        <f>((((((((+E180+E181))))))))</f>
        <v>89994.283570000014</v>
      </c>
    </row>
    <row r="180" spans="1:5" ht="15" x14ac:dyDescent="0.25">
      <c r="A180" s="24"/>
      <c r="B180" s="25" t="s">
        <v>6</v>
      </c>
      <c r="C180" s="11">
        <v>275609.23300000001</v>
      </c>
      <c r="D180" s="11">
        <v>110462.78406825395</v>
      </c>
      <c r="E180" s="11">
        <v>89994.283570000014</v>
      </c>
    </row>
    <row r="181" spans="1:5" ht="15" x14ac:dyDescent="0.25">
      <c r="A181" s="24"/>
      <c r="B181" s="25" t="s">
        <v>7</v>
      </c>
      <c r="C181" s="11">
        <v>0</v>
      </c>
      <c r="D181" s="11">
        <v>0</v>
      </c>
      <c r="E181" s="11">
        <v>0</v>
      </c>
    </row>
    <row r="182" spans="1:5" ht="15" x14ac:dyDescent="0.25">
      <c r="A182" s="22"/>
      <c r="B182" s="23" t="s">
        <v>59</v>
      </c>
      <c r="C182" s="10">
        <f>((((((((+C183+C184))))))))</f>
        <v>67448.500769999999</v>
      </c>
      <c r="D182" s="10">
        <f>((((((((+D183+D184))))))))</f>
        <v>24.98142</v>
      </c>
      <c r="E182" s="10">
        <f>((((((((+E183+E184))))))))</f>
        <v>24.98142</v>
      </c>
    </row>
    <row r="183" spans="1:5" ht="15" x14ac:dyDescent="0.25">
      <c r="A183" s="24"/>
      <c r="B183" s="25" t="s">
        <v>6</v>
      </c>
      <c r="C183" s="11">
        <v>67448.500769999999</v>
      </c>
      <c r="D183" s="11">
        <v>24.98142</v>
      </c>
      <c r="E183" s="11">
        <v>24.98142</v>
      </c>
    </row>
    <row r="184" spans="1:5" ht="15" x14ac:dyDescent="0.25">
      <c r="A184" s="24"/>
      <c r="B184" s="25" t="s">
        <v>7</v>
      </c>
      <c r="C184" s="11">
        <v>0</v>
      </c>
      <c r="D184" s="11">
        <v>0</v>
      </c>
      <c r="E184" s="11">
        <v>0</v>
      </c>
    </row>
    <row r="185" spans="1:5" ht="15" x14ac:dyDescent="0.25">
      <c r="A185" s="22"/>
      <c r="B185" s="23" t="s">
        <v>60</v>
      </c>
      <c r="C185" s="10">
        <f>((((((((+C186+C187))))))))</f>
        <v>588220.44796000002</v>
      </c>
      <c r="D185" s="10">
        <f>((((((((+D186+D187))))))))</f>
        <v>352878.49909181823</v>
      </c>
      <c r="E185" s="10">
        <f>((((((((+E186+E187))))))))</f>
        <v>243886.83646999998</v>
      </c>
    </row>
    <row r="186" spans="1:5" ht="15" x14ac:dyDescent="0.25">
      <c r="A186" s="24"/>
      <c r="B186" s="25" t="s">
        <v>6</v>
      </c>
      <c r="C186" s="11">
        <v>588220.44796000002</v>
      </c>
      <c r="D186" s="11">
        <v>352878.49909181823</v>
      </c>
      <c r="E186" s="11">
        <v>243886.83646999998</v>
      </c>
    </row>
    <row r="187" spans="1:5" ht="15" x14ac:dyDescent="0.25">
      <c r="A187" s="24"/>
      <c r="B187" s="25" t="s">
        <v>7</v>
      </c>
      <c r="C187" s="11">
        <v>0</v>
      </c>
      <c r="D187" s="11">
        <v>0</v>
      </c>
      <c r="E187" s="11">
        <v>0</v>
      </c>
    </row>
    <row r="188" spans="1:5" ht="15" x14ac:dyDescent="0.25">
      <c r="A188" s="22"/>
      <c r="B188" s="23" t="s">
        <v>61</v>
      </c>
      <c r="C188" s="10">
        <f>((((((((+C189+C190))))))))</f>
        <v>327415.18809000001</v>
      </c>
      <c r="D188" s="10">
        <f>((((((((+D189+D190))))))))</f>
        <v>78057.626000000004</v>
      </c>
      <c r="E188" s="10">
        <f>((((((((+E189+E190))))))))</f>
        <v>78057.626000000004</v>
      </c>
    </row>
    <row r="189" spans="1:5" ht="15" x14ac:dyDescent="0.25">
      <c r="A189" s="24"/>
      <c r="B189" s="25" t="s">
        <v>6</v>
      </c>
      <c r="C189" s="11">
        <v>327415.18809000001</v>
      </c>
      <c r="D189" s="11">
        <v>78057.626000000004</v>
      </c>
      <c r="E189" s="11">
        <v>78057.626000000004</v>
      </c>
    </row>
    <row r="190" spans="1:5" ht="15" x14ac:dyDescent="0.25">
      <c r="A190" s="24"/>
      <c r="B190" s="25" t="s">
        <v>7</v>
      </c>
      <c r="C190" s="11">
        <v>0</v>
      </c>
      <c r="D190" s="11">
        <v>0</v>
      </c>
      <c r="E190" s="11">
        <v>0</v>
      </c>
    </row>
    <row r="191" spans="1:5" ht="15" x14ac:dyDescent="0.25">
      <c r="A191" s="22"/>
      <c r="B191" s="23" t="s">
        <v>62</v>
      </c>
      <c r="C191" s="10">
        <f>((((((((+C192+C193))))))))</f>
        <v>26625.840500000002</v>
      </c>
      <c r="D191" s="10">
        <f>((((((((+D192+D193))))))))</f>
        <v>2909.6959299999999</v>
      </c>
      <c r="E191" s="10">
        <f>((((((((+E192+E193))))))))</f>
        <v>2909.6959299999999</v>
      </c>
    </row>
    <row r="192" spans="1:5" ht="15" x14ac:dyDescent="0.25">
      <c r="A192" s="24"/>
      <c r="B192" s="25" t="s">
        <v>6</v>
      </c>
      <c r="C192" s="11">
        <v>26625.840500000002</v>
      </c>
      <c r="D192" s="11">
        <v>2909.6959299999999</v>
      </c>
      <c r="E192" s="11">
        <v>2909.6959299999999</v>
      </c>
    </row>
    <row r="193" spans="1:5" ht="15" x14ac:dyDescent="0.25">
      <c r="A193" s="24"/>
      <c r="B193" s="25" t="s">
        <v>7</v>
      </c>
      <c r="C193" s="11">
        <v>0</v>
      </c>
      <c r="D193" s="11">
        <v>0</v>
      </c>
      <c r="E193" s="11">
        <v>0</v>
      </c>
    </row>
    <row r="194" spans="1:5" ht="15" x14ac:dyDescent="0.25">
      <c r="A194" s="22"/>
      <c r="B194" s="23" t="s">
        <v>63</v>
      </c>
      <c r="C194" s="10">
        <f>((((((((+C195+C196))))))))</f>
        <v>3078402.0069499994</v>
      </c>
      <c r="D194" s="10">
        <f>((((((((+D195+D196))))))))</f>
        <v>1542786.0034749999</v>
      </c>
      <c r="E194" s="10">
        <f>((((((((+E195+E196))))))))</f>
        <v>932409.30091000011</v>
      </c>
    </row>
    <row r="195" spans="1:5" ht="15" x14ac:dyDescent="0.25">
      <c r="A195" s="24"/>
      <c r="B195" s="25" t="s">
        <v>6</v>
      </c>
      <c r="C195" s="11">
        <v>2767585.8901499994</v>
      </c>
      <c r="D195" s="11">
        <v>1387377.9450749999</v>
      </c>
      <c r="E195" s="11">
        <v>819762.75332000013</v>
      </c>
    </row>
    <row r="196" spans="1:5" ht="15" x14ac:dyDescent="0.25">
      <c r="A196" s="24"/>
      <c r="B196" s="25" t="s">
        <v>7</v>
      </c>
      <c r="C196" s="11">
        <v>310816.11679999996</v>
      </c>
      <c r="D196" s="11">
        <v>155408.05840000001</v>
      </c>
      <c r="E196" s="11">
        <v>112646.54759000002</v>
      </c>
    </row>
    <row r="197" spans="1:5" ht="15" x14ac:dyDescent="0.25">
      <c r="A197" s="22"/>
      <c r="B197" s="23" t="s">
        <v>64</v>
      </c>
      <c r="C197" s="10">
        <f>((((((((+C198+C199))))))))</f>
        <v>2028.5233600000001</v>
      </c>
      <c r="D197" s="10">
        <f>((((((((+D198+D199))))))))</f>
        <v>1521.3927449999999</v>
      </c>
      <c r="E197" s="10">
        <f>((((((((+E198+E199))))))))</f>
        <v>1216.0871099999999</v>
      </c>
    </row>
    <row r="198" spans="1:5" ht="15" x14ac:dyDescent="0.25">
      <c r="A198" s="24"/>
      <c r="B198" s="25" t="s">
        <v>6</v>
      </c>
      <c r="C198" s="11">
        <v>2028.5233600000001</v>
      </c>
      <c r="D198" s="11">
        <v>1521.3927449999999</v>
      </c>
      <c r="E198" s="11">
        <v>1216.0871099999999</v>
      </c>
    </row>
    <row r="199" spans="1:5" ht="15" x14ac:dyDescent="0.25">
      <c r="A199" s="24"/>
      <c r="B199" s="25" t="s">
        <v>7</v>
      </c>
      <c r="C199" s="11">
        <v>0</v>
      </c>
      <c r="D199" s="11">
        <v>0</v>
      </c>
      <c r="E199" s="11">
        <v>0</v>
      </c>
    </row>
    <row r="200" spans="1:5" ht="15" x14ac:dyDescent="0.25">
      <c r="A200" s="22"/>
      <c r="B200" s="23" t="s">
        <v>65</v>
      </c>
      <c r="C200" s="10">
        <f>((((((((+C201+C202))))))))</f>
        <v>499.20850000000002</v>
      </c>
      <c r="D200" s="10">
        <f>((((((((+D201+D202))))))))</f>
        <v>252.93932000000001</v>
      </c>
      <c r="E200" s="10">
        <f>((((((((+E201+E202))))))))</f>
        <v>247.52429000000001</v>
      </c>
    </row>
    <row r="201" spans="1:5" ht="15" x14ac:dyDescent="0.25">
      <c r="A201" s="24"/>
      <c r="B201" s="25" t="s">
        <v>6</v>
      </c>
      <c r="C201" s="11">
        <v>499.20850000000002</v>
      </c>
      <c r="D201" s="11">
        <v>252.93932000000001</v>
      </c>
      <c r="E201" s="11">
        <v>247.52429000000001</v>
      </c>
    </row>
    <row r="202" spans="1:5" ht="15" x14ac:dyDescent="0.25">
      <c r="A202" s="24"/>
      <c r="B202" s="25" t="s">
        <v>7</v>
      </c>
      <c r="C202" s="11">
        <v>0</v>
      </c>
      <c r="D202" s="11">
        <v>0</v>
      </c>
      <c r="E202" s="11">
        <v>0</v>
      </c>
    </row>
    <row r="203" spans="1:5" ht="15" x14ac:dyDescent="0.25">
      <c r="A203" s="22"/>
      <c r="B203" s="23" t="s">
        <v>66</v>
      </c>
      <c r="C203" s="10">
        <f>((((((((+C204+C205))))))))</f>
        <v>23493.036190000003</v>
      </c>
      <c r="D203" s="10">
        <f>((((((((+D204+D205))))))))</f>
        <v>14054.491599999999</v>
      </c>
      <c r="E203" s="10">
        <f>((((((((+E204+E205))))))))</f>
        <v>13908.798206999998</v>
      </c>
    </row>
    <row r="204" spans="1:5" ht="15" x14ac:dyDescent="0.25">
      <c r="A204" s="24"/>
      <c r="B204" s="25" t="s">
        <v>6</v>
      </c>
      <c r="C204" s="11">
        <v>23493.036190000003</v>
      </c>
      <c r="D204" s="11">
        <v>14054.491599999999</v>
      </c>
      <c r="E204" s="11">
        <v>13908.798206999998</v>
      </c>
    </row>
    <row r="205" spans="1:5" ht="15" x14ac:dyDescent="0.25">
      <c r="A205" s="24"/>
      <c r="B205" s="25" t="s">
        <v>7</v>
      </c>
      <c r="C205" s="11">
        <v>0</v>
      </c>
      <c r="D205" s="11">
        <v>0</v>
      </c>
      <c r="E205" s="11">
        <v>0</v>
      </c>
    </row>
    <row r="206" spans="1:5" ht="15" x14ac:dyDescent="0.25">
      <c r="A206" s="22"/>
      <c r="B206" s="23" t="s">
        <v>67</v>
      </c>
      <c r="C206" s="10">
        <f>((((((((+C207+C208))))))))</f>
        <v>3471.0160000000001</v>
      </c>
      <c r="D206" s="10">
        <f>((((((((+D207+D208))))))))</f>
        <v>3450.8198700000003</v>
      </c>
      <c r="E206" s="10">
        <f>((((((((+E207+E208))))))))</f>
        <v>3450.8198700000003</v>
      </c>
    </row>
    <row r="207" spans="1:5" ht="15.75" customHeight="1" x14ac:dyDescent="0.25">
      <c r="A207" s="24"/>
      <c r="B207" s="25" t="s">
        <v>6</v>
      </c>
      <c r="C207" s="11">
        <v>3471.0160000000001</v>
      </c>
      <c r="D207" s="11">
        <v>3450.8198700000003</v>
      </c>
      <c r="E207" s="11">
        <v>3450.8198700000003</v>
      </c>
    </row>
    <row r="208" spans="1:5" ht="15" x14ac:dyDescent="0.25">
      <c r="A208" s="24"/>
      <c r="B208" s="25" t="s">
        <v>7</v>
      </c>
      <c r="C208" s="11">
        <v>0</v>
      </c>
      <c r="D208" s="11">
        <v>0</v>
      </c>
      <c r="E208" s="11">
        <v>0</v>
      </c>
    </row>
    <row r="209" spans="1:5" ht="15" x14ac:dyDescent="0.25">
      <c r="A209" s="24"/>
      <c r="B209" s="23" t="s">
        <v>244</v>
      </c>
      <c r="C209" s="10">
        <f t="shared" ref="C209:E209" si="7">((((((((+C210+C211))))))))</f>
        <v>10642.6255</v>
      </c>
      <c r="D209" s="10">
        <f t="shared" si="7"/>
        <v>0</v>
      </c>
      <c r="E209" s="10">
        <f t="shared" si="7"/>
        <v>0</v>
      </c>
    </row>
    <row r="210" spans="1:5" ht="15" x14ac:dyDescent="0.25">
      <c r="A210" s="24"/>
      <c r="B210" s="25" t="s">
        <v>6</v>
      </c>
      <c r="C210" s="11">
        <v>10642.6255</v>
      </c>
      <c r="D210" s="11">
        <v>0</v>
      </c>
      <c r="E210" s="11">
        <v>0</v>
      </c>
    </row>
    <row r="211" spans="1:5" ht="15" x14ac:dyDescent="0.25">
      <c r="A211" s="24"/>
      <c r="B211" s="25" t="s">
        <v>7</v>
      </c>
      <c r="C211" s="11">
        <v>0</v>
      </c>
      <c r="D211" s="11">
        <v>0</v>
      </c>
      <c r="E211" s="11">
        <v>0</v>
      </c>
    </row>
    <row r="212" spans="1:5" ht="15" x14ac:dyDescent="0.25">
      <c r="A212" s="20" t="s">
        <v>68</v>
      </c>
      <c r="B212" s="21"/>
      <c r="C212" s="9">
        <f>(+C213+C216+C219+C222+C225+C228+C231+C234)</f>
        <v>584666.97351000004</v>
      </c>
      <c r="D212" s="9">
        <f>(+D213+D216+D219+D222+D225+D228+D231+D234)</f>
        <v>291284.00083500001</v>
      </c>
      <c r="E212" s="9">
        <f>(+E213+E216+E219+E222+E225+E228+E231+E234)</f>
        <v>232847.90599999999</v>
      </c>
    </row>
    <row r="213" spans="1:5" ht="15" x14ac:dyDescent="0.25">
      <c r="A213" s="22"/>
      <c r="B213" s="23" t="s">
        <v>11</v>
      </c>
      <c r="C213" s="10">
        <f>((((((((+C214+C215))))))))</f>
        <v>231827.39699999988</v>
      </c>
      <c r="D213" s="10">
        <f>((((((((+D214+D215))))))))</f>
        <v>103045.43274</v>
      </c>
      <c r="E213" s="10">
        <f>((((((((+E214+E215))))))))</f>
        <v>86851.212970000008</v>
      </c>
    </row>
    <row r="214" spans="1:5" ht="15" x14ac:dyDescent="0.25">
      <c r="A214" s="24"/>
      <c r="B214" s="25" t="s">
        <v>6</v>
      </c>
      <c r="C214" s="11">
        <v>231827.39699999988</v>
      </c>
      <c r="D214" s="11">
        <v>103045.43274</v>
      </c>
      <c r="E214" s="11">
        <v>86851.212970000008</v>
      </c>
    </row>
    <row r="215" spans="1:5" ht="15" x14ac:dyDescent="0.25">
      <c r="A215" s="24"/>
      <c r="B215" s="25" t="s">
        <v>7</v>
      </c>
      <c r="C215" s="11">
        <v>0</v>
      </c>
      <c r="D215" s="11">
        <v>0</v>
      </c>
      <c r="E215" s="11">
        <v>0</v>
      </c>
    </row>
    <row r="216" spans="1:5" ht="15" x14ac:dyDescent="0.25">
      <c r="A216" s="22"/>
      <c r="B216" s="23" t="s">
        <v>69</v>
      </c>
      <c r="C216" s="10">
        <f>((((((((+C217+C218))))))))</f>
        <v>15426.403</v>
      </c>
      <c r="D216" s="10">
        <f>((((((((+D217+D218))))))))</f>
        <v>5299.5379999999996</v>
      </c>
      <c r="E216" s="10">
        <f>((((((((+E217+E218))))))))</f>
        <v>5278.0029999999997</v>
      </c>
    </row>
    <row r="217" spans="1:5" ht="15" x14ac:dyDescent="0.25">
      <c r="A217" s="24"/>
      <c r="B217" s="25" t="s">
        <v>6</v>
      </c>
      <c r="C217" s="11">
        <v>10769.786</v>
      </c>
      <c r="D217" s="11">
        <v>5299.5379999999996</v>
      </c>
      <c r="E217" s="11">
        <v>5278.0029999999997</v>
      </c>
    </row>
    <row r="218" spans="1:5" ht="15" x14ac:dyDescent="0.25">
      <c r="A218" s="24"/>
      <c r="B218" s="25" t="s">
        <v>7</v>
      </c>
      <c r="C218" s="11">
        <v>4656.6170000000002</v>
      </c>
      <c r="D218" s="11">
        <v>0</v>
      </c>
      <c r="E218" s="11">
        <v>0</v>
      </c>
    </row>
    <row r="219" spans="1:5" ht="15" x14ac:dyDescent="0.25">
      <c r="A219" s="22"/>
      <c r="B219" s="23" t="s">
        <v>70</v>
      </c>
      <c r="C219" s="10">
        <f>((((((((+C220+C221))))))))</f>
        <v>4358.0589300000001</v>
      </c>
      <c r="D219" s="10">
        <f>((((((((+D220+D221))))))))</f>
        <v>2634.1276300000004</v>
      </c>
      <c r="E219" s="10">
        <f>((((((((+E220+E221))))))))</f>
        <v>2357.6717999999996</v>
      </c>
    </row>
    <row r="220" spans="1:5" ht="15" x14ac:dyDescent="0.25">
      <c r="A220" s="24"/>
      <c r="B220" s="25" t="s">
        <v>6</v>
      </c>
      <c r="C220" s="11">
        <v>4358.0589300000001</v>
      </c>
      <c r="D220" s="11">
        <v>2634.1276300000004</v>
      </c>
      <c r="E220" s="11">
        <v>2357.6717999999996</v>
      </c>
    </row>
    <row r="221" spans="1:5" ht="15" x14ac:dyDescent="0.25">
      <c r="A221" s="24"/>
      <c r="B221" s="25" t="s">
        <v>7</v>
      </c>
      <c r="C221" s="11">
        <v>0</v>
      </c>
      <c r="D221" s="11">
        <v>0</v>
      </c>
      <c r="E221" s="11">
        <v>0</v>
      </c>
    </row>
    <row r="222" spans="1:5" ht="15" x14ac:dyDescent="0.25">
      <c r="A222" s="22"/>
      <c r="B222" s="23" t="s">
        <v>71</v>
      </c>
      <c r="C222" s="10">
        <f>((((((((+C223+C224))))))))</f>
        <v>121967.66266000002</v>
      </c>
      <c r="D222" s="10">
        <f>((((((((+D223+D224))))))))</f>
        <v>61258.653605000014</v>
      </c>
      <c r="E222" s="10">
        <f>((((((((+E223+E224))))))))</f>
        <v>27823.14847</v>
      </c>
    </row>
    <row r="223" spans="1:5" ht="15" x14ac:dyDescent="0.25">
      <c r="A223" s="24"/>
      <c r="B223" s="25" t="s">
        <v>6</v>
      </c>
      <c r="C223" s="11">
        <v>121967.66266000002</v>
      </c>
      <c r="D223" s="11">
        <v>61258.653605000014</v>
      </c>
      <c r="E223" s="11">
        <v>27823.14847</v>
      </c>
    </row>
    <row r="224" spans="1:5" ht="15" x14ac:dyDescent="0.25">
      <c r="A224" s="24"/>
      <c r="B224" s="25" t="s">
        <v>7</v>
      </c>
      <c r="C224" s="11">
        <v>0</v>
      </c>
      <c r="D224" s="11">
        <v>0</v>
      </c>
      <c r="E224" s="11">
        <v>0</v>
      </c>
    </row>
    <row r="225" spans="1:5" ht="15" x14ac:dyDescent="0.25">
      <c r="A225" s="22"/>
      <c r="B225" s="23" t="s">
        <v>72</v>
      </c>
      <c r="C225" s="10">
        <f>((((((((+C226+C227))))))))</f>
        <v>116445.07694999999</v>
      </c>
      <c r="D225" s="10">
        <f>((((((((+D226+D227))))))))</f>
        <v>49322.558039999989</v>
      </c>
      <c r="E225" s="10">
        <f>((((((((+E226+E227))))))))</f>
        <v>49322.558039999989</v>
      </c>
    </row>
    <row r="226" spans="1:5" ht="15.75" customHeight="1" x14ac:dyDescent="0.25">
      <c r="A226" s="24"/>
      <c r="B226" s="25" t="s">
        <v>6</v>
      </c>
      <c r="C226" s="11">
        <v>116445.07694999999</v>
      </c>
      <c r="D226" s="11">
        <v>49322.558039999989</v>
      </c>
      <c r="E226" s="11">
        <v>49322.558039999989</v>
      </c>
    </row>
    <row r="227" spans="1:5" ht="15" x14ac:dyDescent="0.25">
      <c r="A227" s="24"/>
      <c r="B227" s="25" t="s">
        <v>7</v>
      </c>
      <c r="C227" s="11">
        <v>0</v>
      </c>
      <c r="D227" s="11">
        <v>0</v>
      </c>
      <c r="E227" s="11">
        <v>0</v>
      </c>
    </row>
    <row r="228" spans="1:5" ht="15" x14ac:dyDescent="0.25">
      <c r="A228" s="22"/>
      <c r="B228" s="23" t="s">
        <v>73</v>
      </c>
      <c r="C228" s="10">
        <f>((((((((+C229+C230))))))))</f>
        <v>87859.862320000015</v>
      </c>
      <c r="D228" s="10">
        <f>((((((((+D229+D230))))))))</f>
        <v>66254.654269999999</v>
      </c>
      <c r="E228" s="10">
        <f>((((((((+E229+E230))))))))</f>
        <v>58561.225669999993</v>
      </c>
    </row>
    <row r="229" spans="1:5" ht="15.75" customHeight="1" x14ac:dyDescent="0.25">
      <c r="A229" s="24"/>
      <c r="B229" s="25" t="s">
        <v>6</v>
      </c>
      <c r="C229" s="11">
        <v>87859.862320000015</v>
      </c>
      <c r="D229" s="11">
        <v>66254.654269999999</v>
      </c>
      <c r="E229" s="11">
        <v>58561.225669999993</v>
      </c>
    </row>
    <row r="230" spans="1:5" ht="15" x14ac:dyDescent="0.25">
      <c r="A230" s="24"/>
      <c r="B230" s="25" t="s">
        <v>7</v>
      </c>
      <c r="C230" s="11">
        <v>0</v>
      </c>
      <c r="D230" s="11">
        <v>0</v>
      </c>
      <c r="E230" s="11">
        <v>0</v>
      </c>
    </row>
    <row r="231" spans="1:5" ht="15" x14ac:dyDescent="0.25">
      <c r="A231" s="24"/>
      <c r="B231" s="28" t="s">
        <v>225</v>
      </c>
      <c r="C231" s="10">
        <f>((((((((+C232+C233))))))))</f>
        <v>5200</v>
      </c>
      <c r="D231" s="10">
        <f>((((((((+D232+D233))))))))</f>
        <v>3469.0365499999998</v>
      </c>
      <c r="E231" s="10">
        <f>((((((((+E232+E233))))))))</f>
        <v>2654.0860499999999</v>
      </c>
    </row>
    <row r="232" spans="1:5" ht="15" x14ac:dyDescent="0.25">
      <c r="A232" s="24"/>
      <c r="B232" s="25" t="s">
        <v>6</v>
      </c>
      <c r="C232" s="11">
        <v>5200</v>
      </c>
      <c r="D232" s="11">
        <v>3469.0365499999998</v>
      </c>
      <c r="E232" s="11">
        <v>2654.0860499999999</v>
      </c>
    </row>
    <row r="233" spans="1:5" ht="15" x14ac:dyDescent="0.25">
      <c r="A233" s="24"/>
      <c r="B233" s="25" t="s">
        <v>7</v>
      </c>
      <c r="C233" s="11">
        <v>0</v>
      </c>
      <c r="D233" s="11">
        <v>0</v>
      </c>
      <c r="E233" s="11">
        <v>0</v>
      </c>
    </row>
    <row r="234" spans="1:5" ht="15" x14ac:dyDescent="0.25">
      <c r="A234" s="24"/>
      <c r="B234" s="28" t="s">
        <v>245</v>
      </c>
      <c r="C234" s="10">
        <f>((((((((+C235+C236))))))))</f>
        <v>1582.5126499999999</v>
      </c>
      <c r="D234" s="10">
        <f>((((((((+D235+D236))))))))</f>
        <v>0</v>
      </c>
      <c r="E234" s="10">
        <f>((((((((+E235+E236))))))))</f>
        <v>0</v>
      </c>
    </row>
    <row r="235" spans="1:5" ht="15" x14ac:dyDescent="0.25">
      <c r="A235" s="24"/>
      <c r="B235" s="25" t="s">
        <v>6</v>
      </c>
      <c r="C235" s="11">
        <v>1582.5126499999999</v>
      </c>
      <c r="D235" s="11">
        <v>0</v>
      </c>
      <c r="E235" s="11">
        <v>0</v>
      </c>
    </row>
    <row r="236" spans="1:5" ht="15" x14ac:dyDescent="0.25">
      <c r="A236" s="24"/>
      <c r="B236" s="25" t="s">
        <v>7</v>
      </c>
      <c r="C236" s="11">
        <v>0</v>
      </c>
      <c r="D236" s="11">
        <v>0</v>
      </c>
      <c r="E236" s="11">
        <v>0</v>
      </c>
    </row>
    <row r="237" spans="1:5" ht="15" x14ac:dyDescent="0.25">
      <c r="A237" s="20" t="s">
        <v>74</v>
      </c>
      <c r="B237" s="21"/>
      <c r="C237" s="10">
        <f>(+C238+C241+C244+C247+C250+C253+C256+C259+C262+C265+C271+C274+C277+C280+C283+C286+C289+C292+C295+C298+C301+C304+C307+C268+C310)</f>
        <v>4486274.5634700013</v>
      </c>
      <c r="D237" s="9">
        <f>(+D238+D241+D244+D247+D250+D253+D256+D259+D262+D265+D271+D274+D277+D280+D283+D286+D289+D292+D295+D298+D301+D304+D307+D268+D310)</f>
        <v>1581540.1406900005</v>
      </c>
      <c r="E237" s="9">
        <f>(+E238+E241+E244+E247+E250+E253+E256+E259+E262+E265+E271+E274+E277+E280+E283+E286+E289+E292+E295+E298+E301+E304+E307+E268+E310)</f>
        <v>1291404.7486881004</v>
      </c>
    </row>
    <row r="238" spans="1:5" ht="15" x14ac:dyDescent="0.25">
      <c r="A238" s="22"/>
      <c r="B238" s="23" t="s">
        <v>11</v>
      </c>
      <c r="C238" s="10">
        <f>((((((((+C239+C240))))))))</f>
        <v>1886276.5264600001</v>
      </c>
      <c r="D238" s="10">
        <f>((((((((+D239+D240))))))))</f>
        <v>230806.94994999998</v>
      </c>
      <c r="E238" s="10">
        <f>((((((((+E239+E240))))))))</f>
        <v>230806.94994999998</v>
      </c>
    </row>
    <row r="239" spans="1:5" ht="15" x14ac:dyDescent="0.25">
      <c r="A239" s="24"/>
      <c r="B239" s="25" t="s">
        <v>6</v>
      </c>
      <c r="C239" s="11">
        <v>1886276.5264600001</v>
      </c>
      <c r="D239" s="11">
        <v>230806.94994999998</v>
      </c>
      <c r="E239" s="11">
        <v>230806.94994999998</v>
      </c>
    </row>
    <row r="240" spans="1:5" ht="15" x14ac:dyDescent="0.25">
      <c r="A240" s="24"/>
      <c r="B240" s="25" t="s">
        <v>7</v>
      </c>
      <c r="C240" s="11">
        <v>0</v>
      </c>
      <c r="D240" s="11">
        <v>0</v>
      </c>
      <c r="E240" s="11">
        <v>0</v>
      </c>
    </row>
    <row r="241" spans="1:5" ht="15" x14ac:dyDescent="0.25">
      <c r="A241" s="22"/>
      <c r="B241" s="23" t="s">
        <v>75</v>
      </c>
      <c r="C241" s="10">
        <f>((((((((+C242+C243))))))))</f>
        <v>24296.194230000001</v>
      </c>
      <c r="D241" s="10">
        <f>((((((((+D242+D243))))))))</f>
        <v>11453.823</v>
      </c>
      <c r="E241" s="10">
        <f>((((((((+E242+E243))))))))</f>
        <v>11453.823</v>
      </c>
    </row>
    <row r="242" spans="1:5" ht="15" x14ac:dyDescent="0.25">
      <c r="A242" s="24"/>
      <c r="B242" s="25" t="s">
        <v>6</v>
      </c>
      <c r="C242" s="11">
        <v>24296.194230000001</v>
      </c>
      <c r="D242" s="11">
        <v>11453.823</v>
      </c>
      <c r="E242" s="11">
        <v>11453.823</v>
      </c>
    </row>
    <row r="243" spans="1:5" ht="15" x14ac:dyDescent="0.25">
      <c r="A243" s="24"/>
      <c r="B243" s="25" t="s">
        <v>7</v>
      </c>
      <c r="C243" s="11">
        <v>0</v>
      </c>
      <c r="D243" s="11">
        <v>0</v>
      </c>
      <c r="E243" s="11">
        <v>0</v>
      </c>
    </row>
    <row r="244" spans="1:5" ht="15" x14ac:dyDescent="0.25">
      <c r="A244" s="22"/>
      <c r="B244" s="23" t="s">
        <v>76</v>
      </c>
      <c r="C244" s="10">
        <f>((((((((+C245+C246))))))))</f>
        <v>4690.5688</v>
      </c>
      <c r="D244" s="10">
        <f>((((((((+D245+D246))))))))</f>
        <v>2345.2844</v>
      </c>
      <c r="E244" s="10">
        <f>((((((((+E245+E246))))))))</f>
        <v>2345.2844</v>
      </c>
    </row>
    <row r="245" spans="1:5" ht="15" x14ac:dyDescent="0.25">
      <c r="A245" s="24"/>
      <c r="B245" s="25" t="s">
        <v>6</v>
      </c>
      <c r="C245" s="11">
        <v>4690.5688</v>
      </c>
      <c r="D245" s="11">
        <v>2345.2844</v>
      </c>
      <c r="E245" s="11">
        <v>2345.2844</v>
      </c>
    </row>
    <row r="246" spans="1:5" ht="15" x14ac:dyDescent="0.25">
      <c r="A246" s="24"/>
      <c r="B246" s="25" t="s">
        <v>7</v>
      </c>
      <c r="C246" s="11">
        <v>0</v>
      </c>
      <c r="D246" s="11">
        <v>0</v>
      </c>
      <c r="E246" s="11">
        <v>0</v>
      </c>
    </row>
    <row r="247" spans="1:5" ht="15" x14ac:dyDescent="0.25">
      <c r="A247" s="22"/>
      <c r="B247" s="23" t="s">
        <v>77</v>
      </c>
      <c r="C247" s="10">
        <f>((((((((+C248+C249))))))))</f>
        <v>92784.904279999973</v>
      </c>
      <c r="D247" s="10">
        <f>((((((((+D248+D249))))))))</f>
        <v>62988.440999999999</v>
      </c>
      <c r="E247" s="10">
        <f>((((((((+E248+E249))))))))</f>
        <v>62988.440999999999</v>
      </c>
    </row>
    <row r="248" spans="1:5" ht="15" x14ac:dyDescent="0.25">
      <c r="A248" s="24"/>
      <c r="B248" s="25" t="s">
        <v>6</v>
      </c>
      <c r="C248" s="11">
        <v>92784.904279999973</v>
      </c>
      <c r="D248" s="11">
        <v>62988.440999999999</v>
      </c>
      <c r="E248" s="11">
        <v>62988.440999999999</v>
      </c>
    </row>
    <row r="249" spans="1:5" ht="15" x14ac:dyDescent="0.25">
      <c r="A249" s="24"/>
      <c r="B249" s="25" t="s">
        <v>7</v>
      </c>
      <c r="C249" s="11">
        <v>0</v>
      </c>
      <c r="D249" s="11">
        <v>0</v>
      </c>
      <c r="E249" s="11">
        <v>0</v>
      </c>
    </row>
    <row r="250" spans="1:5" ht="15" x14ac:dyDescent="0.25">
      <c r="A250" s="22"/>
      <c r="B250" s="23" t="s">
        <v>78</v>
      </c>
      <c r="C250" s="10">
        <f>((((((((+C251+C252))))))))</f>
        <v>57657.679320000003</v>
      </c>
      <c r="D250" s="10">
        <f>((((((((+D251+D252))))))))</f>
        <v>4149.2012400000003</v>
      </c>
      <c r="E250" s="10">
        <f>((((((((+E251+E252))))))))</f>
        <v>4149.2012400000003</v>
      </c>
    </row>
    <row r="251" spans="1:5" ht="15" x14ac:dyDescent="0.25">
      <c r="A251" s="24"/>
      <c r="B251" s="25" t="s">
        <v>6</v>
      </c>
      <c r="C251" s="11">
        <v>57657.679320000003</v>
      </c>
      <c r="D251" s="11">
        <v>4149.2012400000003</v>
      </c>
      <c r="E251" s="11">
        <v>4149.2012400000003</v>
      </c>
    </row>
    <row r="252" spans="1:5" ht="15" x14ac:dyDescent="0.25">
      <c r="A252" s="24"/>
      <c r="B252" s="25" t="s">
        <v>7</v>
      </c>
      <c r="C252" s="11">
        <v>0</v>
      </c>
      <c r="D252" s="11">
        <v>0</v>
      </c>
      <c r="E252" s="11">
        <v>0</v>
      </c>
    </row>
    <row r="253" spans="1:5" ht="15.75" customHeight="1" x14ac:dyDescent="0.25">
      <c r="A253" s="22"/>
      <c r="B253" s="23" t="s">
        <v>79</v>
      </c>
      <c r="C253" s="10">
        <f>((((((((+C254+C255))))))))</f>
        <v>38.747390000000003</v>
      </c>
      <c r="D253" s="10">
        <f>((((((((+D254+D255))))))))</f>
        <v>38.747390000000003</v>
      </c>
      <c r="E253" s="10">
        <f>((((((((+E254+E255))))))))</f>
        <v>38.747390000000003</v>
      </c>
    </row>
    <row r="254" spans="1:5" ht="15" x14ac:dyDescent="0.25">
      <c r="A254" s="24"/>
      <c r="B254" s="25" t="s">
        <v>6</v>
      </c>
      <c r="C254" s="11">
        <v>38.747390000000003</v>
      </c>
      <c r="D254" s="11">
        <v>38.747390000000003</v>
      </c>
      <c r="E254" s="11">
        <v>38.747390000000003</v>
      </c>
    </row>
    <row r="255" spans="1:5" ht="15" x14ac:dyDescent="0.25">
      <c r="A255" s="24"/>
      <c r="B255" s="25" t="s">
        <v>7</v>
      </c>
      <c r="C255" s="11">
        <v>0</v>
      </c>
      <c r="D255" s="11">
        <v>0</v>
      </c>
      <c r="E255" s="11">
        <v>0</v>
      </c>
    </row>
    <row r="256" spans="1:5" ht="15" x14ac:dyDescent="0.25">
      <c r="A256" s="22"/>
      <c r="B256" s="23" t="s">
        <v>80</v>
      </c>
      <c r="C256" s="10">
        <f>((((((((+C257+C258))))))))</f>
        <v>610.90093999999999</v>
      </c>
      <c r="D256" s="10">
        <f>((((((((+D257+D258))))))))</f>
        <v>610.90093999999999</v>
      </c>
      <c r="E256" s="10">
        <f>((((((((+E257+E258))))))))</f>
        <v>610.90093999999999</v>
      </c>
    </row>
    <row r="257" spans="1:5" ht="15" x14ac:dyDescent="0.25">
      <c r="A257" s="24"/>
      <c r="B257" s="25" t="s">
        <v>6</v>
      </c>
      <c r="C257" s="11">
        <v>610.90093999999999</v>
      </c>
      <c r="D257" s="11">
        <v>610.90093999999999</v>
      </c>
      <c r="E257" s="11">
        <v>610.90093999999999</v>
      </c>
    </row>
    <row r="258" spans="1:5" ht="15" x14ac:dyDescent="0.25">
      <c r="A258" s="24"/>
      <c r="B258" s="25" t="s">
        <v>7</v>
      </c>
      <c r="C258" s="11">
        <v>0</v>
      </c>
      <c r="D258" s="11">
        <v>0</v>
      </c>
      <c r="E258" s="11">
        <v>0</v>
      </c>
    </row>
    <row r="259" spans="1:5" ht="15.75" customHeight="1" x14ac:dyDescent="0.25">
      <c r="A259" s="22"/>
      <c r="B259" s="23" t="s">
        <v>81</v>
      </c>
      <c r="C259" s="10">
        <f>((((((((+C260+C261))))))))</f>
        <v>13462.82692</v>
      </c>
      <c r="D259" s="10">
        <f>((((((((+D260+D261))))))))</f>
        <v>6051.2337600000001</v>
      </c>
      <c r="E259" s="10">
        <f>((((((((+E260+E261))))))))</f>
        <v>6051.2337600000001</v>
      </c>
    </row>
    <row r="260" spans="1:5" ht="15" x14ac:dyDescent="0.25">
      <c r="A260" s="24"/>
      <c r="B260" s="25" t="s">
        <v>6</v>
      </c>
      <c r="C260" s="11">
        <v>13462.82692</v>
      </c>
      <c r="D260" s="11">
        <v>6051.2337600000001</v>
      </c>
      <c r="E260" s="11">
        <v>6051.2337600000001</v>
      </c>
    </row>
    <row r="261" spans="1:5" ht="15" x14ac:dyDescent="0.25">
      <c r="A261" s="24"/>
      <c r="B261" s="25" t="s">
        <v>7</v>
      </c>
      <c r="C261" s="11">
        <v>0</v>
      </c>
      <c r="D261" s="11">
        <v>0</v>
      </c>
      <c r="E261" s="11">
        <v>0</v>
      </c>
    </row>
    <row r="262" spans="1:5" ht="15" x14ac:dyDescent="0.25">
      <c r="A262" s="22"/>
      <c r="B262" s="23" t="s">
        <v>82</v>
      </c>
      <c r="C262" s="10">
        <f>((((((((+C263+C264))))))))</f>
        <v>54178.861920000003</v>
      </c>
      <c r="D262" s="10">
        <f>((((((((+D263+D264))))))))</f>
        <v>22520.98847</v>
      </c>
      <c r="E262" s="10">
        <f>((((((((+E263+E264))))))))</f>
        <v>22520.98847</v>
      </c>
    </row>
    <row r="263" spans="1:5" ht="15" x14ac:dyDescent="0.25">
      <c r="A263" s="24"/>
      <c r="B263" s="25" t="s">
        <v>6</v>
      </c>
      <c r="C263" s="11">
        <v>54178.861920000003</v>
      </c>
      <c r="D263" s="11">
        <v>22520.98847</v>
      </c>
      <c r="E263" s="11">
        <v>22520.98847</v>
      </c>
    </row>
    <row r="264" spans="1:5" ht="15" x14ac:dyDescent="0.25">
      <c r="A264" s="24"/>
      <c r="B264" s="25" t="s">
        <v>7</v>
      </c>
      <c r="C264" s="11">
        <v>0</v>
      </c>
      <c r="D264" s="11">
        <v>0</v>
      </c>
      <c r="E264" s="11">
        <v>0</v>
      </c>
    </row>
    <row r="265" spans="1:5" ht="15" x14ac:dyDescent="0.25">
      <c r="A265" s="22"/>
      <c r="B265" s="23" t="s">
        <v>83</v>
      </c>
      <c r="C265" s="10">
        <f>((((((((+C266+C267))))))))</f>
        <v>61074.039079999995</v>
      </c>
      <c r="D265" s="10">
        <f>((((((((+D266+D267))))))))</f>
        <v>33958.374709999996</v>
      </c>
      <c r="E265" s="10">
        <f>((((((((+E266+E267))))))))</f>
        <v>33958.374709999996</v>
      </c>
    </row>
    <row r="266" spans="1:5" ht="15" x14ac:dyDescent="0.25">
      <c r="A266" s="24"/>
      <c r="B266" s="25" t="s">
        <v>6</v>
      </c>
      <c r="C266" s="11">
        <v>61074.039079999995</v>
      </c>
      <c r="D266" s="11">
        <v>33958.374709999996</v>
      </c>
      <c r="E266" s="11">
        <v>33958.374709999996</v>
      </c>
    </row>
    <row r="267" spans="1:5" ht="15" x14ac:dyDescent="0.25">
      <c r="A267" s="24"/>
      <c r="B267" s="25" t="s">
        <v>7</v>
      </c>
      <c r="C267" s="11">
        <v>0</v>
      </c>
      <c r="D267" s="11">
        <v>0</v>
      </c>
      <c r="E267" s="11">
        <v>0</v>
      </c>
    </row>
    <row r="268" spans="1:5" ht="25.5" x14ac:dyDescent="0.25">
      <c r="A268" s="24"/>
      <c r="B268" s="23" t="s">
        <v>224</v>
      </c>
      <c r="C268" s="10">
        <f>((((((((+C269+C270))))))))</f>
        <v>4166.558</v>
      </c>
      <c r="D268" s="10">
        <f t="shared" ref="D268:E268" si="8">((((((((+D269+D270))))))))</f>
        <v>810.14116000000001</v>
      </c>
      <c r="E268" s="10">
        <f t="shared" si="8"/>
        <v>689.47388000000012</v>
      </c>
    </row>
    <row r="269" spans="1:5" ht="15" x14ac:dyDescent="0.25">
      <c r="A269" s="24"/>
      <c r="B269" s="25" t="s">
        <v>6</v>
      </c>
      <c r="C269" s="11">
        <v>4166.558</v>
      </c>
      <c r="D269" s="11">
        <v>810.14116000000001</v>
      </c>
      <c r="E269" s="11">
        <v>689.47388000000012</v>
      </c>
    </row>
    <row r="270" spans="1:5" ht="15" x14ac:dyDescent="0.25">
      <c r="A270" s="24"/>
      <c r="B270" s="25" t="s">
        <v>7</v>
      </c>
      <c r="C270" s="11">
        <v>0</v>
      </c>
      <c r="D270" s="11">
        <v>0</v>
      </c>
      <c r="E270" s="11">
        <v>0</v>
      </c>
    </row>
    <row r="271" spans="1:5" ht="15" x14ac:dyDescent="0.25">
      <c r="A271" s="22"/>
      <c r="B271" s="23" t="s">
        <v>84</v>
      </c>
      <c r="C271" s="10">
        <f>((((((((+C272+C273))))))))</f>
        <v>346916.07831000001</v>
      </c>
      <c r="D271" s="10">
        <f>((((((((+D272+D273))))))))</f>
        <v>346916.07831000001</v>
      </c>
      <c r="E271" s="10">
        <f>((((((((+E272+E273))))))))</f>
        <v>203696.25198999996</v>
      </c>
    </row>
    <row r="272" spans="1:5" ht="15" x14ac:dyDescent="0.25">
      <c r="A272" s="24"/>
      <c r="B272" s="25" t="s">
        <v>6</v>
      </c>
      <c r="C272" s="11">
        <v>346916.07831000001</v>
      </c>
      <c r="D272" s="11">
        <v>346916.07831000001</v>
      </c>
      <c r="E272" s="11">
        <v>203696.25198999996</v>
      </c>
    </row>
    <row r="273" spans="1:5" ht="15.75" customHeight="1" x14ac:dyDescent="0.25">
      <c r="A273" s="24"/>
      <c r="B273" s="25" t="s">
        <v>7</v>
      </c>
      <c r="C273" s="11">
        <v>0</v>
      </c>
      <c r="D273" s="11">
        <v>0</v>
      </c>
      <c r="E273" s="11">
        <v>0</v>
      </c>
    </row>
    <row r="274" spans="1:5" ht="15.75" customHeight="1" x14ac:dyDescent="0.25">
      <c r="A274" s="22"/>
      <c r="B274" s="23" t="s">
        <v>85</v>
      </c>
      <c r="C274" s="10">
        <f>((((((((+C275+C276))))))))</f>
        <v>1297837.9726400001</v>
      </c>
      <c r="D274" s="10">
        <f>((((((((+D275+D276))))))))</f>
        <v>525325.29509000003</v>
      </c>
      <c r="E274" s="10">
        <f>((((((((+E275+E276))))))))</f>
        <v>525325.29509000003</v>
      </c>
    </row>
    <row r="275" spans="1:5" ht="15.75" customHeight="1" x14ac:dyDescent="0.25">
      <c r="A275" s="24"/>
      <c r="B275" s="25" t="s">
        <v>6</v>
      </c>
      <c r="C275" s="11">
        <v>1297837.9726400001</v>
      </c>
      <c r="D275" s="11">
        <v>525325.29509000003</v>
      </c>
      <c r="E275" s="11">
        <v>525325.29509000003</v>
      </c>
    </row>
    <row r="276" spans="1:5" ht="15.75" customHeight="1" x14ac:dyDescent="0.25">
      <c r="A276" s="24"/>
      <c r="B276" s="25" t="s">
        <v>7</v>
      </c>
      <c r="C276" s="11">
        <v>0</v>
      </c>
      <c r="D276" s="11">
        <v>0</v>
      </c>
      <c r="E276" s="11">
        <v>0</v>
      </c>
    </row>
    <row r="277" spans="1:5" ht="15.75" customHeight="1" x14ac:dyDescent="0.25">
      <c r="A277" s="22"/>
      <c r="B277" s="23" t="s">
        <v>86</v>
      </c>
      <c r="C277" s="10">
        <f>((((((((+C278+C279))))))))</f>
        <v>16838.27131</v>
      </c>
      <c r="D277" s="10">
        <f>((((((((+D278+D279))))))))</f>
        <v>7553.3157199999996</v>
      </c>
      <c r="E277" s="10">
        <f>((((((((+E278+E279))))))))</f>
        <v>7553.3157199999996</v>
      </c>
    </row>
    <row r="278" spans="1:5" ht="15" x14ac:dyDescent="0.25">
      <c r="A278" s="24"/>
      <c r="B278" s="25" t="s">
        <v>6</v>
      </c>
      <c r="C278" s="11">
        <v>16838.27131</v>
      </c>
      <c r="D278" s="11">
        <v>7553.3157199999996</v>
      </c>
      <c r="E278" s="11">
        <v>7553.3157199999996</v>
      </c>
    </row>
    <row r="279" spans="1:5" ht="15" x14ac:dyDescent="0.25">
      <c r="A279" s="24"/>
      <c r="B279" s="25" t="s">
        <v>7</v>
      </c>
      <c r="C279" s="11">
        <v>0</v>
      </c>
      <c r="D279" s="11">
        <v>0</v>
      </c>
      <c r="E279" s="11">
        <v>0</v>
      </c>
    </row>
    <row r="280" spans="1:5" ht="29.25" customHeight="1" x14ac:dyDescent="0.25">
      <c r="A280" s="22"/>
      <c r="B280" s="23" t="s">
        <v>87</v>
      </c>
      <c r="C280" s="10">
        <f>((((((((+C281+C282))))))))</f>
        <v>1263.68093</v>
      </c>
      <c r="D280" s="10">
        <f>((((((((+D281+D282))))))))</f>
        <v>734.6</v>
      </c>
      <c r="E280" s="10">
        <f>((((((((+E281+E282))))))))</f>
        <v>734.6</v>
      </c>
    </row>
    <row r="281" spans="1:5" ht="15" x14ac:dyDescent="0.25">
      <c r="A281" s="24"/>
      <c r="B281" s="25" t="s">
        <v>6</v>
      </c>
      <c r="C281" s="11">
        <v>1263.68093</v>
      </c>
      <c r="D281" s="11">
        <v>734.6</v>
      </c>
      <c r="E281" s="11">
        <v>734.6</v>
      </c>
    </row>
    <row r="282" spans="1:5" ht="15" x14ac:dyDescent="0.25">
      <c r="A282" s="24"/>
      <c r="B282" s="25" t="s">
        <v>7</v>
      </c>
      <c r="C282" s="11">
        <v>0</v>
      </c>
      <c r="D282" s="11">
        <v>0</v>
      </c>
      <c r="E282" s="11">
        <v>0</v>
      </c>
    </row>
    <row r="283" spans="1:5" ht="15" x14ac:dyDescent="0.25">
      <c r="A283" s="22"/>
      <c r="B283" s="23" t="s">
        <v>88</v>
      </c>
      <c r="C283" s="10">
        <f>((((((((+C284+C285))))))))</f>
        <v>9046.9708099999989</v>
      </c>
      <c r="D283" s="10">
        <f>((((((((+D284+D285))))))))</f>
        <v>8287.1345700000002</v>
      </c>
      <c r="E283" s="10">
        <f>((((((((+E284+E285))))))))</f>
        <v>2302.9843700000001</v>
      </c>
    </row>
    <row r="284" spans="1:5" ht="15" x14ac:dyDescent="0.25">
      <c r="A284" s="24"/>
      <c r="B284" s="25" t="s">
        <v>6</v>
      </c>
      <c r="C284" s="11">
        <v>9046.9708099999989</v>
      </c>
      <c r="D284" s="11">
        <v>8287.1345700000002</v>
      </c>
      <c r="E284" s="11">
        <v>2302.9843700000001</v>
      </c>
    </row>
    <row r="285" spans="1:5" ht="15" x14ac:dyDescent="0.25">
      <c r="A285" s="24"/>
      <c r="B285" s="25" t="s">
        <v>7</v>
      </c>
      <c r="C285" s="11">
        <v>0</v>
      </c>
      <c r="D285" s="11">
        <v>0</v>
      </c>
      <c r="E285" s="11">
        <v>0</v>
      </c>
    </row>
    <row r="286" spans="1:5" ht="15" x14ac:dyDescent="0.25">
      <c r="A286" s="22"/>
      <c r="B286" s="23" t="s">
        <v>89</v>
      </c>
      <c r="C286" s="10">
        <f>((((((((+C287+C288))))))))</f>
        <v>245296.41548</v>
      </c>
      <c r="D286" s="10">
        <f>((((((((+D287+D288))))))))</f>
        <v>145361.36846</v>
      </c>
      <c r="E286" s="10">
        <f>((((((((+E287+E288))))))))</f>
        <v>25919.858139999997</v>
      </c>
    </row>
    <row r="287" spans="1:5" ht="15" x14ac:dyDescent="0.25">
      <c r="A287" s="24"/>
      <c r="B287" s="25" t="s">
        <v>6</v>
      </c>
      <c r="C287" s="11">
        <v>245296.41548</v>
      </c>
      <c r="D287" s="11">
        <v>145361.36846</v>
      </c>
      <c r="E287" s="11">
        <v>25919.858139999997</v>
      </c>
    </row>
    <row r="288" spans="1:5" ht="15" x14ac:dyDescent="0.25">
      <c r="A288" s="24"/>
      <c r="B288" s="25" t="s">
        <v>7</v>
      </c>
      <c r="C288" s="11">
        <v>0</v>
      </c>
      <c r="D288" s="11">
        <v>0</v>
      </c>
      <c r="E288" s="11">
        <v>0</v>
      </c>
    </row>
    <row r="289" spans="1:5" ht="15" x14ac:dyDescent="0.25">
      <c r="A289" s="22"/>
      <c r="B289" s="23" t="s">
        <v>90</v>
      </c>
      <c r="C289" s="10">
        <f>((((((((+C290+C291))))))))</f>
        <v>2146.1743999999999</v>
      </c>
      <c r="D289" s="10">
        <f>((((((((+D290+D291))))))))</f>
        <v>2049.1660000000002</v>
      </c>
      <c r="E289" s="10">
        <f>((((((((+E290+E291))))))))</f>
        <v>2049.1660000000002</v>
      </c>
    </row>
    <row r="290" spans="1:5" ht="15" x14ac:dyDescent="0.25">
      <c r="A290" s="24"/>
      <c r="B290" s="25" t="s">
        <v>6</v>
      </c>
      <c r="C290" s="11">
        <v>2146.1743999999999</v>
      </c>
      <c r="D290" s="11">
        <v>2049.1660000000002</v>
      </c>
      <c r="E290" s="11">
        <v>2049.1660000000002</v>
      </c>
    </row>
    <row r="291" spans="1:5" ht="15" x14ac:dyDescent="0.25">
      <c r="A291" s="24"/>
      <c r="B291" s="25" t="s">
        <v>7</v>
      </c>
      <c r="C291" s="11">
        <v>0</v>
      </c>
      <c r="D291" s="11">
        <v>0</v>
      </c>
      <c r="E291" s="11">
        <v>0</v>
      </c>
    </row>
    <row r="292" spans="1:5" ht="15" x14ac:dyDescent="0.25">
      <c r="A292" s="22"/>
      <c r="B292" s="23" t="s">
        <v>91</v>
      </c>
      <c r="C292" s="10">
        <f>((((((((+C293+C294))))))))</f>
        <v>611.91217000000006</v>
      </c>
      <c r="D292" s="10">
        <f>((((((((+D293+D294))))))))</f>
        <v>449.28015000000005</v>
      </c>
      <c r="E292" s="10">
        <f>((((((((+E293+E294))))))))</f>
        <v>449.20534000000004</v>
      </c>
    </row>
    <row r="293" spans="1:5" ht="15" x14ac:dyDescent="0.25">
      <c r="A293" s="24"/>
      <c r="B293" s="25" t="s">
        <v>6</v>
      </c>
      <c r="C293" s="11">
        <v>611.91217000000006</v>
      </c>
      <c r="D293" s="11">
        <v>449.28015000000005</v>
      </c>
      <c r="E293" s="11">
        <v>449.20534000000004</v>
      </c>
    </row>
    <row r="294" spans="1:5" ht="15" x14ac:dyDescent="0.25">
      <c r="A294" s="24"/>
      <c r="B294" s="25" t="s">
        <v>7</v>
      </c>
      <c r="C294" s="11">
        <v>0</v>
      </c>
      <c r="D294" s="11">
        <v>0</v>
      </c>
      <c r="E294" s="11">
        <v>0</v>
      </c>
    </row>
    <row r="295" spans="1:5" ht="25.5" x14ac:dyDescent="0.25">
      <c r="A295" s="22"/>
      <c r="B295" s="23" t="s">
        <v>92</v>
      </c>
      <c r="C295" s="10">
        <f>((((((((+C296+C297))))))))</f>
        <v>54588.866950000003</v>
      </c>
      <c r="D295" s="10">
        <f>((((((((+D296+D297))))))))</f>
        <v>30425.943460000002</v>
      </c>
      <c r="E295" s="10">
        <f>((((((((+E296+E297))))))))</f>
        <v>30425.943460000002</v>
      </c>
    </row>
    <row r="296" spans="1:5" ht="15" x14ac:dyDescent="0.25">
      <c r="A296" s="24"/>
      <c r="B296" s="25" t="s">
        <v>6</v>
      </c>
      <c r="C296" s="11">
        <v>54588.866950000003</v>
      </c>
      <c r="D296" s="11">
        <v>30425.943460000002</v>
      </c>
      <c r="E296" s="11">
        <v>30425.943460000002</v>
      </c>
    </row>
    <row r="297" spans="1:5" ht="15" x14ac:dyDescent="0.25">
      <c r="A297" s="24"/>
      <c r="B297" s="25" t="s">
        <v>7</v>
      </c>
      <c r="C297" s="11">
        <v>0</v>
      </c>
      <c r="D297" s="11">
        <v>0</v>
      </c>
      <c r="E297" s="11">
        <v>0</v>
      </c>
    </row>
    <row r="298" spans="1:5" ht="15" x14ac:dyDescent="0.25">
      <c r="A298" s="22"/>
      <c r="B298" s="29" t="s">
        <v>93</v>
      </c>
      <c r="C298" s="10">
        <f>((((((((+C299+C300))))))))</f>
        <v>98422.152000000002</v>
      </c>
      <c r="D298" s="10">
        <f>((((((((+D299+D300))))))))</f>
        <v>57781.91115</v>
      </c>
      <c r="E298" s="10">
        <f>((((((((+E299+E300))))))))</f>
        <v>57781.91115</v>
      </c>
    </row>
    <row r="299" spans="1:5" ht="15" x14ac:dyDescent="0.25">
      <c r="A299" s="24"/>
      <c r="B299" s="25" t="s">
        <v>6</v>
      </c>
      <c r="C299" s="11">
        <v>98422.152000000002</v>
      </c>
      <c r="D299" s="11">
        <v>57781.91115</v>
      </c>
      <c r="E299" s="11">
        <v>57781.91115</v>
      </c>
    </row>
    <row r="300" spans="1:5" ht="15" x14ac:dyDescent="0.25">
      <c r="A300" s="24"/>
      <c r="B300" s="25" t="s">
        <v>7</v>
      </c>
      <c r="C300" s="11">
        <v>0</v>
      </c>
      <c r="D300" s="11">
        <v>0</v>
      </c>
      <c r="E300" s="11">
        <v>0</v>
      </c>
    </row>
    <row r="301" spans="1:5" ht="15" x14ac:dyDescent="0.25">
      <c r="A301" s="22"/>
      <c r="B301" s="23" t="s">
        <v>246</v>
      </c>
      <c r="C301" s="10">
        <f>((((((((+C302+C303))))))))</f>
        <v>84321.897790000003</v>
      </c>
      <c r="D301" s="10">
        <f>((((((((+D302+D303))))))))</f>
        <v>21080.4745</v>
      </c>
      <c r="E301" s="10">
        <f>((((((((+E302+E303))))))))</f>
        <v>0</v>
      </c>
    </row>
    <row r="302" spans="1:5" ht="15" x14ac:dyDescent="0.25">
      <c r="A302" s="24"/>
      <c r="B302" s="25" t="s">
        <v>6</v>
      </c>
      <c r="C302" s="11">
        <v>84321.897790000003</v>
      </c>
      <c r="D302" s="11">
        <v>21080.4745</v>
      </c>
      <c r="E302" s="11">
        <v>0</v>
      </c>
    </row>
    <row r="303" spans="1:5" ht="15" x14ac:dyDescent="0.25">
      <c r="A303" s="24"/>
      <c r="B303" s="25" t="s">
        <v>7</v>
      </c>
      <c r="C303" s="11">
        <v>0</v>
      </c>
      <c r="D303" s="11">
        <v>0</v>
      </c>
      <c r="E303" s="11">
        <v>0</v>
      </c>
    </row>
    <row r="304" spans="1:5" ht="15" x14ac:dyDescent="0.25">
      <c r="A304" s="22"/>
      <c r="B304" s="23" t="s">
        <v>254</v>
      </c>
      <c r="C304" s="10">
        <f>((((((((+C305+C306))))))))</f>
        <v>1361.7538400000001</v>
      </c>
      <c r="D304" s="10">
        <f>((((((((+D305+D306))))))))</f>
        <v>1361.7538400000001</v>
      </c>
      <c r="E304" s="10">
        <f>((((((((+E305+E306))))))))</f>
        <v>1073.0652680999999</v>
      </c>
    </row>
    <row r="305" spans="1:5" ht="15" x14ac:dyDescent="0.25">
      <c r="A305" s="24"/>
      <c r="B305" s="25" t="s">
        <v>6</v>
      </c>
      <c r="C305" s="11">
        <v>1361.7538400000001</v>
      </c>
      <c r="D305" s="11">
        <v>1361.7538400000001</v>
      </c>
      <c r="E305" s="11">
        <v>1073.0652680999999</v>
      </c>
    </row>
    <row r="306" spans="1:5" ht="15" x14ac:dyDescent="0.25">
      <c r="A306" s="24"/>
      <c r="B306" s="25" t="s">
        <v>7</v>
      </c>
      <c r="C306" s="11">
        <v>0</v>
      </c>
      <c r="D306" s="11">
        <v>0</v>
      </c>
      <c r="E306" s="11">
        <v>0</v>
      </c>
    </row>
    <row r="307" spans="1:5" ht="15" x14ac:dyDescent="0.25">
      <c r="A307" s="22"/>
      <c r="B307" s="23" t="s">
        <v>94</v>
      </c>
      <c r="C307" s="10">
        <f>((((((((+C308+C309))))))))</f>
        <v>31755.74022</v>
      </c>
      <c r="D307" s="10">
        <f>((((((((+D308+D309))))))))</f>
        <v>11696.839480000001</v>
      </c>
      <c r="E307" s="10">
        <f>((((((((+E308+E309))))))))</f>
        <v>11696.839480000001</v>
      </c>
    </row>
    <row r="308" spans="1:5" ht="15" x14ac:dyDescent="0.25">
      <c r="A308" s="24"/>
      <c r="B308" s="25" t="s">
        <v>6</v>
      </c>
      <c r="C308" s="11">
        <v>31755.74022</v>
      </c>
      <c r="D308" s="11">
        <v>11696.839480000001</v>
      </c>
      <c r="E308" s="11">
        <v>11696.839480000001</v>
      </c>
    </row>
    <row r="309" spans="1:5" ht="15" x14ac:dyDescent="0.25">
      <c r="A309" s="24"/>
      <c r="B309" s="25" t="s">
        <v>7</v>
      </c>
      <c r="C309" s="11">
        <v>0</v>
      </c>
      <c r="D309" s="11">
        <v>0</v>
      </c>
      <c r="E309" s="11">
        <v>0</v>
      </c>
    </row>
    <row r="310" spans="1:5" ht="15" x14ac:dyDescent="0.25">
      <c r="A310" s="24"/>
      <c r="B310" s="23" t="s">
        <v>247</v>
      </c>
      <c r="C310" s="10">
        <f t="shared" ref="C310:E310" si="9">((((((((+C311+C312))))))))</f>
        <v>96628.869279999999</v>
      </c>
      <c r="D310" s="10">
        <f t="shared" si="9"/>
        <v>46782.893939999994</v>
      </c>
      <c r="E310" s="10">
        <f t="shared" si="9"/>
        <v>46782.893939999994</v>
      </c>
    </row>
    <row r="311" spans="1:5" ht="15" x14ac:dyDescent="0.25">
      <c r="A311" s="24"/>
      <c r="B311" s="25" t="s">
        <v>6</v>
      </c>
      <c r="C311" s="11">
        <v>96628.869279999999</v>
      </c>
      <c r="D311" s="11">
        <v>46782.893939999994</v>
      </c>
      <c r="E311" s="11">
        <v>46782.893939999994</v>
      </c>
    </row>
    <row r="312" spans="1:5" ht="15" x14ac:dyDescent="0.25">
      <c r="A312" s="24"/>
      <c r="B312" s="25" t="s">
        <v>7</v>
      </c>
      <c r="C312" s="11">
        <v>0</v>
      </c>
      <c r="D312" s="11">
        <v>0</v>
      </c>
      <c r="E312" s="11">
        <v>0</v>
      </c>
    </row>
    <row r="313" spans="1:5" ht="15" x14ac:dyDescent="0.25">
      <c r="A313" s="20" t="s">
        <v>95</v>
      </c>
      <c r="B313" s="21"/>
      <c r="C313" s="9">
        <f>+C314+C317+C320+C323+C326+C329+C332+C335+C338+C341+C344+C347+C350+C353+C356+C359+C362+C365+C368+C371+C374+C377+C380+C383+C386+C389+C392</f>
        <v>19583158.911400001</v>
      </c>
      <c r="D313" s="9">
        <f>+D314+D317+D320+D323+D326+D329+D332+D335+D338+D341+D344+D347+D350+D353+D356+D359+D362+D365+D368+D371+D374+D377+D380+D383+D386+D389+D392</f>
        <v>10629945.435713336</v>
      </c>
      <c r="E313" s="9">
        <f>+E314+E317+E320+E323+E326+E329+E332+E335+E338+E341+E344+E347+E350+E353+E356+E359+E362+E365+E368+E371+E374+E377+E380+E383+E386+E389+E392</f>
        <v>8725221.7128983364</v>
      </c>
    </row>
    <row r="314" spans="1:5" ht="15" x14ac:dyDescent="0.25">
      <c r="A314" s="22"/>
      <c r="B314" s="23" t="s">
        <v>11</v>
      </c>
      <c r="C314" s="10">
        <f>((((((((+C315+C316))))))))</f>
        <v>2120555.1</v>
      </c>
      <c r="D314" s="10">
        <f>((((((((+D315+D316))))))))</f>
        <v>402730.46282981656</v>
      </c>
      <c r="E314" s="10">
        <f>((((((((+E315+E316))))))))</f>
        <v>376356.43440981652</v>
      </c>
    </row>
    <row r="315" spans="1:5" ht="15" x14ac:dyDescent="0.25">
      <c r="A315" s="24"/>
      <c r="B315" s="25" t="s">
        <v>6</v>
      </c>
      <c r="C315" s="11">
        <v>2079053.5</v>
      </c>
      <c r="D315" s="11">
        <v>392490.17909981654</v>
      </c>
      <c r="E315" s="11">
        <v>366116.15067981649</v>
      </c>
    </row>
    <row r="316" spans="1:5" ht="15" x14ac:dyDescent="0.25">
      <c r="A316" s="24"/>
      <c r="B316" s="25" t="s">
        <v>7</v>
      </c>
      <c r="C316" s="11">
        <v>41501.599999999999</v>
      </c>
      <c r="D316" s="11">
        <v>10240.283730000001</v>
      </c>
      <c r="E316" s="11">
        <v>10240.283730000001</v>
      </c>
    </row>
    <row r="317" spans="1:5" ht="15" x14ac:dyDescent="0.25">
      <c r="A317" s="22"/>
      <c r="B317" s="23" t="s">
        <v>96</v>
      </c>
      <c r="C317" s="10">
        <f>((((((((+C318+C319))))))))</f>
        <v>172059.2</v>
      </c>
      <c r="D317" s="10">
        <f>((((((((+D318+D319))))))))</f>
        <v>133289.4405</v>
      </c>
      <c r="E317" s="10">
        <f>((((((((+E318+E319))))))))</f>
        <v>12267.88451</v>
      </c>
    </row>
    <row r="318" spans="1:5" ht="15" x14ac:dyDescent="0.25">
      <c r="A318" s="24"/>
      <c r="B318" s="25" t="s">
        <v>6</v>
      </c>
      <c r="C318" s="11">
        <v>172059.2</v>
      </c>
      <c r="D318" s="11">
        <v>133289.4405</v>
      </c>
      <c r="E318" s="11">
        <v>12267.88451</v>
      </c>
    </row>
    <row r="319" spans="1:5" ht="15" x14ac:dyDescent="0.25">
      <c r="A319" s="24"/>
      <c r="B319" s="25" t="s">
        <v>7</v>
      </c>
      <c r="C319" s="11">
        <v>0</v>
      </c>
      <c r="D319" s="11">
        <v>0</v>
      </c>
      <c r="E319" s="11">
        <v>0</v>
      </c>
    </row>
    <row r="320" spans="1:5" ht="15" x14ac:dyDescent="0.25">
      <c r="A320" s="22"/>
      <c r="B320" s="23" t="s">
        <v>97</v>
      </c>
      <c r="C320" s="10">
        <f>((((((((+C321+C322))))))))</f>
        <v>29636.5</v>
      </c>
      <c r="D320" s="10">
        <f>((((((((+D321+D322))))))))</f>
        <v>9357.5429999999997</v>
      </c>
      <c r="E320" s="10">
        <f>((((((((+E321+E322))))))))</f>
        <v>7257.5540000000001</v>
      </c>
    </row>
    <row r="321" spans="1:5" ht="15" x14ac:dyDescent="0.25">
      <c r="A321" s="24"/>
      <c r="B321" s="25" t="s">
        <v>6</v>
      </c>
      <c r="C321" s="11">
        <v>29636.5</v>
      </c>
      <c r="D321" s="11">
        <v>9357.5429999999997</v>
      </c>
      <c r="E321" s="11">
        <v>7257.5540000000001</v>
      </c>
    </row>
    <row r="322" spans="1:5" ht="15" x14ac:dyDescent="0.25">
      <c r="A322" s="24"/>
      <c r="B322" s="25" t="s">
        <v>7</v>
      </c>
      <c r="C322" s="11">
        <v>0</v>
      </c>
      <c r="D322" s="11">
        <v>0</v>
      </c>
      <c r="E322" s="11">
        <v>0</v>
      </c>
    </row>
    <row r="323" spans="1:5" ht="17.25" customHeight="1" x14ac:dyDescent="0.25">
      <c r="A323" s="22"/>
      <c r="B323" s="23" t="s">
        <v>98</v>
      </c>
      <c r="C323" s="10">
        <f>((((((((+C324+C325))))))))</f>
        <v>47561</v>
      </c>
      <c r="D323" s="10">
        <f>((((((((+D324+D325))))))))</f>
        <v>25860.900730000001</v>
      </c>
      <c r="E323" s="10">
        <f>((((((((+E324+E325))))))))</f>
        <v>25849.787690000001</v>
      </c>
    </row>
    <row r="324" spans="1:5" ht="15" x14ac:dyDescent="0.25">
      <c r="A324" s="24"/>
      <c r="B324" s="25" t="s">
        <v>6</v>
      </c>
      <c r="C324" s="11">
        <v>47561</v>
      </c>
      <c r="D324" s="11">
        <v>25860.900730000001</v>
      </c>
      <c r="E324" s="11">
        <v>25849.787690000001</v>
      </c>
    </row>
    <row r="325" spans="1:5" ht="15" x14ac:dyDescent="0.25">
      <c r="A325" s="24"/>
      <c r="B325" s="25" t="s">
        <v>7</v>
      </c>
      <c r="C325" s="11">
        <v>0</v>
      </c>
      <c r="D325" s="11">
        <v>0</v>
      </c>
      <c r="E325" s="11">
        <v>0</v>
      </c>
    </row>
    <row r="326" spans="1:5" ht="18" customHeight="1" x14ac:dyDescent="0.25">
      <c r="A326" s="22"/>
      <c r="B326" s="23" t="s">
        <v>99</v>
      </c>
      <c r="C326" s="10">
        <f>((((((((+C327+C328))))))))</f>
        <v>221583.3</v>
      </c>
      <c r="D326" s="10">
        <f>((((((((+D327+D328))))))))</f>
        <v>60631.353999999999</v>
      </c>
      <c r="E326" s="10">
        <f>((((((((+E327+E328))))))))</f>
        <v>60631.353999999999</v>
      </c>
    </row>
    <row r="327" spans="1:5" ht="15" x14ac:dyDescent="0.25">
      <c r="A327" s="24"/>
      <c r="B327" s="25" t="s">
        <v>6</v>
      </c>
      <c r="C327" s="11">
        <v>221583.3</v>
      </c>
      <c r="D327" s="11">
        <v>60631.353999999999</v>
      </c>
      <c r="E327" s="11">
        <v>60631.353999999999</v>
      </c>
    </row>
    <row r="328" spans="1:5" ht="15" x14ac:dyDescent="0.25">
      <c r="A328" s="24"/>
      <c r="B328" s="25" t="s">
        <v>7</v>
      </c>
      <c r="C328" s="11">
        <v>0</v>
      </c>
      <c r="D328" s="11">
        <v>0</v>
      </c>
      <c r="E328" s="11">
        <v>0</v>
      </c>
    </row>
    <row r="329" spans="1:5" ht="15" x14ac:dyDescent="0.25">
      <c r="A329" s="22"/>
      <c r="B329" s="23" t="s">
        <v>100</v>
      </c>
      <c r="C329" s="10">
        <f>((((((((+C330+C331))))))))</f>
        <v>174176.2</v>
      </c>
      <c r="D329" s="10">
        <f>((((((((+D330+D331))))))))</f>
        <v>126013.29454999999</v>
      </c>
      <c r="E329" s="10">
        <f>((((((((+E330+E331))))))))</f>
        <v>19952.102030000002</v>
      </c>
    </row>
    <row r="330" spans="1:5" ht="15" x14ac:dyDescent="0.25">
      <c r="A330" s="24"/>
      <c r="B330" s="25" t="s">
        <v>6</v>
      </c>
      <c r="C330" s="11">
        <v>174176.2</v>
      </c>
      <c r="D330" s="11">
        <v>126013.29454999999</v>
      </c>
      <c r="E330" s="11">
        <v>19952.102030000002</v>
      </c>
    </row>
    <row r="331" spans="1:5" ht="15" x14ac:dyDescent="0.25">
      <c r="A331" s="24"/>
      <c r="B331" s="25" t="s">
        <v>7</v>
      </c>
      <c r="C331" s="11">
        <v>0</v>
      </c>
      <c r="D331" s="11">
        <v>0</v>
      </c>
      <c r="E331" s="11">
        <v>0</v>
      </c>
    </row>
    <row r="332" spans="1:5" ht="15" x14ac:dyDescent="0.25">
      <c r="A332" s="22"/>
      <c r="B332" s="23" t="s">
        <v>101</v>
      </c>
      <c r="C332" s="10">
        <f>((((((((+C333+C334))))))))</f>
        <v>292443.89520999999</v>
      </c>
      <c r="D332" s="10">
        <f>((((((((+D333+D334))))))))</f>
        <v>214434.60765000002</v>
      </c>
      <c r="E332" s="10">
        <f>((((((((+E333+E334))))))))</f>
        <v>213279.27890999999</v>
      </c>
    </row>
    <row r="333" spans="1:5" ht="15" x14ac:dyDescent="0.25">
      <c r="A333" s="24"/>
      <c r="B333" s="25" t="s">
        <v>6</v>
      </c>
      <c r="C333" s="11">
        <v>292443.89520999999</v>
      </c>
      <c r="D333" s="11">
        <v>214434.60765000002</v>
      </c>
      <c r="E333" s="11">
        <v>213279.27890999999</v>
      </c>
    </row>
    <row r="334" spans="1:5" ht="15" x14ac:dyDescent="0.25">
      <c r="A334" s="24"/>
      <c r="B334" s="25" t="s">
        <v>7</v>
      </c>
      <c r="C334" s="11">
        <v>0</v>
      </c>
      <c r="D334" s="11">
        <v>0</v>
      </c>
      <c r="E334" s="11">
        <v>0</v>
      </c>
    </row>
    <row r="335" spans="1:5" ht="15" x14ac:dyDescent="0.25">
      <c r="A335" s="22"/>
      <c r="B335" s="23" t="s">
        <v>102</v>
      </c>
      <c r="C335" s="10">
        <f>((((((((+C336+C337))))))))</f>
        <v>238183.7</v>
      </c>
      <c r="D335" s="10">
        <f>((((((((+D336+D337))))))))</f>
        <v>155240.49365720002</v>
      </c>
      <c r="E335" s="10">
        <f>((((((((+E336+E337))))))))</f>
        <v>155240.49365720002</v>
      </c>
    </row>
    <row r="336" spans="1:5" ht="15" x14ac:dyDescent="0.25">
      <c r="A336" s="24"/>
      <c r="B336" s="25" t="s">
        <v>6</v>
      </c>
      <c r="C336" s="11">
        <v>236004.2</v>
      </c>
      <c r="D336" s="11">
        <v>155240.49365720002</v>
      </c>
      <c r="E336" s="11">
        <v>155240.49365720002</v>
      </c>
    </row>
    <row r="337" spans="1:5" ht="15" x14ac:dyDescent="0.25">
      <c r="A337" s="24"/>
      <c r="B337" s="25" t="s">
        <v>7</v>
      </c>
      <c r="C337" s="11">
        <v>2179.5</v>
      </c>
      <c r="D337" s="11">
        <v>0</v>
      </c>
      <c r="E337" s="11">
        <v>0</v>
      </c>
    </row>
    <row r="338" spans="1:5" ht="16.5" customHeight="1" x14ac:dyDescent="0.25">
      <c r="A338" s="22"/>
      <c r="B338" s="23" t="s">
        <v>103</v>
      </c>
      <c r="C338" s="10">
        <f>((((((((+C339+C340))))))))</f>
        <v>544880.9</v>
      </c>
      <c r="D338" s="10">
        <f>((((((((+D339+D340))))))))</f>
        <v>272440.43779500003</v>
      </c>
      <c r="E338" s="10">
        <f>((((((((+E339+E340))))))))</f>
        <v>214012.25338999997</v>
      </c>
    </row>
    <row r="339" spans="1:5" ht="15" x14ac:dyDescent="0.25">
      <c r="A339" s="24"/>
      <c r="B339" s="25" t="s">
        <v>6</v>
      </c>
      <c r="C339" s="11">
        <v>190058.9</v>
      </c>
      <c r="D339" s="11">
        <v>95029.43779500002</v>
      </c>
      <c r="E339" s="11">
        <v>70824.027660000007</v>
      </c>
    </row>
    <row r="340" spans="1:5" ht="15" x14ac:dyDescent="0.25">
      <c r="A340" s="24"/>
      <c r="B340" s="25" t="s">
        <v>7</v>
      </c>
      <c r="C340" s="11">
        <v>354822</v>
      </c>
      <c r="D340" s="11">
        <v>177411</v>
      </c>
      <c r="E340" s="11">
        <v>143188.22572999998</v>
      </c>
    </row>
    <row r="341" spans="1:5" ht="15" x14ac:dyDescent="0.25">
      <c r="A341" s="22"/>
      <c r="B341" s="23" t="s">
        <v>104</v>
      </c>
      <c r="C341" s="10">
        <f>((((((((+C342+C343))))))))</f>
        <v>96916.7</v>
      </c>
      <c r="D341" s="10">
        <f>((((((((+D342+D343))))))))</f>
        <v>42062.840499999998</v>
      </c>
      <c r="E341" s="10">
        <f>((((((((+E342+E343))))))))</f>
        <v>35294.559850000005</v>
      </c>
    </row>
    <row r="342" spans="1:5" ht="15" x14ac:dyDescent="0.25">
      <c r="A342" s="24"/>
      <c r="B342" s="25" t="s">
        <v>6</v>
      </c>
      <c r="C342" s="11">
        <v>96916.7</v>
      </c>
      <c r="D342" s="11">
        <v>42062.840499999998</v>
      </c>
      <c r="E342" s="11">
        <v>35294.559850000005</v>
      </c>
    </row>
    <row r="343" spans="1:5" ht="15" x14ac:dyDescent="0.25">
      <c r="A343" s="24"/>
      <c r="B343" s="25" t="s">
        <v>7</v>
      </c>
      <c r="C343" s="11">
        <v>0</v>
      </c>
      <c r="D343" s="11">
        <v>0</v>
      </c>
      <c r="E343" s="11">
        <v>0</v>
      </c>
    </row>
    <row r="344" spans="1:5" ht="17.25" customHeight="1" x14ac:dyDescent="0.25">
      <c r="A344" s="22"/>
      <c r="B344" s="23" t="s">
        <v>105</v>
      </c>
      <c r="C344" s="10">
        <f>((((((((+C345+C346))))))))</f>
        <v>33697.199999999997</v>
      </c>
      <c r="D344" s="10">
        <f>((((((((+D345+D346))))))))</f>
        <v>1764.5313500000002</v>
      </c>
      <c r="E344" s="10">
        <f>((((((((+E345+E346))))))))</f>
        <v>1764.5313500000002</v>
      </c>
    </row>
    <row r="345" spans="1:5" ht="15" x14ac:dyDescent="0.25">
      <c r="A345" s="24"/>
      <c r="B345" s="25" t="s">
        <v>6</v>
      </c>
      <c r="C345" s="11">
        <v>33697.199999999997</v>
      </c>
      <c r="D345" s="11">
        <v>1764.5313500000002</v>
      </c>
      <c r="E345" s="11">
        <v>1764.5313500000002</v>
      </c>
    </row>
    <row r="346" spans="1:5" ht="15" x14ac:dyDescent="0.25">
      <c r="A346" s="24"/>
      <c r="B346" s="25" t="s">
        <v>7</v>
      </c>
      <c r="C346" s="11">
        <v>0</v>
      </c>
      <c r="D346" s="11">
        <v>0</v>
      </c>
      <c r="E346" s="11">
        <v>0</v>
      </c>
    </row>
    <row r="347" spans="1:5" ht="22.5" customHeight="1" x14ac:dyDescent="0.25">
      <c r="A347" s="22"/>
      <c r="B347" s="23" t="s">
        <v>106</v>
      </c>
      <c r="C347" s="10">
        <f>((((((((+C348+C349))))))))</f>
        <v>489845.9</v>
      </c>
      <c r="D347" s="10">
        <f>((((((((+D348+D349))))))))</f>
        <v>238728.7824</v>
      </c>
      <c r="E347" s="10">
        <f>((((((((+E348+E349))))))))</f>
        <v>205539.43365999998</v>
      </c>
    </row>
    <row r="348" spans="1:5" ht="15" x14ac:dyDescent="0.25">
      <c r="A348" s="24"/>
      <c r="B348" s="25" t="s">
        <v>6</v>
      </c>
      <c r="C348" s="11">
        <v>14123.9</v>
      </c>
      <c r="D348" s="11">
        <v>867.78240000000005</v>
      </c>
      <c r="E348" s="11">
        <v>867.78240000000005</v>
      </c>
    </row>
    <row r="349" spans="1:5" ht="15" x14ac:dyDescent="0.25">
      <c r="A349" s="24"/>
      <c r="B349" s="25" t="s">
        <v>7</v>
      </c>
      <c r="C349" s="11">
        <v>475722</v>
      </c>
      <c r="D349" s="11">
        <v>237861</v>
      </c>
      <c r="E349" s="11">
        <v>204671.65125999998</v>
      </c>
    </row>
    <row r="350" spans="1:5" ht="18" customHeight="1" x14ac:dyDescent="0.25">
      <c r="A350" s="22"/>
      <c r="B350" s="23" t="s">
        <v>107</v>
      </c>
      <c r="C350" s="10">
        <f>((((((((+C351+C352))))))))</f>
        <v>782183.8</v>
      </c>
      <c r="D350" s="10">
        <f>((((((((+D351+D352))))))))</f>
        <v>368941.28755000001</v>
      </c>
      <c r="E350" s="10">
        <f>((((((((+E351+E352))))))))</f>
        <v>182150.97687000001</v>
      </c>
    </row>
    <row r="351" spans="1:5" ht="15" x14ac:dyDescent="0.25">
      <c r="A351" s="24"/>
      <c r="B351" s="25" t="s">
        <v>6</v>
      </c>
      <c r="C351" s="11">
        <v>129383.8</v>
      </c>
      <c r="D351" s="11">
        <v>27941.287550000005</v>
      </c>
      <c r="E351" s="11">
        <v>27941.287550000005</v>
      </c>
    </row>
    <row r="352" spans="1:5" ht="15" x14ac:dyDescent="0.25">
      <c r="A352" s="24"/>
      <c r="B352" s="25" t="s">
        <v>7</v>
      </c>
      <c r="C352" s="11">
        <v>652800</v>
      </c>
      <c r="D352" s="11">
        <v>341000</v>
      </c>
      <c r="E352" s="11">
        <v>154209.68932</v>
      </c>
    </row>
    <row r="353" spans="1:5" ht="15" x14ac:dyDescent="0.25">
      <c r="A353" s="22"/>
      <c r="B353" s="23" t="s">
        <v>108</v>
      </c>
      <c r="C353" s="10">
        <f>((((((((+C354+C355))))))))</f>
        <v>711232.3</v>
      </c>
      <c r="D353" s="10">
        <f>((((((((+D354+D355))))))))</f>
        <v>74188.288589999982</v>
      </c>
      <c r="E353" s="10">
        <f>((((((((+E354+E355))))))))</f>
        <v>67504.379030000011</v>
      </c>
    </row>
    <row r="354" spans="1:5" ht="15" x14ac:dyDescent="0.25">
      <c r="A354" s="24"/>
      <c r="B354" s="25" t="s">
        <v>6</v>
      </c>
      <c r="C354" s="11">
        <v>711232.3</v>
      </c>
      <c r="D354" s="11">
        <v>74188.288589999982</v>
      </c>
      <c r="E354" s="11">
        <v>67504.379030000011</v>
      </c>
    </row>
    <row r="355" spans="1:5" ht="15" x14ac:dyDescent="0.25">
      <c r="A355" s="24"/>
      <c r="B355" s="25" t="s">
        <v>7</v>
      </c>
      <c r="C355" s="11">
        <v>0</v>
      </c>
      <c r="D355" s="11">
        <v>0</v>
      </c>
      <c r="E355" s="11">
        <v>0</v>
      </c>
    </row>
    <row r="356" spans="1:5" ht="15" x14ac:dyDescent="0.25">
      <c r="A356" s="22"/>
      <c r="B356" s="23" t="s">
        <v>109</v>
      </c>
      <c r="C356" s="10">
        <f>((((((((+C357+C358))))))))</f>
        <v>156136.4</v>
      </c>
      <c r="D356" s="10">
        <f>((((((((+D357+D358))))))))</f>
        <v>34843.822899999999</v>
      </c>
      <c r="E356" s="10">
        <f>((((((((+E357+E358))))))))</f>
        <v>34843.822899999999</v>
      </c>
    </row>
    <row r="357" spans="1:5" ht="15" x14ac:dyDescent="0.25">
      <c r="A357" s="24"/>
      <c r="B357" s="25" t="s">
        <v>6</v>
      </c>
      <c r="C357" s="11">
        <v>156136.4</v>
      </c>
      <c r="D357" s="11">
        <v>34843.822899999999</v>
      </c>
      <c r="E357" s="11">
        <v>34843.822899999999</v>
      </c>
    </row>
    <row r="358" spans="1:5" ht="15" x14ac:dyDescent="0.25">
      <c r="A358" s="24"/>
      <c r="B358" s="25" t="s">
        <v>7</v>
      </c>
      <c r="C358" s="11">
        <v>0</v>
      </c>
      <c r="D358" s="11">
        <v>0</v>
      </c>
      <c r="E358" s="11">
        <v>0</v>
      </c>
    </row>
    <row r="359" spans="1:5" ht="15.75" customHeight="1" x14ac:dyDescent="0.25">
      <c r="A359" s="22"/>
      <c r="B359" s="23" t="s">
        <v>110</v>
      </c>
      <c r="C359" s="10">
        <f>((((((((+C360+C361))))))))</f>
        <v>182452.90000000002</v>
      </c>
      <c r="D359" s="10">
        <f>((((((((+D360+D361))))))))</f>
        <v>25965.011591319995</v>
      </c>
      <c r="E359" s="10">
        <f>((((((((+E360+E361))))))))</f>
        <v>25965.011591319995</v>
      </c>
    </row>
    <row r="360" spans="1:5" ht="15" x14ac:dyDescent="0.25">
      <c r="A360" s="24"/>
      <c r="B360" s="25" t="s">
        <v>6</v>
      </c>
      <c r="C360" s="11">
        <v>139724.20000000001</v>
      </c>
      <c r="D360" s="11">
        <v>25965.011591319995</v>
      </c>
      <c r="E360" s="11">
        <v>25965.011591319995</v>
      </c>
    </row>
    <row r="361" spans="1:5" ht="15" x14ac:dyDescent="0.25">
      <c r="A361" s="24"/>
      <c r="B361" s="25" t="s">
        <v>7</v>
      </c>
      <c r="C361" s="11">
        <v>42728.7</v>
      </c>
      <c r="D361" s="11">
        <v>0</v>
      </c>
      <c r="E361" s="11">
        <v>0</v>
      </c>
    </row>
    <row r="362" spans="1:5" ht="15" x14ac:dyDescent="0.25">
      <c r="A362" s="22"/>
      <c r="B362" s="23" t="s">
        <v>111</v>
      </c>
      <c r="C362" s="10">
        <f>((((((((+C363+C364))))))))</f>
        <v>11629.7</v>
      </c>
      <c r="D362" s="10">
        <f>((((((((+D363+D364))))))))</f>
        <v>2546.6888300000001</v>
      </c>
      <c r="E362" s="10">
        <f>((((((((+E363+E364))))))))</f>
        <v>1507.0186700000002</v>
      </c>
    </row>
    <row r="363" spans="1:5" ht="15" x14ac:dyDescent="0.25">
      <c r="A363" s="24"/>
      <c r="B363" s="25" t="s">
        <v>6</v>
      </c>
      <c r="C363" s="11">
        <v>11629.7</v>
      </c>
      <c r="D363" s="11">
        <v>2546.6888300000001</v>
      </c>
      <c r="E363" s="11">
        <v>1507.0186700000002</v>
      </c>
    </row>
    <row r="364" spans="1:5" ht="15" x14ac:dyDescent="0.25">
      <c r="A364" s="24"/>
      <c r="B364" s="25" t="s">
        <v>7</v>
      </c>
      <c r="C364" s="11">
        <v>0</v>
      </c>
      <c r="D364" s="11">
        <v>0</v>
      </c>
      <c r="E364" s="11">
        <v>0</v>
      </c>
    </row>
    <row r="365" spans="1:5" ht="15" x14ac:dyDescent="0.25">
      <c r="A365" s="22"/>
      <c r="B365" s="23" t="s">
        <v>112</v>
      </c>
      <c r="C365" s="10">
        <f>((((((((+C366+C367))))))))</f>
        <v>882997.89619999984</v>
      </c>
      <c r="D365" s="10">
        <f>((((((((+D366+D367))))))))</f>
        <v>445209.65873999993</v>
      </c>
      <c r="E365" s="10">
        <f>((((((((+E366+E367))))))))</f>
        <v>128292.35477999999</v>
      </c>
    </row>
    <row r="366" spans="1:5" ht="15" x14ac:dyDescent="0.25">
      <c r="A366" s="24"/>
      <c r="B366" s="25" t="s">
        <v>6</v>
      </c>
      <c r="C366" s="11">
        <v>134495.52906999996</v>
      </c>
      <c r="D366" s="11">
        <v>73362.686040000001</v>
      </c>
      <c r="E366" s="11">
        <v>54480.523960000013</v>
      </c>
    </row>
    <row r="367" spans="1:5" ht="15" x14ac:dyDescent="0.25">
      <c r="A367" s="24"/>
      <c r="B367" s="25" t="s">
        <v>7</v>
      </c>
      <c r="C367" s="11">
        <v>748502.36712999991</v>
      </c>
      <c r="D367" s="11">
        <v>371846.97269999993</v>
      </c>
      <c r="E367" s="11">
        <v>73811.830819999988</v>
      </c>
    </row>
    <row r="368" spans="1:5" ht="15" x14ac:dyDescent="0.25">
      <c r="A368" s="22"/>
      <c r="B368" s="23" t="s">
        <v>113</v>
      </c>
      <c r="C368" s="10">
        <f>((((((((+C369+C370))))))))</f>
        <v>7287.2</v>
      </c>
      <c r="D368" s="10">
        <f>((((((((+D369+D370))))))))</f>
        <v>3052.8753700000002</v>
      </c>
      <c r="E368" s="10">
        <f>((((((((+E369+E370))))))))</f>
        <v>2651.8615500000001</v>
      </c>
    </row>
    <row r="369" spans="1:5" ht="15" x14ac:dyDescent="0.25">
      <c r="A369" s="24"/>
      <c r="B369" s="25" t="s">
        <v>6</v>
      </c>
      <c r="C369" s="11">
        <v>7287.2</v>
      </c>
      <c r="D369" s="11">
        <v>3052.8753700000002</v>
      </c>
      <c r="E369" s="11">
        <v>2651.8615500000001</v>
      </c>
    </row>
    <row r="370" spans="1:5" ht="15" x14ac:dyDescent="0.25">
      <c r="A370" s="24"/>
      <c r="B370" s="25" t="s">
        <v>7</v>
      </c>
      <c r="C370" s="11">
        <v>0</v>
      </c>
      <c r="D370" s="11">
        <v>0</v>
      </c>
      <c r="E370" s="11">
        <v>0</v>
      </c>
    </row>
    <row r="371" spans="1:5" ht="16.5" customHeight="1" x14ac:dyDescent="0.25">
      <c r="A371" s="22"/>
      <c r="B371" s="23" t="s">
        <v>114</v>
      </c>
      <c r="C371" s="10">
        <f>((((((((+C372+C373))))))))</f>
        <v>119499.9</v>
      </c>
      <c r="D371" s="10">
        <f>((((((((+D372+D373))))))))</f>
        <v>1840.3009999999999</v>
      </c>
      <c r="E371" s="10">
        <f>((((((((+E372+E373))))))))</f>
        <v>1840.3009999999999</v>
      </c>
    </row>
    <row r="372" spans="1:5" ht="15" x14ac:dyDescent="0.25">
      <c r="A372" s="24"/>
      <c r="B372" s="25" t="s">
        <v>6</v>
      </c>
      <c r="C372" s="11">
        <v>119499.9</v>
      </c>
      <c r="D372" s="11">
        <v>1840.3009999999999</v>
      </c>
      <c r="E372" s="11">
        <v>1840.3009999999999</v>
      </c>
    </row>
    <row r="373" spans="1:5" ht="15" x14ac:dyDescent="0.25">
      <c r="A373" s="24"/>
      <c r="B373" s="25" t="s">
        <v>7</v>
      </c>
      <c r="C373" s="11">
        <v>0</v>
      </c>
      <c r="D373" s="11">
        <v>0</v>
      </c>
      <c r="E373" s="11">
        <v>0</v>
      </c>
    </row>
    <row r="374" spans="1:5" ht="15" x14ac:dyDescent="0.25">
      <c r="A374" s="22"/>
      <c r="B374" s="23" t="s">
        <v>115</v>
      </c>
      <c r="C374" s="10">
        <f>((((((((+C375+C376))))))))</f>
        <v>299348.3</v>
      </c>
      <c r="D374" s="10">
        <f>((((((((+D375+D376))))))))</f>
        <v>184489.04949999999</v>
      </c>
      <c r="E374" s="10">
        <f>((((((((+E375+E376))))))))</f>
        <v>153233.80346</v>
      </c>
    </row>
    <row r="375" spans="1:5" ht="15" x14ac:dyDescent="0.25">
      <c r="A375" s="24"/>
      <c r="B375" s="25" t="s">
        <v>6</v>
      </c>
      <c r="C375" s="11">
        <v>299348.3</v>
      </c>
      <c r="D375" s="11">
        <v>184489.04949999999</v>
      </c>
      <c r="E375" s="11">
        <v>153233.80346</v>
      </c>
    </row>
    <row r="376" spans="1:5" ht="15" x14ac:dyDescent="0.25">
      <c r="A376" s="24"/>
      <c r="B376" s="25" t="s">
        <v>7</v>
      </c>
      <c r="C376" s="11">
        <v>0</v>
      </c>
      <c r="D376" s="11">
        <v>0</v>
      </c>
      <c r="E376" s="11">
        <v>0</v>
      </c>
    </row>
    <row r="377" spans="1:5" ht="15" x14ac:dyDescent="0.25">
      <c r="A377" s="22"/>
      <c r="B377" s="23" t="s">
        <v>116</v>
      </c>
      <c r="C377" s="10">
        <f>((((((((+C378+C379))))))))</f>
        <v>141623</v>
      </c>
      <c r="D377" s="10">
        <f>((((((((+D378+D379))))))))</f>
        <v>77165.516740000006</v>
      </c>
      <c r="E377" s="10">
        <f>((((((((+E378+E379))))))))</f>
        <v>77164.745720000021</v>
      </c>
    </row>
    <row r="378" spans="1:5" ht="15" x14ac:dyDescent="0.25">
      <c r="A378" s="24"/>
      <c r="B378" s="25" t="s">
        <v>6</v>
      </c>
      <c r="C378" s="11">
        <v>141623</v>
      </c>
      <c r="D378" s="11">
        <v>77165.516740000006</v>
      </c>
      <c r="E378" s="11">
        <v>77164.745720000021</v>
      </c>
    </row>
    <row r="379" spans="1:5" ht="15" x14ac:dyDescent="0.25">
      <c r="A379" s="24"/>
      <c r="B379" s="25" t="s">
        <v>7</v>
      </c>
      <c r="C379" s="11">
        <v>0</v>
      </c>
      <c r="D379" s="11">
        <v>0</v>
      </c>
      <c r="E379" s="11">
        <v>0</v>
      </c>
    </row>
    <row r="380" spans="1:5" ht="15" x14ac:dyDescent="0.25">
      <c r="A380" s="22"/>
      <c r="B380" s="23" t="s">
        <v>117</v>
      </c>
      <c r="C380" s="10">
        <f>((((((((+C381+C382))))))))</f>
        <v>103577.60000000001</v>
      </c>
      <c r="D380" s="10">
        <f>((((((((+D381+D382))))))))</f>
        <v>31421.048569999995</v>
      </c>
      <c r="E380" s="10">
        <f>((((((((+E381+E382))))))))</f>
        <v>31421.048569999995</v>
      </c>
    </row>
    <row r="381" spans="1:5" ht="21.75" customHeight="1" x14ac:dyDescent="0.25">
      <c r="A381" s="24"/>
      <c r="B381" s="25" t="s">
        <v>6</v>
      </c>
      <c r="C381" s="11">
        <v>103577.60000000001</v>
      </c>
      <c r="D381" s="11">
        <v>31421.048569999995</v>
      </c>
      <c r="E381" s="11">
        <v>31421.048569999995</v>
      </c>
    </row>
    <row r="382" spans="1:5" ht="15" x14ac:dyDescent="0.25">
      <c r="A382" s="24"/>
      <c r="B382" s="25" t="s">
        <v>7</v>
      </c>
      <c r="C382" s="11">
        <v>0</v>
      </c>
      <c r="D382" s="11">
        <v>0</v>
      </c>
      <c r="E382" s="11">
        <v>0</v>
      </c>
    </row>
    <row r="383" spans="1:5" ht="15" x14ac:dyDescent="0.25">
      <c r="A383" s="22"/>
      <c r="B383" s="23" t="s">
        <v>118</v>
      </c>
      <c r="C383" s="10">
        <f>((((((((+C384+C385))))))))</f>
        <v>21199.7</v>
      </c>
      <c r="D383" s="10">
        <f>((((((((+D384+D385))))))))</f>
        <v>9938.7279999999992</v>
      </c>
      <c r="E383" s="10">
        <f>((((((((+E384+E385))))))))</f>
        <v>9938.7279999999992</v>
      </c>
    </row>
    <row r="384" spans="1:5" ht="15" x14ac:dyDescent="0.25">
      <c r="A384" s="24"/>
      <c r="B384" s="25" t="s">
        <v>6</v>
      </c>
      <c r="C384" s="11">
        <v>21199.7</v>
      </c>
      <c r="D384" s="11">
        <v>9938.7279999999992</v>
      </c>
      <c r="E384" s="11">
        <v>9938.7279999999992</v>
      </c>
    </row>
    <row r="385" spans="1:5" ht="15" x14ac:dyDescent="0.25">
      <c r="A385" s="24"/>
      <c r="B385" s="25" t="s">
        <v>7</v>
      </c>
      <c r="C385" s="11">
        <v>0</v>
      </c>
      <c r="D385" s="11">
        <v>0</v>
      </c>
      <c r="E385" s="11">
        <v>0</v>
      </c>
    </row>
    <row r="386" spans="1:5" ht="15" x14ac:dyDescent="0.25">
      <c r="A386" s="22"/>
      <c r="B386" s="23" t="s">
        <v>119</v>
      </c>
      <c r="C386" s="10">
        <f>((((((((+C387+C388))))))))</f>
        <v>53580.6</v>
      </c>
      <c r="D386" s="10">
        <f>((((((((+D387+D388))))))))</f>
        <v>26986.825519999995</v>
      </c>
      <c r="E386" s="10">
        <f>((((((((+E387+E388))))))))</f>
        <v>26986.825519999995</v>
      </c>
    </row>
    <row r="387" spans="1:5" ht="15" x14ac:dyDescent="0.25">
      <c r="A387" s="24"/>
      <c r="B387" s="25" t="s">
        <v>6</v>
      </c>
      <c r="C387" s="11">
        <v>53580.6</v>
      </c>
      <c r="D387" s="11">
        <v>26986.825519999995</v>
      </c>
      <c r="E387" s="11">
        <v>26986.825519999995</v>
      </c>
    </row>
    <row r="388" spans="1:5" ht="15" x14ac:dyDescent="0.25">
      <c r="A388" s="24"/>
      <c r="B388" s="25" t="s">
        <v>7</v>
      </c>
      <c r="C388" s="11">
        <v>0</v>
      </c>
      <c r="D388" s="11">
        <v>0</v>
      </c>
      <c r="E388" s="11">
        <v>0</v>
      </c>
    </row>
    <row r="389" spans="1:5" ht="15" x14ac:dyDescent="0.25">
      <c r="A389" s="22"/>
      <c r="B389" s="23" t="s">
        <v>120</v>
      </c>
      <c r="C389" s="10">
        <f>((((((((+C390+C391))))))))</f>
        <v>7532646.2999999998</v>
      </c>
      <c r="D389" s="10">
        <f>((((((((+D390+D391))))))))</f>
        <v>5681710.4143499993</v>
      </c>
      <c r="E389" s="10">
        <f>((((((((+E390+E391))))))))</f>
        <v>5681710.4143499993</v>
      </c>
    </row>
    <row r="390" spans="1:5" ht="21" customHeight="1" x14ac:dyDescent="0.25">
      <c r="A390" s="24"/>
      <c r="B390" s="25" t="s">
        <v>6</v>
      </c>
      <c r="C390" s="11">
        <v>7532646.2999999998</v>
      </c>
      <c r="D390" s="11">
        <v>5681710.4143499993</v>
      </c>
      <c r="E390" s="11">
        <v>5681710.4143499993</v>
      </c>
    </row>
    <row r="391" spans="1:5" ht="15" x14ac:dyDescent="0.25">
      <c r="A391" s="24"/>
      <c r="B391" s="25" t="s">
        <v>7</v>
      </c>
      <c r="C391" s="11">
        <v>0</v>
      </c>
      <c r="D391" s="11">
        <v>0</v>
      </c>
      <c r="E391" s="11">
        <v>0</v>
      </c>
    </row>
    <row r="392" spans="1:5" ht="15" x14ac:dyDescent="0.25">
      <c r="A392" s="24"/>
      <c r="B392" s="23" t="s">
        <v>235</v>
      </c>
      <c r="C392" s="10">
        <f t="shared" ref="C392:E392" si="10">((((((((+C393+C394))))))))</f>
        <v>4116223.7199900001</v>
      </c>
      <c r="D392" s="10">
        <f t="shared" si="10"/>
        <v>1979091.2294999999</v>
      </c>
      <c r="E392" s="10">
        <f t="shared" si="10"/>
        <v>972564.75343000004</v>
      </c>
    </row>
    <row r="393" spans="1:5" ht="17.25" customHeight="1" x14ac:dyDescent="0.25">
      <c r="A393" s="24"/>
      <c r="B393" s="25" t="s">
        <v>6</v>
      </c>
      <c r="C393" s="11">
        <v>4116223.7199900001</v>
      </c>
      <c r="D393" s="11">
        <v>1979091.2294999999</v>
      </c>
      <c r="E393" s="11">
        <v>972564.75343000004</v>
      </c>
    </row>
    <row r="394" spans="1:5" ht="15" x14ac:dyDescent="0.25">
      <c r="A394" s="24"/>
      <c r="B394" s="25" t="s">
        <v>7</v>
      </c>
      <c r="C394" s="11">
        <v>0</v>
      </c>
      <c r="D394" s="11">
        <v>0</v>
      </c>
      <c r="E394" s="11">
        <v>0</v>
      </c>
    </row>
    <row r="395" spans="1:5" ht="15" x14ac:dyDescent="0.25">
      <c r="A395" s="20" t="s">
        <v>121</v>
      </c>
      <c r="B395" s="21"/>
      <c r="C395" s="9">
        <f>+C396+C405+C408+C411+C414+C417+C420+C423+C426+C399+C402+C429+C432</f>
        <v>6206076.5186400013</v>
      </c>
      <c r="D395" s="9">
        <f>+D396+D405+D408+D411+D414+D417+D420+D423+D426+D399+D402+D429+D432</f>
        <v>4095649.0709807253</v>
      </c>
      <c r="E395" s="9">
        <f>+E396+E405+E408+E411+E414+E417+E420+E423+E426+E399+E402+E429+E432</f>
        <v>3769639.0813881331</v>
      </c>
    </row>
    <row r="396" spans="1:5" ht="15" x14ac:dyDescent="0.25">
      <c r="A396" s="22"/>
      <c r="B396" s="23" t="s">
        <v>11</v>
      </c>
      <c r="C396" s="10">
        <f>((((((((+C397+C398))))))))</f>
        <v>4476531.4186400007</v>
      </c>
      <c r="D396" s="10">
        <f>((((((((+D397+D398))))))))</f>
        <v>2853218.0740899998</v>
      </c>
      <c r="E396" s="10">
        <f>((((((((+E397+E398))))))))</f>
        <v>2853218.0740899998</v>
      </c>
    </row>
    <row r="397" spans="1:5" ht="15" x14ac:dyDescent="0.25">
      <c r="A397" s="24"/>
      <c r="B397" s="25" t="s">
        <v>6</v>
      </c>
      <c r="C397" s="11">
        <v>1638825.7186400001</v>
      </c>
      <c r="D397" s="11">
        <v>1264135.1865599998</v>
      </c>
      <c r="E397" s="11">
        <v>1264135.1865599998</v>
      </c>
    </row>
    <row r="398" spans="1:5" ht="15" x14ac:dyDescent="0.25">
      <c r="A398" s="24"/>
      <c r="B398" s="25" t="s">
        <v>7</v>
      </c>
      <c r="C398" s="11">
        <v>2837705.7</v>
      </c>
      <c r="D398" s="11">
        <v>1589082.8875299999</v>
      </c>
      <c r="E398" s="11">
        <v>1589082.8875299999</v>
      </c>
    </row>
    <row r="399" spans="1:5" ht="21.75" customHeight="1" x14ac:dyDescent="0.25">
      <c r="A399" s="24"/>
      <c r="B399" s="23" t="s">
        <v>226</v>
      </c>
      <c r="C399" s="10">
        <f>((((((((+C400+C401))))))))</f>
        <v>39173.5</v>
      </c>
      <c r="D399" s="10">
        <f t="shared" ref="D399:E399" si="11">((((((((+D400+D401))))))))</f>
        <v>28333.819199999994</v>
      </c>
      <c r="E399" s="10">
        <f t="shared" si="11"/>
        <v>27476.073469999999</v>
      </c>
    </row>
    <row r="400" spans="1:5" ht="15" x14ac:dyDescent="0.25">
      <c r="A400" s="24"/>
      <c r="B400" s="25" t="s">
        <v>6</v>
      </c>
      <c r="C400" s="11">
        <v>39173.5</v>
      </c>
      <c r="D400" s="11">
        <v>28333.819199999994</v>
      </c>
      <c r="E400" s="11">
        <v>27476.073469999999</v>
      </c>
    </row>
    <row r="401" spans="1:5" ht="15" x14ac:dyDescent="0.25">
      <c r="A401" s="24"/>
      <c r="B401" s="25" t="s">
        <v>7</v>
      </c>
      <c r="C401" s="11">
        <v>0</v>
      </c>
      <c r="D401" s="11">
        <v>0</v>
      </c>
      <c r="E401" s="11">
        <v>0</v>
      </c>
    </row>
    <row r="402" spans="1:5" ht="15" x14ac:dyDescent="0.25">
      <c r="A402" s="22"/>
      <c r="B402" s="23" t="s">
        <v>122</v>
      </c>
      <c r="C402" s="10">
        <f>((((((((+C403+C404))))))))</f>
        <v>25037</v>
      </c>
      <c r="D402" s="10">
        <f>((((((((+D403+D404))))))))</f>
        <v>20385.595999999998</v>
      </c>
      <c r="E402" s="10">
        <f>((((((((+E403+E404))))))))</f>
        <v>20385.595999999998</v>
      </c>
    </row>
    <row r="403" spans="1:5" ht="15" x14ac:dyDescent="0.25">
      <c r="A403" s="24"/>
      <c r="B403" s="25" t="s">
        <v>6</v>
      </c>
      <c r="C403" s="11">
        <v>25037</v>
      </c>
      <c r="D403" s="11">
        <v>20385.595999999998</v>
      </c>
      <c r="E403" s="11">
        <v>20385.595999999998</v>
      </c>
    </row>
    <row r="404" spans="1:5" ht="15" x14ac:dyDescent="0.25">
      <c r="A404" s="24"/>
      <c r="B404" s="25" t="s">
        <v>7</v>
      </c>
      <c r="C404" s="11">
        <v>0</v>
      </c>
      <c r="D404" s="11">
        <v>0</v>
      </c>
      <c r="E404" s="11">
        <v>0</v>
      </c>
    </row>
    <row r="405" spans="1:5" ht="15" x14ac:dyDescent="0.25">
      <c r="A405" s="22"/>
      <c r="B405" s="28" t="s">
        <v>227</v>
      </c>
      <c r="C405" s="10">
        <f>((((((((+C406+C407))))))))</f>
        <v>45435.3</v>
      </c>
      <c r="D405" s="10">
        <f>((((((((+D406+D407))))))))</f>
        <v>42565.579660000003</v>
      </c>
      <c r="E405" s="10">
        <f>((((((((+E406+E407))))))))</f>
        <v>37166.593220000002</v>
      </c>
    </row>
    <row r="406" spans="1:5" ht="15" x14ac:dyDescent="0.25">
      <c r="A406" s="24"/>
      <c r="B406" s="25" t="s">
        <v>6</v>
      </c>
      <c r="C406" s="11">
        <v>7914.3</v>
      </c>
      <c r="D406" s="11">
        <v>5044.5796599999994</v>
      </c>
      <c r="E406" s="11">
        <v>5022.1796599999989</v>
      </c>
    </row>
    <row r="407" spans="1:5" ht="15" x14ac:dyDescent="0.25">
      <c r="A407" s="24"/>
      <c r="B407" s="25" t="s">
        <v>7</v>
      </c>
      <c r="C407" s="11">
        <v>37521</v>
      </c>
      <c r="D407" s="11">
        <v>37521</v>
      </c>
      <c r="E407" s="11">
        <v>32144.413560000001</v>
      </c>
    </row>
    <row r="408" spans="1:5" ht="15" x14ac:dyDescent="0.25">
      <c r="A408" s="22"/>
      <c r="B408" s="28" t="s">
        <v>228</v>
      </c>
      <c r="C408" s="10">
        <f>((((((((+C409+C410))))))))</f>
        <v>124154</v>
      </c>
      <c r="D408" s="10">
        <f>((((((((+D409+D410))))))))</f>
        <v>50440.964977626252</v>
      </c>
      <c r="E408" s="10">
        <f>((((((((+E409+E410))))))))</f>
        <v>40232.480929999991</v>
      </c>
    </row>
    <row r="409" spans="1:5" ht="15" x14ac:dyDescent="0.25">
      <c r="A409" s="24"/>
      <c r="B409" s="25" t="s">
        <v>6</v>
      </c>
      <c r="C409" s="11">
        <v>65766.3</v>
      </c>
      <c r="D409" s="11">
        <v>27028.399977626257</v>
      </c>
      <c r="E409" s="11">
        <v>20926.846189999997</v>
      </c>
    </row>
    <row r="410" spans="1:5" ht="15" x14ac:dyDescent="0.25">
      <c r="A410" s="24"/>
      <c r="B410" s="25" t="s">
        <v>7</v>
      </c>
      <c r="C410" s="11">
        <v>58387.7</v>
      </c>
      <c r="D410" s="11">
        <v>23412.564999999999</v>
      </c>
      <c r="E410" s="11">
        <v>19305.634739999998</v>
      </c>
    </row>
    <row r="411" spans="1:5" ht="20.25" customHeight="1" x14ac:dyDescent="0.25">
      <c r="A411" s="22"/>
      <c r="B411" s="28" t="s">
        <v>229</v>
      </c>
      <c r="C411" s="10">
        <f>((((((((+C412+C413))))))))</f>
        <v>29592</v>
      </c>
      <c r="D411" s="10">
        <f>((((((((+D412+D413))))))))</f>
        <v>3558.0850800000007</v>
      </c>
      <c r="E411" s="10">
        <f>((((((((+E412+E413))))))))</f>
        <v>1493.4042500000003</v>
      </c>
    </row>
    <row r="412" spans="1:5" ht="15" x14ac:dyDescent="0.25">
      <c r="A412" s="24"/>
      <c r="B412" s="25" t="s">
        <v>6</v>
      </c>
      <c r="C412" s="11">
        <v>29592</v>
      </c>
      <c r="D412" s="11">
        <v>3558.0850800000007</v>
      </c>
      <c r="E412" s="11">
        <v>1493.4042500000003</v>
      </c>
    </row>
    <row r="413" spans="1:5" ht="15" x14ac:dyDescent="0.25">
      <c r="A413" s="24"/>
      <c r="B413" s="25" t="s">
        <v>7</v>
      </c>
      <c r="C413" s="11">
        <v>0</v>
      </c>
      <c r="D413" s="11">
        <v>0</v>
      </c>
      <c r="E413" s="11">
        <v>0</v>
      </c>
    </row>
    <row r="414" spans="1:5" ht="25.5" x14ac:dyDescent="0.25">
      <c r="A414" s="22"/>
      <c r="B414" s="28" t="s">
        <v>230</v>
      </c>
      <c r="C414" s="10">
        <f>((((((((+C415+C416))))))))</f>
        <v>93851.9</v>
      </c>
      <c r="D414" s="10">
        <f>((((((((+D415+D416))))))))</f>
        <v>44278.693840000007</v>
      </c>
      <c r="E414" s="10">
        <f>((((((((+E415+E416))))))))</f>
        <v>40149.907610000002</v>
      </c>
    </row>
    <row r="415" spans="1:5" ht="15" x14ac:dyDescent="0.25">
      <c r="A415" s="24"/>
      <c r="B415" s="25" t="s">
        <v>6</v>
      </c>
      <c r="C415" s="11">
        <v>93851.9</v>
      </c>
      <c r="D415" s="11">
        <v>44278.693840000007</v>
      </c>
      <c r="E415" s="11">
        <v>40149.907610000002</v>
      </c>
    </row>
    <row r="416" spans="1:5" ht="15" x14ac:dyDescent="0.25">
      <c r="A416" s="24"/>
      <c r="B416" s="25" t="s">
        <v>7</v>
      </c>
      <c r="C416" s="11">
        <v>0</v>
      </c>
      <c r="D416" s="11">
        <v>0</v>
      </c>
      <c r="E416" s="11">
        <v>0</v>
      </c>
    </row>
    <row r="417" spans="1:5" ht="15" x14ac:dyDescent="0.25">
      <c r="A417" s="22"/>
      <c r="B417" s="28" t="s">
        <v>231</v>
      </c>
      <c r="C417" s="10">
        <f>((((((((+C418+C419))))))))</f>
        <v>43645.4</v>
      </c>
      <c r="D417" s="10">
        <f>((((((((+D418+D419))))))))</f>
        <v>21456.433729600001</v>
      </c>
      <c r="E417" s="10">
        <f>((((((((+E418+E419))))))))</f>
        <v>17847.169869799996</v>
      </c>
    </row>
    <row r="418" spans="1:5" ht="15" x14ac:dyDescent="0.25">
      <c r="A418" s="24"/>
      <c r="B418" s="25" t="s">
        <v>6</v>
      </c>
      <c r="C418" s="11">
        <v>43645.4</v>
      </c>
      <c r="D418" s="11">
        <v>21456.433729600001</v>
      </c>
      <c r="E418" s="11">
        <v>17847.169869799996</v>
      </c>
    </row>
    <row r="419" spans="1:5" ht="15" x14ac:dyDescent="0.25">
      <c r="A419" s="24"/>
      <c r="B419" s="25" t="s">
        <v>7</v>
      </c>
      <c r="C419" s="11">
        <v>0</v>
      </c>
      <c r="D419" s="11">
        <v>0</v>
      </c>
      <c r="E419" s="11">
        <v>0</v>
      </c>
    </row>
    <row r="420" spans="1:5" ht="24" customHeight="1" x14ac:dyDescent="0.25">
      <c r="A420" s="22"/>
      <c r="B420" s="23" t="s">
        <v>232</v>
      </c>
      <c r="C420" s="10">
        <f>((((((((+C421+C422))))))))</f>
        <v>489528.4</v>
      </c>
      <c r="D420" s="10">
        <f>((((((((+D421+D422))))))))</f>
        <v>450332.34716</v>
      </c>
      <c r="E420" s="10">
        <f>((((((((+E421+E422))))))))</f>
        <v>395002.12767000002</v>
      </c>
    </row>
    <row r="421" spans="1:5" ht="15" x14ac:dyDescent="0.25">
      <c r="A421" s="24"/>
      <c r="B421" s="25" t="s">
        <v>6</v>
      </c>
      <c r="C421" s="11">
        <v>311188.40000000002</v>
      </c>
      <c r="D421" s="11">
        <v>311188.40000000002</v>
      </c>
      <c r="E421" s="11">
        <v>311188.40000000002</v>
      </c>
    </row>
    <row r="422" spans="1:5" ht="15" x14ac:dyDescent="0.25">
      <c r="A422" s="24"/>
      <c r="B422" s="25" t="s">
        <v>7</v>
      </c>
      <c r="C422" s="11">
        <v>178340</v>
      </c>
      <c r="D422" s="11">
        <v>139143.94716000001</v>
      </c>
      <c r="E422" s="11">
        <v>83813.727670000007</v>
      </c>
    </row>
    <row r="423" spans="1:5" ht="15" x14ac:dyDescent="0.25">
      <c r="A423" s="22"/>
      <c r="B423" s="28" t="s">
        <v>233</v>
      </c>
      <c r="C423" s="10">
        <f>((((((((+C424+C425))))))))</f>
        <v>451733.2</v>
      </c>
      <c r="D423" s="10">
        <f>((((((((+D424+D425))))))))</f>
        <v>421282.35841766663</v>
      </c>
      <c r="E423" s="10">
        <f>((((((((+E424+E425))))))))</f>
        <v>222383.75630499996</v>
      </c>
    </row>
    <row r="424" spans="1:5" ht="15" x14ac:dyDescent="0.25">
      <c r="A424" s="24"/>
      <c r="B424" s="25" t="s">
        <v>6</v>
      </c>
      <c r="C424" s="11">
        <v>374251</v>
      </c>
      <c r="D424" s="11">
        <v>343800.12945766666</v>
      </c>
      <c r="E424" s="11">
        <v>154751.32620499999</v>
      </c>
    </row>
    <row r="425" spans="1:5" ht="15" x14ac:dyDescent="0.25">
      <c r="A425" s="24"/>
      <c r="B425" s="25" t="s">
        <v>7</v>
      </c>
      <c r="C425" s="11">
        <v>77482.2</v>
      </c>
      <c r="D425" s="11">
        <v>77482.228960000008</v>
      </c>
      <c r="E425" s="11">
        <v>67632.430099999969</v>
      </c>
    </row>
    <row r="426" spans="1:5" ht="15" x14ac:dyDescent="0.25">
      <c r="A426" s="22"/>
      <c r="B426" s="23" t="s">
        <v>123</v>
      </c>
      <c r="C426" s="10">
        <f>((((((((+C427+C428))))))))</f>
        <v>1356.2</v>
      </c>
      <c r="D426" s="10">
        <f>((((((((+D427+D428))))))))</f>
        <v>654.33478000000002</v>
      </c>
      <c r="E426" s="10">
        <f>((((((((+E427+E428))))))))</f>
        <v>102.25238999999999</v>
      </c>
    </row>
    <row r="427" spans="1:5" ht="15" x14ac:dyDescent="0.25">
      <c r="A427" s="24"/>
      <c r="B427" s="25" t="s">
        <v>6</v>
      </c>
      <c r="C427" s="11">
        <v>1356.2</v>
      </c>
      <c r="D427" s="11">
        <v>654.33478000000002</v>
      </c>
      <c r="E427" s="11">
        <v>102.25238999999999</v>
      </c>
    </row>
    <row r="428" spans="1:5" ht="15" x14ac:dyDescent="0.25">
      <c r="A428" s="24"/>
      <c r="B428" s="25" t="s">
        <v>7</v>
      </c>
      <c r="C428" s="11">
        <v>0</v>
      </c>
      <c r="D428" s="11">
        <v>0</v>
      </c>
      <c r="E428" s="11">
        <v>0</v>
      </c>
    </row>
    <row r="429" spans="1:5" ht="15" x14ac:dyDescent="0.25">
      <c r="A429" s="24"/>
      <c r="B429" s="28" t="s">
        <v>234</v>
      </c>
      <c r="C429" s="10">
        <f>((((((((+C430+C431))))))))</f>
        <v>375378.6</v>
      </c>
      <c r="D429" s="10">
        <f t="shared" ref="D429:E429" si="12">((((((((+D430+D431))))))))</f>
        <v>153812.98404583335</v>
      </c>
      <c r="E429" s="10">
        <f t="shared" si="12"/>
        <v>108851.84558333334</v>
      </c>
    </row>
    <row r="430" spans="1:5" ht="15" x14ac:dyDescent="0.25">
      <c r="A430" s="24"/>
      <c r="B430" s="25" t="s">
        <v>6</v>
      </c>
      <c r="C430" s="11">
        <v>242013.8</v>
      </c>
      <c r="D430" s="11">
        <v>109849.30364583334</v>
      </c>
      <c r="E430" s="11">
        <v>64888.165183333345</v>
      </c>
    </row>
    <row r="431" spans="1:5" ht="15" x14ac:dyDescent="0.25">
      <c r="A431" s="24"/>
      <c r="B431" s="25" t="s">
        <v>7</v>
      </c>
      <c r="C431" s="11">
        <v>133364.79999999999</v>
      </c>
      <c r="D431" s="11">
        <v>43963.680400000005</v>
      </c>
      <c r="E431" s="11">
        <v>43963.680400000005</v>
      </c>
    </row>
    <row r="432" spans="1:5" ht="15" x14ac:dyDescent="0.25">
      <c r="A432" s="22"/>
      <c r="B432" s="23" t="s">
        <v>220</v>
      </c>
      <c r="C432" s="10">
        <f>((((((((+C433+C434))))))))</f>
        <v>10659.6</v>
      </c>
      <c r="D432" s="10">
        <f>((((((((+D433+D434))))))))</f>
        <v>5329.8</v>
      </c>
      <c r="E432" s="10">
        <f>((((((((+E433+E434))))))))</f>
        <v>5329.8</v>
      </c>
    </row>
    <row r="433" spans="1:5" ht="15" x14ac:dyDescent="0.25">
      <c r="A433" s="24"/>
      <c r="B433" s="25" t="s">
        <v>6</v>
      </c>
      <c r="C433" s="11">
        <v>10659.6</v>
      </c>
      <c r="D433" s="11">
        <v>5329.8</v>
      </c>
      <c r="E433" s="11">
        <v>5329.8</v>
      </c>
    </row>
    <row r="434" spans="1:5" ht="15" x14ac:dyDescent="0.25">
      <c r="A434" s="24"/>
      <c r="B434" s="25" t="s">
        <v>7</v>
      </c>
      <c r="C434" s="11">
        <v>0</v>
      </c>
      <c r="D434" s="11">
        <v>0</v>
      </c>
      <c r="E434" s="11">
        <v>0</v>
      </c>
    </row>
    <row r="435" spans="1:5" ht="15" x14ac:dyDescent="0.25">
      <c r="A435" s="20" t="s">
        <v>124</v>
      </c>
      <c r="B435" s="21"/>
      <c r="C435" s="9">
        <f>C436+C439+C442+C445</f>
        <v>481883.788</v>
      </c>
      <c r="D435" s="9">
        <f t="shared" ref="D435:E435" si="13">D436+D439+D442+D445</f>
        <v>178625.94100000002</v>
      </c>
      <c r="E435" s="9">
        <f t="shared" si="13"/>
        <v>175871.022</v>
      </c>
    </row>
    <row r="436" spans="1:5" ht="15" x14ac:dyDescent="0.25">
      <c r="A436" s="22"/>
      <c r="B436" s="23" t="s">
        <v>11</v>
      </c>
      <c r="C436" s="10">
        <f>((((((((+C437+C438))))))))</f>
        <v>387493.1</v>
      </c>
      <c r="D436" s="10">
        <f>((((((((+D437+D438))))))))</f>
        <v>126613.31600000001</v>
      </c>
      <c r="E436" s="10">
        <f>((((((((+E437+E438))))))))</f>
        <v>123858.397</v>
      </c>
    </row>
    <row r="437" spans="1:5" ht="15" x14ac:dyDescent="0.25">
      <c r="A437" s="24"/>
      <c r="B437" s="25" t="s">
        <v>6</v>
      </c>
      <c r="C437" s="11">
        <v>387493.1</v>
      </c>
      <c r="D437" s="11">
        <v>126613.31600000001</v>
      </c>
      <c r="E437" s="11">
        <v>123858.397</v>
      </c>
    </row>
    <row r="438" spans="1:5" ht="15" x14ac:dyDescent="0.25">
      <c r="A438" s="24"/>
      <c r="B438" s="25" t="s">
        <v>7</v>
      </c>
      <c r="C438" s="11">
        <v>0</v>
      </c>
      <c r="D438" s="11">
        <v>0</v>
      </c>
      <c r="E438" s="11">
        <v>0</v>
      </c>
    </row>
    <row r="439" spans="1:5" ht="15" x14ac:dyDescent="0.25">
      <c r="A439" s="22"/>
      <c r="B439" s="23" t="s">
        <v>125</v>
      </c>
      <c r="C439" s="10">
        <f>((((((((+C440+C441))))))))</f>
        <v>2428.9</v>
      </c>
      <c r="D439" s="10">
        <f>((((((((+D440+D441))))))))</f>
        <v>758.21299999999997</v>
      </c>
      <c r="E439" s="10">
        <f>((((((((+E440+E441))))))))</f>
        <v>758.21299999999997</v>
      </c>
    </row>
    <row r="440" spans="1:5" ht="15.75" customHeight="1" x14ac:dyDescent="0.25">
      <c r="A440" s="24"/>
      <c r="B440" s="25" t="s">
        <v>6</v>
      </c>
      <c r="C440" s="11">
        <v>2428.9</v>
      </c>
      <c r="D440" s="11">
        <v>758.21299999999997</v>
      </c>
      <c r="E440" s="11">
        <v>758.21299999999997</v>
      </c>
    </row>
    <row r="441" spans="1:5" ht="15" x14ac:dyDescent="0.25">
      <c r="A441" s="24"/>
      <c r="B441" s="25" t="s">
        <v>7</v>
      </c>
      <c r="C441" s="11">
        <v>0</v>
      </c>
      <c r="D441" s="11">
        <v>0</v>
      </c>
      <c r="E441" s="11">
        <v>0</v>
      </c>
    </row>
    <row r="442" spans="1:5" ht="15" x14ac:dyDescent="0.25">
      <c r="A442" s="22"/>
      <c r="B442" s="23" t="s">
        <v>126</v>
      </c>
      <c r="C442" s="10">
        <f>((((((((+C443+C444))))))))</f>
        <v>53641.9</v>
      </c>
      <c r="D442" s="10">
        <f>((((((((+D443+D444))))))))</f>
        <v>41291.989000000001</v>
      </c>
      <c r="E442" s="10">
        <f>((((((((+E443+E444))))))))</f>
        <v>41291.989000000001</v>
      </c>
    </row>
    <row r="443" spans="1:5" ht="15.75" customHeight="1" x14ac:dyDescent="0.25">
      <c r="A443" s="24"/>
      <c r="B443" s="25" t="s">
        <v>6</v>
      </c>
      <c r="C443" s="11">
        <v>53641.9</v>
      </c>
      <c r="D443" s="11">
        <v>41291.989000000001</v>
      </c>
      <c r="E443" s="11">
        <v>41291.989000000001</v>
      </c>
    </row>
    <row r="444" spans="1:5" ht="15" x14ac:dyDescent="0.25">
      <c r="A444" s="24"/>
      <c r="B444" s="25" t="s">
        <v>7</v>
      </c>
      <c r="C444" s="11">
        <v>0</v>
      </c>
      <c r="D444" s="11">
        <v>0</v>
      </c>
      <c r="E444" s="11">
        <v>0</v>
      </c>
    </row>
    <row r="445" spans="1:5" ht="15" x14ac:dyDescent="0.25">
      <c r="A445" s="22"/>
      <c r="B445" s="23" t="s">
        <v>127</v>
      </c>
      <c r="C445" s="10">
        <f>((((((((+C446+C447))))))))</f>
        <v>38319.887999999999</v>
      </c>
      <c r="D445" s="10">
        <f>((((((((+D446+D447))))))))</f>
        <v>9962.4230000000007</v>
      </c>
      <c r="E445" s="10">
        <f>((((((((+E446+E447))))))))</f>
        <v>9962.4230000000007</v>
      </c>
    </row>
    <row r="446" spans="1:5" ht="14.25" customHeight="1" x14ac:dyDescent="0.25">
      <c r="A446" s="24"/>
      <c r="B446" s="25" t="s">
        <v>6</v>
      </c>
      <c r="C446" s="11">
        <v>38319.887999999999</v>
      </c>
      <c r="D446" s="11">
        <v>9962.4230000000007</v>
      </c>
      <c r="E446" s="11">
        <v>9962.4230000000007</v>
      </c>
    </row>
    <row r="447" spans="1:5" ht="15" x14ac:dyDescent="0.25">
      <c r="A447" s="24"/>
      <c r="B447" s="25" t="s">
        <v>7</v>
      </c>
      <c r="C447" s="11">
        <v>0</v>
      </c>
      <c r="D447" s="11">
        <v>0</v>
      </c>
      <c r="E447" s="11">
        <v>0</v>
      </c>
    </row>
    <row r="448" spans="1:5" ht="15" x14ac:dyDescent="0.25">
      <c r="A448" s="20" t="s">
        <v>128</v>
      </c>
      <c r="B448" s="21"/>
      <c r="C448" s="9">
        <f>C449+C452+C455+C458+C461+C464</f>
        <v>173181.39903999999</v>
      </c>
      <c r="D448" s="9">
        <f>D449+D452+D455+D458+D461+D464</f>
        <v>83577.560599999997</v>
      </c>
      <c r="E448" s="9">
        <f>E449+E452+E455+E458+E461+E464</f>
        <v>70460.976709999988</v>
      </c>
    </row>
    <row r="449" spans="1:5" ht="15" x14ac:dyDescent="0.25">
      <c r="A449" s="22"/>
      <c r="B449" s="23" t="s">
        <v>11</v>
      </c>
      <c r="C449" s="10">
        <f>((((((((+C450+C451))))))))</f>
        <v>135103.5</v>
      </c>
      <c r="D449" s="10">
        <f>((((((((+D450+D451))))))))</f>
        <v>60042.477709999999</v>
      </c>
      <c r="E449" s="10">
        <f>((((((((+E450+E451))))))))</f>
        <v>47919.247229999994</v>
      </c>
    </row>
    <row r="450" spans="1:5" ht="15" x14ac:dyDescent="0.25">
      <c r="A450" s="24"/>
      <c r="B450" s="25" t="s">
        <v>6</v>
      </c>
      <c r="C450" s="11">
        <v>135103.5</v>
      </c>
      <c r="D450" s="11">
        <v>60042.477709999999</v>
      </c>
      <c r="E450" s="11">
        <v>47919.247229999994</v>
      </c>
    </row>
    <row r="451" spans="1:5" ht="15" x14ac:dyDescent="0.25">
      <c r="A451" s="24"/>
      <c r="B451" s="25" t="s">
        <v>7</v>
      </c>
      <c r="C451" s="11">
        <v>0</v>
      </c>
      <c r="D451" s="11">
        <v>0</v>
      </c>
      <c r="E451" s="11">
        <v>0</v>
      </c>
    </row>
    <row r="452" spans="1:5" ht="15" x14ac:dyDescent="0.25">
      <c r="A452" s="22"/>
      <c r="B452" s="23" t="s">
        <v>129</v>
      </c>
      <c r="C452" s="10">
        <f>((((((((+C453+C454))))))))</f>
        <v>2860.7</v>
      </c>
      <c r="D452" s="10">
        <f>((((((((+D453+D454))))))))</f>
        <v>1128.4514100000001</v>
      </c>
      <c r="E452" s="10">
        <f>((((((((+E453+E454))))))))</f>
        <v>1122.5426100000004</v>
      </c>
    </row>
    <row r="453" spans="1:5" ht="15" x14ac:dyDescent="0.25">
      <c r="A453" s="24"/>
      <c r="B453" s="25" t="s">
        <v>6</v>
      </c>
      <c r="C453" s="11">
        <v>2860.7</v>
      </c>
      <c r="D453" s="11">
        <v>1128.4514100000001</v>
      </c>
      <c r="E453" s="11">
        <v>1122.5426100000004</v>
      </c>
    </row>
    <row r="454" spans="1:5" ht="15" x14ac:dyDescent="0.25">
      <c r="A454" s="24"/>
      <c r="B454" s="25" t="s">
        <v>7</v>
      </c>
      <c r="C454" s="11">
        <v>0</v>
      </c>
      <c r="D454" s="11">
        <v>0</v>
      </c>
      <c r="E454" s="11">
        <v>0</v>
      </c>
    </row>
    <row r="455" spans="1:5" ht="15" x14ac:dyDescent="0.25">
      <c r="A455" s="22"/>
      <c r="B455" s="23" t="s">
        <v>130</v>
      </c>
      <c r="C455" s="10">
        <f>((((((((+C456+C457))))))))</f>
        <v>13977.4</v>
      </c>
      <c r="D455" s="10">
        <f>((((((((+D456+D457))))))))</f>
        <v>9840.959899999998</v>
      </c>
      <c r="E455" s="10">
        <f>((((((((+E456+E457))))))))</f>
        <v>9512.7009299999991</v>
      </c>
    </row>
    <row r="456" spans="1:5" ht="15" x14ac:dyDescent="0.25">
      <c r="A456" s="24"/>
      <c r="B456" s="25" t="s">
        <v>6</v>
      </c>
      <c r="C456" s="11">
        <v>13977.4</v>
      </c>
      <c r="D456" s="11">
        <v>9840.959899999998</v>
      </c>
      <c r="E456" s="11">
        <v>9512.7009299999991</v>
      </c>
    </row>
    <row r="457" spans="1:5" ht="15" x14ac:dyDescent="0.25">
      <c r="A457" s="24"/>
      <c r="B457" s="25" t="s">
        <v>7</v>
      </c>
      <c r="C457" s="11">
        <v>0</v>
      </c>
      <c r="D457" s="11">
        <v>0</v>
      </c>
      <c r="E457" s="11">
        <v>0</v>
      </c>
    </row>
    <row r="458" spans="1:5" ht="15" x14ac:dyDescent="0.25">
      <c r="A458" s="22"/>
      <c r="B458" s="23" t="s">
        <v>131</v>
      </c>
      <c r="C458" s="10">
        <f>((((((((+C459+C460))))))))</f>
        <v>5149.3</v>
      </c>
      <c r="D458" s="10">
        <f>((((((((+D459+D460))))))))</f>
        <v>4465.1074100000005</v>
      </c>
      <c r="E458" s="10">
        <f>((((((((+E459+E460))))))))</f>
        <v>4099.1337700000004</v>
      </c>
    </row>
    <row r="459" spans="1:5" ht="15" x14ac:dyDescent="0.25">
      <c r="A459" s="24"/>
      <c r="B459" s="25" t="s">
        <v>6</v>
      </c>
      <c r="C459" s="11">
        <v>5149.3</v>
      </c>
      <c r="D459" s="11">
        <v>4465.1074100000005</v>
      </c>
      <c r="E459" s="11">
        <v>4099.1337700000004</v>
      </c>
    </row>
    <row r="460" spans="1:5" ht="15" x14ac:dyDescent="0.25">
      <c r="A460" s="24"/>
      <c r="B460" s="25" t="s">
        <v>7</v>
      </c>
      <c r="C460" s="11">
        <v>0</v>
      </c>
      <c r="D460" s="11">
        <v>0</v>
      </c>
      <c r="E460" s="11">
        <v>0</v>
      </c>
    </row>
    <row r="461" spans="1:5" ht="15" x14ac:dyDescent="0.25">
      <c r="A461" s="22"/>
      <c r="B461" s="23" t="s">
        <v>132</v>
      </c>
      <c r="C461" s="10">
        <f>((((((((+C462+C463))))))))</f>
        <v>2664.4</v>
      </c>
      <c r="D461" s="10">
        <f>((((((((+D462+D463))))))))</f>
        <v>1455.433</v>
      </c>
      <c r="E461" s="10">
        <f>((((((((+E462+E463))))))))</f>
        <v>1162.221</v>
      </c>
    </row>
    <row r="462" spans="1:5" ht="15" x14ac:dyDescent="0.25">
      <c r="A462" s="24"/>
      <c r="B462" s="25" t="s">
        <v>6</v>
      </c>
      <c r="C462" s="11">
        <v>2664.4</v>
      </c>
      <c r="D462" s="11">
        <v>1455.433</v>
      </c>
      <c r="E462" s="11">
        <v>1162.221</v>
      </c>
    </row>
    <row r="463" spans="1:5" ht="15" x14ac:dyDescent="0.25">
      <c r="A463" s="24"/>
      <c r="B463" s="25" t="s">
        <v>7</v>
      </c>
      <c r="C463" s="11">
        <v>0</v>
      </c>
      <c r="D463" s="11">
        <v>0</v>
      </c>
      <c r="E463" s="11">
        <v>0</v>
      </c>
    </row>
    <row r="464" spans="1:5" ht="15" x14ac:dyDescent="0.25">
      <c r="A464" s="22"/>
      <c r="B464" s="23" t="s">
        <v>219</v>
      </c>
      <c r="C464" s="10">
        <f>((((((((+C465+C466))))))))</f>
        <v>13426.099039999999</v>
      </c>
      <c r="D464" s="10">
        <f>((((((((+D465+D466))))))))</f>
        <v>6645.1311699999997</v>
      </c>
      <c r="E464" s="10">
        <f>((((((((+E465+E466))))))))</f>
        <v>6645.1311699999997</v>
      </c>
    </row>
    <row r="465" spans="1:5" ht="15" x14ac:dyDescent="0.25">
      <c r="A465" s="24"/>
      <c r="B465" s="25" t="s">
        <v>6</v>
      </c>
      <c r="C465" s="11">
        <v>13426.099039999999</v>
      </c>
      <c r="D465" s="11">
        <v>6645.1311699999997</v>
      </c>
      <c r="E465" s="11">
        <v>6645.1311699999997</v>
      </c>
    </row>
    <row r="466" spans="1:5" ht="15" x14ac:dyDescent="0.25">
      <c r="A466" s="24"/>
      <c r="B466" s="25" t="s">
        <v>7</v>
      </c>
      <c r="C466" s="11">
        <v>0</v>
      </c>
      <c r="D466" s="11">
        <v>0</v>
      </c>
      <c r="E466" s="11">
        <v>0</v>
      </c>
    </row>
    <row r="467" spans="1:5" ht="15" x14ac:dyDescent="0.25">
      <c r="A467" s="20" t="s">
        <v>133</v>
      </c>
      <c r="B467" s="21"/>
      <c r="C467" s="9">
        <f>((((+C468+C471+C474+C477+C480+C483+C486+C489))))</f>
        <v>18865887.286099996</v>
      </c>
      <c r="D467" s="9">
        <f t="shared" ref="D467:E467" si="14">((((+D468+D471+D474+D477+D480+D483+D486+D489))))</f>
        <v>10326639.748346012</v>
      </c>
      <c r="E467" s="9">
        <f t="shared" si="14"/>
        <v>9229741.7897890005</v>
      </c>
    </row>
    <row r="468" spans="1:5" ht="15" x14ac:dyDescent="0.25">
      <c r="A468" s="22"/>
      <c r="B468" s="23" t="s">
        <v>11</v>
      </c>
      <c r="C468" s="10">
        <f>((((((((+C469+C470))))))))</f>
        <v>591775.29399999999</v>
      </c>
      <c r="D468" s="10">
        <f>((((((((+D469+D470))))))))</f>
        <v>195499.58900000001</v>
      </c>
      <c r="E468" s="10">
        <f>((((((((+E469+E470))))))))</f>
        <v>154807.788</v>
      </c>
    </row>
    <row r="469" spans="1:5" ht="15" x14ac:dyDescent="0.25">
      <c r="A469" s="24"/>
      <c r="B469" s="25" t="s">
        <v>6</v>
      </c>
      <c r="C469" s="11">
        <v>391775.29399999999</v>
      </c>
      <c r="D469" s="11">
        <v>70499.585000000006</v>
      </c>
      <c r="E469" s="11">
        <v>64930.841999999997</v>
      </c>
    </row>
    <row r="470" spans="1:5" ht="15" x14ac:dyDescent="0.25">
      <c r="A470" s="24"/>
      <c r="B470" s="25" t="s">
        <v>7</v>
      </c>
      <c r="C470" s="11">
        <v>200000</v>
      </c>
      <c r="D470" s="11">
        <v>125000.004</v>
      </c>
      <c r="E470" s="11">
        <v>89876.945999999996</v>
      </c>
    </row>
    <row r="471" spans="1:5" ht="15" x14ac:dyDescent="0.25">
      <c r="A471" s="22"/>
      <c r="B471" s="23" t="s">
        <v>134</v>
      </c>
      <c r="C471" s="10">
        <f>((((((((+C472+C473))))))))</f>
        <v>17755941.163149998</v>
      </c>
      <c r="D471" s="10">
        <f>((((((((+D472+D473))))))))</f>
        <v>9941478.9568110108</v>
      </c>
      <c r="E471" s="10">
        <f>((((((((+E472+E473))))))))</f>
        <v>8891772.0608939994</v>
      </c>
    </row>
    <row r="472" spans="1:5" ht="15.75" customHeight="1" x14ac:dyDescent="0.25">
      <c r="A472" s="24"/>
      <c r="B472" s="25" t="s">
        <v>6</v>
      </c>
      <c r="C472" s="11">
        <v>3085628.7297700001</v>
      </c>
      <c r="D472" s="11">
        <v>2724466.0670700003</v>
      </c>
      <c r="E472" s="11">
        <v>2720718.5372199998</v>
      </c>
    </row>
    <row r="473" spans="1:5" ht="15" x14ac:dyDescent="0.25">
      <c r="A473" s="24"/>
      <c r="B473" s="25" t="s">
        <v>7</v>
      </c>
      <c r="C473" s="11">
        <v>14670312.433379998</v>
      </c>
      <c r="D473" s="11">
        <v>7217012.88974101</v>
      </c>
      <c r="E473" s="11">
        <v>6171053.5236740001</v>
      </c>
    </row>
    <row r="474" spans="1:5" ht="15" x14ac:dyDescent="0.25">
      <c r="A474" s="22"/>
      <c r="B474" s="23" t="s">
        <v>135</v>
      </c>
      <c r="C474" s="10">
        <f>((((((((+C475+C476))))))))</f>
        <v>53288</v>
      </c>
      <c r="D474" s="10">
        <f>((((((((+D475+D476))))))))</f>
        <v>9850</v>
      </c>
      <c r="E474" s="10">
        <f>((((((((+E475+E476))))))))</f>
        <v>8793.9249999999993</v>
      </c>
    </row>
    <row r="475" spans="1:5" ht="15" x14ac:dyDescent="0.25">
      <c r="A475" s="24"/>
      <c r="B475" s="25" t="s">
        <v>6</v>
      </c>
      <c r="C475" s="11">
        <v>53288</v>
      </c>
      <c r="D475" s="11">
        <v>9850</v>
      </c>
      <c r="E475" s="11">
        <v>8793.9249999999993</v>
      </c>
    </row>
    <row r="476" spans="1:5" ht="15" x14ac:dyDescent="0.25">
      <c r="A476" s="24"/>
      <c r="B476" s="25" t="s">
        <v>7</v>
      </c>
      <c r="C476" s="11">
        <v>0</v>
      </c>
      <c r="D476" s="11">
        <v>0</v>
      </c>
      <c r="E476" s="11">
        <v>0</v>
      </c>
    </row>
    <row r="477" spans="1:5" ht="15" x14ac:dyDescent="0.25">
      <c r="A477" s="22"/>
      <c r="B477" s="23" t="s">
        <v>136</v>
      </c>
      <c r="C477" s="10">
        <f>((((((((+C478+C479))))))))</f>
        <v>75888.318769999998</v>
      </c>
      <c r="D477" s="10">
        <f>((((((((+D478+D479))))))))</f>
        <v>47210.0625</v>
      </c>
      <c r="E477" s="10">
        <f>((((((((+E478+E479))))))))</f>
        <v>47210.061700000006</v>
      </c>
    </row>
    <row r="478" spans="1:5" ht="15" x14ac:dyDescent="0.25">
      <c r="A478" s="24"/>
      <c r="B478" s="25" t="s">
        <v>6</v>
      </c>
      <c r="C478" s="11">
        <v>75888.318769999998</v>
      </c>
      <c r="D478" s="11">
        <v>47210.0625</v>
      </c>
      <c r="E478" s="11">
        <v>47210.061700000006</v>
      </c>
    </row>
    <row r="479" spans="1:5" ht="15" x14ac:dyDescent="0.25">
      <c r="A479" s="24"/>
      <c r="B479" s="25" t="s">
        <v>7</v>
      </c>
      <c r="C479" s="11">
        <v>0</v>
      </c>
      <c r="D479" s="11">
        <v>0</v>
      </c>
      <c r="E479" s="11">
        <v>0</v>
      </c>
    </row>
    <row r="480" spans="1:5" ht="15" x14ac:dyDescent="0.25">
      <c r="A480" s="22"/>
      <c r="B480" s="23" t="s">
        <v>137</v>
      </c>
      <c r="C480" s="10">
        <f>((((((((+C481+C482))))))))</f>
        <v>110550.72817</v>
      </c>
      <c r="D480" s="10">
        <f>((((((((+D481+D482))))))))</f>
        <v>37306.282450000006</v>
      </c>
      <c r="E480" s="10">
        <f>((((((((+E481+E482))))))))</f>
        <v>37306.282450000006</v>
      </c>
    </row>
    <row r="481" spans="1:5" ht="15" x14ac:dyDescent="0.25">
      <c r="A481" s="24"/>
      <c r="B481" s="25" t="s">
        <v>6</v>
      </c>
      <c r="C481" s="11">
        <v>110550.72817</v>
      </c>
      <c r="D481" s="11">
        <v>37306.282450000006</v>
      </c>
      <c r="E481" s="11">
        <v>37306.282450000006</v>
      </c>
    </row>
    <row r="482" spans="1:5" ht="15" x14ac:dyDescent="0.25">
      <c r="A482" s="24"/>
      <c r="B482" s="25" t="s">
        <v>7</v>
      </c>
      <c r="C482" s="11">
        <v>0</v>
      </c>
      <c r="D482" s="11">
        <v>0</v>
      </c>
      <c r="E482" s="11">
        <v>0</v>
      </c>
    </row>
    <row r="483" spans="1:5" ht="15" x14ac:dyDescent="0.25">
      <c r="A483" s="22"/>
      <c r="B483" s="23" t="s">
        <v>138</v>
      </c>
      <c r="C483" s="10">
        <f>((((((((+C484+C485))))))))</f>
        <v>246962.52890999999</v>
      </c>
      <c r="D483" s="10">
        <f>((((((((+D484+D485))))))))</f>
        <v>86806.52816999999</v>
      </c>
      <c r="E483" s="10">
        <f>((((((((+E484+E485))))))))</f>
        <v>81363.342329999985</v>
      </c>
    </row>
    <row r="484" spans="1:5" ht="15" x14ac:dyDescent="0.25">
      <c r="A484" s="24"/>
      <c r="B484" s="25" t="s">
        <v>6</v>
      </c>
      <c r="C484" s="11">
        <v>231401.01290999999</v>
      </c>
      <c r="D484" s="11">
        <v>81273.100659999996</v>
      </c>
      <c r="E484" s="11">
        <v>75829.914819999991</v>
      </c>
    </row>
    <row r="485" spans="1:5" ht="15" x14ac:dyDescent="0.25">
      <c r="A485" s="24"/>
      <c r="B485" s="25" t="s">
        <v>7</v>
      </c>
      <c r="C485" s="11">
        <v>15561.516</v>
      </c>
      <c r="D485" s="11">
        <v>5533.4275099999995</v>
      </c>
      <c r="E485" s="11">
        <v>5533.4275099999995</v>
      </c>
    </row>
    <row r="486" spans="1:5" ht="15" x14ac:dyDescent="0.25">
      <c r="A486" s="22"/>
      <c r="B486" s="23" t="s">
        <v>139</v>
      </c>
      <c r="C486" s="10">
        <f>((((((((+C487+C488))))))))</f>
        <v>6914.3473099999992</v>
      </c>
      <c r="D486" s="10">
        <f>((((((((+D487+D488))))))))</f>
        <v>3846.459425</v>
      </c>
      <c r="E486" s="10">
        <f>((((((((+E487+E488))))))))</f>
        <v>3846.459425</v>
      </c>
    </row>
    <row r="487" spans="1:5" ht="15" x14ac:dyDescent="0.25">
      <c r="A487" s="24"/>
      <c r="B487" s="25" t="s">
        <v>6</v>
      </c>
      <c r="C487" s="11">
        <v>6914.3473099999992</v>
      </c>
      <c r="D487" s="11">
        <v>3846.459425</v>
      </c>
      <c r="E487" s="11">
        <v>3846.459425</v>
      </c>
    </row>
    <row r="488" spans="1:5" ht="15" x14ac:dyDescent="0.25">
      <c r="A488" s="24"/>
      <c r="B488" s="25" t="s">
        <v>7</v>
      </c>
      <c r="C488" s="11">
        <v>0</v>
      </c>
      <c r="D488" s="11">
        <v>0</v>
      </c>
      <c r="E488" s="11">
        <v>0</v>
      </c>
    </row>
    <row r="489" spans="1:5" ht="15" x14ac:dyDescent="0.25">
      <c r="A489" s="22"/>
      <c r="B489" s="23" t="s">
        <v>140</v>
      </c>
      <c r="C489" s="10">
        <f>((((((((+C490+C491))))))))</f>
        <v>24566.905790000001</v>
      </c>
      <c r="D489" s="10">
        <f>((((((((+D490+D491))))))))</f>
        <v>4641.8699900000001</v>
      </c>
      <c r="E489" s="10">
        <f>((((((((+E490+E491))))))))</f>
        <v>4641.8699900000001</v>
      </c>
    </row>
    <row r="490" spans="1:5" ht="15" x14ac:dyDescent="0.25">
      <c r="A490" s="24"/>
      <c r="B490" s="25" t="s">
        <v>6</v>
      </c>
      <c r="C490" s="11">
        <v>24566.905790000001</v>
      </c>
      <c r="D490" s="11">
        <v>4641.8699900000001</v>
      </c>
      <c r="E490" s="11">
        <v>4641.8699900000001</v>
      </c>
    </row>
    <row r="491" spans="1:5" ht="15" x14ac:dyDescent="0.25">
      <c r="A491" s="24"/>
      <c r="B491" s="25" t="s">
        <v>7</v>
      </c>
      <c r="C491" s="11">
        <v>0</v>
      </c>
      <c r="D491" s="11">
        <v>0</v>
      </c>
      <c r="E491" s="11">
        <v>0</v>
      </c>
    </row>
    <row r="492" spans="1:5" ht="15" x14ac:dyDescent="0.25">
      <c r="A492" s="20" t="s">
        <v>141</v>
      </c>
      <c r="B492" s="21"/>
      <c r="C492" s="9">
        <f>(+C493+C496+C499+C502+C505+C508+C511+C514+C517)</f>
        <v>8519070.9007099997</v>
      </c>
      <c r="D492" s="9">
        <f t="shared" ref="D492:E492" si="15">(+D493+D496+D499+D502+D505+D508+D511+D514+D517)</f>
        <v>3236527.9490799997</v>
      </c>
      <c r="E492" s="9">
        <f t="shared" si="15"/>
        <v>1982740.1700500003</v>
      </c>
    </row>
    <row r="493" spans="1:5" ht="15" x14ac:dyDescent="0.25">
      <c r="A493" s="22"/>
      <c r="B493" s="23" t="s">
        <v>11</v>
      </c>
      <c r="C493" s="10">
        <f>((((((((+C494+C495))))))))</f>
        <v>4700.7257400000008</v>
      </c>
      <c r="D493" s="10">
        <f>((((((((+D494+D495))))))))</f>
        <v>2688.80591</v>
      </c>
      <c r="E493" s="10">
        <f>((((((((+E494+E495))))))))</f>
        <v>2418.9088500000007</v>
      </c>
    </row>
    <row r="494" spans="1:5" ht="15" x14ac:dyDescent="0.25">
      <c r="A494" s="24"/>
      <c r="B494" s="25" t="s">
        <v>6</v>
      </c>
      <c r="C494" s="11">
        <v>4700.7257400000008</v>
      </c>
      <c r="D494" s="11">
        <v>2688.80591</v>
      </c>
      <c r="E494" s="11">
        <v>2418.9088500000007</v>
      </c>
    </row>
    <row r="495" spans="1:5" ht="15" x14ac:dyDescent="0.25">
      <c r="A495" s="24"/>
      <c r="B495" s="25" t="s">
        <v>7</v>
      </c>
      <c r="C495" s="11">
        <v>0</v>
      </c>
      <c r="D495" s="11">
        <v>0</v>
      </c>
      <c r="E495" s="11">
        <v>0</v>
      </c>
    </row>
    <row r="496" spans="1:5" ht="15" x14ac:dyDescent="0.25">
      <c r="A496" s="22"/>
      <c r="B496" s="23" t="s">
        <v>142</v>
      </c>
      <c r="C496" s="10">
        <f>((((((((+C497+C498))))))))</f>
        <v>1367.3964799999999</v>
      </c>
      <c r="D496" s="10">
        <f>((((((((+D497+D498))))))))</f>
        <v>896.04769999999996</v>
      </c>
      <c r="E496" s="10">
        <f>((((((((+E497+E498))))))))</f>
        <v>811.39379000000008</v>
      </c>
    </row>
    <row r="497" spans="1:5" ht="15" x14ac:dyDescent="0.25">
      <c r="A497" s="24"/>
      <c r="B497" s="25" t="s">
        <v>6</v>
      </c>
      <c r="C497" s="11">
        <v>1367.3964799999999</v>
      </c>
      <c r="D497" s="11">
        <v>896.04769999999996</v>
      </c>
      <c r="E497" s="11">
        <v>811.39379000000008</v>
      </c>
    </row>
    <row r="498" spans="1:5" ht="15" x14ac:dyDescent="0.25">
      <c r="A498" s="24"/>
      <c r="B498" s="25" t="s">
        <v>7</v>
      </c>
      <c r="C498" s="11">
        <v>0</v>
      </c>
      <c r="D498" s="11">
        <v>0</v>
      </c>
      <c r="E498" s="11">
        <v>0</v>
      </c>
    </row>
    <row r="499" spans="1:5" ht="15" x14ac:dyDescent="0.25">
      <c r="A499" s="22"/>
      <c r="B499" s="23" t="s">
        <v>143</v>
      </c>
      <c r="C499" s="10">
        <f>((((((((+C500+C501))))))))</f>
        <v>11955.4</v>
      </c>
      <c r="D499" s="10">
        <f>((((((((+D500+D501))))))))</f>
        <v>11955.40439</v>
      </c>
      <c r="E499" s="10">
        <f>((((((((+E500+E501))))))))</f>
        <v>6600.7524199999998</v>
      </c>
    </row>
    <row r="500" spans="1:5" ht="15" x14ac:dyDescent="0.25">
      <c r="A500" s="24"/>
      <c r="B500" s="25" t="s">
        <v>6</v>
      </c>
      <c r="C500" s="11">
        <v>11955.4</v>
      </c>
      <c r="D500" s="11">
        <v>11955.40439</v>
      </c>
      <c r="E500" s="11">
        <v>6600.7524199999998</v>
      </c>
    </row>
    <row r="501" spans="1:5" ht="15" x14ac:dyDescent="0.25">
      <c r="A501" s="24"/>
      <c r="B501" s="25" t="s">
        <v>7</v>
      </c>
      <c r="C501" s="11">
        <v>0</v>
      </c>
      <c r="D501" s="11">
        <v>0</v>
      </c>
      <c r="E501" s="11">
        <v>0</v>
      </c>
    </row>
    <row r="502" spans="1:5" ht="15" x14ac:dyDescent="0.25">
      <c r="A502" s="22"/>
      <c r="B502" s="23" t="s">
        <v>144</v>
      </c>
      <c r="C502" s="10">
        <f>((((((((+C503+C504))))))))</f>
        <v>3601506.1</v>
      </c>
      <c r="D502" s="10">
        <f>((((((((+D503+D504))))))))</f>
        <v>743249.28911000001</v>
      </c>
      <c r="E502" s="10">
        <f>((((((((+E503+E504))))))))</f>
        <v>743249.28911000001</v>
      </c>
    </row>
    <row r="503" spans="1:5" ht="15.75" customHeight="1" x14ac:dyDescent="0.25">
      <c r="A503" s="24"/>
      <c r="B503" s="25" t="s">
        <v>6</v>
      </c>
      <c r="C503" s="11">
        <v>3601506.1</v>
      </c>
      <c r="D503" s="11">
        <v>743249.28911000001</v>
      </c>
      <c r="E503" s="11">
        <v>743249.28911000001</v>
      </c>
    </row>
    <row r="504" spans="1:5" ht="15" x14ac:dyDescent="0.25">
      <c r="A504" s="24"/>
      <c r="B504" s="25" t="s">
        <v>7</v>
      </c>
      <c r="C504" s="11">
        <v>0</v>
      </c>
      <c r="D504" s="11">
        <v>0</v>
      </c>
      <c r="E504" s="11">
        <v>0</v>
      </c>
    </row>
    <row r="505" spans="1:5" ht="15" x14ac:dyDescent="0.25">
      <c r="A505" s="22"/>
      <c r="B505" s="23" t="s">
        <v>145</v>
      </c>
      <c r="C505" s="10">
        <f>((((((((+C506+C507))))))))</f>
        <v>9931.2000000000007</v>
      </c>
      <c r="D505" s="10">
        <f>((((((((+D506+D507))))))))</f>
        <v>7919.7879999999996</v>
      </c>
      <c r="E505" s="10">
        <f>((((((((+E506+E507))))))))</f>
        <v>6854.1319999999996</v>
      </c>
    </row>
    <row r="506" spans="1:5" ht="15" x14ac:dyDescent="0.25">
      <c r="A506" s="24"/>
      <c r="B506" s="25" t="s">
        <v>6</v>
      </c>
      <c r="C506" s="11">
        <v>9931.2000000000007</v>
      </c>
      <c r="D506" s="11">
        <v>7919.7879999999996</v>
      </c>
      <c r="E506" s="11">
        <v>6854.1319999999996</v>
      </c>
    </row>
    <row r="507" spans="1:5" ht="15" x14ac:dyDescent="0.25">
      <c r="A507" s="24"/>
      <c r="B507" s="25" t="s">
        <v>7</v>
      </c>
      <c r="C507" s="11">
        <v>0</v>
      </c>
      <c r="D507" s="11">
        <v>0</v>
      </c>
      <c r="E507" s="11">
        <v>0</v>
      </c>
    </row>
    <row r="508" spans="1:5" ht="15" x14ac:dyDescent="0.25">
      <c r="A508" s="22"/>
      <c r="B508" s="23" t="s">
        <v>146</v>
      </c>
      <c r="C508" s="10">
        <f>((((((((+C509+C510))))))))</f>
        <v>424256.1</v>
      </c>
      <c r="D508" s="10">
        <f>((((((((+D509+D510))))))))</f>
        <v>201026.20600000001</v>
      </c>
      <c r="E508" s="10">
        <f>((((((((+E509+E510))))))))</f>
        <v>114609.632</v>
      </c>
    </row>
    <row r="509" spans="1:5" ht="15" x14ac:dyDescent="0.25">
      <c r="A509" s="24"/>
      <c r="B509" s="25" t="s">
        <v>6</v>
      </c>
      <c r="C509" s="11">
        <v>361769</v>
      </c>
      <c r="D509" s="11">
        <v>138539.106</v>
      </c>
      <c r="E509" s="11">
        <v>101239.02</v>
      </c>
    </row>
    <row r="510" spans="1:5" ht="15" x14ac:dyDescent="0.25">
      <c r="A510" s="24"/>
      <c r="B510" s="25" t="s">
        <v>7</v>
      </c>
      <c r="C510" s="11">
        <v>62487.1</v>
      </c>
      <c r="D510" s="11">
        <v>62487.1</v>
      </c>
      <c r="E510" s="11">
        <v>13370.611999999999</v>
      </c>
    </row>
    <row r="511" spans="1:5" ht="15" x14ac:dyDescent="0.25">
      <c r="A511" s="22"/>
      <c r="B511" s="23" t="s">
        <v>147</v>
      </c>
      <c r="C511" s="10">
        <f>((((((((+C512+C513))))))))</f>
        <v>4435045.4304799996</v>
      </c>
      <c r="D511" s="10">
        <f>((((((((+D512+D513))))))))</f>
        <v>2261945.0471399995</v>
      </c>
      <c r="E511" s="10">
        <f>((((((((+E512+E513))))))))</f>
        <v>1102435.5860200003</v>
      </c>
    </row>
    <row r="512" spans="1:5" ht="15" x14ac:dyDescent="0.25">
      <c r="A512" s="24"/>
      <c r="B512" s="25" t="s">
        <v>6</v>
      </c>
      <c r="C512" s="11">
        <v>2491759.7070200001</v>
      </c>
      <c r="D512" s="11">
        <v>1363101.08959</v>
      </c>
      <c r="E512" s="11">
        <v>667046.23267000006</v>
      </c>
    </row>
    <row r="513" spans="1:5" ht="15" x14ac:dyDescent="0.25">
      <c r="A513" s="24"/>
      <c r="B513" s="25" t="s">
        <v>7</v>
      </c>
      <c r="C513" s="11">
        <v>1943285.72346</v>
      </c>
      <c r="D513" s="11">
        <v>898843.9575499997</v>
      </c>
      <c r="E513" s="11">
        <v>435389.35335000016</v>
      </c>
    </row>
    <row r="514" spans="1:5" ht="15" x14ac:dyDescent="0.25">
      <c r="A514" s="22"/>
      <c r="B514" s="23" t="s">
        <v>148</v>
      </c>
      <c r="C514" s="10">
        <f>((((((((+C515+C516))))))))</f>
        <v>25009.5</v>
      </c>
      <c r="D514" s="10">
        <f>((((((((+D515+D516))))))))</f>
        <v>3558.91183</v>
      </c>
      <c r="E514" s="10">
        <f>((((((((+E515+E516))))))))</f>
        <v>3558.91183</v>
      </c>
    </row>
    <row r="515" spans="1:5" ht="15" x14ac:dyDescent="0.25">
      <c r="A515" s="24"/>
      <c r="B515" s="25" t="s">
        <v>6</v>
      </c>
      <c r="C515" s="11">
        <v>6333.5</v>
      </c>
      <c r="D515" s="11">
        <v>3558.91183</v>
      </c>
      <c r="E515" s="11">
        <v>3558.91183</v>
      </c>
    </row>
    <row r="516" spans="1:5" ht="15" x14ac:dyDescent="0.25">
      <c r="A516" s="24"/>
      <c r="B516" s="25" t="s">
        <v>7</v>
      </c>
      <c r="C516" s="30">
        <v>18676</v>
      </c>
      <c r="D516" s="11">
        <v>0</v>
      </c>
      <c r="E516" s="11">
        <v>0</v>
      </c>
    </row>
    <row r="517" spans="1:5" ht="15" x14ac:dyDescent="0.25">
      <c r="A517" s="22"/>
      <c r="B517" s="23" t="s">
        <v>149</v>
      </c>
      <c r="C517" s="10">
        <f>((((((((+C518+C519))))))))</f>
        <v>5299.0480099999995</v>
      </c>
      <c r="D517" s="10">
        <f>((((((((+D518+D519))))))))</f>
        <v>3288.4490000000001</v>
      </c>
      <c r="E517" s="10">
        <f>((((((((+E518+E519))))))))</f>
        <v>2201.56403</v>
      </c>
    </row>
    <row r="518" spans="1:5" ht="15" x14ac:dyDescent="0.25">
      <c r="A518" s="24"/>
      <c r="B518" s="25" t="s">
        <v>6</v>
      </c>
      <c r="C518" s="11">
        <v>5299.0480099999995</v>
      </c>
      <c r="D518" s="11">
        <v>3288.4490000000001</v>
      </c>
      <c r="E518" s="11">
        <v>2201.56403</v>
      </c>
    </row>
    <row r="519" spans="1:5" ht="15" x14ac:dyDescent="0.25">
      <c r="A519" s="24"/>
      <c r="B519" s="25" t="s">
        <v>7</v>
      </c>
      <c r="C519" s="11">
        <v>0</v>
      </c>
      <c r="D519" s="11">
        <v>0</v>
      </c>
      <c r="E519" s="11">
        <v>0</v>
      </c>
    </row>
    <row r="520" spans="1:5" ht="15" x14ac:dyDescent="0.25">
      <c r="A520" s="20" t="s">
        <v>150</v>
      </c>
      <c r="B520" s="21"/>
      <c r="C520" s="9">
        <f>(+C521+C524+C527+C530+C533+C536)</f>
        <v>1338486.7789999996</v>
      </c>
      <c r="D520" s="9">
        <f t="shared" ref="D520:E520" si="16">(+D521+D524+D527+D530+D533+D536)</f>
        <v>572831.40601000004</v>
      </c>
      <c r="E520" s="9">
        <f t="shared" si="16"/>
        <v>548057.04584999988</v>
      </c>
    </row>
    <row r="521" spans="1:5" ht="15" x14ac:dyDescent="0.25">
      <c r="A521" s="22"/>
      <c r="B521" s="23" t="s">
        <v>11</v>
      </c>
      <c r="C521" s="10">
        <f>((((((((+C522+C523))))))))</f>
        <v>1187197.3999999999</v>
      </c>
      <c r="D521" s="10">
        <f>((((((((+D522+D523))))))))</f>
        <v>508728.50729999994</v>
      </c>
      <c r="E521" s="10">
        <f>((((((((+E522+E523))))))))</f>
        <v>486779.09632999991</v>
      </c>
    </row>
    <row r="522" spans="1:5" ht="15" x14ac:dyDescent="0.25">
      <c r="A522" s="24"/>
      <c r="B522" s="25" t="s">
        <v>6</v>
      </c>
      <c r="C522" s="11">
        <v>1187197.3999999999</v>
      </c>
      <c r="D522" s="11">
        <v>508728.50729999994</v>
      </c>
      <c r="E522" s="11">
        <v>486779.09632999991</v>
      </c>
    </row>
    <row r="523" spans="1:5" ht="15" x14ac:dyDescent="0.25">
      <c r="A523" s="24"/>
      <c r="B523" s="25" t="s">
        <v>7</v>
      </c>
      <c r="C523" s="11">
        <v>0</v>
      </c>
      <c r="D523" s="11">
        <v>0</v>
      </c>
      <c r="E523" s="11">
        <v>0</v>
      </c>
    </row>
    <row r="524" spans="1:5" ht="15" x14ac:dyDescent="0.25">
      <c r="A524" s="22"/>
      <c r="B524" s="23" t="s">
        <v>151</v>
      </c>
      <c r="C524" s="10">
        <f>((((((((+C525+C526))))))))</f>
        <v>12624.68</v>
      </c>
      <c r="D524" s="10">
        <f>((((((((+D525+D526))))))))</f>
        <v>5382.3517100000008</v>
      </c>
      <c r="E524" s="10">
        <f>((((((((+E525+E526))))))))</f>
        <v>5148.8095199999998</v>
      </c>
    </row>
    <row r="525" spans="1:5" ht="15" x14ac:dyDescent="0.25">
      <c r="A525" s="24"/>
      <c r="B525" s="25" t="s">
        <v>6</v>
      </c>
      <c r="C525" s="27">
        <v>12624.68</v>
      </c>
      <c r="D525" s="31">
        <v>5382.3517100000008</v>
      </c>
      <c r="E525" s="31">
        <v>5148.8095199999998</v>
      </c>
    </row>
    <row r="526" spans="1:5" ht="15" x14ac:dyDescent="0.25">
      <c r="A526" s="24"/>
      <c r="B526" s="25" t="s">
        <v>7</v>
      </c>
      <c r="C526" s="11">
        <v>0</v>
      </c>
      <c r="D526" s="11">
        <v>0</v>
      </c>
      <c r="E526" s="11">
        <v>0</v>
      </c>
    </row>
    <row r="527" spans="1:5" ht="15" x14ac:dyDescent="0.25">
      <c r="A527" s="22"/>
      <c r="B527" s="23" t="s">
        <v>152</v>
      </c>
      <c r="C527" s="10">
        <f>((((((((+C528+C529))))))))</f>
        <v>129973.264</v>
      </c>
      <c r="D527" s="10">
        <f>((((((((+D528+D529))))))))</f>
        <v>54867.582999999999</v>
      </c>
      <c r="E527" s="10">
        <f>((((((((+E528+E529))))))))</f>
        <v>52599.682000000001</v>
      </c>
    </row>
    <row r="528" spans="1:5" ht="15" x14ac:dyDescent="0.25">
      <c r="A528" s="24"/>
      <c r="B528" s="25" t="s">
        <v>6</v>
      </c>
      <c r="C528" s="11">
        <v>129973.264</v>
      </c>
      <c r="D528" s="11">
        <v>54867.582999999999</v>
      </c>
      <c r="E528" s="11">
        <v>52599.682000000001</v>
      </c>
    </row>
    <row r="529" spans="1:5" ht="15" x14ac:dyDescent="0.25">
      <c r="A529" s="24"/>
      <c r="B529" s="25" t="s">
        <v>7</v>
      </c>
      <c r="C529" s="11">
        <v>0</v>
      </c>
      <c r="D529" s="11">
        <v>0</v>
      </c>
      <c r="E529" s="11">
        <v>0</v>
      </c>
    </row>
    <row r="530" spans="1:5" ht="25.5" x14ac:dyDescent="0.25">
      <c r="A530" s="22"/>
      <c r="B530" s="28" t="s">
        <v>153</v>
      </c>
      <c r="C530" s="10">
        <f>((((((((+C531+C532))))))))</f>
        <v>445.13299999999998</v>
      </c>
      <c r="D530" s="10">
        <f>((((((((+D531+D532))))))))</f>
        <v>373.10700000000003</v>
      </c>
      <c r="E530" s="10">
        <f>((((((((+E531+E532))))))))</f>
        <v>291.69499999999999</v>
      </c>
    </row>
    <row r="531" spans="1:5" ht="15" x14ac:dyDescent="0.25">
      <c r="A531" s="24"/>
      <c r="B531" s="25" t="s">
        <v>6</v>
      </c>
      <c r="C531" s="11">
        <v>445.13299999999998</v>
      </c>
      <c r="D531" s="11">
        <v>373.10700000000003</v>
      </c>
      <c r="E531" s="11">
        <v>291.69499999999999</v>
      </c>
    </row>
    <row r="532" spans="1:5" ht="16.5" customHeight="1" x14ac:dyDescent="0.25">
      <c r="A532" s="24"/>
      <c r="B532" s="25" t="s">
        <v>7</v>
      </c>
      <c r="C532" s="11">
        <v>0</v>
      </c>
      <c r="D532" s="11">
        <v>0</v>
      </c>
      <c r="E532" s="11">
        <v>0</v>
      </c>
    </row>
    <row r="533" spans="1:5" ht="15" x14ac:dyDescent="0.25">
      <c r="A533" s="22"/>
      <c r="B533" s="23" t="s">
        <v>154</v>
      </c>
      <c r="C533" s="10">
        <f>((((((((+C534+C535))))))))</f>
        <v>2184.5590000000002</v>
      </c>
      <c r="D533" s="10">
        <f>((((((((+D534+D535))))))))</f>
        <v>1950.096</v>
      </c>
      <c r="E533" s="10">
        <f>((((((((+E534+E535))))))))</f>
        <v>1708.002</v>
      </c>
    </row>
    <row r="534" spans="1:5" ht="15" customHeight="1" x14ac:dyDescent="0.25">
      <c r="A534" s="24"/>
      <c r="B534" s="25" t="s">
        <v>6</v>
      </c>
      <c r="C534" s="11">
        <v>2184.5590000000002</v>
      </c>
      <c r="D534" s="11">
        <v>1950.096</v>
      </c>
      <c r="E534" s="11">
        <v>1708.002</v>
      </c>
    </row>
    <row r="535" spans="1:5" ht="15" x14ac:dyDescent="0.25">
      <c r="A535" s="24"/>
      <c r="B535" s="25" t="s">
        <v>7</v>
      </c>
      <c r="C535" s="11">
        <v>0</v>
      </c>
      <c r="D535" s="11">
        <v>0</v>
      </c>
      <c r="E535" s="11">
        <v>0</v>
      </c>
    </row>
    <row r="536" spans="1:5" ht="15" x14ac:dyDescent="0.25">
      <c r="A536" s="22"/>
      <c r="B536" s="23" t="s">
        <v>155</v>
      </c>
      <c r="C536" s="10">
        <f>((((((((+C537+C538))))))))</f>
        <v>6061.7430000000004</v>
      </c>
      <c r="D536" s="10">
        <f>((((((((+D537+D538))))))))</f>
        <v>1529.761</v>
      </c>
      <c r="E536" s="10">
        <f>((((((((+E537+E538))))))))</f>
        <v>1529.761</v>
      </c>
    </row>
    <row r="537" spans="1:5" ht="15" x14ac:dyDescent="0.25">
      <c r="A537" s="24"/>
      <c r="B537" s="25" t="s">
        <v>6</v>
      </c>
      <c r="C537" s="11">
        <v>6061.7430000000004</v>
      </c>
      <c r="D537" s="11">
        <v>1529.761</v>
      </c>
      <c r="E537" s="11">
        <v>1529.761</v>
      </c>
    </row>
    <row r="538" spans="1:5" ht="15" x14ac:dyDescent="0.25">
      <c r="A538" s="24"/>
      <c r="B538" s="25" t="s">
        <v>7</v>
      </c>
      <c r="C538" s="11">
        <v>0</v>
      </c>
      <c r="D538" s="11">
        <v>0</v>
      </c>
      <c r="E538" s="11">
        <v>0</v>
      </c>
    </row>
    <row r="539" spans="1:5" ht="15" x14ac:dyDescent="0.25">
      <c r="A539" s="20" t="s">
        <v>157</v>
      </c>
      <c r="B539" s="21"/>
      <c r="C539" s="9">
        <f>(+C540+C543+C546+C549)</f>
        <v>29848325.688132141</v>
      </c>
      <c r="D539" s="9">
        <f>(+D540+D543+D546+D549)</f>
        <v>2663163.6817585588</v>
      </c>
      <c r="E539" s="9">
        <f>(+E540+E543+E546+E549)</f>
        <v>2172799.0165299997</v>
      </c>
    </row>
    <row r="540" spans="1:5" ht="15" x14ac:dyDescent="0.25">
      <c r="A540" s="22"/>
      <c r="B540" s="23" t="s">
        <v>11</v>
      </c>
      <c r="C540" s="10">
        <f>((((((((+C541+C542))))))))</f>
        <v>25750.710520000004</v>
      </c>
      <c r="D540" s="10">
        <f>((((((((+D541+D542))))))))</f>
        <v>14234.26188</v>
      </c>
      <c r="E540" s="10">
        <f>((((((((+E541+E542))))))))</f>
        <v>10446.772600000002</v>
      </c>
    </row>
    <row r="541" spans="1:5" ht="15" x14ac:dyDescent="0.25">
      <c r="A541" s="24"/>
      <c r="B541" s="25" t="s">
        <v>6</v>
      </c>
      <c r="C541" s="11">
        <v>25750.710520000004</v>
      </c>
      <c r="D541" s="11">
        <v>14234.26188</v>
      </c>
      <c r="E541" s="11">
        <v>10446.772600000002</v>
      </c>
    </row>
    <row r="542" spans="1:5" ht="15" x14ac:dyDescent="0.25">
      <c r="A542" s="24"/>
      <c r="B542" s="25" t="s">
        <v>7</v>
      </c>
      <c r="C542" s="11">
        <v>0</v>
      </c>
      <c r="D542" s="11">
        <v>0</v>
      </c>
      <c r="E542" s="11">
        <v>0</v>
      </c>
    </row>
    <row r="543" spans="1:5" ht="15" x14ac:dyDescent="0.25">
      <c r="A543" s="22"/>
      <c r="B543" s="23" t="s">
        <v>158</v>
      </c>
      <c r="C543" s="10">
        <f>((((((((+C544+C545))))))))</f>
        <v>29766002.5</v>
      </c>
      <c r="D543" s="10">
        <f>((((((((+D544+D545))))))))</f>
        <v>2617373.1999999997</v>
      </c>
      <c r="E543" s="10">
        <f>((((((((+E544+E545))))))))</f>
        <v>2134414.6</v>
      </c>
    </row>
    <row r="544" spans="1:5" ht="15" x14ac:dyDescent="0.25">
      <c r="A544" s="24"/>
      <c r="B544" s="25" t="s">
        <v>6</v>
      </c>
      <c r="C544" s="11">
        <v>174787.4</v>
      </c>
      <c r="D544" s="11">
        <v>163093.79999999999</v>
      </c>
      <c r="E544" s="11">
        <v>158833.5</v>
      </c>
    </row>
    <row r="545" spans="1:5" ht="15" x14ac:dyDescent="0.25">
      <c r="A545" s="24"/>
      <c r="B545" s="25" t="s">
        <v>7</v>
      </c>
      <c r="C545" s="11">
        <v>29591215.100000001</v>
      </c>
      <c r="D545" s="11">
        <v>2454279.4</v>
      </c>
      <c r="E545" s="11">
        <v>1975581.1</v>
      </c>
    </row>
    <row r="546" spans="1:5" ht="15" x14ac:dyDescent="0.25">
      <c r="A546" s="22"/>
      <c r="B546" s="23" t="s">
        <v>159</v>
      </c>
      <c r="C546" s="10">
        <f>((((((((+C547+C548))))))))</f>
        <v>54443.177612140826</v>
      </c>
      <c r="D546" s="10">
        <f>((((((((+D547+D548))))))))</f>
        <v>30278.205028558874</v>
      </c>
      <c r="E546" s="10">
        <f>((((((((+E547+E548))))))))</f>
        <v>26659.629080000002</v>
      </c>
    </row>
    <row r="547" spans="1:5" ht="15" x14ac:dyDescent="0.25">
      <c r="A547" s="24"/>
      <c r="B547" s="25" t="s">
        <v>6</v>
      </c>
      <c r="C547" s="11">
        <v>54443.177612140826</v>
      </c>
      <c r="D547" s="11">
        <v>30278.205028558874</v>
      </c>
      <c r="E547" s="11">
        <v>26659.629080000002</v>
      </c>
    </row>
    <row r="548" spans="1:5" ht="15" x14ac:dyDescent="0.25">
      <c r="A548" s="24"/>
      <c r="B548" s="25" t="s">
        <v>7</v>
      </c>
      <c r="C548" s="11">
        <v>0</v>
      </c>
      <c r="D548" s="11">
        <v>0</v>
      </c>
      <c r="E548" s="11">
        <v>0</v>
      </c>
    </row>
    <row r="549" spans="1:5" ht="15" x14ac:dyDescent="0.25">
      <c r="A549" s="24"/>
      <c r="B549" s="23" t="s">
        <v>237</v>
      </c>
      <c r="C549" s="10">
        <f>((((((((+C550+C551))))))))</f>
        <v>2129.3000000000002</v>
      </c>
      <c r="D549" s="10">
        <f>((((((((+D550+D551))))))))</f>
        <v>1278.01485</v>
      </c>
      <c r="E549" s="10">
        <f>((((((((+E550+E551))))))))</f>
        <v>1278.01485</v>
      </c>
    </row>
    <row r="550" spans="1:5" ht="15" x14ac:dyDescent="0.25">
      <c r="A550" s="24"/>
      <c r="B550" s="25" t="s">
        <v>6</v>
      </c>
      <c r="C550" s="11">
        <v>2129.3000000000002</v>
      </c>
      <c r="D550" s="11">
        <v>1278.01485</v>
      </c>
      <c r="E550" s="11">
        <v>1278.01485</v>
      </c>
    </row>
    <row r="551" spans="1:5" ht="15" x14ac:dyDescent="0.25">
      <c r="A551" s="24"/>
      <c r="B551" s="25" t="s">
        <v>7</v>
      </c>
      <c r="C551" s="11">
        <v>0</v>
      </c>
      <c r="D551" s="11">
        <v>0</v>
      </c>
      <c r="E551" s="11">
        <v>0</v>
      </c>
    </row>
    <row r="552" spans="1:5" ht="15" x14ac:dyDescent="0.25">
      <c r="A552" s="20" t="s">
        <v>156</v>
      </c>
      <c r="B552" s="21"/>
      <c r="C552" s="9">
        <f>(+C553)</f>
        <v>858686.95612299</v>
      </c>
      <c r="D552" s="9">
        <f t="shared" ref="D552:E552" si="17">(+D553)</f>
        <v>678880.90612298984</v>
      </c>
      <c r="E552" s="9">
        <f t="shared" si="17"/>
        <v>388194.84552363097</v>
      </c>
    </row>
    <row r="553" spans="1:5" ht="15" x14ac:dyDescent="0.25">
      <c r="A553" s="22"/>
      <c r="B553" s="23" t="s">
        <v>11</v>
      </c>
      <c r="C553" s="10">
        <f>((((((((+C554+C555))))))))</f>
        <v>858686.95612299</v>
      </c>
      <c r="D553" s="10">
        <f>((((((((+D554+D555))))))))</f>
        <v>678880.90612298984</v>
      </c>
      <c r="E553" s="10">
        <f>((((((((+E554+E555))))))))</f>
        <v>388194.84552363097</v>
      </c>
    </row>
    <row r="554" spans="1:5" ht="15" x14ac:dyDescent="0.25">
      <c r="A554" s="24"/>
      <c r="B554" s="25" t="s">
        <v>6</v>
      </c>
      <c r="C554" s="11">
        <f>(678880906.12299+179806050)/1000</f>
        <v>858686.95612299</v>
      </c>
      <c r="D554" s="11">
        <v>678880.90612298984</v>
      </c>
      <c r="E554" s="11">
        <f>(314768566.523631+73426279)/1000</f>
        <v>388194.84552363097</v>
      </c>
    </row>
    <row r="555" spans="1:5" ht="15" x14ac:dyDescent="0.25">
      <c r="A555" s="24"/>
      <c r="B555" s="25" t="s">
        <v>7</v>
      </c>
      <c r="C555" s="11">
        <v>0</v>
      </c>
      <c r="D555" s="11">
        <v>0</v>
      </c>
      <c r="E555" s="11">
        <v>0</v>
      </c>
    </row>
    <row r="556" spans="1:5" ht="24.75" customHeight="1" x14ac:dyDescent="0.25">
      <c r="A556" s="44" t="s">
        <v>160</v>
      </c>
      <c r="B556" s="44"/>
      <c r="C556" s="10">
        <f>(+C557)</f>
        <v>394926.52399999998</v>
      </c>
      <c r="D556" s="10">
        <f t="shared" ref="D556:E556" si="18">(+D557)</f>
        <v>4750.58</v>
      </c>
      <c r="E556" s="10">
        <f t="shared" si="18"/>
        <v>3827.2265599999996</v>
      </c>
    </row>
    <row r="557" spans="1:5" ht="15.75" customHeight="1" x14ac:dyDescent="0.25">
      <c r="A557" s="22"/>
      <c r="B557" s="23" t="s">
        <v>11</v>
      </c>
      <c r="C557" s="10">
        <f>((((((((+C558+C559))))))))</f>
        <v>394926.52399999998</v>
      </c>
      <c r="D557" s="10">
        <f>((((((((+D558+D559))))))))</f>
        <v>4750.58</v>
      </c>
      <c r="E557" s="10">
        <f>((((((((+E558+E559))))))))</f>
        <v>3827.2265599999996</v>
      </c>
    </row>
    <row r="558" spans="1:5" ht="15" x14ac:dyDescent="0.25">
      <c r="A558" s="24"/>
      <c r="B558" s="25" t="s">
        <v>6</v>
      </c>
      <c r="C558" s="11">
        <v>394926.52399999998</v>
      </c>
      <c r="D558" s="11">
        <v>4750.58</v>
      </c>
      <c r="E558" s="11">
        <v>3827.2265599999996</v>
      </c>
    </row>
    <row r="559" spans="1:5" ht="15" x14ac:dyDescent="0.25">
      <c r="A559" s="24"/>
      <c r="B559" s="25" t="s">
        <v>7</v>
      </c>
      <c r="C559" s="11">
        <v>0</v>
      </c>
      <c r="D559" s="11">
        <v>0</v>
      </c>
      <c r="E559" s="11">
        <v>0</v>
      </c>
    </row>
    <row r="560" spans="1:5" ht="15" x14ac:dyDescent="0.25">
      <c r="A560" s="22" t="s">
        <v>161</v>
      </c>
      <c r="B560" s="23"/>
      <c r="C560" s="10">
        <f>((((+C561))))</f>
        <v>67122.7</v>
      </c>
      <c r="D560" s="10">
        <f t="shared" ref="D560:E560" si="19">((((+D561))))</f>
        <v>14988.062739999999</v>
      </c>
      <c r="E560" s="10">
        <f t="shared" si="19"/>
        <v>14942.534299999999</v>
      </c>
    </row>
    <row r="561" spans="1:5" ht="15" x14ac:dyDescent="0.25">
      <c r="A561" s="22"/>
      <c r="B561" s="23" t="s">
        <v>11</v>
      </c>
      <c r="C561" s="10">
        <f>((((((((+C562+C563))))))))</f>
        <v>67122.7</v>
      </c>
      <c r="D561" s="10">
        <f>((((((((+D562+D563))))))))</f>
        <v>14988.062739999999</v>
      </c>
      <c r="E561" s="10">
        <f>((((((((+E562+E563))))))))</f>
        <v>14942.534299999999</v>
      </c>
    </row>
    <row r="562" spans="1:5" ht="15" x14ac:dyDescent="0.25">
      <c r="A562" s="24"/>
      <c r="B562" s="25" t="s">
        <v>6</v>
      </c>
      <c r="C562" s="11">
        <v>24035.1</v>
      </c>
      <c r="D562" s="11">
        <v>14988.062739999999</v>
      </c>
      <c r="E562" s="11">
        <v>14942.534299999999</v>
      </c>
    </row>
    <row r="563" spans="1:5" ht="15" x14ac:dyDescent="0.25">
      <c r="A563" s="24"/>
      <c r="B563" s="25" t="s">
        <v>7</v>
      </c>
      <c r="C563" s="11">
        <v>43087.6</v>
      </c>
      <c r="D563" s="11">
        <v>0</v>
      </c>
      <c r="E563" s="11">
        <v>0</v>
      </c>
    </row>
    <row r="564" spans="1:5" ht="15.75" customHeight="1" x14ac:dyDescent="0.25">
      <c r="A564" s="20" t="s">
        <v>162</v>
      </c>
      <c r="B564" s="21"/>
      <c r="C564" s="9">
        <f>((((+C565))))</f>
        <v>51710.7</v>
      </c>
      <c r="D564" s="9">
        <f t="shared" ref="D564:E564" si="20">((((+D565))))</f>
        <v>20200.284170000003</v>
      </c>
      <c r="E564" s="9">
        <f t="shared" si="20"/>
        <v>20200.284170000003</v>
      </c>
    </row>
    <row r="565" spans="1:5" ht="15" x14ac:dyDescent="0.25">
      <c r="A565" s="22"/>
      <c r="B565" s="23" t="s">
        <v>11</v>
      </c>
      <c r="C565" s="10">
        <f>((((((((+C566+C567))))))))</f>
        <v>51710.7</v>
      </c>
      <c r="D565" s="10">
        <f>((((((((+D566+D567))))))))</f>
        <v>20200.284170000003</v>
      </c>
      <c r="E565" s="10">
        <f>((((((((+E566+E567))))))))</f>
        <v>20200.284170000003</v>
      </c>
    </row>
    <row r="566" spans="1:5" ht="15" x14ac:dyDescent="0.25">
      <c r="A566" s="24"/>
      <c r="B566" s="25" t="s">
        <v>6</v>
      </c>
      <c r="C566" s="11">
        <v>51710.7</v>
      </c>
      <c r="D566" s="11">
        <v>20200.284170000003</v>
      </c>
      <c r="E566" s="11">
        <v>20200.284170000003</v>
      </c>
    </row>
    <row r="567" spans="1:5" ht="17.25" customHeight="1" x14ac:dyDescent="0.25">
      <c r="A567" s="24"/>
      <c r="B567" s="25" t="s">
        <v>7</v>
      </c>
      <c r="C567" s="11">
        <v>0</v>
      </c>
      <c r="D567" s="11">
        <v>0</v>
      </c>
      <c r="E567" s="11">
        <v>0</v>
      </c>
    </row>
    <row r="568" spans="1:5" ht="15" x14ac:dyDescent="0.25">
      <c r="A568" s="22" t="s">
        <v>163</v>
      </c>
      <c r="B568" s="23"/>
      <c r="C568" s="10">
        <f>((((+C569))))</f>
        <v>314367.33368999977</v>
      </c>
      <c r="D568" s="10">
        <f t="shared" ref="D568:E568" si="21">((((+D569))))</f>
        <v>189624.17110999979</v>
      </c>
      <c r="E568" s="10">
        <f t="shared" si="21"/>
        <v>137344.58744999996</v>
      </c>
    </row>
    <row r="569" spans="1:5" ht="15" x14ac:dyDescent="0.25">
      <c r="A569" s="22"/>
      <c r="B569" s="23" t="s">
        <v>11</v>
      </c>
      <c r="C569" s="10">
        <f>((((((((+C570+C571))))))))</f>
        <v>314367.33368999977</v>
      </c>
      <c r="D569" s="10">
        <f>((((((((+D570+D571))))))))</f>
        <v>189624.17110999979</v>
      </c>
      <c r="E569" s="10">
        <f>((((((((+E570+E571))))))))</f>
        <v>137344.58744999996</v>
      </c>
    </row>
    <row r="570" spans="1:5" ht="13.5" customHeight="1" x14ac:dyDescent="0.25">
      <c r="A570" s="24"/>
      <c r="B570" s="25" t="s">
        <v>6</v>
      </c>
      <c r="C570" s="11">
        <v>279579.14406999975</v>
      </c>
      <c r="D570" s="11">
        <v>169835.9814899998</v>
      </c>
      <c r="E570" s="11">
        <v>125079.08219999998</v>
      </c>
    </row>
    <row r="571" spans="1:5" ht="15" x14ac:dyDescent="0.25">
      <c r="A571" s="24"/>
      <c r="B571" s="25" t="s">
        <v>7</v>
      </c>
      <c r="C571" s="11">
        <v>34788.189619999997</v>
      </c>
      <c r="D571" s="11">
        <v>19788.189620000001</v>
      </c>
      <c r="E571" s="11">
        <v>12265.50525</v>
      </c>
    </row>
    <row r="572" spans="1:5" ht="15" x14ac:dyDescent="0.25">
      <c r="A572" s="22" t="s">
        <v>164</v>
      </c>
      <c r="B572" s="23"/>
      <c r="C572" s="10">
        <f>((((+C573))))</f>
        <v>83272.75748</v>
      </c>
      <c r="D572" s="10">
        <f t="shared" ref="D572:E572" si="22">((((+D573))))</f>
        <v>36342.284599999999</v>
      </c>
      <c r="E572" s="10">
        <f t="shared" si="22"/>
        <v>20838.81741</v>
      </c>
    </row>
    <row r="573" spans="1:5" ht="15" x14ac:dyDescent="0.25">
      <c r="A573" s="22"/>
      <c r="B573" s="23" t="s">
        <v>11</v>
      </c>
      <c r="C573" s="10">
        <f>((((((((+C574+C575))))))))</f>
        <v>83272.75748</v>
      </c>
      <c r="D573" s="10">
        <f>((((((((+D574+D575))))))))</f>
        <v>36342.284599999999</v>
      </c>
      <c r="E573" s="10">
        <f>((((((((+E574+E575))))))))</f>
        <v>20838.81741</v>
      </c>
    </row>
    <row r="574" spans="1:5" ht="15" x14ac:dyDescent="0.25">
      <c r="A574" s="24"/>
      <c r="B574" s="25" t="s">
        <v>6</v>
      </c>
      <c r="C574" s="11">
        <v>83272.75748</v>
      </c>
      <c r="D574" s="11">
        <v>36342.284599999999</v>
      </c>
      <c r="E574" s="11">
        <v>20838.81741</v>
      </c>
    </row>
    <row r="575" spans="1:5" ht="15" x14ac:dyDescent="0.25">
      <c r="A575" s="24"/>
      <c r="B575" s="25" t="s">
        <v>7</v>
      </c>
      <c r="C575" s="11">
        <v>0</v>
      </c>
      <c r="D575" s="11">
        <v>0</v>
      </c>
      <c r="E575" s="11">
        <v>0</v>
      </c>
    </row>
    <row r="576" spans="1:5" ht="15" x14ac:dyDescent="0.25">
      <c r="A576" s="22" t="s">
        <v>165</v>
      </c>
      <c r="B576" s="23"/>
      <c r="C576" s="10">
        <f>((((+C577))))</f>
        <v>11503681.5</v>
      </c>
      <c r="D576" s="10">
        <f t="shared" ref="D576:E576" si="23">((((+D577))))</f>
        <v>11503681.5</v>
      </c>
      <c r="E576" s="10">
        <f t="shared" si="23"/>
        <v>5180942.3950400008</v>
      </c>
    </row>
    <row r="577" spans="1:5" ht="15" x14ac:dyDescent="0.25">
      <c r="A577" s="22"/>
      <c r="B577" s="23" t="s">
        <v>11</v>
      </c>
      <c r="C577" s="10">
        <f>((((((((+C578+C579))))))))</f>
        <v>11503681.5</v>
      </c>
      <c r="D577" s="10">
        <f>((((((((+D578+D579))))))))</f>
        <v>11503681.5</v>
      </c>
      <c r="E577" s="10">
        <f>((((((((+E578+E579))))))))</f>
        <v>5180942.3950400008</v>
      </c>
    </row>
    <row r="578" spans="1:5" ht="15" x14ac:dyDescent="0.25">
      <c r="A578" s="24"/>
      <c r="B578" s="25" t="s">
        <v>6</v>
      </c>
      <c r="C578" s="11">
        <v>11503681.5</v>
      </c>
      <c r="D578" s="11">
        <v>11503681.5</v>
      </c>
      <c r="E578" s="11">
        <v>5180942.3950400008</v>
      </c>
    </row>
    <row r="579" spans="1:5" ht="15.75" customHeight="1" x14ac:dyDescent="0.25">
      <c r="A579" s="24"/>
      <c r="B579" s="25" t="s">
        <v>7</v>
      </c>
      <c r="C579" s="11">
        <v>0</v>
      </c>
      <c r="D579" s="11">
        <v>0</v>
      </c>
      <c r="E579" s="11">
        <v>0</v>
      </c>
    </row>
    <row r="580" spans="1:5" ht="15" x14ac:dyDescent="0.25">
      <c r="A580" s="22" t="s">
        <v>166</v>
      </c>
      <c r="B580" s="23"/>
      <c r="C580" s="10">
        <f>((((+C581))))</f>
        <v>555.43540045401153</v>
      </c>
      <c r="D580" s="10">
        <f t="shared" ref="D580:E580" si="24">((((+D581))))</f>
        <v>304.79666505537693</v>
      </c>
      <c r="E580" s="10">
        <f t="shared" si="24"/>
        <v>236.57888561897963</v>
      </c>
    </row>
    <row r="581" spans="1:5" ht="15" x14ac:dyDescent="0.25">
      <c r="A581" s="22"/>
      <c r="B581" s="23" t="s">
        <v>11</v>
      </c>
      <c r="C581" s="10">
        <f>((((((((+C582+C583))))))))</f>
        <v>555.43540045401153</v>
      </c>
      <c r="D581" s="10">
        <f>((((((((+D582+D583))))))))</f>
        <v>304.79666505537693</v>
      </c>
      <c r="E581" s="10">
        <f>((((((((+E582+E583))))))))</f>
        <v>236.57888561897963</v>
      </c>
    </row>
    <row r="582" spans="1:5" ht="15" x14ac:dyDescent="0.25">
      <c r="A582" s="24"/>
      <c r="B582" s="25" t="s">
        <v>6</v>
      </c>
      <c r="C582" s="11">
        <f>(SUM(C584:C591))/1000</f>
        <v>555.43540045401153</v>
      </c>
      <c r="D582" s="11">
        <f>(SUM(D584:D591))/1000</f>
        <v>304.79666505537693</v>
      </c>
      <c r="E582" s="11">
        <f>(SUM(E584:E591))/1000</f>
        <v>236.57888561897963</v>
      </c>
    </row>
    <row r="583" spans="1:5" ht="15" x14ac:dyDescent="0.25">
      <c r="A583" s="24"/>
      <c r="B583" s="25" t="s">
        <v>7</v>
      </c>
      <c r="C583" s="11">
        <v>0</v>
      </c>
      <c r="D583" s="11">
        <v>0</v>
      </c>
      <c r="E583" s="11">
        <v>0</v>
      </c>
    </row>
    <row r="584" spans="1:5" ht="15" x14ac:dyDescent="0.25">
      <c r="A584" s="20" t="s">
        <v>257</v>
      </c>
      <c r="B584" s="21"/>
      <c r="C584" s="9">
        <f>(+C585+C588+C591+C594+C597+C600+C603+C606+C609+C612+C615+C618+C624+C627+C633+C636+C639+C642+C645+C648+C651+C654+C657+C660+C621+C630)</f>
        <v>457510.81072067819</v>
      </c>
      <c r="D584" s="9">
        <f>(+D585+D588+D591+D594+D597+D600+D603+D606+D609+D612+D615+D618+D624+D627+D633+D636+D639+D642+D645+D648+D651+D654+D657+D660+D621+D630)</f>
        <v>245223.94628537694</v>
      </c>
      <c r="E584" s="9">
        <f>(+E585+E588+E591+E594+E597+E600+E603+E606+E609+E612+E615+E618+E624+E627+E633+E636+E639+E642+E645+E648+E651+E654+E657+E660+E621+E630)</f>
        <v>197057.03684897968</v>
      </c>
    </row>
    <row r="585" spans="1:5" ht="15" x14ac:dyDescent="0.25">
      <c r="A585" s="22"/>
      <c r="B585" s="23" t="s">
        <v>167</v>
      </c>
      <c r="C585" s="10">
        <f>((((((((+C586+C587))))))))</f>
        <v>1322.9169999999999</v>
      </c>
      <c r="D585" s="10">
        <f>((((((((+D586+D587))))))))</f>
        <v>1306.3620000000001</v>
      </c>
      <c r="E585" s="10">
        <f>((((((((+E586+E587))))))))</f>
        <v>1299.6990000000001</v>
      </c>
    </row>
    <row r="586" spans="1:5" ht="15" x14ac:dyDescent="0.25">
      <c r="A586" s="24"/>
      <c r="B586" s="25" t="s">
        <v>6</v>
      </c>
      <c r="C586" s="11">
        <v>1322.9169999999999</v>
      </c>
      <c r="D586" s="11">
        <v>1306.3620000000001</v>
      </c>
      <c r="E586" s="11">
        <v>1299.6990000000001</v>
      </c>
    </row>
    <row r="587" spans="1:5" ht="15" x14ac:dyDescent="0.25">
      <c r="A587" s="24"/>
      <c r="B587" s="25" t="s">
        <v>7</v>
      </c>
      <c r="C587" s="11">
        <v>0</v>
      </c>
      <c r="D587" s="11">
        <v>0</v>
      </c>
      <c r="E587" s="11">
        <v>0</v>
      </c>
    </row>
    <row r="588" spans="1:5" ht="15" x14ac:dyDescent="0.25">
      <c r="A588" s="22"/>
      <c r="B588" s="23" t="s">
        <v>168</v>
      </c>
      <c r="C588" s="10">
        <f>((((((((+C589+C590))))))))</f>
        <v>39343.474000000002</v>
      </c>
      <c r="D588" s="10">
        <f>((((((((+D589+D590))))))))</f>
        <v>22797.924999999999</v>
      </c>
      <c r="E588" s="10">
        <f>((((((((+E589+E590))))))))</f>
        <v>12779.153</v>
      </c>
    </row>
    <row r="589" spans="1:5" ht="15" x14ac:dyDescent="0.25">
      <c r="A589" s="24"/>
      <c r="B589" s="25" t="s">
        <v>6</v>
      </c>
      <c r="C589" s="11">
        <v>39343.474000000002</v>
      </c>
      <c r="D589" s="11">
        <v>22797.924999999999</v>
      </c>
      <c r="E589" s="11">
        <v>12779.153</v>
      </c>
    </row>
    <row r="590" spans="1:5" ht="15" x14ac:dyDescent="0.25">
      <c r="A590" s="24"/>
      <c r="B590" s="25" t="s">
        <v>7</v>
      </c>
      <c r="C590" s="11">
        <v>0</v>
      </c>
      <c r="D590" s="11">
        <v>0</v>
      </c>
      <c r="E590" s="11">
        <v>0</v>
      </c>
    </row>
    <row r="591" spans="1:5" ht="15" x14ac:dyDescent="0.25">
      <c r="A591" s="22"/>
      <c r="B591" s="23" t="s">
        <v>169</v>
      </c>
      <c r="C591" s="10">
        <f>((((((((+C592+C593))))))))</f>
        <v>16591.807733333335</v>
      </c>
      <c r="D591" s="10">
        <f>((((((((+D592+D593))))))))</f>
        <v>11364.144769999999</v>
      </c>
      <c r="E591" s="10">
        <f>((((((((+E592+E593))))))))</f>
        <v>11364.144769999999</v>
      </c>
    </row>
    <row r="592" spans="1:5" ht="15" x14ac:dyDescent="0.25">
      <c r="A592" s="24"/>
      <c r="B592" s="25" t="s">
        <v>6</v>
      </c>
      <c r="C592" s="11">
        <v>16591.807733333335</v>
      </c>
      <c r="D592" s="11">
        <v>11364.144769999999</v>
      </c>
      <c r="E592" s="11">
        <v>11364.144769999999</v>
      </c>
    </row>
    <row r="593" spans="1:5" ht="15" x14ac:dyDescent="0.25">
      <c r="A593" s="24"/>
      <c r="B593" s="25" t="s">
        <v>7</v>
      </c>
      <c r="C593" s="11">
        <v>0</v>
      </c>
      <c r="D593" s="11">
        <v>0</v>
      </c>
      <c r="E593" s="11">
        <v>0</v>
      </c>
    </row>
    <row r="594" spans="1:5" ht="25.5" x14ac:dyDescent="0.25">
      <c r="A594" s="22"/>
      <c r="B594" s="23" t="s">
        <v>170</v>
      </c>
      <c r="C594" s="10">
        <f>((((((((+C595+C596))))))))</f>
        <v>85780.437000000005</v>
      </c>
      <c r="D594" s="10">
        <f>((((((((+D595+D596))))))))</f>
        <v>62907.806500400002</v>
      </c>
      <c r="E594" s="10">
        <f>((((((((+E595+E596))))))))</f>
        <v>62179.647299999997</v>
      </c>
    </row>
    <row r="595" spans="1:5" ht="15" x14ac:dyDescent="0.25">
      <c r="A595" s="24"/>
      <c r="B595" s="25" t="s">
        <v>6</v>
      </c>
      <c r="C595" s="11">
        <v>85780.437000000005</v>
      </c>
      <c r="D595" s="11">
        <v>62907.806500400002</v>
      </c>
      <c r="E595" s="11">
        <v>62179.647299999997</v>
      </c>
    </row>
    <row r="596" spans="1:5" ht="15" x14ac:dyDescent="0.25">
      <c r="A596" s="24"/>
      <c r="B596" s="25" t="s">
        <v>7</v>
      </c>
      <c r="C596" s="11">
        <v>0</v>
      </c>
      <c r="D596" s="11">
        <v>0</v>
      </c>
      <c r="E596" s="11">
        <v>0</v>
      </c>
    </row>
    <row r="597" spans="1:5" ht="20.25" customHeight="1" x14ac:dyDescent="0.25">
      <c r="A597" s="22"/>
      <c r="B597" s="23" t="s">
        <v>171</v>
      </c>
      <c r="C597" s="10">
        <f>((((((((+C598+C599))))))))</f>
        <v>682.86</v>
      </c>
      <c r="D597" s="10">
        <f>((((((((+D598+D599))))))))</f>
        <v>674.51619000000005</v>
      </c>
      <c r="E597" s="10">
        <f>((((((((+E598+E599))))))))</f>
        <v>674.51619000000005</v>
      </c>
    </row>
    <row r="598" spans="1:5" ht="15" x14ac:dyDescent="0.25">
      <c r="A598" s="24"/>
      <c r="B598" s="25" t="s">
        <v>6</v>
      </c>
      <c r="C598" s="11">
        <v>682.86</v>
      </c>
      <c r="D598" s="11">
        <v>674.51619000000005</v>
      </c>
      <c r="E598" s="11">
        <v>674.51619000000005</v>
      </c>
    </row>
    <row r="599" spans="1:5" ht="15" x14ac:dyDescent="0.25">
      <c r="A599" s="24"/>
      <c r="B599" s="25" t="s">
        <v>7</v>
      </c>
      <c r="C599" s="11">
        <v>0</v>
      </c>
      <c r="D599" s="11">
        <v>0</v>
      </c>
      <c r="E599" s="11">
        <v>0</v>
      </c>
    </row>
    <row r="600" spans="1:5" ht="15" x14ac:dyDescent="0.25">
      <c r="A600" s="22"/>
      <c r="B600" s="23" t="s">
        <v>172</v>
      </c>
      <c r="C600" s="10">
        <f>((((((((+C601+C602))))))))</f>
        <v>56404.851000000002</v>
      </c>
      <c r="D600" s="10">
        <f>((((((((+D601+D602))))))))</f>
        <v>20298.063589999998</v>
      </c>
      <c r="E600" s="10">
        <f>((((((((+E601+E602))))))))</f>
        <v>15637.92174</v>
      </c>
    </row>
    <row r="601" spans="1:5" ht="15.75" customHeight="1" x14ac:dyDescent="0.25">
      <c r="A601" s="24"/>
      <c r="B601" s="25" t="s">
        <v>6</v>
      </c>
      <c r="C601" s="11">
        <v>56404.851000000002</v>
      </c>
      <c r="D601" s="11">
        <v>20298.063589999998</v>
      </c>
      <c r="E601" s="11">
        <v>15637.92174</v>
      </c>
    </row>
    <row r="602" spans="1:5" ht="15" x14ac:dyDescent="0.25">
      <c r="A602" s="24"/>
      <c r="B602" s="25" t="s">
        <v>7</v>
      </c>
      <c r="C602" s="11">
        <v>0</v>
      </c>
      <c r="D602" s="11">
        <v>0</v>
      </c>
      <c r="E602" s="11">
        <v>0</v>
      </c>
    </row>
    <row r="603" spans="1:5" ht="15" x14ac:dyDescent="0.25">
      <c r="A603" s="22"/>
      <c r="B603" s="23" t="s">
        <v>173</v>
      </c>
      <c r="C603" s="10">
        <f>((((((((+C604+C605))))))))</f>
        <v>21800.727120133331</v>
      </c>
      <c r="D603" s="10">
        <f>((((((((+D604+D605))))))))</f>
        <v>11846.5146468</v>
      </c>
      <c r="E603" s="10">
        <f>((((((((+E604+E605))))))))</f>
        <v>10562.840006800001</v>
      </c>
    </row>
    <row r="604" spans="1:5" ht="15" x14ac:dyDescent="0.25">
      <c r="A604" s="24"/>
      <c r="B604" s="25" t="s">
        <v>6</v>
      </c>
      <c r="C604" s="11">
        <v>21800.727120133331</v>
      </c>
      <c r="D604" s="11">
        <v>11846.5146468</v>
      </c>
      <c r="E604" s="11">
        <v>10562.840006800001</v>
      </c>
    </row>
    <row r="605" spans="1:5" ht="15" x14ac:dyDescent="0.25">
      <c r="A605" s="24"/>
      <c r="B605" s="25" t="s">
        <v>7</v>
      </c>
      <c r="C605" s="11">
        <v>0</v>
      </c>
      <c r="D605" s="11">
        <v>0</v>
      </c>
      <c r="E605" s="11">
        <v>0</v>
      </c>
    </row>
    <row r="606" spans="1:5" ht="14.25" customHeight="1" x14ac:dyDescent="0.25">
      <c r="A606" s="22"/>
      <c r="B606" s="23" t="s">
        <v>174</v>
      </c>
      <c r="C606" s="10">
        <f>((((((((+C607+C608))))))))</f>
        <v>2360.5929999999998</v>
      </c>
      <c r="D606" s="10">
        <f>((((((((+D607+D608))))))))</f>
        <v>1102.9110000000001</v>
      </c>
      <c r="E606" s="10">
        <f>((((((((+E607+E608))))))))</f>
        <v>664.01139999999998</v>
      </c>
    </row>
    <row r="607" spans="1:5" ht="15" x14ac:dyDescent="0.25">
      <c r="A607" s="24"/>
      <c r="B607" s="25" t="s">
        <v>6</v>
      </c>
      <c r="C607" s="11">
        <v>2360.5929999999998</v>
      </c>
      <c r="D607" s="11">
        <v>1102.9110000000001</v>
      </c>
      <c r="E607" s="11">
        <v>664.01139999999998</v>
      </c>
    </row>
    <row r="608" spans="1:5" ht="15" x14ac:dyDescent="0.25">
      <c r="A608" s="24"/>
      <c r="B608" s="25" t="s">
        <v>7</v>
      </c>
      <c r="C608" s="11">
        <v>0</v>
      </c>
      <c r="D608" s="11">
        <v>0</v>
      </c>
      <c r="E608" s="11">
        <v>0</v>
      </c>
    </row>
    <row r="609" spans="1:5" ht="15" x14ac:dyDescent="0.25">
      <c r="A609" s="22"/>
      <c r="B609" s="23" t="s">
        <v>175</v>
      </c>
      <c r="C609" s="10">
        <f>((((((((+C610+C611))))))))</f>
        <v>36421.492658441486</v>
      </c>
      <c r="D609" s="10">
        <f>((((((((+D610+D611))))))))</f>
        <v>18762.671826062848</v>
      </c>
      <c r="E609" s="10">
        <f>((((((((+E610+E611))))))))</f>
        <v>11232.714939999747</v>
      </c>
    </row>
    <row r="610" spans="1:5" ht="15.75" customHeight="1" x14ac:dyDescent="0.25">
      <c r="A610" s="24"/>
      <c r="B610" s="25" t="s">
        <v>6</v>
      </c>
      <c r="C610" s="11">
        <v>36421.492658441486</v>
      </c>
      <c r="D610" s="11">
        <v>18762.671826062848</v>
      </c>
      <c r="E610" s="11">
        <v>11232.714939999747</v>
      </c>
    </row>
    <row r="611" spans="1:5" ht="15" x14ac:dyDescent="0.25">
      <c r="A611" s="24"/>
      <c r="B611" s="25" t="s">
        <v>7</v>
      </c>
      <c r="C611" s="11">
        <v>0</v>
      </c>
      <c r="D611" s="11">
        <v>0</v>
      </c>
      <c r="E611" s="11">
        <v>0</v>
      </c>
    </row>
    <row r="612" spans="1:5" ht="15" x14ac:dyDescent="0.25">
      <c r="A612" s="22"/>
      <c r="B612" s="23" t="s">
        <v>176</v>
      </c>
      <c r="C612" s="10">
        <f>((((((((+C613+C614))))))))</f>
        <v>3108.1590000000001</v>
      </c>
      <c r="D612" s="10">
        <f>((((((((+D613+D614))))))))</f>
        <v>3108.1590000000001</v>
      </c>
      <c r="E612" s="10">
        <f>((((((((+E613+E614))))))))</f>
        <v>3007.9180000000001</v>
      </c>
    </row>
    <row r="613" spans="1:5" ht="15" x14ac:dyDescent="0.25">
      <c r="A613" s="24"/>
      <c r="B613" s="25" t="s">
        <v>6</v>
      </c>
      <c r="C613" s="11">
        <v>3108.1590000000001</v>
      </c>
      <c r="D613" s="11">
        <v>3108.1590000000001</v>
      </c>
      <c r="E613" s="11">
        <v>3007.9180000000001</v>
      </c>
    </row>
    <row r="614" spans="1:5" ht="15" x14ac:dyDescent="0.25">
      <c r="A614" s="24"/>
      <c r="B614" s="25" t="s">
        <v>7</v>
      </c>
      <c r="C614" s="11">
        <v>0</v>
      </c>
      <c r="D614" s="11">
        <v>0</v>
      </c>
      <c r="E614" s="11">
        <v>0</v>
      </c>
    </row>
    <row r="615" spans="1:5" ht="14.25" customHeight="1" x14ac:dyDescent="0.25">
      <c r="A615" s="22"/>
      <c r="B615" s="23" t="s">
        <v>222</v>
      </c>
      <c r="C615" s="10">
        <f>((((((((+C616+C617))))))))</f>
        <v>2781.0909999999999</v>
      </c>
      <c r="D615" s="10">
        <f>((((((((+D616+D617))))))))</f>
        <v>2730.0296699999999</v>
      </c>
      <c r="E615" s="10">
        <f>((((((((+E616+E617))))))))</f>
        <v>2730.0296699999999</v>
      </c>
    </row>
    <row r="616" spans="1:5" ht="15" x14ac:dyDescent="0.25">
      <c r="A616" s="24"/>
      <c r="B616" s="25" t="s">
        <v>6</v>
      </c>
      <c r="C616" s="11">
        <v>2781.0909999999999</v>
      </c>
      <c r="D616" s="11">
        <v>2730.0296699999999</v>
      </c>
      <c r="E616" s="11">
        <v>2730.0296699999999</v>
      </c>
    </row>
    <row r="617" spans="1:5" ht="15" x14ac:dyDescent="0.25">
      <c r="A617" s="24"/>
      <c r="B617" s="25" t="s">
        <v>7</v>
      </c>
      <c r="C617" s="11">
        <v>0</v>
      </c>
      <c r="D617" s="11">
        <v>0</v>
      </c>
      <c r="E617" s="11">
        <v>0</v>
      </c>
    </row>
    <row r="618" spans="1:5" ht="13.5" customHeight="1" x14ac:dyDescent="0.25">
      <c r="A618" s="22"/>
      <c r="B618" s="23" t="s">
        <v>177</v>
      </c>
      <c r="C618" s="10">
        <f>((((((((+C619+C620))))))))</f>
        <v>10681.69724</v>
      </c>
      <c r="D618" s="10">
        <f>((((((((+D619+D620))))))))</f>
        <v>5209.00227</v>
      </c>
      <c r="E618" s="10">
        <f>((((((((+E619+E620))))))))</f>
        <v>4729.7459200000003</v>
      </c>
    </row>
    <row r="619" spans="1:5" ht="15" x14ac:dyDescent="0.25">
      <c r="A619" s="24"/>
      <c r="B619" s="25" t="s">
        <v>6</v>
      </c>
      <c r="C619" s="11">
        <v>10681.69724</v>
      </c>
      <c r="D619" s="11">
        <v>5209.00227</v>
      </c>
      <c r="E619" s="11">
        <v>4729.7459200000003</v>
      </c>
    </row>
    <row r="620" spans="1:5" ht="15" x14ac:dyDescent="0.25">
      <c r="A620" s="24"/>
      <c r="B620" s="25" t="s">
        <v>7</v>
      </c>
      <c r="C620" s="11">
        <v>0</v>
      </c>
      <c r="D620" s="11">
        <v>0</v>
      </c>
      <c r="E620" s="11">
        <v>0</v>
      </c>
    </row>
    <row r="621" spans="1:5" ht="13.5" customHeight="1" x14ac:dyDescent="0.25">
      <c r="A621" s="24"/>
      <c r="B621" s="23" t="s">
        <v>223</v>
      </c>
      <c r="C621" s="10">
        <f>((((((((+C622+C623))))))))</f>
        <v>63.600999999999999</v>
      </c>
      <c r="D621" s="10">
        <f t="shared" ref="D621:E621" si="25">((((((((+D622+D623))))))))</f>
        <v>63.600999999999999</v>
      </c>
      <c r="E621" s="10">
        <f t="shared" si="25"/>
        <v>57.559019999999997</v>
      </c>
    </row>
    <row r="622" spans="1:5" ht="15" x14ac:dyDescent="0.25">
      <c r="A622" s="24"/>
      <c r="B622" s="25" t="s">
        <v>6</v>
      </c>
      <c r="C622" s="11">
        <v>63.600999999999999</v>
      </c>
      <c r="D622" s="11">
        <v>63.600999999999999</v>
      </c>
      <c r="E622" s="11">
        <v>57.559019999999997</v>
      </c>
    </row>
    <row r="623" spans="1:5" ht="15" x14ac:dyDescent="0.25">
      <c r="A623" s="24"/>
      <c r="B623" s="25" t="s">
        <v>7</v>
      </c>
      <c r="C623" s="11">
        <v>0</v>
      </c>
      <c r="D623" s="11">
        <v>0</v>
      </c>
      <c r="E623" s="11">
        <v>0</v>
      </c>
    </row>
    <row r="624" spans="1:5" ht="13.5" customHeight="1" x14ac:dyDescent="0.25">
      <c r="A624" s="22"/>
      <c r="B624" s="23" t="s">
        <v>178</v>
      </c>
      <c r="C624" s="10">
        <f>((((((((+C625+C626))))))))</f>
        <v>42976.796000000002</v>
      </c>
      <c r="D624" s="10">
        <f>((((((((+D625+D626))))))))</f>
        <v>15991.82847</v>
      </c>
      <c r="E624" s="10">
        <f>((((((((+E625+E626))))))))</f>
        <v>7236.6916500000007</v>
      </c>
    </row>
    <row r="625" spans="1:5" ht="15" x14ac:dyDescent="0.25">
      <c r="A625" s="24"/>
      <c r="B625" s="25" t="s">
        <v>6</v>
      </c>
      <c r="C625" s="11">
        <v>42976.796000000002</v>
      </c>
      <c r="D625" s="11">
        <v>15991.82847</v>
      </c>
      <c r="E625" s="11">
        <v>7236.6916500000007</v>
      </c>
    </row>
    <row r="626" spans="1:5" ht="15" x14ac:dyDescent="0.25">
      <c r="A626" s="24"/>
      <c r="B626" s="25" t="s">
        <v>7</v>
      </c>
      <c r="C626" s="11">
        <v>0</v>
      </c>
      <c r="D626" s="11">
        <v>0</v>
      </c>
      <c r="E626" s="11">
        <v>0</v>
      </c>
    </row>
    <row r="627" spans="1:5" ht="13.5" customHeight="1" x14ac:dyDescent="0.25">
      <c r="A627" s="22"/>
      <c r="B627" s="23" t="s">
        <v>179</v>
      </c>
      <c r="C627" s="10">
        <f>((((((((+C628+C629))))))))</f>
        <v>9892.6881200000007</v>
      </c>
      <c r="D627" s="10">
        <f>((((((((+D628+D629))))))))</f>
        <v>3575.2210599999994</v>
      </c>
      <c r="E627" s="10">
        <f>((((((((+E628+E629))))))))</f>
        <v>3575.2210599999994</v>
      </c>
    </row>
    <row r="628" spans="1:5" ht="15" x14ac:dyDescent="0.25">
      <c r="A628" s="24"/>
      <c r="B628" s="25" t="s">
        <v>6</v>
      </c>
      <c r="C628" s="11">
        <v>9892.6881200000007</v>
      </c>
      <c r="D628" s="11">
        <v>3575.2210599999994</v>
      </c>
      <c r="E628" s="11">
        <v>3575.2210599999994</v>
      </c>
    </row>
    <row r="629" spans="1:5" ht="15" x14ac:dyDescent="0.25">
      <c r="A629" s="24"/>
      <c r="B629" s="25" t="s">
        <v>7</v>
      </c>
      <c r="C629" s="11">
        <v>0</v>
      </c>
      <c r="D629" s="11">
        <v>0</v>
      </c>
      <c r="E629" s="11">
        <v>0</v>
      </c>
    </row>
    <row r="630" spans="1:5" ht="15" x14ac:dyDescent="0.25">
      <c r="A630" s="24"/>
      <c r="B630" s="23" t="s">
        <v>248</v>
      </c>
      <c r="C630" s="10">
        <f>((((((((+C631+C632))))))))</f>
        <v>665.52800000000002</v>
      </c>
      <c r="D630" s="10">
        <f>((((((((+D631+D632))))))))</f>
        <v>0</v>
      </c>
      <c r="E630" s="10">
        <f>((((((((+E631+E632))))))))</f>
        <v>0</v>
      </c>
    </row>
    <row r="631" spans="1:5" ht="15" x14ac:dyDescent="0.25">
      <c r="A631" s="24"/>
      <c r="B631" s="25" t="s">
        <v>6</v>
      </c>
      <c r="C631" s="11">
        <v>665.52800000000002</v>
      </c>
      <c r="D631" s="11">
        <v>0</v>
      </c>
      <c r="E631" s="11">
        <v>0</v>
      </c>
    </row>
    <row r="632" spans="1:5" ht="15" x14ac:dyDescent="0.25">
      <c r="A632" s="24"/>
      <c r="B632" s="25" t="s">
        <v>7</v>
      </c>
      <c r="C632" s="11">
        <v>0</v>
      </c>
      <c r="D632" s="11">
        <v>0</v>
      </c>
      <c r="E632" s="11">
        <v>0</v>
      </c>
    </row>
    <row r="633" spans="1:5" ht="15" x14ac:dyDescent="0.25">
      <c r="A633" s="22"/>
      <c r="B633" s="23" t="s">
        <v>180</v>
      </c>
      <c r="C633" s="10">
        <f>((((((((+C634+C635))))))))</f>
        <v>2267.0996800000003</v>
      </c>
      <c r="D633" s="10">
        <f>((((((((+D634+D635))))))))</f>
        <v>1133.5498400000001</v>
      </c>
      <c r="E633" s="10">
        <f>((((((((+E634+E635))))))))</f>
        <v>1133.5498400000001</v>
      </c>
    </row>
    <row r="634" spans="1:5" ht="15" x14ac:dyDescent="0.25">
      <c r="A634" s="24"/>
      <c r="B634" s="25" t="s">
        <v>6</v>
      </c>
      <c r="C634" s="11">
        <v>2267.0996800000003</v>
      </c>
      <c r="D634" s="11">
        <v>1133.5498400000001</v>
      </c>
      <c r="E634" s="11">
        <v>1133.5498400000001</v>
      </c>
    </row>
    <row r="635" spans="1:5" ht="15" x14ac:dyDescent="0.25">
      <c r="A635" s="24"/>
      <c r="B635" s="25" t="s">
        <v>7</v>
      </c>
      <c r="C635" s="11">
        <v>0</v>
      </c>
      <c r="D635" s="11">
        <v>0</v>
      </c>
      <c r="E635" s="11">
        <v>0</v>
      </c>
    </row>
    <row r="636" spans="1:5" ht="15" x14ac:dyDescent="0.25">
      <c r="A636" s="22"/>
      <c r="B636" s="23" t="s">
        <v>249</v>
      </c>
      <c r="C636" s="10">
        <f>((((((((+C637+C638))))))))</f>
        <v>454.18627877</v>
      </c>
      <c r="D636" s="10">
        <f>((((((((+D637+D638))))))))</f>
        <v>433.986332205</v>
      </c>
      <c r="E636" s="10">
        <f>((((((((+E637+E638))))))))</f>
        <v>425.43940218</v>
      </c>
    </row>
    <row r="637" spans="1:5" ht="15" x14ac:dyDescent="0.25">
      <c r="A637" s="24"/>
      <c r="B637" s="25" t="s">
        <v>6</v>
      </c>
      <c r="C637" s="11">
        <v>409.709</v>
      </c>
      <c r="D637" s="11">
        <v>409.709</v>
      </c>
      <c r="E637" s="11">
        <v>409.709</v>
      </c>
    </row>
    <row r="638" spans="1:5" ht="18" customHeight="1" x14ac:dyDescent="0.25">
      <c r="A638" s="24"/>
      <c r="B638" s="25" t="s">
        <v>7</v>
      </c>
      <c r="C638" s="11">
        <f>(+C640)/1000</f>
        <v>44.477278769999998</v>
      </c>
      <c r="D638" s="11">
        <f>(+D640)/1000</f>
        <v>24.277332205</v>
      </c>
      <c r="E638" s="11">
        <f>(+E640)/1000</f>
        <v>15.730402179999999</v>
      </c>
    </row>
    <row r="639" spans="1:5" ht="25.5" x14ac:dyDescent="0.25">
      <c r="A639" s="22"/>
      <c r="B639" s="23" t="s">
        <v>181</v>
      </c>
      <c r="C639" s="10">
        <f>((((((((+C640+C641))))))))</f>
        <v>44477.278769999997</v>
      </c>
      <c r="D639" s="10">
        <f>((((((((+D640+D641))))))))</f>
        <v>24277.332204999999</v>
      </c>
      <c r="E639" s="10">
        <f>((((((((+E640+E641))))))))</f>
        <v>15730.402179999999</v>
      </c>
    </row>
    <row r="640" spans="1:5" ht="15" x14ac:dyDescent="0.25">
      <c r="A640" s="24"/>
      <c r="B640" s="25" t="s">
        <v>6</v>
      </c>
      <c r="C640" s="11">
        <v>44477.278769999997</v>
      </c>
      <c r="D640" s="11">
        <v>24277.332204999999</v>
      </c>
      <c r="E640" s="11">
        <v>15730.402179999999</v>
      </c>
    </row>
    <row r="641" spans="1:5" ht="15" x14ac:dyDescent="0.25">
      <c r="A641" s="24"/>
      <c r="B641" s="25" t="s">
        <v>7</v>
      </c>
      <c r="C641" s="11">
        <v>0</v>
      </c>
      <c r="D641" s="11">
        <v>0</v>
      </c>
      <c r="E641" s="11">
        <v>0</v>
      </c>
    </row>
    <row r="642" spans="1:5" ht="15.75" customHeight="1" x14ac:dyDescent="0.25">
      <c r="A642" s="22"/>
      <c r="B642" s="23" t="s">
        <v>182</v>
      </c>
      <c r="C642" s="10">
        <f>((((((((+C643+C644))))))))</f>
        <v>1514.6487</v>
      </c>
      <c r="D642" s="10">
        <f>(((+D643+D644)))</f>
        <v>1514.6487</v>
      </c>
      <c r="E642" s="10">
        <f>((((((((+E643+E644))))))))</f>
        <v>1514.6487</v>
      </c>
    </row>
    <row r="643" spans="1:5" ht="15.75" customHeight="1" x14ac:dyDescent="0.25">
      <c r="A643" s="24"/>
      <c r="B643" s="25" t="s">
        <v>6</v>
      </c>
      <c r="C643" s="11">
        <v>1514.6487</v>
      </c>
      <c r="D643" s="11">
        <v>1514.6487</v>
      </c>
      <c r="E643" s="11">
        <v>1514.6487</v>
      </c>
    </row>
    <row r="644" spans="1:5" ht="15" x14ac:dyDescent="0.25">
      <c r="A644" s="24"/>
      <c r="B644" s="25" t="s">
        <v>7</v>
      </c>
      <c r="C644" s="11">
        <v>0</v>
      </c>
      <c r="D644" s="11">
        <v>0</v>
      </c>
      <c r="E644" s="11">
        <v>0</v>
      </c>
    </row>
    <row r="645" spans="1:5" ht="16.5" customHeight="1" x14ac:dyDescent="0.25">
      <c r="A645" s="22"/>
      <c r="B645" s="23" t="s">
        <v>183</v>
      </c>
      <c r="C645" s="10">
        <f>((((((((+C646+C647))))))))</f>
        <v>2430.6549899999995</v>
      </c>
      <c r="D645" s="10">
        <f>(((+D646+D647)))</f>
        <v>1885.3652999999999</v>
      </c>
      <c r="E645" s="10">
        <f>((((((((+E646+E647))))))))</f>
        <v>1885.3652999999999</v>
      </c>
    </row>
    <row r="646" spans="1:5" ht="15" x14ac:dyDescent="0.25">
      <c r="A646" s="24"/>
      <c r="B646" s="25" t="s">
        <v>6</v>
      </c>
      <c r="C646" s="11">
        <v>2430.6549899999995</v>
      </c>
      <c r="D646" s="11">
        <v>1885.3652999999999</v>
      </c>
      <c r="E646" s="11">
        <v>1885.3652999999999</v>
      </c>
    </row>
    <row r="647" spans="1:5" ht="15" x14ac:dyDescent="0.25">
      <c r="A647" s="24"/>
      <c r="B647" s="25" t="s">
        <v>7</v>
      </c>
      <c r="C647" s="11">
        <v>0</v>
      </c>
      <c r="D647" s="11">
        <v>0</v>
      </c>
      <c r="E647" s="11">
        <v>0</v>
      </c>
    </row>
    <row r="648" spans="1:5" ht="15" x14ac:dyDescent="0.25">
      <c r="A648" s="22"/>
      <c r="B648" s="23" t="s">
        <v>184</v>
      </c>
      <c r="C648" s="10">
        <f>((((((((+C649+C650))))))))</f>
        <v>15764.1</v>
      </c>
      <c r="D648" s="10">
        <f>(((+D649+D650)))</f>
        <v>1608.79655</v>
      </c>
      <c r="E648" s="10">
        <f>((((((((+E649+E650))))))))</f>
        <v>1369.76965</v>
      </c>
    </row>
    <row r="649" spans="1:5" ht="15" x14ac:dyDescent="0.25">
      <c r="A649" s="24"/>
      <c r="B649" s="25" t="s">
        <v>6</v>
      </c>
      <c r="C649" s="11">
        <v>15764.1</v>
      </c>
      <c r="D649" s="11">
        <v>1608.79655</v>
      </c>
      <c r="E649" s="11">
        <v>1369.76965</v>
      </c>
    </row>
    <row r="650" spans="1:5" ht="15" x14ac:dyDescent="0.25">
      <c r="A650" s="24"/>
      <c r="B650" s="25" t="s">
        <v>7</v>
      </c>
      <c r="C650" s="11">
        <v>0</v>
      </c>
      <c r="D650" s="11">
        <v>0</v>
      </c>
      <c r="E650" s="11">
        <v>0</v>
      </c>
    </row>
    <row r="651" spans="1:5" ht="15" x14ac:dyDescent="0.25">
      <c r="A651" s="22"/>
      <c r="B651" s="23" t="s">
        <v>239</v>
      </c>
      <c r="C651" s="10">
        <f>((((((((+C652+C653))))))))</f>
        <v>19741.698089999994</v>
      </c>
      <c r="D651" s="10">
        <f>(((+D652+D653)))</f>
        <v>9879.7224259090908</v>
      </c>
      <c r="E651" s="10">
        <f>((((((((+E652+E653))))))))</f>
        <v>8422.6803700000019</v>
      </c>
    </row>
    <row r="652" spans="1:5" ht="15" x14ac:dyDescent="0.25">
      <c r="A652" s="24"/>
      <c r="B652" s="25" t="s">
        <v>6</v>
      </c>
      <c r="C652" s="11">
        <v>19741.698089999994</v>
      </c>
      <c r="D652" s="11">
        <v>9879.7224259090908</v>
      </c>
      <c r="E652" s="11">
        <v>8422.6803700000019</v>
      </c>
    </row>
    <row r="653" spans="1:5" ht="15" x14ac:dyDescent="0.25">
      <c r="A653" s="24"/>
      <c r="B653" s="25" t="s">
        <v>7</v>
      </c>
      <c r="C653" s="11">
        <v>0</v>
      </c>
      <c r="D653" s="11">
        <v>0</v>
      </c>
      <c r="E653" s="11">
        <v>0</v>
      </c>
    </row>
    <row r="654" spans="1:5" ht="18.75" customHeight="1" x14ac:dyDescent="0.25">
      <c r="A654" s="22"/>
      <c r="B654" s="23" t="s">
        <v>185</v>
      </c>
      <c r="C654" s="10">
        <f>((((((((+C655+C656))))))))</f>
        <v>16809.911</v>
      </c>
      <c r="D654" s="10">
        <f>(((+D655+D656)))</f>
        <v>9143.5149999999994</v>
      </c>
      <c r="E654" s="10">
        <f>((((((((+E655+E656))))))))</f>
        <v>6507.9889999999996</v>
      </c>
    </row>
    <row r="655" spans="1:5" ht="15" x14ac:dyDescent="0.25">
      <c r="A655" s="24"/>
      <c r="B655" s="25" t="s">
        <v>6</v>
      </c>
      <c r="C655" s="11">
        <v>16809.911</v>
      </c>
      <c r="D655" s="11">
        <v>9143.5149999999994</v>
      </c>
      <c r="E655" s="11">
        <v>6507.9889999999996</v>
      </c>
    </row>
    <row r="656" spans="1:5" ht="15" x14ac:dyDescent="0.25">
      <c r="A656" s="24"/>
      <c r="B656" s="25" t="s">
        <v>7</v>
      </c>
      <c r="C656" s="11">
        <v>0</v>
      </c>
      <c r="D656" s="11">
        <v>0</v>
      </c>
      <c r="E656" s="11">
        <v>0</v>
      </c>
    </row>
    <row r="657" spans="1:5" ht="15" x14ac:dyDescent="0.25">
      <c r="A657" s="22"/>
      <c r="B657" s="23" t="s">
        <v>186</v>
      </c>
      <c r="C657" s="10">
        <f>((((((((+C658+C659))))))))</f>
        <v>15677.913559999999</v>
      </c>
      <c r="D657" s="10">
        <f>(((+D658+D659)))</f>
        <v>9058.287029000001</v>
      </c>
      <c r="E657" s="10">
        <f>((((((((+E658+E659))))))))</f>
        <v>7785.3928299999998</v>
      </c>
    </row>
    <row r="658" spans="1:5" ht="15.75" customHeight="1" x14ac:dyDescent="0.25">
      <c r="A658" s="24"/>
      <c r="B658" s="25" t="s">
        <v>6</v>
      </c>
      <c r="C658" s="11">
        <v>15677.913559999999</v>
      </c>
      <c r="D658" s="11">
        <v>9058.287029000001</v>
      </c>
      <c r="E658" s="11">
        <v>7785.3928299999998</v>
      </c>
    </row>
    <row r="659" spans="1:5" ht="15.75" customHeight="1" x14ac:dyDescent="0.25">
      <c r="A659" s="24"/>
      <c r="B659" s="25" t="s">
        <v>7</v>
      </c>
      <c r="C659" s="11">
        <v>0</v>
      </c>
      <c r="D659" s="11">
        <v>0</v>
      </c>
      <c r="E659" s="11">
        <v>0</v>
      </c>
    </row>
    <row r="660" spans="1:5" ht="15" x14ac:dyDescent="0.25">
      <c r="A660" s="24"/>
      <c r="B660" s="23" t="s">
        <v>250</v>
      </c>
      <c r="C660" s="10">
        <f>((((((((+C661+C662))))))))</f>
        <v>7494.5997800000005</v>
      </c>
      <c r="D660" s="10">
        <f>((((((((+D661+D662))))))))</f>
        <v>4549.9859100000003</v>
      </c>
      <c r="E660" s="10">
        <f>((((((((+E661+E662))))))))</f>
        <v>4549.9859100000003</v>
      </c>
    </row>
    <row r="661" spans="1:5" ht="15" x14ac:dyDescent="0.25">
      <c r="A661" s="24"/>
      <c r="B661" s="25" t="s">
        <v>6</v>
      </c>
      <c r="C661" s="11">
        <v>7494.5997800000005</v>
      </c>
      <c r="D661" s="11">
        <v>4549.9859100000003</v>
      </c>
      <c r="E661" s="11">
        <v>4549.9859100000003</v>
      </c>
    </row>
    <row r="662" spans="1:5" ht="15" x14ac:dyDescent="0.25">
      <c r="A662" s="24"/>
      <c r="B662" s="25" t="s">
        <v>7</v>
      </c>
      <c r="C662" s="11">
        <v>0</v>
      </c>
      <c r="D662" s="11">
        <v>0</v>
      </c>
      <c r="E662" s="11">
        <v>0</v>
      </c>
    </row>
    <row r="663" spans="1:5" ht="15" x14ac:dyDescent="0.25">
      <c r="A663" s="22" t="s">
        <v>187</v>
      </c>
      <c r="B663" s="23"/>
      <c r="C663" s="10">
        <f>((((+C664))))</f>
        <v>98142.221369999999</v>
      </c>
      <c r="D663" s="10">
        <f t="shared" ref="D663:E663" si="26">((((+D664))))</f>
        <v>50499.595185000006</v>
      </c>
      <c r="E663" s="10">
        <f t="shared" si="26"/>
        <v>39377.56</v>
      </c>
    </row>
    <row r="664" spans="1:5" ht="15.75" customHeight="1" x14ac:dyDescent="0.25">
      <c r="A664" s="22"/>
      <c r="B664" s="23" t="s">
        <v>11</v>
      </c>
      <c r="C664" s="10">
        <f>((((((((+C665+C666))))))))</f>
        <v>98142.221369999999</v>
      </c>
      <c r="D664" s="10">
        <f>((((((((+D665+D666))))))))</f>
        <v>50499.595185000006</v>
      </c>
      <c r="E664" s="10">
        <f>((((((((+E665+E666))))))))</f>
        <v>39377.56</v>
      </c>
    </row>
    <row r="665" spans="1:5" ht="15.75" customHeight="1" x14ac:dyDescent="0.25">
      <c r="A665" s="24"/>
      <c r="B665" s="25" t="s">
        <v>6</v>
      </c>
      <c r="C665" s="11">
        <v>98142.221369999999</v>
      </c>
      <c r="D665" s="11">
        <v>50499.595185000006</v>
      </c>
      <c r="E665" s="11">
        <v>39377.56</v>
      </c>
    </row>
    <row r="666" spans="1:5" ht="15" x14ac:dyDescent="0.25">
      <c r="A666" s="24"/>
      <c r="B666" s="25" t="s">
        <v>7</v>
      </c>
      <c r="C666" s="11">
        <v>0</v>
      </c>
      <c r="D666" s="11">
        <v>0</v>
      </c>
      <c r="E666" s="11">
        <v>0</v>
      </c>
    </row>
    <row r="667" spans="1:5" ht="15" x14ac:dyDescent="0.25">
      <c r="A667" s="20" t="s">
        <v>188</v>
      </c>
      <c r="B667" s="21"/>
      <c r="C667" s="9">
        <f>((((+C668))))</f>
        <v>262691.00712999998</v>
      </c>
      <c r="D667" s="9">
        <f t="shared" ref="D667:E667" si="27">((((+D668))))</f>
        <v>143136.40661999999</v>
      </c>
      <c r="E667" s="9">
        <f t="shared" si="27"/>
        <v>143136.40661999999</v>
      </c>
    </row>
    <row r="668" spans="1:5" ht="15" x14ac:dyDescent="0.25">
      <c r="A668" s="22"/>
      <c r="B668" s="23" t="s">
        <v>11</v>
      </c>
      <c r="C668" s="10">
        <f>((((((((+C669+C670))))))))</f>
        <v>262691.00712999998</v>
      </c>
      <c r="D668" s="10">
        <f>((((((((+D669+D670))))))))</f>
        <v>143136.40661999999</v>
      </c>
      <c r="E668" s="10">
        <f>((((((((+E669+E670))))))))</f>
        <v>143136.40661999999</v>
      </c>
    </row>
    <row r="669" spans="1:5" ht="15" x14ac:dyDescent="0.25">
      <c r="A669" s="24"/>
      <c r="B669" s="25" t="s">
        <v>6</v>
      </c>
      <c r="C669" s="11">
        <v>262691.00712999998</v>
      </c>
      <c r="D669" s="11">
        <v>143136.40661999999</v>
      </c>
      <c r="E669" s="11">
        <v>143136.40661999999</v>
      </c>
    </row>
    <row r="670" spans="1:5" ht="15" x14ac:dyDescent="0.25">
      <c r="A670" s="24"/>
      <c r="B670" s="25" t="s">
        <v>7</v>
      </c>
      <c r="C670" s="11">
        <v>0</v>
      </c>
      <c r="D670" s="11">
        <v>0</v>
      </c>
      <c r="E670" s="11">
        <v>0</v>
      </c>
    </row>
    <row r="671" spans="1:5" ht="15.75" customHeight="1" x14ac:dyDescent="0.25">
      <c r="A671" s="45" t="s">
        <v>189</v>
      </c>
      <c r="B671" s="45"/>
      <c r="C671" s="9">
        <f>((((+C672))))</f>
        <v>124905.81067000001</v>
      </c>
      <c r="D671" s="9">
        <f t="shared" ref="D671:E671" si="28">((((+D672))))</f>
        <v>64844.288670000009</v>
      </c>
      <c r="E671" s="9">
        <f t="shared" si="28"/>
        <v>40009.162980000001</v>
      </c>
    </row>
    <row r="672" spans="1:5" ht="15.75" customHeight="1" x14ac:dyDescent="0.25">
      <c r="A672" s="22"/>
      <c r="B672" s="23" t="s">
        <v>11</v>
      </c>
      <c r="C672" s="10">
        <f>((((((((+C673+C674))))))))</f>
        <v>124905.81067000001</v>
      </c>
      <c r="D672" s="10">
        <f>((((((((+D673+D674))))))))</f>
        <v>64844.288670000009</v>
      </c>
      <c r="E672" s="10">
        <f>((((((((+E673+E674))))))))</f>
        <v>40009.162980000001</v>
      </c>
    </row>
    <row r="673" spans="1:5" ht="15.75" customHeight="1" x14ac:dyDescent="0.25">
      <c r="A673" s="24"/>
      <c r="B673" s="25" t="s">
        <v>6</v>
      </c>
      <c r="C673" s="11">
        <v>55163.216</v>
      </c>
      <c r="D673" s="11">
        <v>29377.755000000001</v>
      </c>
      <c r="E673" s="11">
        <v>9284.0149999999994</v>
      </c>
    </row>
    <row r="674" spans="1:5" ht="15.75" customHeight="1" x14ac:dyDescent="0.25">
      <c r="A674" s="24"/>
      <c r="B674" s="25" t="s">
        <v>7</v>
      </c>
      <c r="C674" s="11">
        <v>69742.594670000006</v>
      </c>
      <c r="D674" s="11">
        <v>35466.533670000004</v>
      </c>
      <c r="E674" s="11">
        <v>30725.147980000002</v>
      </c>
    </row>
    <row r="675" spans="1:5" ht="15" x14ac:dyDescent="0.25">
      <c r="A675" s="20" t="s">
        <v>191</v>
      </c>
      <c r="B675" s="21"/>
      <c r="C675" s="9">
        <f>((((+C676))))</f>
        <v>969.32222999999999</v>
      </c>
      <c r="D675" s="9">
        <f t="shared" ref="D675:E675" si="29">((((+D676))))</f>
        <v>969.32222999999999</v>
      </c>
      <c r="E675" s="9">
        <f t="shared" si="29"/>
        <v>969.32222999999999</v>
      </c>
    </row>
    <row r="676" spans="1:5" ht="15" x14ac:dyDescent="0.25">
      <c r="A676" s="22"/>
      <c r="B676" s="23" t="s">
        <v>11</v>
      </c>
      <c r="C676" s="10">
        <f>((((((((+C677+C678))))))))</f>
        <v>969.32222999999999</v>
      </c>
      <c r="D676" s="10">
        <f>((((((((+D677+D678))))))))</f>
        <v>969.32222999999999</v>
      </c>
      <c r="E676" s="10">
        <f>((((((((+E677+E678))))))))</f>
        <v>969.32222999999999</v>
      </c>
    </row>
    <row r="677" spans="1:5" ht="15" x14ac:dyDescent="0.25">
      <c r="A677" s="24"/>
      <c r="B677" s="25" t="s">
        <v>6</v>
      </c>
      <c r="C677" s="11">
        <v>969.32222999999999</v>
      </c>
      <c r="D677" s="11">
        <v>969.32222999999999</v>
      </c>
      <c r="E677" s="11">
        <v>969.32222999999999</v>
      </c>
    </row>
    <row r="678" spans="1:5" ht="15" x14ac:dyDescent="0.25">
      <c r="A678" s="24"/>
      <c r="B678" s="25" t="s">
        <v>7</v>
      </c>
      <c r="C678" s="11">
        <v>0</v>
      </c>
      <c r="D678" s="11">
        <v>0</v>
      </c>
      <c r="E678" s="11">
        <v>0</v>
      </c>
    </row>
    <row r="679" spans="1:5" ht="15" x14ac:dyDescent="0.25">
      <c r="A679" s="20" t="s">
        <v>190</v>
      </c>
      <c r="B679" s="21"/>
      <c r="C679" s="9">
        <f>((((+C680))))</f>
        <v>227652.10681999999</v>
      </c>
      <c r="D679" s="9">
        <f t="shared" ref="D679:E679" si="30">((((+D680))))</f>
        <v>37926.562130000006</v>
      </c>
      <c r="E679" s="9">
        <f t="shared" si="30"/>
        <v>37924.759760000001</v>
      </c>
    </row>
    <row r="680" spans="1:5" ht="15" x14ac:dyDescent="0.25">
      <c r="A680" s="22"/>
      <c r="B680" s="23" t="s">
        <v>11</v>
      </c>
      <c r="C680" s="10">
        <f>((((((((+C681+C682))))))))</f>
        <v>227652.10681999999</v>
      </c>
      <c r="D680" s="10">
        <f>((((((((+D681+D682))))))))</f>
        <v>37926.562130000006</v>
      </c>
      <c r="E680" s="10">
        <f>((((((((+E681+E682))))))))</f>
        <v>37924.759760000001</v>
      </c>
    </row>
    <row r="681" spans="1:5" ht="15" x14ac:dyDescent="0.25">
      <c r="A681" s="24"/>
      <c r="B681" s="25" t="s">
        <v>6</v>
      </c>
      <c r="C681" s="11">
        <v>227652.10681999999</v>
      </c>
      <c r="D681" s="11">
        <v>37926.562130000006</v>
      </c>
      <c r="E681" s="11">
        <v>37924.759760000001</v>
      </c>
    </row>
    <row r="682" spans="1:5" ht="15" x14ac:dyDescent="0.25">
      <c r="A682" s="24"/>
      <c r="B682" s="25" t="s">
        <v>7</v>
      </c>
      <c r="C682" s="11">
        <v>0</v>
      </c>
      <c r="D682" s="11">
        <v>0</v>
      </c>
      <c r="E682" s="11">
        <v>0</v>
      </c>
    </row>
    <row r="683" spans="1:5" ht="15" x14ac:dyDescent="0.25">
      <c r="A683" s="20" t="s">
        <v>192</v>
      </c>
      <c r="B683" s="23"/>
      <c r="C683" s="10">
        <f>(+C684+C687+C690+C693+C696+C702+C699+C705+C708+C711+C714)</f>
        <v>553329.29999999993</v>
      </c>
      <c r="D683" s="10">
        <f>(+D684+D687+D690+D693+D696+D702+D699+D705+D708+D711+D714)</f>
        <v>266375.42069999996</v>
      </c>
      <c r="E683" s="10">
        <f>(+E684+E687+E690+E693+E696+E702+E699+E705+E708+E711+E714)</f>
        <v>223229.50212999995</v>
      </c>
    </row>
    <row r="684" spans="1:5" ht="15" x14ac:dyDescent="0.25">
      <c r="A684" s="22"/>
      <c r="B684" s="23" t="s">
        <v>193</v>
      </c>
      <c r="C684" s="10">
        <f>((((((((+C685+C686))))))))</f>
        <v>96330</v>
      </c>
      <c r="D684" s="10">
        <f>((((((((+D685+D686))))))))</f>
        <v>51433.242149999991</v>
      </c>
      <c r="E684" s="10">
        <f>((((((((+E685+E686))))))))</f>
        <v>51433.242149999991</v>
      </c>
    </row>
    <row r="685" spans="1:5" ht="15" x14ac:dyDescent="0.25">
      <c r="A685" s="24"/>
      <c r="B685" s="25" t="s">
        <v>6</v>
      </c>
      <c r="C685" s="11">
        <v>96330</v>
      </c>
      <c r="D685" s="11">
        <v>51433.242149999991</v>
      </c>
      <c r="E685" s="11">
        <v>51433.242149999991</v>
      </c>
    </row>
    <row r="686" spans="1:5" ht="15" x14ac:dyDescent="0.25">
      <c r="A686" s="24"/>
      <c r="B686" s="25" t="s">
        <v>7</v>
      </c>
      <c r="C686" s="11">
        <v>0</v>
      </c>
      <c r="D686" s="11">
        <v>0</v>
      </c>
      <c r="E686" s="11">
        <v>0</v>
      </c>
    </row>
    <row r="687" spans="1:5" ht="15" x14ac:dyDescent="0.25">
      <c r="A687" s="22"/>
      <c r="B687" s="23" t="s">
        <v>194</v>
      </c>
      <c r="C687" s="10">
        <f>((((((((+C688+C689))))))))</f>
        <v>34943.1</v>
      </c>
      <c r="D687" s="10">
        <f>((((((((+D688+D689))))))))</f>
        <v>14916.572870000002</v>
      </c>
      <c r="E687" s="10">
        <f>((((((((+E688+E689))))))))</f>
        <v>12545.032630000002</v>
      </c>
    </row>
    <row r="688" spans="1:5" ht="15" x14ac:dyDescent="0.25">
      <c r="A688" s="24"/>
      <c r="B688" s="25" t="s">
        <v>6</v>
      </c>
      <c r="C688" s="11">
        <v>34943.1</v>
      </c>
      <c r="D688" s="11">
        <v>14916.572870000002</v>
      </c>
      <c r="E688" s="11">
        <v>12545.032630000002</v>
      </c>
    </row>
    <row r="689" spans="1:5" ht="15" x14ac:dyDescent="0.25">
      <c r="A689" s="24"/>
      <c r="B689" s="25" t="s">
        <v>7</v>
      </c>
      <c r="C689" s="11">
        <v>0</v>
      </c>
      <c r="D689" s="11">
        <v>0</v>
      </c>
      <c r="E689" s="11">
        <v>0</v>
      </c>
    </row>
    <row r="690" spans="1:5" ht="15" x14ac:dyDescent="0.25">
      <c r="A690" s="22"/>
      <c r="B690" s="23" t="s">
        <v>195</v>
      </c>
      <c r="C690" s="10">
        <f>((((((((+C691+C692))))))))</f>
        <v>209768.5</v>
      </c>
      <c r="D690" s="10">
        <f>((((((((+D691+D692))))))))</f>
        <v>104884.2466</v>
      </c>
      <c r="E690" s="10">
        <f>((((((((+E691+E692))))))))</f>
        <v>93672.792979999969</v>
      </c>
    </row>
    <row r="691" spans="1:5" ht="19.5" customHeight="1" x14ac:dyDescent="0.25">
      <c r="A691" s="24"/>
      <c r="B691" s="25" t="s">
        <v>6</v>
      </c>
      <c r="C691" s="11">
        <v>209768.5</v>
      </c>
      <c r="D691" s="11">
        <v>104884.2466</v>
      </c>
      <c r="E691" s="11">
        <v>93672.792979999969</v>
      </c>
    </row>
    <row r="692" spans="1:5" ht="15" x14ac:dyDescent="0.25">
      <c r="A692" s="24"/>
      <c r="B692" s="25" t="s">
        <v>7</v>
      </c>
      <c r="C692" s="11">
        <v>0</v>
      </c>
      <c r="D692" s="11">
        <v>0</v>
      </c>
      <c r="E692" s="11">
        <v>0</v>
      </c>
    </row>
    <row r="693" spans="1:5" ht="15" x14ac:dyDescent="0.25">
      <c r="A693" s="22"/>
      <c r="B693" s="23" t="s">
        <v>196</v>
      </c>
      <c r="C693" s="10">
        <f>((((((((+C694+C695))))))))</f>
        <v>19117.5</v>
      </c>
      <c r="D693" s="10">
        <f>((((((((+D694+D695))))))))</f>
        <v>3444.3720599999997</v>
      </c>
      <c r="E693" s="10">
        <f>((((((((+E694+E695))))))))</f>
        <v>3444.3720599999997</v>
      </c>
    </row>
    <row r="694" spans="1:5" ht="20.25" customHeight="1" x14ac:dyDescent="0.25">
      <c r="A694" s="24"/>
      <c r="B694" s="25" t="s">
        <v>6</v>
      </c>
      <c r="C694" s="11">
        <v>19117.5</v>
      </c>
      <c r="D694" s="11">
        <v>3444.3720599999997</v>
      </c>
      <c r="E694" s="11">
        <v>3444.3720599999997</v>
      </c>
    </row>
    <row r="695" spans="1:5" ht="15" x14ac:dyDescent="0.25">
      <c r="A695" s="24"/>
      <c r="B695" s="25" t="s">
        <v>7</v>
      </c>
      <c r="C695" s="11">
        <v>0</v>
      </c>
      <c r="D695" s="11">
        <v>0</v>
      </c>
      <c r="E695" s="11">
        <v>0</v>
      </c>
    </row>
    <row r="696" spans="1:5" ht="15" x14ac:dyDescent="0.25">
      <c r="A696" s="22"/>
      <c r="B696" s="23" t="s">
        <v>197</v>
      </c>
      <c r="C696" s="10">
        <f>((((((((+C697+C698))))))))</f>
        <v>16285.8</v>
      </c>
      <c r="D696" s="10">
        <f>((((((((+D697+D698))))))))</f>
        <v>1392.2929999999999</v>
      </c>
      <c r="E696" s="10">
        <f>((((((((+E697+E698))))))))</f>
        <v>1392.2929999999999</v>
      </c>
    </row>
    <row r="697" spans="1:5" ht="15" x14ac:dyDescent="0.25">
      <c r="A697" s="24"/>
      <c r="B697" s="25" t="s">
        <v>6</v>
      </c>
      <c r="C697" s="11">
        <v>16285.8</v>
      </c>
      <c r="D697" s="11">
        <v>1392.2929999999999</v>
      </c>
      <c r="E697" s="11">
        <v>1392.2929999999999</v>
      </c>
    </row>
    <row r="698" spans="1:5" ht="15" x14ac:dyDescent="0.25">
      <c r="A698" s="24"/>
      <c r="B698" s="25" t="s">
        <v>7</v>
      </c>
      <c r="C698" s="11">
        <v>0</v>
      </c>
      <c r="D698" s="11">
        <v>0</v>
      </c>
      <c r="E698" s="11">
        <v>0</v>
      </c>
    </row>
    <row r="699" spans="1:5" ht="15" x14ac:dyDescent="0.25">
      <c r="A699" s="22"/>
      <c r="B699" s="23" t="s">
        <v>198</v>
      </c>
      <c r="C699" s="10">
        <f>((((((((+C700+C701))))))))</f>
        <v>129933.7</v>
      </c>
      <c r="D699" s="10">
        <f>((((((((+D700+D701))))))))</f>
        <v>64782.80576999997</v>
      </c>
      <c r="E699" s="10">
        <f>((((((((+E700+E701))))))))</f>
        <v>36221.525339999986</v>
      </c>
    </row>
    <row r="700" spans="1:5" ht="15" x14ac:dyDescent="0.25">
      <c r="A700" s="24"/>
      <c r="B700" s="25" t="s">
        <v>6</v>
      </c>
      <c r="C700" s="11">
        <v>129933.7</v>
      </c>
      <c r="D700" s="11">
        <v>64782.80576999997</v>
      </c>
      <c r="E700" s="11">
        <v>36221.525339999986</v>
      </c>
    </row>
    <row r="701" spans="1:5" ht="15" x14ac:dyDescent="0.25">
      <c r="A701" s="24"/>
      <c r="B701" s="25" t="s">
        <v>7</v>
      </c>
      <c r="C701" s="11">
        <v>0</v>
      </c>
      <c r="D701" s="11">
        <v>0</v>
      </c>
      <c r="E701" s="11">
        <v>0</v>
      </c>
    </row>
    <row r="702" spans="1:5" ht="15" x14ac:dyDescent="0.25">
      <c r="A702" s="22"/>
      <c r="B702" s="23" t="s">
        <v>199</v>
      </c>
      <c r="C702" s="10">
        <f>((((((((+C703+C704))))))))</f>
        <v>37424.6</v>
      </c>
      <c r="D702" s="10">
        <f>((((((((+D703+D704))))))))</f>
        <v>20128.026149999998</v>
      </c>
      <c r="E702" s="10">
        <f>((((((((+E703+E704))))))))</f>
        <v>19127.433830000002</v>
      </c>
    </row>
    <row r="703" spans="1:5" ht="15" x14ac:dyDescent="0.25">
      <c r="A703" s="24"/>
      <c r="B703" s="25" t="s">
        <v>6</v>
      </c>
      <c r="C703" s="11">
        <v>37424.6</v>
      </c>
      <c r="D703" s="11">
        <v>20128.026149999998</v>
      </c>
      <c r="E703" s="11">
        <v>19127.433830000002</v>
      </c>
    </row>
    <row r="704" spans="1:5" ht="19.5" customHeight="1" x14ac:dyDescent="0.25">
      <c r="A704" s="24"/>
      <c r="B704" s="25" t="s">
        <v>7</v>
      </c>
      <c r="C704" s="11">
        <v>0</v>
      </c>
      <c r="D704" s="11">
        <v>0</v>
      </c>
      <c r="E704" s="11">
        <v>0</v>
      </c>
    </row>
    <row r="705" spans="1:5" ht="15" x14ac:dyDescent="0.25">
      <c r="A705" s="22"/>
      <c r="B705" s="23" t="s">
        <v>200</v>
      </c>
      <c r="C705" s="10">
        <f>((((((((+C706+C707))))))))</f>
        <v>1519.9</v>
      </c>
      <c r="D705" s="10">
        <f>((((((((+D706+D707))))))))</f>
        <v>687.49592999999993</v>
      </c>
      <c r="E705" s="10">
        <f>((((((((+E706+E707))))))))</f>
        <v>687.49592999999993</v>
      </c>
    </row>
    <row r="706" spans="1:5" ht="15" x14ac:dyDescent="0.25">
      <c r="A706" s="24"/>
      <c r="B706" s="25" t="s">
        <v>6</v>
      </c>
      <c r="C706" s="11">
        <v>1519.9</v>
      </c>
      <c r="D706" s="11">
        <v>687.49592999999993</v>
      </c>
      <c r="E706" s="11">
        <v>687.49592999999993</v>
      </c>
    </row>
    <row r="707" spans="1:5" ht="15" x14ac:dyDescent="0.25">
      <c r="A707" s="24"/>
      <c r="B707" s="25" t="s">
        <v>7</v>
      </c>
      <c r="C707" s="11">
        <v>0</v>
      </c>
      <c r="D707" s="11">
        <v>0</v>
      </c>
      <c r="E707" s="11">
        <v>0</v>
      </c>
    </row>
    <row r="708" spans="1:5" ht="15" x14ac:dyDescent="0.25">
      <c r="A708" s="22"/>
      <c r="B708" s="23" t="s">
        <v>201</v>
      </c>
      <c r="C708" s="10">
        <f>((((((((+C709+C710))))))))</f>
        <v>7690.8</v>
      </c>
      <c r="D708" s="10">
        <f>((((((((+D709+D710))))))))</f>
        <v>4409.0600000000004</v>
      </c>
      <c r="E708" s="10">
        <f>((((((((+E709+E710))))))))</f>
        <v>4409.0600000000004</v>
      </c>
    </row>
    <row r="709" spans="1:5" ht="15" x14ac:dyDescent="0.25">
      <c r="A709" s="24"/>
      <c r="B709" s="25" t="s">
        <v>6</v>
      </c>
      <c r="C709" s="11">
        <v>7690.8</v>
      </c>
      <c r="D709" s="11">
        <v>4409.0600000000004</v>
      </c>
      <c r="E709" s="11">
        <v>4409.0600000000004</v>
      </c>
    </row>
    <row r="710" spans="1:5" ht="15" x14ac:dyDescent="0.25">
      <c r="A710" s="24"/>
      <c r="B710" s="25" t="s">
        <v>7</v>
      </c>
      <c r="C710" s="11">
        <v>0</v>
      </c>
      <c r="D710" s="11">
        <v>0</v>
      </c>
      <c r="E710" s="11">
        <v>0</v>
      </c>
    </row>
    <row r="711" spans="1:5" ht="15" x14ac:dyDescent="0.25">
      <c r="A711" s="22"/>
      <c r="B711" s="23" t="s">
        <v>202</v>
      </c>
      <c r="C711" s="10">
        <f>((((((((+C712+C713))))))))</f>
        <v>36.200000000000003</v>
      </c>
      <c r="D711" s="10">
        <f>((((((((+D712+D713))))))))</f>
        <v>18.100000000000001</v>
      </c>
      <c r="E711" s="10">
        <f>((((((((+E712+E713))))))))</f>
        <v>18.100000000000001</v>
      </c>
    </row>
    <row r="712" spans="1:5" ht="15" x14ac:dyDescent="0.25">
      <c r="A712" s="24"/>
      <c r="B712" s="25" t="s">
        <v>6</v>
      </c>
      <c r="C712" s="11">
        <v>36.200000000000003</v>
      </c>
      <c r="D712" s="11">
        <v>18.100000000000001</v>
      </c>
      <c r="E712" s="11">
        <v>18.100000000000001</v>
      </c>
    </row>
    <row r="713" spans="1:5" ht="15" x14ac:dyDescent="0.25">
      <c r="A713" s="24"/>
      <c r="B713" s="25" t="s">
        <v>7</v>
      </c>
      <c r="C713" s="11">
        <v>0</v>
      </c>
      <c r="D713" s="11">
        <v>0</v>
      </c>
      <c r="E713" s="11">
        <v>0</v>
      </c>
    </row>
    <row r="714" spans="1:5" ht="15" x14ac:dyDescent="0.25">
      <c r="A714" s="22"/>
      <c r="B714" s="23" t="s">
        <v>236</v>
      </c>
      <c r="C714" s="10">
        <f>((((((((+C715+C716))))))))</f>
        <v>279.2</v>
      </c>
      <c r="D714" s="10">
        <f>((((((((+D715+D716))))))))</f>
        <v>279.20616999999999</v>
      </c>
      <c r="E714" s="10">
        <f>((((((((+E715+E716))))))))</f>
        <v>278.15421000000003</v>
      </c>
    </row>
    <row r="715" spans="1:5" ht="15" x14ac:dyDescent="0.25">
      <c r="A715" s="24"/>
      <c r="B715" s="25" t="s">
        <v>6</v>
      </c>
      <c r="C715" s="11">
        <v>279.2</v>
      </c>
      <c r="D715" s="11">
        <v>279.20616999999999</v>
      </c>
      <c r="E715" s="11">
        <v>278.15421000000003</v>
      </c>
    </row>
    <row r="716" spans="1:5" ht="15.75" customHeight="1" x14ac:dyDescent="0.25">
      <c r="A716" s="24"/>
      <c r="B716" s="25" t="s">
        <v>7</v>
      </c>
      <c r="C716" s="11">
        <v>0</v>
      </c>
      <c r="D716" s="11">
        <v>0</v>
      </c>
      <c r="E716" s="11">
        <v>0</v>
      </c>
    </row>
    <row r="717" spans="1:5" ht="15" x14ac:dyDescent="0.25">
      <c r="A717" s="20" t="s">
        <v>203</v>
      </c>
      <c r="B717" s="23"/>
      <c r="C717" s="10">
        <f>(+C718+C721+C724+C727+C730+C733+C736+C739)</f>
        <v>456145.7</v>
      </c>
      <c r="D717" s="10">
        <f>(+D718+D721+D724+D727+D730+D733+D736+D739)</f>
        <v>352215.08471000002</v>
      </c>
      <c r="E717" s="10">
        <f>(+E718+E721+E724+E727+E730+E733+E736+E739)</f>
        <v>295123.61314999993</v>
      </c>
    </row>
    <row r="718" spans="1:5" ht="15" x14ac:dyDescent="0.25">
      <c r="A718" s="22"/>
      <c r="B718" s="23" t="s">
        <v>11</v>
      </c>
      <c r="C718" s="10">
        <f>((((((((+C719+C720))))))))</f>
        <v>445139.4</v>
      </c>
      <c r="D718" s="10">
        <f>((((((((+D719+D720))))))))</f>
        <v>343438.91971000005</v>
      </c>
      <c r="E718" s="10">
        <f>((((((((+E719+E720))))))))</f>
        <v>290137.47279999999</v>
      </c>
    </row>
    <row r="719" spans="1:5" ht="15" x14ac:dyDescent="0.25">
      <c r="A719" s="24"/>
      <c r="B719" s="25" t="s">
        <v>6</v>
      </c>
      <c r="C719" s="11">
        <v>445139.4</v>
      </c>
      <c r="D719" s="11">
        <v>343438.91971000005</v>
      </c>
      <c r="E719" s="11">
        <v>290137.47279999999</v>
      </c>
    </row>
    <row r="720" spans="1:5" ht="15" x14ac:dyDescent="0.25">
      <c r="A720" s="24"/>
      <c r="B720" s="25" t="s">
        <v>7</v>
      </c>
      <c r="C720" s="11">
        <v>0</v>
      </c>
      <c r="D720" s="11">
        <v>0</v>
      </c>
      <c r="E720" s="11">
        <v>0</v>
      </c>
    </row>
    <row r="721" spans="1:5" ht="15" x14ac:dyDescent="0.25">
      <c r="A721" s="22"/>
      <c r="B721" s="23" t="s">
        <v>204</v>
      </c>
      <c r="C721" s="10">
        <f>((((((((+C722+C723))))))))</f>
        <v>3644.4</v>
      </c>
      <c r="D721" s="10">
        <f>((((((((+D722+D723))))))))</f>
        <v>1414.2650000000001</v>
      </c>
      <c r="E721" s="10">
        <f>((((((((+E722+E723))))))))</f>
        <v>933.74400000000003</v>
      </c>
    </row>
    <row r="722" spans="1:5" ht="15" x14ac:dyDescent="0.25">
      <c r="A722" s="24"/>
      <c r="B722" s="25" t="s">
        <v>6</v>
      </c>
      <c r="C722" s="11">
        <v>3644.4</v>
      </c>
      <c r="D722" s="11">
        <v>1414.2650000000001</v>
      </c>
      <c r="E722" s="11">
        <v>933.74400000000003</v>
      </c>
    </row>
    <row r="723" spans="1:5" ht="15" x14ac:dyDescent="0.25">
      <c r="A723" s="24"/>
      <c r="B723" s="25" t="s">
        <v>7</v>
      </c>
      <c r="C723" s="11">
        <v>0</v>
      </c>
      <c r="D723" s="11">
        <v>0</v>
      </c>
      <c r="E723" s="11">
        <v>0</v>
      </c>
    </row>
    <row r="724" spans="1:5" ht="15" x14ac:dyDescent="0.25">
      <c r="A724" s="22"/>
      <c r="B724" s="23" t="s">
        <v>205</v>
      </c>
      <c r="C724" s="10">
        <f>((((((((+C725+C726))))))))</f>
        <v>614.1</v>
      </c>
      <c r="D724" s="10">
        <f>((((((((+D725+D726))))))))</f>
        <v>614.1</v>
      </c>
      <c r="E724" s="10">
        <f>((((((((+E725+E726))))))))</f>
        <v>614.1</v>
      </c>
    </row>
    <row r="725" spans="1:5" ht="15" x14ac:dyDescent="0.25">
      <c r="A725" s="24"/>
      <c r="B725" s="25" t="s">
        <v>6</v>
      </c>
      <c r="C725" s="11">
        <v>614.1</v>
      </c>
      <c r="D725" s="11">
        <v>614.1</v>
      </c>
      <c r="E725" s="11">
        <v>614.1</v>
      </c>
    </row>
    <row r="726" spans="1:5" ht="15" x14ac:dyDescent="0.25">
      <c r="A726" s="24"/>
      <c r="B726" s="25" t="s">
        <v>7</v>
      </c>
      <c r="C726" s="11">
        <v>0</v>
      </c>
      <c r="D726" s="11">
        <v>0</v>
      </c>
      <c r="E726" s="11">
        <v>0</v>
      </c>
    </row>
    <row r="727" spans="1:5" ht="15" x14ac:dyDescent="0.25">
      <c r="A727" s="22"/>
      <c r="B727" s="23" t="s">
        <v>206</v>
      </c>
      <c r="C727" s="10">
        <f>((((((((+C728+C729))))))))</f>
        <v>461.1</v>
      </c>
      <c r="D727" s="10">
        <f>((((((((+D728+D729))))))))</f>
        <v>461.1</v>
      </c>
      <c r="E727" s="10">
        <f>((((((((+E728+E729))))))))</f>
        <v>450.11340000000001</v>
      </c>
    </row>
    <row r="728" spans="1:5" ht="15" x14ac:dyDescent="0.25">
      <c r="A728" s="24"/>
      <c r="B728" s="25" t="s">
        <v>6</v>
      </c>
      <c r="C728" s="11">
        <v>461.1</v>
      </c>
      <c r="D728" s="11">
        <v>461.1</v>
      </c>
      <c r="E728" s="11">
        <v>450.11340000000001</v>
      </c>
    </row>
    <row r="729" spans="1:5" ht="15" x14ac:dyDescent="0.25">
      <c r="A729" s="24"/>
      <c r="B729" s="25" t="s">
        <v>7</v>
      </c>
      <c r="C729" s="11">
        <v>0</v>
      </c>
      <c r="D729" s="11">
        <v>0</v>
      </c>
      <c r="E729" s="11">
        <v>0</v>
      </c>
    </row>
    <row r="730" spans="1:5" ht="15" x14ac:dyDescent="0.25">
      <c r="A730" s="22"/>
      <c r="B730" s="23" t="s">
        <v>207</v>
      </c>
      <c r="C730" s="10">
        <f>((((((((+C731+C732))))))))</f>
        <v>678</v>
      </c>
      <c r="D730" s="10">
        <f>((((((((+D731+D732))))))))</f>
        <v>678</v>
      </c>
      <c r="E730" s="10">
        <f>((((((((+E731+E732))))))))</f>
        <v>612.21600000000001</v>
      </c>
    </row>
    <row r="731" spans="1:5" ht="15" x14ac:dyDescent="0.25">
      <c r="A731" s="24"/>
      <c r="B731" s="25" t="s">
        <v>6</v>
      </c>
      <c r="C731" s="11">
        <v>678</v>
      </c>
      <c r="D731" s="11">
        <v>678</v>
      </c>
      <c r="E731" s="11">
        <v>612.21600000000001</v>
      </c>
    </row>
    <row r="732" spans="1:5" ht="15.75" customHeight="1" x14ac:dyDescent="0.25">
      <c r="A732" s="24"/>
      <c r="B732" s="25" t="s">
        <v>7</v>
      </c>
      <c r="C732" s="11">
        <v>0</v>
      </c>
      <c r="D732" s="11">
        <v>0</v>
      </c>
      <c r="E732" s="11">
        <v>0</v>
      </c>
    </row>
    <row r="733" spans="1:5" ht="15" x14ac:dyDescent="0.25">
      <c r="A733" s="22"/>
      <c r="B733" s="23" t="s">
        <v>208</v>
      </c>
      <c r="C733" s="10">
        <f>((((((((+C734+C735))))))))</f>
        <v>1984.2</v>
      </c>
      <c r="D733" s="10">
        <f>((((((((+D734+D735))))))))</f>
        <v>1984.2</v>
      </c>
      <c r="E733" s="10">
        <f>((((((((+E734+E735))))))))</f>
        <v>691.01594999999998</v>
      </c>
    </row>
    <row r="734" spans="1:5" ht="15" x14ac:dyDescent="0.25">
      <c r="A734" s="24"/>
      <c r="B734" s="25" t="s">
        <v>6</v>
      </c>
      <c r="C734" s="11">
        <v>1984.2</v>
      </c>
      <c r="D734" s="11">
        <v>1984.2</v>
      </c>
      <c r="E734" s="11">
        <v>691.01594999999998</v>
      </c>
    </row>
    <row r="735" spans="1:5" ht="12" customHeight="1" x14ac:dyDescent="0.25">
      <c r="A735" s="24"/>
      <c r="B735" s="25" t="s">
        <v>7</v>
      </c>
      <c r="C735" s="11">
        <v>0</v>
      </c>
      <c r="D735" s="11">
        <v>0</v>
      </c>
      <c r="E735" s="11">
        <v>0</v>
      </c>
    </row>
    <row r="736" spans="1:5" ht="15" x14ac:dyDescent="0.25">
      <c r="A736" s="22"/>
      <c r="B736" s="23" t="s">
        <v>251</v>
      </c>
      <c r="C736" s="10">
        <f>((((((((+C737+C738))))))))</f>
        <v>2416.1</v>
      </c>
      <c r="D736" s="10">
        <f>((((((((+D737+D738))))))))</f>
        <v>2416.1</v>
      </c>
      <c r="E736" s="10">
        <f>((((((((+E737+E738))))))))</f>
        <v>1639.4870000000001</v>
      </c>
    </row>
    <row r="737" spans="1:5" ht="15" x14ac:dyDescent="0.25">
      <c r="A737" s="24"/>
      <c r="B737" s="25" t="s">
        <v>6</v>
      </c>
      <c r="C737" s="11">
        <v>2416.1</v>
      </c>
      <c r="D737" s="11">
        <v>2416.1</v>
      </c>
      <c r="E737" s="11">
        <v>1639.4870000000001</v>
      </c>
    </row>
    <row r="738" spans="1:5" ht="18.75" customHeight="1" x14ac:dyDescent="0.25">
      <c r="A738" s="24"/>
      <c r="B738" s="25" t="s">
        <v>7</v>
      </c>
      <c r="C738" s="11">
        <v>0</v>
      </c>
      <c r="D738" s="11">
        <v>0</v>
      </c>
      <c r="E738" s="11">
        <v>0</v>
      </c>
    </row>
    <row r="739" spans="1:5" ht="27.75" customHeight="1" x14ac:dyDescent="0.25">
      <c r="A739" s="24"/>
      <c r="B739" s="23" t="s">
        <v>252</v>
      </c>
      <c r="C739" s="10">
        <f>((((((((+C740+C741))))))))</f>
        <v>1208.4000000000001</v>
      </c>
      <c r="D739" s="10">
        <f t="shared" ref="D739:E739" si="31">((((((((+D740+D741))))))))</f>
        <v>1208.4000000000001</v>
      </c>
      <c r="E739" s="10">
        <f t="shared" si="31"/>
        <v>45.463999999999999</v>
      </c>
    </row>
    <row r="740" spans="1:5" ht="15" x14ac:dyDescent="0.25">
      <c r="A740" s="24"/>
      <c r="B740" s="25" t="s">
        <v>6</v>
      </c>
      <c r="C740" s="11">
        <v>1208.4000000000001</v>
      </c>
      <c r="D740" s="11">
        <v>1208.4000000000001</v>
      </c>
      <c r="E740" s="11">
        <v>45.463999999999999</v>
      </c>
    </row>
    <row r="741" spans="1:5" ht="15" x14ac:dyDescent="0.25">
      <c r="A741" s="24"/>
      <c r="B741" s="25" t="s">
        <v>7</v>
      </c>
      <c r="C741" s="11">
        <v>0</v>
      </c>
      <c r="D741" s="11">
        <v>0</v>
      </c>
      <c r="E741" s="11">
        <v>0</v>
      </c>
    </row>
    <row r="742" spans="1:5" ht="15" x14ac:dyDescent="0.25">
      <c r="A742" s="20" t="s">
        <v>209</v>
      </c>
      <c r="B742" s="23"/>
      <c r="C742" s="10">
        <f>(+C743)</f>
        <v>3115188.6914827172</v>
      </c>
      <c r="D742" s="10">
        <f t="shared" ref="D742:E742" si="32">(+D743)</f>
        <v>1359930.2748776665</v>
      </c>
      <c r="E742" s="10">
        <f t="shared" si="32"/>
        <v>984411.00492000009</v>
      </c>
    </row>
    <row r="743" spans="1:5" ht="15" x14ac:dyDescent="0.25">
      <c r="A743" s="22"/>
      <c r="B743" s="23" t="s">
        <v>11</v>
      </c>
      <c r="C743" s="10">
        <f>((((((((+C744+C745))))))))</f>
        <v>3115188.6914827172</v>
      </c>
      <c r="D743" s="10">
        <f>((((((((+D744+D745))))))))</f>
        <v>1359930.2748776665</v>
      </c>
      <c r="E743" s="10">
        <f>((((((((+E744+E745))))))))</f>
        <v>984411.00492000009</v>
      </c>
    </row>
    <row r="744" spans="1:5" ht="15" x14ac:dyDescent="0.25">
      <c r="A744" s="24"/>
      <c r="B744" s="25" t="s">
        <v>6</v>
      </c>
      <c r="C744" s="11">
        <v>3110009.5870327172</v>
      </c>
      <c r="D744" s="11">
        <v>1354751.1704276665</v>
      </c>
      <c r="E744" s="11">
        <v>982491.44891000015</v>
      </c>
    </row>
    <row r="745" spans="1:5" ht="15" x14ac:dyDescent="0.25">
      <c r="A745" s="24"/>
      <c r="B745" s="25" t="s">
        <v>7</v>
      </c>
      <c r="C745" s="11">
        <v>5179.1044499999998</v>
      </c>
      <c r="D745" s="11">
        <v>5179.1044499999998</v>
      </c>
      <c r="E745" s="11">
        <v>1919.55601</v>
      </c>
    </row>
    <row r="746" spans="1:5" ht="15" x14ac:dyDescent="0.25">
      <c r="A746" s="20" t="s">
        <v>210</v>
      </c>
      <c r="B746" s="21"/>
      <c r="C746" s="9">
        <f>((((+C747+C748))))</f>
        <v>21338660.333559997</v>
      </c>
      <c r="D746" s="9">
        <f t="shared" ref="D746:E746" si="33">((((+D747+D748))))</f>
        <v>8943378.8532800023</v>
      </c>
      <c r="E746" s="9">
        <f t="shared" si="33"/>
        <v>7812863.6543100001</v>
      </c>
    </row>
    <row r="747" spans="1:5" ht="15" x14ac:dyDescent="0.25">
      <c r="A747" s="24"/>
      <c r="B747" s="25" t="s">
        <v>6</v>
      </c>
      <c r="C747" s="11">
        <v>19268197.287559997</v>
      </c>
      <c r="D747" s="11">
        <v>7759380.4522800017</v>
      </c>
      <c r="E747" s="11">
        <v>6674386.3423100002</v>
      </c>
    </row>
    <row r="748" spans="1:5" ht="15" x14ac:dyDescent="0.25">
      <c r="A748" s="24"/>
      <c r="B748" s="25" t="s">
        <v>7</v>
      </c>
      <c r="C748" s="11">
        <v>2070463.0460000001</v>
      </c>
      <c r="D748" s="11">
        <v>1183998.4010000001</v>
      </c>
      <c r="E748" s="11">
        <v>1138477.3119999999</v>
      </c>
    </row>
    <row r="749" spans="1:5" ht="15" x14ac:dyDescent="0.25">
      <c r="A749" s="20" t="s">
        <v>211</v>
      </c>
      <c r="B749" s="21"/>
      <c r="C749" s="9">
        <f>((((+C750+C751))))</f>
        <v>11295839.64092</v>
      </c>
      <c r="D749" s="9">
        <f t="shared" ref="D749:E749" si="34">((((+D750+D751))))</f>
        <v>6662869.6218600003</v>
      </c>
      <c r="E749" s="9">
        <f t="shared" si="34"/>
        <v>5504370.8859599996</v>
      </c>
    </row>
    <row r="750" spans="1:5" ht="15" x14ac:dyDescent="0.25">
      <c r="A750" s="24"/>
      <c r="B750" s="25" t="s">
        <v>6</v>
      </c>
      <c r="C750" s="11">
        <v>11295839.64092</v>
      </c>
      <c r="D750" s="11">
        <v>6662869.6218600003</v>
      </c>
      <c r="E750" s="11">
        <v>5504370.8859599996</v>
      </c>
    </row>
    <row r="751" spans="1:5" ht="15" x14ac:dyDescent="0.25">
      <c r="A751" s="24"/>
      <c r="B751" s="25" t="s">
        <v>7</v>
      </c>
      <c r="C751" s="11">
        <v>0</v>
      </c>
      <c r="D751" s="11">
        <v>0</v>
      </c>
      <c r="E751" s="11">
        <v>0</v>
      </c>
    </row>
    <row r="752" spans="1:5" ht="15" x14ac:dyDescent="0.25">
      <c r="A752" s="20" t="s">
        <v>212</v>
      </c>
      <c r="B752" s="23"/>
      <c r="C752" s="10">
        <f>(+C753+C756+C759+C762)</f>
        <v>396563153.55000001</v>
      </c>
      <c r="D752" s="10">
        <f t="shared" ref="D752:E752" si="35">(+D753+D756+D759+D762)</f>
        <v>148769926.92999998</v>
      </c>
      <c r="E752" s="10">
        <f t="shared" si="35"/>
        <v>144119063.13499999</v>
      </c>
    </row>
    <row r="753" spans="1:5" ht="15" x14ac:dyDescent="0.25">
      <c r="A753" s="22"/>
      <c r="B753" s="23" t="s">
        <v>213</v>
      </c>
      <c r="C753" s="10">
        <f>((((((((+C754+C755))))))))</f>
        <v>352862135.59600002</v>
      </c>
      <c r="D753" s="10">
        <f>((((((((+D754+D755))))))))</f>
        <v>133183114.55399999</v>
      </c>
      <c r="E753" s="10">
        <f>((((((((+E754+E755))))))))</f>
        <v>132634161.44400001</v>
      </c>
    </row>
    <row r="754" spans="1:5" ht="15" x14ac:dyDescent="0.25">
      <c r="A754" s="24"/>
      <c r="B754" s="25" t="s">
        <v>6</v>
      </c>
      <c r="C754" s="11">
        <v>3850675.4819999998</v>
      </c>
      <c r="D754" s="11">
        <v>235384.364</v>
      </c>
      <c r="E754" s="11">
        <v>235277.81899999999</v>
      </c>
    </row>
    <row r="755" spans="1:5" ht="15" x14ac:dyDescent="0.25">
      <c r="A755" s="24"/>
      <c r="B755" s="25" t="s">
        <v>7</v>
      </c>
      <c r="C755" s="11">
        <v>349011460.11400002</v>
      </c>
      <c r="D755" s="11">
        <v>132947730.19</v>
      </c>
      <c r="E755" s="11">
        <v>132398883.625</v>
      </c>
    </row>
    <row r="756" spans="1:5" ht="15" x14ac:dyDescent="0.25">
      <c r="A756" s="22"/>
      <c r="B756" s="23" t="s">
        <v>214</v>
      </c>
      <c r="C756" s="10">
        <f>((((((((+C757+C758))))))))</f>
        <v>9810617.0720000006</v>
      </c>
      <c r="D756" s="10">
        <f>((((((((+D757+D758))))))))</f>
        <v>6229391.0549999997</v>
      </c>
      <c r="E756" s="10">
        <f>((((((((+E757+E758))))))))</f>
        <v>3112006.068</v>
      </c>
    </row>
    <row r="757" spans="1:5" ht="15" x14ac:dyDescent="0.25">
      <c r="A757" s="24"/>
      <c r="B757" s="25" t="s">
        <v>6</v>
      </c>
      <c r="C757" s="11">
        <v>6155038.5769999996</v>
      </c>
      <c r="D757" s="11">
        <v>3655866.1970000002</v>
      </c>
      <c r="E757" s="11">
        <v>1358748.044</v>
      </c>
    </row>
    <row r="758" spans="1:5" ht="15" x14ac:dyDescent="0.25">
      <c r="A758" s="24"/>
      <c r="B758" s="25" t="s">
        <v>7</v>
      </c>
      <c r="C758" s="11">
        <v>3655578.4950000001</v>
      </c>
      <c r="D758" s="11">
        <v>2573524.858</v>
      </c>
      <c r="E758" s="11">
        <v>1753258.024</v>
      </c>
    </row>
    <row r="759" spans="1:5" ht="15" x14ac:dyDescent="0.25">
      <c r="A759" s="22"/>
      <c r="B759" s="23" t="s">
        <v>215</v>
      </c>
      <c r="C759" s="10">
        <f>((((((((+C760+C761))))))))</f>
        <v>22939001.153999999</v>
      </c>
      <c r="D759" s="10">
        <f>((((((((+D760+D761))))))))</f>
        <v>5716899.5520000001</v>
      </c>
      <c r="E759" s="10">
        <f>((((((((+E760+E761))))))))</f>
        <v>5711803.1500000004</v>
      </c>
    </row>
    <row r="760" spans="1:5" ht="15" x14ac:dyDescent="0.25">
      <c r="A760" s="24"/>
      <c r="B760" s="25" t="s">
        <v>6</v>
      </c>
      <c r="C760" s="11">
        <v>9411583.1600000001</v>
      </c>
      <c r="D760" s="11">
        <v>2820531.102</v>
      </c>
      <c r="E760" s="11">
        <v>2820531.102</v>
      </c>
    </row>
    <row r="761" spans="1:5" ht="15" x14ac:dyDescent="0.25">
      <c r="A761" s="24"/>
      <c r="B761" s="25" t="s">
        <v>7</v>
      </c>
      <c r="C761" s="11">
        <v>13527417.994000001</v>
      </c>
      <c r="D761" s="11">
        <v>2896368.45</v>
      </c>
      <c r="E761" s="11">
        <v>2891272.048</v>
      </c>
    </row>
    <row r="762" spans="1:5" ht="15" x14ac:dyDescent="0.25">
      <c r="A762" s="22"/>
      <c r="B762" s="23" t="s">
        <v>216</v>
      </c>
      <c r="C762" s="10">
        <f>((((((((+C763+C764))))))))</f>
        <v>10951399.728</v>
      </c>
      <c r="D762" s="10">
        <f>((((((((+D763+D764))))))))</f>
        <v>3640521.7690000003</v>
      </c>
      <c r="E762" s="10">
        <f>((((((((+E763+E764))))))))</f>
        <v>2661092.4730000002</v>
      </c>
    </row>
    <row r="763" spans="1:5" ht="15" x14ac:dyDescent="0.25">
      <c r="A763" s="24"/>
      <c r="B763" s="25" t="s">
        <v>6</v>
      </c>
      <c r="C763" s="11">
        <v>10351332.046</v>
      </c>
      <c r="D763" s="11">
        <v>3186222.2710000002</v>
      </c>
      <c r="E763" s="11">
        <v>2661092.4730000002</v>
      </c>
    </row>
    <row r="764" spans="1:5" ht="15" x14ac:dyDescent="0.25">
      <c r="A764" s="24"/>
      <c r="B764" s="25" t="s">
        <v>7</v>
      </c>
      <c r="C764" s="11">
        <v>600067.68200000003</v>
      </c>
      <c r="D764" s="11">
        <v>454299.49800000002</v>
      </c>
      <c r="E764" s="11">
        <v>0</v>
      </c>
    </row>
    <row r="765" spans="1:5" ht="15" x14ac:dyDescent="0.25">
      <c r="A765" s="20" t="s">
        <v>217</v>
      </c>
      <c r="B765" s="21"/>
      <c r="C765" s="9">
        <f>((((+C766+C767))))</f>
        <v>114118947.51900001</v>
      </c>
      <c r="D765" s="9">
        <f t="shared" ref="D765:E765" si="36">((((+D766+D767))))</f>
        <v>54968067.045000002</v>
      </c>
      <c r="E765" s="9">
        <f t="shared" si="36"/>
        <v>24098170.605</v>
      </c>
    </row>
    <row r="766" spans="1:5" ht="15" x14ac:dyDescent="0.25">
      <c r="A766" s="24"/>
      <c r="B766" s="25" t="s">
        <v>6</v>
      </c>
      <c r="C766" s="11">
        <v>110724959.12100001</v>
      </c>
      <c r="D766" s="11">
        <v>54003855.737000003</v>
      </c>
      <c r="E766" s="11">
        <v>23281559.280000001</v>
      </c>
    </row>
    <row r="767" spans="1:5" ht="15.75" thickBot="1" x14ac:dyDescent="0.3">
      <c r="A767" s="32"/>
      <c r="B767" s="33" t="s">
        <v>7</v>
      </c>
      <c r="C767" s="34">
        <v>3393988.398</v>
      </c>
      <c r="D767" s="34">
        <v>964211.30799999996</v>
      </c>
      <c r="E767" s="34">
        <v>816611.32499999995</v>
      </c>
    </row>
    <row r="768" spans="1:5" ht="15" x14ac:dyDescent="0.25">
      <c r="A768" s="35" t="s">
        <v>218</v>
      </c>
      <c r="B768" s="36"/>
      <c r="C768" s="36"/>
      <c r="D768" s="36"/>
      <c r="E768" s="36"/>
    </row>
  </sheetData>
  <mergeCells count="10">
    <mergeCell ref="A768:E768"/>
    <mergeCell ref="A1:C1"/>
    <mergeCell ref="A3:E3"/>
    <mergeCell ref="A4:E4"/>
    <mergeCell ref="A5:E5"/>
    <mergeCell ref="A7:B8"/>
    <mergeCell ref="C7:C8"/>
    <mergeCell ref="D7:E7"/>
    <mergeCell ref="A556:B556"/>
    <mergeCell ref="A671:B671"/>
  </mergeCells>
  <pageMargins left="0.70866141732283472" right="0.70866141732283472" top="0.74803149606299213" bottom="0.74803149606299213" header="0.31496062992125984" footer="0.31496062992125984"/>
  <pageSetup scale="71" fitToHeight="0" orientation="portrait" r:id="rId1"/>
  <headerFooter>
    <oddFooter>&amp;R&amp;P de &amp;N</oddFooter>
  </headerFooter>
  <rowBreaks count="16" manualBreakCount="16">
    <brk id="55" max="4" man="1"/>
    <brk id="100" max="4" man="1"/>
    <brk id="144" max="4" man="1"/>
    <brk id="193" max="4" man="1"/>
    <brk id="236" max="4" man="1"/>
    <brk id="282" max="4" man="1"/>
    <brk id="337" max="4" man="1"/>
    <brk id="376" max="4" man="1"/>
    <brk id="422" max="4" man="1"/>
    <brk id="470" max="4" man="1"/>
    <brk id="516" max="4" man="1"/>
    <brk id="555" max="4" man="1"/>
    <brk id="605" max="4" man="1"/>
    <brk id="647" max="4" man="1"/>
    <brk id="695" max="4" man="1"/>
    <brk id="74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2T_2023</vt:lpstr>
      <vt:lpstr>'2T_2023'!Área_de_impresión</vt:lpstr>
      <vt:lpstr>'2T_2023'!Títulos_a_imprimir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UPCP</dc:creator>
  <cp:lastModifiedBy>UPCP</cp:lastModifiedBy>
  <cp:lastPrinted>2023-07-25T01:32:14Z</cp:lastPrinted>
  <dcterms:created xsi:type="dcterms:W3CDTF">2022-10-24T23:14:25Z</dcterms:created>
  <dcterms:modified xsi:type="dcterms:W3CDTF">2023-07-25T19:46:12Z</dcterms:modified>
</cp:coreProperties>
</file>