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sers\Mis documentos\Anexos_Sep23\Excel\"/>
    </mc:Choice>
  </mc:AlternateContent>
  <bookViews>
    <workbookView xWindow="0" yWindow="0" windowWidth="28800" windowHeight="12330"/>
  </bookViews>
  <sheets>
    <sheet name="Av. Fin-Fís" sheetId="1" r:id="rId1"/>
    <sheet name="Flujo Neto Inv Dir Oper " sheetId="2" r:id="rId2"/>
    <sheet name="Flujo Net Inv Cond Oper" sheetId="3" r:id="rId3"/>
    <sheet name="Com Inv Dir Oper" sheetId="4" r:id="rId4"/>
    <sheet name="Com Inv Fin Dir Con Cost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0">[1]FORMATO!#REF!</definedName>
    <definedName name="\A" localSheetId="3">[1]FORMATO!#REF!</definedName>
    <definedName name="\A" localSheetId="4">[1]FORMATO!#REF!</definedName>
    <definedName name="\A">[1]FORMATO!#REF!</definedName>
    <definedName name="\B" localSheetId="0">#REF!</definedName>
    <definedName name="\B" localSheetId="3">#REF!</definedName>
    <definedName name="\B" localSheetId="4">#REF!</definedName>
    <definedName name="\B">#REF!</definedName>
    <definedName name="\C" localSheetId="0">#REF!</definedName>
    <definedName name="\C" localSheetId="3">#REF!</definedName>
    <definedName name="\C" localSheetId="4">#REF!</definedName>
    <definedName name="\C">#REF!</definedName>
    <definedName name="\G" localSheetId="0">#REF!</definedName>
    <definedName name="\G" localSheetId="3">#REF!</definedName>
    <definedName name="\G" localSheetId="4">#REF!</definedName>
    <definedName name="\G">#REF!</definedName>
    <definedName name="____1__123Graph_AGRAFICO_1" hidden="1">[2]Centrales!$CV$118:$DG$118</definedName>
    <definedName name="____10__123Graph_XGRAFICO_2" hidden="1">[2]Centrales!$CV$7:$DG$7</definedName>
    <definedName name="____2__123Graph_AGRAFICO_2" hidden="1">[2]Centrales!$CF$118:$CQ$118</definedName>
    <definedName name="____3__123Graph_BGRAFICO_1" hidden="1">[2]Centrales!$CV$129:$DG$129</definedName>
    <definedName name="____4__123Graph_BGRAFICO_2" hidden="1">[2]Centrales!$CF$129:$CQ$129</definedName>
    <definedName name="____5__123Graph_LBL_AGRAFICO_1" hidden="1">[2]Centrales!$CV$118:$DG$118</definedName>
    <definedName name="____6__123Graph_LBL_AGRAFICO_2" hidden="1">[2]Centrales!$CF$118:$CQ$118</definedName>
    <definedName name="____7__123Graph_LBL_BGRAFICO_1" hidden="1">[2]Centrales!$CV$129:$DG$129</definedName>
    <definedName name="____8__123Graph_LBL_BGRAFICO_2" hidden="1">[2]Centrales!$CF$129:$CQ$129</definedName>
    <definedName name="____9__123Graph_XGRAFICO_1" hidden="1">[2]Centrales!$CV$7:$DG$7</definedName>
    <definedName name="___1__123Graph_AGRAFICO_1" hidden="1">[2]Centrales!$CV$118:$DG$118</definedName>
    <definedName name="___10__123Graph_XGRAFICO_2" hidden="1">[2]Centrales!$CV$7:$DG$7</definedName>
    <definedName name="___2__123Graph_AGRAFICO_2" hidden="1">[2]Centrales!$CF$118:$CQ$118</definedName>
    <definedName name="___3__123Graph_BGRAFICO_1" hidden="1">[2]Centrales!$CV$129:$DG$129</definedName>
    <definedName name="___4__123Graph_BGRAFICO_2" hidden="1">[2]Centrales!$CF$129:$CQ$129</definedName>
    <definedName name="___5__123Graph_LBL_AGRAFICO_1" hidden="1">[2]Centrales!$CV$118:$DG$118</definedName>
    <definedName name="___6__123Graph_LBL_AGRAFICO_2" hidden="1">[2]Centrales!$CF$118:$CQ$118</definedName>
    <definedName name="___7__123Graph_LBL_BGRAFICO_1" hidden="1">[2]Centrales!$CV$129:$DG$129</definedName>
    <definedName name="___8__123Graph_LBL_BGRAFICO_2" hidden="1">[2]Centrales!$CF$129:$CQ$129</definedName>
    <definedName name="___9__123Graph_XGRAFICO_1" hidden="1">[2]Centrales!$CV$7:$DG$7</definedName>
    <definedName name="___TDC2001">'[3]Tipos de Cambio'!$C$4</definedName>
    <definedName name="___tdc20012">'[3]Tipos de Cambio'!$C$4</definedName>
    <definedName name="__1__123Graph_AGRAFICO_1" hidden="1">[2]Centrales!$CV$118:$DG$118</definedName>
    <definedName name="__10__123Graph_XGRAFICO_2" hidden="1">[2]Centrales!$CV$7:$DG$7</definedName>
    <definedName name="__123Graph_A" hidden="1">[2]Centrales!$CV$129:$DA$129</definedName>
    <definedName name="__123Graph_B" hidden="1">[2]Centrales!$CV$118:$DA$118</definedName>
    <definedName name="__123Graph_LBL_A" hidden="1">[2]Centrales!$CV$129:$DD$129</definedName>
    <definedName name="__123Graph_LBL_B" hidden="1">[2]Centrales!$CV$118:$DD$118</definedName>
    <definedName name="__123Graph_X" hidden="1">[2]Centrales!$CV$7:$DA$7</definedName>
    <definedName name="__2__123Graph_AGRAFICO_2" hidden="1">[2]Centrales!$CF$118:$CQ$118</definedName>
    <definedName name="__3__123Graph_BGRAFICO_1" hidden="1">[2]Centrales!$CV$129:$DG$129</definedName>
    <definedName name="__4__123Graph_BGRAFICO_2" hidden="1">[2]Centrales!$CF$129:$CQ$129</definedName>
    <definedName name="__5__123Graph_LBL_AGRAFICO_1" hidden="1">[2]Centrales!$CV$118:$DG$118</definedName>
    <definedName name="__6__123Graph_LBL_AGRAFICO_2" hidden="1">[2]Centrales!$CF$118:$CQ$118</definedName>
    <definedName name="__7__123Graph_LBL_BGRAFICO_1" hidden="1">[2]Centrales!$CV$129:$DG$129</definedName>
    <definedName name="__8__123Graph_LBL_BGRAFICO_2" hidden="1">[2]Centrales!$CF$129:$CQ$129</definedName>
    <definedName name="__9__123Graph_XGRAFICO_1" hidden="1">[2]Centrales!$CV$7:$DG$7</definedName>
    <definedName name="_1__123Graph_AGRAFICO_1" hidden="1">[2]Centrales!$CV$118:$DG$118</definedName>
    <definedName name="_10__123Graph_XGRAFICO_2" hidden="1">[2]Centrales!$CV$7:$DG$7</definedName>
    <definedName name="_2__123Graph_AGRAFICO_2" hidden="1">[2]Centrales!$CF$118:$CQ$118</definedName>
    <definedName name="_3__123Graph_BGRAFICO_1" hidden="1">[2]Centrales!$CV$129:$DG$129</definedName>
    <definedName name="_4__123Graph_BGRAFICO_2" hidden="1">[2]Centrales!$CF$129:$CQ$129</definedName>
    <definedName name="_5__123Graph_LBL_AGRAFICO_1" hidden="1">[2]Centrales!$CV$118:$DG$118</definedName>
    <definedName name="_6__123Graph_LBL_AGRAFICO_2" hidden="1">[2]Centrales!$CF$118:$CQ$118</definedName>
    <definedName name="_7__123Graph_LBL_BGRAFICO_1" hidden="1">[2]Centrales!$CV$129:$DG$129</definedName>
    <definedName name="_8__123Graph_LBL_BGRAFICO_2" hidden="1">[2]Centrales!$CF$129:$CQ$129</definedName>
    <definedName name="_9__123Graph_XGRAFICO_1" hidden="1">[2]Centrales!$CV$7:$DG$7</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3">#REF!</definedName>
    <definedName name="_Ene2001" localSheetId="4">#REF!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3" hidden="1">#REF!</definedName>
    <definedName name="_Fill" localSheetId="4" hidden="1">#REF!</definedName>
    <definedName name="_Fill" hidden="1">#REF!</definedName>
    <definedName name="_xlnm._FilterDatabase" localSheetId="0" hidden="1">'Av. Fin-Fís'!$C$17:$P$84</definedName>
    <definedName name="_xlnm._FilterDatabase" localSheetId="3">#REF!</definedName>
    <definedName name="_xlnm._FilterDatabase" localSheetId="4" hidden="1">'Com Inv Fin Dir Con Cost Tot'!$A$15:$L$246</definedName>
    <definedName name="_xlnm._FilterDatabase" localSheetId="1" hidden="1">'Flujo Neto Inv Dir Oper '!$N$4:$N$291</definedName>
    <definedName name="_xlnm._FilterDatabase">#REF!</definedName>
    <definedName name="_Key1" localSheetId="0" hidden="1">#REF!</definedName>
    <definedName name="_Key1" localSheetId="3" hidden="1">#REF!</definedName>
    <definedName name="_Key1" localSheetId="4" hidden="1">#REF!</definedName>
    <definedName name="_Key1" hidden="1">#REF!</definedName>
    <definedName name="_Key2" localSheetId="0" hidden="1">#REF!</definedName>
    <definedName name="_Key2" localSheetId="3" hidden="1">#REF!</definedName>
    <definedName name="_Key2" localSheetId="4" hidden="1">#REF!</definedName>
    <definedName name="_Key2" hidden="1">#REF!</definedName>
    <definedName name="_Order1" hidden="1">255</definedName>
    <definedName name="_Order2" hidden="1">0</definedName>
    <definedName name="_Parse_In" localSheetId="0" hidden="1">#REF!</definedName>
    <definedName name="_Parse_In" localSheetId="3" hidden="1">#REF!</definedName>
    <definedName name="_Parse_In" localSheetId="4" hidden="1">#REF!</definedName>
    <definedName name="_Parse_In" hidden="1">#REF!</definedName>
    <definedName name="_Sort" localSheetId="0" hidden="1">#REF!</definedName>
    <definedName name="_Sort" localSheetId="3" hidden="1">#REF!</definedName>
    <definedName name="_Sort" localSheetId="4" hidden="1">#REF!</definedName>
    <definedName name="_Sort" hidden="1">#REF!</definedName>
    <definedName name="_TC2001" localSheetId="0">#REF!</definedName>
    <definedName name="_TC2001" localSheetId="3">#REF!</definedName>
    <definedName name="_TC2001" localSheetId="4">#REF!</definedName>
    <definedName name="_TC2001" localSheetId="2">#REF!</definedName>
    <definedName name="_TC2001" localSheetId="6">#REF!</definedName>
    <definedName name="_TC2001" localSheetId="5">#REF!</definedName>
    <definedName name="_TC2001">#REF!</definedName>
    <definedName name="_TDC2001" localSheetId="3">'[4]Tipos de Cambio'!$C$4</definedName>
    <definedName name="_TDC2001" localSheetId="4">'[4]Tipos de Cambio'!$C$4</definedName>
    <definedName name="_TDC2001" localSheetId="6">'[5]Tipos de Cambio'!$C$4</definedName>
    <definedName name="_TDC2001" localSheetId="5">'[5]Tipos de Cambio'!$C$4</definedName>
    <definedName name="_TDC2001">'[3]Tipos de Cambio'!$C$4</definedName>
    <definedName name="_tdc20012" localSheetId="2">'[3]Tipos de Cambio'!$C$4</definedName>
    <definedName name="_tdc20012">'[4]Tipos de Cambio'!$C$4</definedName>
    <definedName name="_TIT1" localSheetId="0">#REF!</definedName>
    <definedName name="_TIT1">#REF!</definedName>
    <definedName name="a" localSheetId="0">#REF!</definedName>
    <definedName name="a" localSheetId="3">#REF!</definedName>
    <definedName name="a" localSheetId="4">#REF!</definedName>
    <definedName name="a">#REF!</definedName>
    <definedName name="A_01_SEN" localSheetId="0">'[6]DGBSEN 03'!#REF!</definedName>
    <definedName name="A_01_SEN" localSheetId="3">'[6]DGBSEN 03'!#REF!</definedName>
    <definedName name="A_01_SEN" localSheetId="4">'[6]DGBSEN 03'!#REF!</definedName>
    <definedName name="A_01_SEN">'[6]DGBSEN 03'!#REF!</definedName>
    <definedName name="A_02_CFE" localSheetId="0">'[6]DGBSEN 03'!#REF!</definedName>
    <definedName name="A_02_CFE" localSheetId="3">'[6]DGBSEN 03'!#REF!</definedName>
    <definedName name="A_02_CFE" localSheetId="4">'[6]DGBSEN 03'!#REF!</definedName>
    <definedName name="A_02_CFE">'[6]DGBSEN 03'!#REF!</definedName>
    <definedName name="A_03_CLYF" localSheetId="0">'[6]DGBSEN 03'!#REF!</definedName>
    <definedName name="A_03_CLYF" localSheetId="3">'[6]DGBSEN 03'!#REF!</definedName>
    <definedName name="A_03_CLYF" localSheetId="4">'[6]DGBSEN 03'!#REF!</definedName>
    <definedName name="A_03_CLYF">'[6]DGBSEN 03'!#REF!</definedName>
    <definedName name="A_04_ADC" localSheetId="0">'[6]DGBSEN 03'!#REF!</definedName>
    <definedName name="A_04_ADC" localSheetId="3">'[6]DGBSEN 03'!#REF!</definedName>
    <definedName name="A_04_ADC" localSheetId="4">'[6]DGBSEN 03'!#REF!</definedName>
    <definedName name="A_04_ADC">'[6]DGBSEN 03'!#REF!</definedName>
    <definedName name="A_05_VAPMAY" localSheetId="0">'[6]DGBSEN 03'!#REF!</definedName>
    <definedName name="A_05_VAPMAY" localSheetId="3">'[6]DGBSEN 03'!#REF!</definedName>
    <definedName name="A_05_VAPMAY" localSheetId="4">'[6]DGBSEN 03'!#REF!</definedName>
    <definedName name="A_05_VAPMAY">'[6]DGBSEN 03'!#REF!</definedName>
    <definedName name="A_06_VAPMEN" localSheetId="0">'[6]DGBSEN 03'!#REF!</definedName>
    <definedName name="A_06_VAPMEN" localSheetId="3">'[6]DGBSEN 03'!#REF!</definedName>
    <definedName name="A_06_VAPMEN" localSheetId="4">'[6]DGBSEN 03'!#REF!</definedName>
    <definedName name="A_06_VAPMEN">'[6]DGBSEN 03'!#REF!</definedName>
    <definedName name="A_07_TGASa" localSheetId="0">'[6]DGBSEN 03'!#REF!</definedName>
    <definedName name="A_07_TGASa" localSheetId="3">'[6]DGBSEN 03'!#REF!</definedName>
    <definedName name="A_07_TGASa" localSheetId="4">'[6]DGBSEN 03'!#REF!</definedName>
    <definedName name="A_07_TGASa">'[6]DGBSEN 03'!#REF!</definedName>
    <definedName name="A_08_TGASb" localSheetId="0">'[6]DGBSEN 03'!#REF!</definedName>
    <definedName name="A_08_TGASb" localSheetId="3">'[6]DGBSEN 03'!#REF!</definedName>
    <definedName name="A_08_TGASb" localSheetId="4">'[6]DGBSEN 03'!#REF!</definedName>
    <definedName name="A_08_TGASb">'[6]DGBSEN 03'!#REF!</definedName>
    <definedName name="A_09_CCOMB" localSheetId="0">'[6]DGBSEN 03'!#REF!</definedName>
    <definedName name="A_09_CCOMB" localSheetId="3">'[6]DGBSEN 03'!#REF!</definedName>
    <definedName name="A_09_CCOMB" localSheetId="4">'[6]DGBSEN 03'!#REF!</definedName>
    <definedName name="A_09_CCOMB">'[6]DGBSEN 03'!#REF!</definedName>
    <definedName name="A_10_CINT" localSheetId="0">'[6]DGBSEN 03'!#REF!</definedName>
    <definedName name="A_10_CINT" localSheetId="3">'[6]DGBSEN 03'!#REF!</definedName>
    <definedName name="A_10_CINT" localSheetId="4">'[6]DGBSEN 03'!#REF!</definedName>
    <definedName name="A_10_CINT">'[6]DGBSEN 03'!#REF!</definedName>
    <definedName name="A_11_PAISLADAS" localSheetId="0">'[6]DGBSEN 03'!#REF!</definedName>
    <definedName name="A_11_PAISLADAS" localSheetId="3">'[6]DGBSEN 03'!#REF!</definedName>
    <definedName name="A_11_PAISLADAS" localSheetId="4">'[6]DGBSEN 03'!#REF!</definedName>
    <definedName name="A_11_PAISLADAS">'[6]DGBSEN 03'!#REF!</definedName>
    <definedName name="A_12_HIDROMAY" localSheetId="0">'[6]DGBSEN 03'!#REF!</definedName>
    <definedName name="A_12_HIDROMAY" localSheetId="3">'[6]DGBSEN 03'!#REF!</definedName>
    <definedName name="A_12_HIDROMAY" localSheetId="4">'[6]DGBSEN 03'!#REF!</definedName>
    <definedName name="A_12_HIDROMAY">'[6]DGBSEN 03'!#REF!</definedName>
    <definedName name="A_13_HIDROMENa" localSheetId="0">'[6]DGBSEN 03'!#REF!</definedName>
    <definedName name="A_13_HIDROMENa" localSheetId="3">'[6]DGBSEN 03'!#REF!</definedName>
    <definedName name="A_13_HIDROMENa" localSheetId="4">'[6]DGBSEN 03'!#REF!</definedName>
    <definedName name="A_13_HIDROMENa">'[6]DGBSEN 03'!#REF!</definedName>
    <definedName name="A_14_HIDROMENb" localSheetId="0">'[6]DGBSEN 03'!#REF!</definedName>
    <definedName name="A_14_HIDROMENb" localSheetId="3">'[6]DGBSEN 03'!#REF!</definedName>
    <definedName name="A_14_HIDROMENb" localSheetId="4">'[6]DGBSEN 03'!#REF!</definedName>
    <definedName name="A_14_HIDROMENb">'[6]DGBSEN 03'!#REF!</definedName>
    <definedName name="A_15_HIDROMENc" localSheetId="0">'[6]DGBSEN 03'!#REF!</definedName>
    <definedName name="A_15_HIDROMENc" localSheetId="3">'[6]DGBSEN 03'!#REF!</definedName>
    <definedName name="A_15_HIDROMENc" localSheetId="4">'[6]DGBSEN 03'!#REF!</definedName>
    <definedName name="A_15_HIDROMENc">'[6]DGBSEN 03'!#REF!</definedName>
    <definedName name="A_16_CARBONUCLEAR" localSheetId="0">'[6]DGBSEN 03'!#REF!</definedName>
    <definedName name="A_16_CARBONUCLEAR" localSheetId="3">'[6]DGBSEN 03'!#REF!</definedName>
    <definedName name="A_16_CARBONUCLEAR" localSheetId="4">'[6]DGBSEN 03'!#REF!</definedName>
    <definedName name="A_16_CARBONUCLEAR">'[6]DGBSEN 03'!#REF!</definedName>
    <definedName name="A_18_GEOEOLO" localSheetId="0">'[6]DGBSEN 03'!#REF!</definedName>
    <definedName name="A_18_GEOEOLO" localSheetId="3">'[6]DGBSEN 03'!#REF!</definedName>
    <definedName name="A_18_GEOEOLO" localSheetId="4">'[6]DGBSEN 03'!#REF!</definedName>
    <definedName name="A_18_GEOEOLO">'[6]DGBSEN 03'!#REF!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3">#REF!</definedName>
    <definedName name="Acum_2014_Condicionada" localSheetId="4">#REF!</definedName>
    <definedName name="Acum_2014_Condicionada">#REF!</definedName>
    <definedName name="Acum_2014_Directa" localSheetId="0">'[7]6.0 dólares'!#REF!</definedName>
    <definedName name="Acum_2014_Directa" localSheetId="3">#REF!</definedName>
    <definedName name="Acum_2014_Directa" localSheetId="4">#REF!</definedName>
    <definedName name="Acum_2014_Directa">'[7]6.0 dólares'!#REF!</definedName>
    <definedName name="Acum_2014_Total" localSheetId="0">#REF!</definedName>
    <definedName name="Acum_2014_Total" localSheetId="3">#REF!</definedName>
    <definedName name="Acum_2014_Total" localSheetId="4">#REF!</definedName>
    <definedName name="Acum_2014_Total">#REF!</definedName>
    <definedName name="Acum_2016_Total" localSheetId="0">'[7]6.0 dólares'!#REF!</definedName>
    <definedName name="Acum_2016_Total" localSheetId="3">#REF!</definedName>
    <definedName name="Acum_2016_Total" localSheetId="4">#REF!</definedName>
    <definedName name="Acum_2016_Total">'[7]6.0 dólares'!#REF!</definedName>
    <definedName name="adadsasda" localSheetId="0">#REF!</definedName>
    <definedName name="adadsasda">#REF!</definedName>
    <definedName name="Ahorros_OP">'[8]EVA 00'!$F$14</definedName>
    <definedName name="ANEXOS">'[9]FleteCarbón import. Bolivar Alt:Fuentes'!$A$1:$T$78</definedName>
    <definedName name="Anyo_de_referencia">[10]Oculta!$B$8</definedName>
    <definedName name="Anyo_fin_PEM">'[8]EVA 00'!$A$54</definedName>
    <definedName name="Anyo_inicio_PEM">'[8]EVA 00'!$A$22</definedName>
    <definedName name="año">2006</definedName>
    <definedName name="AREA_DE_IMPRESI" localSheetId="0">#REF!</definedName>
    <definedName name="AREA_DE_IMPRESI" localSheetId="3">#REF!</definedName>
    <definedName name="AREA_DE_IMPRESI" localSheetId="4">#REF!</definedName>
    <definedName name="AREA_DE_IMPRESI">#REF!</definedName>
    <definedName name="_xlnm.Print_Area" localSheetId="0">'Av. Fin-Fís'!$C$1:$P$84</definedName>
    <definedName name="_xlnm.Print_Area" localSheetId="3">'Com Inv Dir Oper'!$A$1:$M$277</definedName>
    <definedName name="_xlnm.Print_Area" localSheetId="4">'Com Inv Fin Dir Con Cost Tot'!$A$1:$L$317</definedName>
    <definedName name="_xlnm.Print_Area" localSheetId="1">'Flujo Neto Inv Dir Oper '!$A$1:$O$287</definedName>
    <definedName name="_xlnm.Print_Area" localSheetId="6">'VPN Inv Fin Cond'!$A$1:$L$67</definedName>
    <definedName name="_xlnm.Print_Area" localSheetId="5">'VPN Inv Fin Dir'!$A$1:$L$320</definedName>
    <definedName name="asadasd" localSheetId="0">#REF!</definedName>
    <definedName name="asadasd" localSheetId="3">#REF!</definedName>
    <definedName name="asadasd" localSheetId="4">#REF!</definedName>
    <definedName name="asadasd">#REF!</definedName>
    <definedName name="ASDADAD" localSheetId="0">_F17C15</definedName>
    <definedName name="ASDADAD">_F17C15</definedName>
    <definedName name="b" localSheetId="0">#REF!</definedName>
    <definedName name="b">#REF!</definedName>
    <definedName name="B_01_SEN" localSheetId="0">'[6]DGBSEN 03'!#REF!</definedName>
    <definedName name="B_01_SEN" localSheetId="3">'[6]DGBSEN 03'!#REF!</definedName>
    <definedName name="B_01_SEN" localSheetId="4">'[6]DGBSEN 03'!#REF!</definedName>
    <definedName name="B_01_SEN">'[6]DGBSEN 03'!#REF!</definedName>
    <definedName name="B_02_CFE" localSheetId="0">'[6]DGBSEN 03'!#REF!</definedName>
    <definedName name="B_02_CFE" localSheetId="3">'[6]DGBSEN 03'!#REF!</definedName>
    <definedName name="B_02_CFE" localSheetId="4">'[6]DGBSEN 03'!#REF!</definedName>
    <definedName name="B_02_CFE">'[6]DGBSEN 03'!#REF!</definedName>
    <definedName name="B_03_CLYF" localSheetId="0">'[6]DGBSEN 03'!#REF!</definedName>
    <definedName name="B_03_CLYF" localSheetId="3">'[6]DGBSEN 03'!#REF!</definedName>
    <definedName name="B_03_CLYF" localSheetId="4">'[6]DGBSEN 03'!#REF!</definedName>
    <definedName name="B_03_CLYF">'[6]DGBSEN 03'!#REF!</definedName>
    <definedName name="B_04_ADC" localSheetId="0">'[6]DGBSEN 03'!#REF!</definedName>
    <definedName name="B_04_ADC" localSheetId="3">'[6]DGBSEN 03'!#REF!</definedName>
    <definedName name="B_04_ADC" localSheetId="4">'[6]DGBSEN 03'!#REF!</definedName>
    <definedName name="B_04_ADC">'[6]DGBSEN 03'!#REF!</definedName>
    <definedName name="B_05_VAPMAY" localSheetId="0">'[6]DGBSEN 03'!#REF!</definedName>
    <definedName name="B_05_VAPMAY" localSheetId="3">'[6]DGBSEN 03'!#REF!</definedName>
    <definedName name="B_05_VAPMAY" localSheetId="4">'[6]DGBSEN 03'!#REF!</definedName>
    <definedName name="B_05_VAPMAY">'[6]DGBSEN 03'!#REF!</definedName>
    <definedName name="B_06_VAPMEN" localSheetId="0">'[6]DGBSEN 03'!#REF!</definedName>
    <definedName name="B_06_VAPMEN" localSheetId="3">'[6]DGBSEN 03'!#REF!</definedName>
    <definedName name="B_06_VAPMEN" localSheetId="4">'[6]DGBSEN 03'!#REF!</definedName>
    <definedName name="B_06_VAPMEN">'[6]DGBSEN 03'!#REF!</definedName>
    <definedName name="B_07_TGASa" localSheetId="0">'[6]DGBSEN 03'!#REF!</definedName>
    <definedName name="B_07_TGASa" localSheetId="3">'[6]DGBSEN 03'!#REF!</definedName>
    <definedName name="B_07_TGASa" localSheetId="4">'[6]DGBSEN 03'!#REF!</definedName>
    <definedName name="B_07_TGASa">'[6]DGBSEN 03'!#REF!</definedName>
    <definedName name="B_08_TGASb" localSheetId="0">'[6]DGBSEN 03'!#REF!</definedName>
    <definedName name="B_08_TGASb" localSheetId="3">'[6]DGBSEN 03'!#REF!</definedName>
    <definedName name="B_08_TGASb" localSheetId="4">'[6]DGBSEN 03'!#REF!</definedName>
    <definedName name="B_08_TGASb">'[6]DGBSEN 03'!#REF!</definedName>
    <definedName name="B_09_CCOMB" localSheetId="0">'[6]DGBSEN 03'!#REF!</definedName>
    <definedName name="B_09_CCOMB" localSheetId="3">'[6]DGBSEN 03'!#REF!</definedName>
    <definedName name="B_09_CCOMB" localSheetId="4">'[6]DGBSEN 03'!#REF!</definedName>
    <definedName name="B_09_CCOMB">'[6]DGBSEN 03'!#REF!</definedName>
    <definedName name="B_10_CINT" localSheetId="0">'[6]DGBSEN 03'!#REF!</definedName>
    <definedName name="B_10_CINT" localSheetId="3">'[6]DGBSEN 03'!#REF!</definedName>
    <definedName name="B_10_CINT" localSheetId="4">'[6]DGBSEN 03'!#REF!</definedName>
    <definedName name="B_10_CINT">'[6]DGBSEN 03'!#REF!</definedName>
    <definedName name="B_11_PAISLADAS" localSheetId="0">'[6]DGBSEN 03'!#REF!</definedName>
    <definedName name="B_11_PAISLADAS" localSheetId="3">'[6]DGBSEN 03'!#REF!</definedName>
    <definedName name="B_11_PAISLADAS" localSheetId="4">'[6]DGBSEN 03'!#REF!</definedName>
    <definedName name="B_11_PAISLADAS">'[6]DGBSEN 03'!#REF!</definedName>
    <definedName name="B_12_HIDROMAY" localSheetId="0">'[6]DGBSEN 03'!#REF!</definedName>
    <definedName name="B_12_HIDROMAY" localSheetId="3">'[6]DGBSEN 03'!#REF!</definedName>
    <definedName name="B_12_HIDROMAY" localSheetId="4">'[6]DGBSEN 03'!#REF!</definedName>
    <definedName name="B_12_HIDROMAY">'[6]DGBSEN 03'!#REF!</definedName>
    <definedName name="B_13_HIDROMENa" localSheetId="0">'[6]DGBSEN 03'!#REF!</definedName>
    <definedName name="B_13_HIDROMENa" localSheetId="3">'[6]DGBSEN 03'!#REF!</definedName>
    <definedName name="B_13_HIDROMENa" localSheetId="4">'[6]DGBSEN 03'!#REF!</definedName>
    <definedName name="B_13_HIDROMENa">'[6]DGBSEN 03'!#REF!</definedName>
    <definedName name="B_14_HIDROMENb" localSheetId="0">'[6]DGBSEN 03'!#REF!</definedName>
    <definedName name="B_14_HIDROMENb" localSheetId="3">'[6]DGBSEN 03'!#REF!</definedName>
    <definedName name="B_14_HIDROMENb" localSheetId="4">'[6]DGBSEN 03'!#REF!</definedName>
    <definedName name="B_14_HIDROMENb">'[6]DGBSEN 03'!#REF!</definedName>
    <definedName name="B_15_HIDROMENc" localSheetId="0">'[6]DGBSEN 03'!#REF!</definedName>
    <definedName name="B_15_HIDROMENc" localSheetId="3">'[6]DGBSEN 03'!#REF!</definedName>
    <definedName name="B_15_HIDROMENc" localSheetId="4">'[6]DGBSEN 03'!#REF!</definedName>
    <definedName name="B_15_HIDROMENc">'[6]DGBSEN 03'!#REF!</definedName>
    <definedName name="B_16_CARBONUCLEAR" localSheetId="0">'[6]DGBSEN 03'!#REF!</definedName>
    <definedName name="B_16_CARBONUCLEAR" localSheetId="3">'[6]DGBSEN 03'!#REF!</definedName>
    <definedName name="B_16_CARBONUCLEAR" localSheetId="4">'[6]DGBSEN 03'!#REF!</definedName>
    <definedName name="B_16_CARBONUCLEAR">'[6]DGBSEN 03'!#REF!</definedName>
    <definedName name="B_18_GEOEOLO" localSheetId="0">'[6]DGBSEN 03'!#REF!</definedName>
    <definedName name="B_18_GEOEOLO" localSheetId="3">'[6]DGBSEN 03'!#REF!</definedName>
    <definedName name="B_18_GEOEOLO" localSheetId="4">'[6]DGBSEN 03'!#REF!</definedName>
    <definedName name="B_18_GEOEOLO">'[6]DGBSEN 03'!#REF!</definedName>
    <definedName name="BARRILES">6.28982</definedName>
    <definedName name="Benef_Costo">'[8]EVA 00'!$I$11</definedName>
    <definedName name="BTU">3.968569</definedName>
    <definedName name="CA_CARBON" localSheetId="0">'[6]DGBSEN 03'!#REF!</definedName>
    <definedName name="CA_CARBON" localSheetId="3">'[6]DGBSEN 03'!#REF!</definedName>
    <definedName name="CA_CARBON" localSheetId="4">'[6]DGBSEN 03'!#REF!</definedName>
    <definedName name="CA_CARBON">'[6]DGBSEN 03'!#REF!</definedName>
    <definedName name="CA_EOLO" localSheetId="0">'[6]DGBSEN 03'!#REF!</definedName>
    <definedName name="CA_EOLO" localSheetId="3">'[6]DGBSEN 03'!#REF!</definedName>
    <definedName name="CA_EOLO" localSheetId="4">'[6]DGBSEN 03'!#REF!</definedName>
    <definedName name="CA_EOLO">'[6]DGBSEN 03'!#REF!</definedName>
    <definedName name="CA_GEOTERM" localSheetId="0">'[6]DGBSEN 03'!#REF!</definedName>
    <definedName name="CA_GEOTERM" localSheetId="3">'[6]DGBSEN 03'!#REF!</definedName>
    <definedName name="CA_GEOTERM" localSheetId="4">'[6]DGBSEN 03'!#REF!</definedName>
    <definedName name="CA_GEOTERM">'[6]DGBSEN 03'!#REF!</definedName>
    <definedName name="CA_HCARBUROS" localSheetId="0">'[6]DGBSEN 03'!#REF!</definedName>
    <definedName name="CA_HCARBUROS" localSheetId="3">'[6]DGBSEN 03'!#REF!</definedName>
    <definedName name="CA_HCARBUROS" localSheetId="4">'[6]DGBSEN 03'!#REF!</definedName>
    <definedName name="CA_HCARBUROS">'[6]DGBSEN 03'!#REF!</definedName>
    <definedName name="CA_HIDRO" localSheetId="0">'[6]DGBSEN 03'!#REF!</definedName>
    <definedName name="CA_HIDRO" localSheetId="3">'[6]DGBSEN 03'!#REF!</definedName>
    <definedName name="CA_HIDRO" localSheetId="4">'[6]DGBSEN 03'!#REF!</definedName>
    <definedName name="CA_HIDRO">'[6]DGBSEN 03'!#REF!</definedName>
    <definedName name="CA_NUCLEAR" localSheetId="0">'[6]DGBSEN 03'!#REF!</definedName>
    <definedName name="CA_NUCLEAR" localSheetId="3">'[6]DGBSEN 03'!#REF!</definedName>
    <definedName name="CA_NUCLEAR" localSheetId="4">'[6]DGBSEN 03'!#REF!</definedName>
    <definedName name="CA_NUCLEAR">'[6]DGBSEN 03'!#REF!</definedName>
    <definedName name="CA_RESUMENES" localSheetId="0">'[6]DGBSEN 03'!#REF!</definedName>
    <definedName name="CA_RESUMENES" localSheetId="3">'[6]DGBSEN 03'!#REF!</definedName>
    <definedName name="CA_RESUMENES" localSheetId="4">'[6]DGBSEN 03'!#REF!</definedName>
    <definedName name="CA_RESUMENES">'[6]DGBSEN 03'!#REF!</definedName>
    <definedName name="CA_TIPO" localSheetId="0">'[6]DGBSEN 03'!#REF!</definedName>
    <definedName name="CA_TIPO" localSheetId="3">'[6]DGBSEN 03'!#REF!</definedName>
    <definedName name="CA_TIPO" localSheetId="4">'[6]DGBSEN 03'!#REF!</definedName>
    <definedName name="CA_TIPO">'[6]DGBSEN 03'!#REF!</definedName>
    <definedName name="CA_TODO" localSheetId="0">'[6]DGBSEN 03'!#REF!</definedName>
    <definedName name="CA_TODO" localSheetId="3">'[6]DGBSEN 03'!#REF!</definedName>
    <definedName name="CA_TODO" localSheetId="4">'[6]DGBSEN 03'!#REF!</definedName>
    <definedName name="CA_TODO">'[6]DGBSEN 03'!#REF!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3" hidden="1">{"Bruto",#N/A,FALSE,"CONV3T.XLS";"Neto",#N/A,FALSE,"CONV3T.XLS";"UnoB",#N/A,FALSE,"CONV3T.XLS";"Bruto",#N/A,FALSE,"CONV4T.XLS";"Neto",#N/A,FALSE,"CONV4T.XLS";"UnoB",#N/A,FALSE,"CONV4T.XLS"}</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[8]PEM!$H$1</definedName>
    <definedName name="carbonCOLOMBIA">6445.35</definedName>
    <definedName name="cccc" localSheetId="0">#REF!</definedName>
    <definedName name="cccc" localSheetId="3">#REF!</definedName>
    <definedName name="cccc" localSheetId="4">#REF!</definedName>
    <definedName name="cccc">#REF!</definedName>
    <definedName name="CFLL_EVA">'[8]EVA 00'!$S$18</definedName>
    <definedName name="Clase_obra">[8]PEM!$L$1</definedName>
    <definedName name="CMAA_EVA">'[8]EVA 00'!$S$13</definedName>
    <definedName name="CMAB_EVA">'[8]EVA 00'!$S$14</definedName>
    <definedName name="CMGN_EVA">'[8]EVA 00'!$S$16</definedName>
    <definedName name="CMPE_EVA">'[8]EVA 00'!$S$15</definedName>
    <definedName name="CMPM_EVA">'[8]EVA 00'!$S$17</definedName>
    <definedName name="Col_duracion">[8]PEM!$F$1</definedName>
    <definedName name="Comb_TJoules">litros*Calorcomb*BTU*[11]!joules/1000000000</definedName>
    <definedName name="Comb_TJoules_1">litros*Calorcomb*BTU*[0]!joules/1000000000</definedName>
    <definedName name="Comb_TJoules_2">litros*Calorcomb*BTU*[0]!joules/1000000000</definedName>
    <definedName name="COMBCOG" localSheetId="0">[11]!_F17C15</definedName>
    <definedName name="COMBCOG">[11]!_F17C15</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3">#REF!</definedName>
    <definedName name="compromisos" localSheetId="4">#REF!</definedName>
    <definedName name="Compromisos" xml:space="preserve"> salida6</definedName>
    <definedName name="CONTIN" localSheetId="0">#REF!</definedName>
    <definedName name="CONTIN" localSheetId="3">#REF!</definedName>
    <definedName name="CONTIN" localSheetId="4">#REF!</definedName>
    <definedName name="CONTIN">#REF!</definedName>
    <definedName name="copia89" localSheetId="0">[1]FORMATO!#REF!</definedName>
    <definedName name="copia89">[1]FORMATO!#REF!</definedName>
    <definedName name="cor" localSheetId="3" hidden="1">{"Bruto",#N/A,FALSE,"CONV3T.XLS";"Neto",#N/A,FALSE,"CONV3T.XLS";"UnoB",#N/A,FALSE,"CONV3T.XLS";"Bruto",#N/A,FALSE,"CONV4T.XLS";"Neto",#N/A,FALSE,"CONV4T.XLS";"UnoB",#N/A,FALSE,"CONV4T.XLS"}</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[8]PEM!$C$1</definedName>
    <definedName name="Costo_Total_Obra">[8]PEM!$D$1</definedName>
    <definedName name="cpnting" localSheetId="0">#REF!</definedName>
    <definedName name="cpnting" localSheetId="3">#REF!</definedName>
    <definedName name="cpnting" localSheetId="4">#REF!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3">#REF!</definedName>
    <definedName name="CUADRO2" localSheetId="4">#REF!</definedName>
    <definedName name="CUADRO2">#REF!</definedName>
    <definedName name="cuah" localSheetId="0">#REF!</definedName>
    <definedName name="cuah" localSheetId="3">#REF!</definedName>
    <definedName name="cuah" localSheetId="4">#REF!</definedName>
    <definedName name="cuah">#REF!</definedName>
    <definedName name="DA" localSheetId="0">#REF!</definedName>
    <definedName name="DA">#REF!</definedName>
    <definedName name="dada" hidden="1">{"'Control de Gestión'!$A$2:$N$39"}</definedName>
    <definedName name="DAIN" localSheetId="0">#REF!</definedName>
    <definedName name="DAIN" localSheetId="3">#REF!</definedName>
    <definedName name="DAIN" localSheetId="4">#REF!</definedName>
    <definedName name="DAIN">#REF!</definedName>
    <definedName name="DAINA" localSheetId="0">#REF!</definedName>
    <definedName name="DAINA" localSheetId="3">#REF!</definedName>
    <definedName name="DAINA" localSheetId="4">#REF!</definedName>
    <definedName name="DAINA">#REF!</definedName>
    <definedName name="ddddd" localSheetId="0">#REF!</definedName>
    <definedName name="ddddd" localSheetId="3">#REF!</definedName>
    <definedName name="ddddd" localSheetId="4">#REF!</definedName>
    <definedName name="ddddd">#REF!</definedName>
    <definedName name="ddddde" localSheetId="0">#REF!</definedName>
    <definedName name="ddddde" localSheetId="3">#REF!</definedName>
    <definedName name="ddddde" localSheetId="4">#REF!</definedName>
    <definedName name="ddddde">#REF!</definedName>
    <definedName name="dec.fp.cp">'[12]Datos Base'!$E$34</definedName>
    <definedName name="dec.fp4">'[13]datos base'!$H$33</definedName>
    <definedName name="Deflactor_97_98" localSheetId="0">#REF!</definedName>
    <definedName name="Deflactor_97_98">#REF!</definedName>
    <definedName name="DGF" localSheetId="0">#REF!</definedName>
    <definedName name="DGF" localSheetId="3">#REF!</definedName>
    <definedName name="DGF" localSheetId="4">#REF!</definedName>
    <definedName name="DGF">#REF!</definedName>
    <definedName name="DIFPROD" localSheetId="0">#REF!</definedName>
    <definedName name="DIFPROD" localSheetId="3">#REF!</definedName>
    <definedName name="DIFPROD" localSheetId="4">#REF!</definedName>
    <definedName name="DIFPROD">#REF!</definedName>
    <definedName name="DIFPRODAJE" localSheetId="0">#REF!</definedName>
    <definedName name="DIFPRODAJE" localSheetId="3">#REF!</definedName>
    <definedName name="DIFPRODAJE" localSheetId="4">#REF!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3">#REF!</definedName>
    <definedName name="e3e" localSheetId="4">#REF!</definedName>
    <definedName name="e3e">#REF!</definedName>
    <definedName name="edos" localSheetId="0">#REF!</definedName>
    <definedName name="edos" localSheetId="3">#REF!</definedName>
    <definedName name="edos" localSheetId="4">#REF!</definedName>
    <definedName name="edos">#REF!</definedName>
    <definedName name="EJERCIDO" localSheetId="0">#REF!</definedName>
    <definedName name="EJERCIDO">#REF!</definedName>
    <definedName name="esc" localSheetId="3" hidden="1">{"Bruto",#N/A,FALSE,"CONV3T.XLS";"Neto",#N/A,FALSE,"CONV3T.XLS";"UnoB",#N/A,FALSE,"CONV3T.XLS";"Bruto",#N/A,FALSE,"CONV4T.XLS";"Neto",#N/A,FALSE,"CONV4T.XLS";"UnoB",#N/A,FALSE,"CONV4T.XLS"}</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3">#REF!</definedName>
    <definedName name="estados" localSheetId="4">#REF!</definedName>
    <definedName name="estados">#REF!</definedName>
    <definedName name="estadosok" localSheetId="0">#REF!</definedName>
    <definedName name="estadosok" localSheetId="3">#REF!</definedName>
    <definedName name="estadosok" localSheetId="4">#REF!</definedName>
    <definedName name="estadosok">#REF!</definedName>
    <definedName name="FACTPISE95" localSheetId="0">#REF!</definedName>
    <definedName name="FACTPISE95">#REF!</definedName>
    <definedName name="fecha.inicio">'[12]Datos Base'!$E$47</definedName>
    <definedName name="FEOF">[10]Oculta!$B$7</definedName>
    <definedName name="fgdfhgfdg" localSheetId="0">#REF!</definedName>
    <definedName name="fgdfhgfdg">#REF!</definedName>
    <definedName name="fondo">[14]CFE!$A$74</definedName>
    <definedName name="FORM" localSheetId="0">#REF!</definedName>
    <definedName name="FORM" localSheetId="3">#REF!</definedName>
    <definedName name="FORM" localSheetId="4">#REF!</definedName>
    <definedName name="FORM">#REF!</definedName>
    <definedName name="FORMATO" localSheetId="0">#REF!</definedName>
    <definedName name="FORMATO" localSheetId="3">#REF!</definedName>
    <definedName name="FORMATO" localSheetId="4">#REF!</definedName>
    <definedName name="FORMATO">#REF!</definedName>
    <definedName name="fp.1">'[15]datos base'!$E$22</definedName>
    <definedName name="fp.2">'[12]Datos Base'!$F$22</definedName>
    <definedName name="fp.4">'[12]Datos Base'!$H$22</definedName>
    <definedName name="fpr.2">'[16]datos base'!$F$23</definedName>
    <definedName name="fpr.4">'[12]Datos Base'!$H$23</definedName>
    <definedName name="ft">35.31466</definedName>
    <definedName name="GB_CARBON" localSheetId="0">'[6]DGBSEN 03'!#REF!</definedName>
    <definedName name="GB_CARBON" localSheetId="3">'[6]DGBSEN 03'!#REF!</definedName>
    <definedName name="GB_CARBON" localSheetId="4">'[6]DGBSEN 03'!#REF!</definedName>
    <definedName name="GB_CARBON">'[6]DGBSEN 03'!#REF!</definedName>
    <definedName name="GB_EOLO" localSheetId="0">'[6]DGBSEN 03'!#REF!</definedName>
    <definedName name="GB_EOLO" localSheetId="3">'[6]DGBSEN 03'!#REF!</definedName>
    <definedName name="GB_EOLO" localSheetId="4">'[6]DGBSEN 03'!#REF!</definedName>
    <definedName name="GB_EOLO">'[6]DGBSEN 03'!#REF!</definedName>
    <definedName name="GB_GEOTERM" localSheetId="0">'[6]DGBSEN 03'!#REF!</definedName>
    <definedName name="GB_GEOTERM" localSheetId="3">'[6]DGBSEN 03'!#REF!</definedName>
    <definedName name="GB_GEOTERM" localSheetId="4">'[6]DGBSEN 03'!#REF!</definedName>
    <definedName name="GB_GEOTERM">'[6]DGBSEN 03'!#REF!</definedName>
    <definedName name="GB_HCARBUROS" localSheetId="0">'[6]DGBSEN 03'!#REF!</definedName>
    <definedName name="GB_HCARBUROS" localSheetId="3">'[6]DGBSEN 03'!#REF!</definedName>
    <definedName name="GB_HCARBUROS" localSheetId="4">'[6]DGBSEN 03'!#REF!</definedName>
    <definedName name="GB_HCARBUROS">'[6]DGBSEN 03'!#REF!</definedName>
    <definedName name="GB_HIDRO" localSheetId="0">'[6]DGBSEN 03'!#REF!</definedName>
    <definedName name="GB_HIDRO" localSheetId="3">'[6]DGBSEN 03'!#REF!</definedName>
    <definedName name="GB_HIDRO" localSheetId="4">'[6]DGBSEN 03'!#REF!</definedName>
    <definedName name="GB_HIDRO">'[6]DGBSEN 03'!#REF!</definedName>
    <definedName name="GB_NUCLEAR" localSheetId="0">'[6]DGBSEN 03'!#REF!</definedName>
    <definedName name="GB_NUCLEAR" localSheetId="3">'[6]DGBSEN 03'!#REF!</definedName>
    <definedName name="GB_NUCLEAR" localSheetId="4">'[6]DGBSEN 03'!#REF!</definedName>
    <definedName name="GB_NUCLEAR">'[6]DGBSEN 03'!#REF!</definedName>
    <definedName name="GB_RESUMENES" localSheetId="0">'[6]DGBSEN 03'!#REF!</definedName>
    <definedName name="GB_RESUMENES" localSheetId="3">'[6]DGBSEN 03'!#REF!</definedName>
    <definedName name="GB_RESUMENES" localSheetId="4">'[6]DGBSEN 03'!#REF!</definedName>
    <definedName name="GB_RESUMENES">'[6]DGBSEN 03'!#REF!</definedName>
    <definedName name="GB_TIPO" localSheetId="0">'[6]DGBSEN 03'!#REF!</definedName>
    <definedName name="GB_TIPO" localSheetId="3">'[6]DGBSEN 03'!#REF!</definedName>
    <definedName name="GB_TIPO" localSheetId="4">'[6]DGBSEN 03'!#REF!</definedName>
    <definedName name="GB_TIPO">'[6]DGBSEN 03'!#REF!</definedName>
    <definedName name="GB_TODO" localSheetId="0">'[6]DGBSEN 03'!#REF!</definedName>
    <definedName name="GB_TODO" localSheetId="3">'[6]DGBSEN 03'!#REF!</definedName>
    <definedName name="GB_TODO" localSheetId="4">'[6]DGBSEN 03'!#REF!</definedName>
    <definedName name="GB_TODO">'[6]DGBSEN 03'!#REF!</definedName>
    <definedName name="ggg" localSheetId="0" xml:space="preserve"> salida6</definedName>
    <definedName name="ggg" xml:space="preserve"> salida6</definedName>
    <definedName name="GN_CARBON" localSheetId="0">'[6]DGBSEN 03'!#REF!</definedName>
    <definedName name="GN_CARBON" localSheetId="3">'[6]DGBSEN 03'!#REF!</definedName>
    <definedName name="GN_CARBON" localSheetId="4">'[6]DGBSEN 03'!#REF!</definedName>
    <definedName name="GN_CARBON">'[6]DGBSEN 03'!#REF!</definedName>
    <definedName name="GN_EOLO" localSheetId="0">'[6]DGBSEN 03'!#REF!</definedName>
    <definedName name="GN_EOLO" localSheetId="3">'[6]DGBSEN 03'!#REF!</definedName>
    <definedName name="GN_EOLO" localSheetId="4">'[6]DGBSEN 03'!#REF!</definedName>
    <definedName name="GN_EOLO">'[6]DGBSEN 03'!#REF!</definedName>
    <definedName name="GN_GEOTERM" localSheetId="0">'[6]DGBSEN 03'!#REF!</definedName>
    <definedName name="GN_GEOTERM" localSheetId="3">'[6]DGBSEN 03'!#REF!</definedName>
    <definedName name="GN_GEOTERM" localSheetId="4">'[6]DGBSEN 03'!#REF!</definedName>
    <definedName name="GN_GEOTERM">'[6]DGBSEN 03'!#REF!</definedName>
    <definedName name="GN_HCARBUROS" localSheetId="0">'[6]DGBSEN 03'!#REF!</definedName>
    <definedName name="GN_HCARBUROS" localSheetId="3">'[6]DGBSEN 03'!#REF!</definedName>
    <definedName name="GN_HCARBUROS" localSheetId="4">'[6]DGBSEN 03'!#REF!</definedName>
    <definedName name="GN_HCARBUROS">'[6]DGBSEN 03'!#REF!</definedName>
    <definedName name="GN_HIDRO" localSheetId="0">'[6]DGBSEN 03'!#REF!</definedName>
    <definedName name="GN_HIDRO" localSheetId="3">'[6]DGBSEN 03'!#REF!</definedName>
    <definedName name="GN_HIDRO" localSheetId="4">'[6]DGBSEN 03'!#REF!</definedName>
    <definedName name="GN_HIDRO">'[6]DGBSEN 03'!#REF!</definedName>
    <definedName name="GN_NUCLEAR" localSheetId="0">'[6]DGBSEN 03'!#REF!</definedName>
    <definedName name="GN_NUCLEAR" localSheetId="3">'[6]DGBSEN 03'!#REF!</definedName>
    <definedName name="GN_NUCLEAR" localSheetId="4">'[6]DGBSEN 03'!#REF!</definedName>
    <definedName name="GN_NUCLEAR">'[6]DGBSEN 03'!#REF!</definedName>
    <definedName name="GN_RESUMENES" localSheetId="0">'[6]DGBSEN 03'!#REF!</definedName>
    <definedName name="GN_RESUMENES" localSheetId="3">'[6]DGBSEN 03'!#REF!</definedName>
    <definedName name="GN_RESUMENES" localSheetId="4">'[6]DGBSEN 03'!#REF!</definedName>
    <definedName name="GN_RESUMENES">'[6]DGBSEN 03'!#REF!</definedName>
    <definedName name="GN_TIPO" localSheetId="0">'[6]DGBSEN 03'!#REF!</definedName>
    <definedName name="GN_TIPO" localSheetId="3">'[6]DGBSEN 03'!#REF!</definedName>
    <definedName name="GN_TIPO" localSheetId="4">'[6]DGBSEN 03'!#REF!</definedName>
    <definedName name="GN_TIPO">'[6]DGBSEN 03'!#REF!</definedName>
    <definedName name="GN_TODO" localSheetId="0">'[6]DGBSEN 03'!#REF!</definedName>
    <definedName name="GN_TODO" localSheetId="3">'[6]DGBSEN 03'!#REF!</definedName>
    <definedName name="GN_TODO" localSheetId="4">'[6]DGBSEN 03'!#REF!</definedName>
    <definedName name="GN_TODO">'[6]DGBSEN 03'!#REF!</definedName>
    <definedName name="graficos" localSheetId="0">'[6]DGBSEN 03'!#REF!</definedName>
    <definedName name="graficos" localSheetId="3">'[6]DGBSEN 03'!#REF!</definedName>
    <definedName name="graficos" localSheetId="4">'[6]DGBSEN 03'!#REF!</definedName>
    <definedName name="graficos">'[6]DGBSEN 03'!#REF!</definedName>
    <definedName name="Hasta_2015_Condicionada" localSheetId="0">#REF!</definedName>
    <definedName name="Hasta_2015_Condicionada" localSheetId="3">#REF!</definedName>
    <definedName name="Hasta_2015_Condicionada" localSheetId="4">#REF!</definedName>
    <definedName name="Hasta_2015_Condicionada">#REF!</definedName>
    <definedName name="Hasta_2015_Directa" localSheetId="0">'[7]6.0 dólares'!#REF!</definedName>
    <definedName name="Hasta_2015_Directa" localSheetId="3">#REF!</definedName>
    <definedName name="Hasta_2015_Directa" localSheetId="4">#REF!</definedName>
    <definedName name="Hasta_2015_Directa">'[7]6.0 dólares'!#REF!</definedName>
    <definedName name="Hasta_2015_Total" localSheetId="0">'[7]6.0 dólares'!#REF!</definedName>
    <definedName name="Hasta_2015_Total" localSheetId="3">#REF!</definedName>
    <definedName name="Hasta_2015_Total" localSheetId="4">#REF!</definedName>
    <definedName name="Hasta_2015_Total">'[7]6.0 dólares'!#REF!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3">#REF!</definedName>
    <definedName name="iiiiiiiiii" localSheetId="4">#REF!</definedName>
    <definedName name="iiiiiiiiii">#REF!</definedName>
    <definedName name="Imprimir_área_IM" localSheetId="0">#REF!</definedName>
    <definedName name="Imprimir_área_IM" localSheetId="3">#REF!</definedName>
    <definedName name="Imprimir_área_IM" localSheetId="4">#REF!</definedName>
    <definedName name="Imprimir_área_IM">#REF!</definedName>
    <definedName name="Inv_anyo_ref">'[8]EVA 00'!$H$22</definedName>
    <definedName name="joules">4186.8402</definedName>
    <definedName name="joulesxbtu">[11]!joules*BTU</definedName>
    <definedName name="joulesxbtu_1">joules*BTU</definedName>
    <definedName name="joulesxbtu_2">joules*BTU</definedName>
    <definedName name="JSGT" localSheetId="0" xml:space="preserve"> salida6</definedName>
    <definedName name="JSGT" localSheetId="3" xml:space="preserve"> salida6</definedName>
    <definedName name="JSGT" localSheetId="4" xml:space="preserve"> salida6</definedName>
    <definedName name="JSGT" xml:space="preserve"> salida6</definedName>
    <definedName name="KcalAJoule">0.0041868402</definedName>
    <definedName name="kkkk" localSheetId="3" hidden="1">{#N/A,#N/A,FALSE,"TOT";#N/A,#N/A,FALSE,"PEP";#N/A,#N/A,FALSE,"REF";#N/A,#N/A,FALSE,"GAS";#N/A,#N/A,FALSE,"PET";#N/A,#N/A,FALSE,"COR"}</definedName>
    <definedName name="kkkk" localSheetId="4"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3" hidden="1">#REF!</definedName>
    <definedName name="liga" localSheetId="4" hidden="1">#REF!</definedName>
    <definedName name="liga" hidden="1">#REF!</definedName>
    <definedName name="liga1" localSheetId="0" hidden="1">#REF!</definedName>
    <definedName name="liga1" localSheetId="3" hidden="1">#REF!</definedName>
    <definedName name="liga1" localSheetId="4" hidden="1">#REF!</definedName>
    <definedName name="liga1" hidden="1">#REF!</definedName>
    <definedName name="litros">158.987</definedName>
    <definedName name="Longitud_obra">[8]PEM!$K$1</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'[12]Datos Base'!$E$10</definedName>
    <definedName name="mor" localSheetId="3" hidden="1">{"Bruto",#N/A,FALSE,"CONV3T.XLS";"Neto",#N/A,FALSE,"CONV3T.XLS";"UnoB",#N/A,FALSE,"CONV3T.XLS";"Bruto",#N/A,FALSE,"CONV4T.XLS";"Neto",#N/A,FALSE,"CONV4T.XLS";"UnoB",#N/A,FALSE,"CONV4T.XLS"}</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'[6]DGBSEN 03'!#REF!</definedName>
    <definedName name="N_01_SEN" localSheetId="3">'[6]DGBSEN 03'!#REF!</definedName>
    <definedName name="N_01_SEN" localSheetId="4">'[6]DGBSEN 03'!#REF!</definedName>
    <definedName name="N_01_SEN">'[6]DGBSEN 03'!#REF!</definedName>
    <definedName name="N_02_CFE" localSheetId="0">'[6]DGBSEN 03'!#REF!</definedName>
    <definedName name="N_02_CFE" localSheetId="3">'[6]DGBSEN 03'!#REF!</definedName>
    <definedName name="N_02_CFE" localSheetId="4">'[6]DGBSEN 03'!#REF!</definedName>
    <definedName name="N_02_CFE">'[6]DGBSEN 03'!#REF!</definedName>
    <definedName name="N_03_CLYF" localSheetId="0">'[6]DGBSEN 03'!#REF!</definedName>
    <definedName name="N_03_CLYF" localSheetId="3">'[6]DGBSEN 03'!#REF!</definedName>
    <definedName name="N_03_CLYF" localSheetId="4">'[6]DGBSEN 03'!#REF!</definedName>
    <definedName name="N_03_CLYF">'[6]DGBSEN 03'!#REF!</definedName>
    <definedName name="N_04_ADC" localSheetId="0">'[6]DGBSEN 03'!#REF!</definedName>
    <definedName name="N_04_ADC" localSheetId="3">'[6]DGBSEN 03'!#REF!</definedName>
    <definedName name="N_04_ADC" localSheetId="4">'[6]DGBSEN 03'!#REF!</definedName>
    <definedName name="N_04_ADC">'[6]DGBSEN 03'!#REF!</definedName>
    <definedName name="N_05_VAPMAY" localSheetId="0">'[6]DGBSEN 03'!#REF!</definedName>
    <definedName name="N_05_VAPMAY" localSheetId="3">'[6]DGBSEN 03'!#REF!</definedName>
    <definedName name="N_05_VAPMAY" localSheetId="4">'[6]DGBSEN 03'!#REF!</definedName>
    <definedName name="N_05_VAPMAY">'[6]DGBSEN 03'!#REF!</definedName>
    <definedName name="N_06_VAPMEN" localSheetId="0">'[6]DGBSEN 03'!#REF!</definedName>
    <definedName name="N_06_VAPMEN" localSheetId="3">'[6]DGBSEN 03'!#REF!</definedName>
    <definedName name="N_06_VAPMEN" localSheetId="4">'[6]DGBSEN 03'!#REF!</definedName>
    <definedName name="N_06_VAPMEN">'[6]DGBSEN 03'!#REF!</definedName>
    <definedName name="N_07_TGASa" localSheetId="0">'[6]DGBSEN 03'!#REF!</definedName>
    <definedName name="N_07_TGASa" localSheetId="3">'[6]DGBSEN 03'!#REF!</definedName>
    <definedName name="N_07_TGASa" localSheetId="4">'[6]DGBSEN 03'!#REF!</definedName>
    <definedName name="N_07_TGASa">'[6]DGBSEN 03'!#REF!</definedName>
    <definedName name="N_08_TGASb" localSheetId="0">'[6]DGBSEN 03'!#REF!</definedName>
    <definedName name="N_08_TGASb" localSheetId="3">'[6]DGBSEN 03'!#REF!</definedName>
    <definedName name="N_08_TGASb" localSheetId="4">'[6]DGBSEN 03'!#REF!</definedName>
    <definedName name="N_08_TGASb">'[6]DGBSEN 03'!#REF!</definedName>
    <definedName name="N_09_CCOMB" localSheetId="0">'[6]DGBSEN 03'!#REF!</definedName>
    <definedName name="N_09_CCOMB" localSheetId="3">'[6]DGBSEN 03'!#REF!</definedName>
    <definedName name="N_09_CCOMB" localSheetId="4">'[6]DGBSEN 03'!#REF!</definedName>
    <definedName name="N_09_CCOMB">'[6]DGBSEN 03'!#REF!</definedName>
    <definedName name="N_10_CINT" localSheetId="0">'[6]DGBSEN 03'!#REF!</definedName>
    <definedName name="N_10_CINT" localSheetId="3">'[6]DGBSEN 03'!#REF!</definedName>
    <definedName name="N_10_CINT" localSheetId="4">'[6]DGBSEN 03'!#REF!</definedName>
    <definedName name="N_10_CINT">'[6]DGBSEN 03'!#REF!</definedName>
    <definedName name="N_11_PAISLADAS" localSheetId="0">'[6]DGBSEN 03'!#REF!</definedName>
    <definedName name="N_11_PAISLADAS" localSheetId="3">'[6]DGBSEN 03'!#REF!</definedName>
    <definedName name="N_11_PAISLADAS" localSheetId="4">'[6]DGBSEN 03'!#REF!</definedName>
    <definedName name="N_11_PAISLADAS">'[6]DGBSEN 03'!#REF!</definedName>
    <definedName name="N_12_HIDROMAY" localSheetId="0">'[6]DGBSEN 03'!#REF!</definedName>
    <definedName name="N_12_HIDROMAY" localSheetId="3">'[6]DGBSEN 03'!#REF!</definedName>
    <definedName name="N_12_HIDROMAY" localSheetId="4">'[6]DGBSEN 03'!#REF!</definedName>
    <definedName name="N_12_HIDROMAY">'[6]DGBSEN 03'!#REF!</definedName>
    <definedName name="N_13_HIDROMENa" localSheetId="0">'[6]DGBSEN 03'!#REF!</definedName>
    <definedName name="N_13_HIDROMENa" localSheetId="3">'[6]DGBSEN 03'!#REF!</definedName>
    <definedName name="N_13_HIDROMENa" localSheetId="4">'[6]DGBSEN 03'!#REF!</definedName>
    <definedName name="N_13_HIDROMENa">'[6]DGBSEN 03'!#REF!</definedName>
    <definedName name="N_14_HIDROMENb" localSheetId="0">'[6]DGBSEN 03'!#REF!</definedName>
    <definedName name="N_14_HIDROMENb" localSheetId="3">'[6]DGBSEN 03'!#REF!</definedName>
    <definedName name="N_14_HIDROMENb" localSheetId="4">'[6]DGBSEN 03'!#REF!</definedName>
    <definedName name="N_14_HIDROMENb">'[6]DGBSEN 03'!#REF!</definedName>
    <definedName name="N_15_HIDROMENc" localSheetId="0">'[6]DGBSEN 03'!#REF!</definedName>
    <definedName name="N_15_HIDROMENc" localSheetId="3">'[6]DGBSEN 03'!#REF!</definedName>
    <definedName name="N_15_HIDROMENc" localSheetId="4">'[6]DGBSEN 03'!#REF!</definedName>
    <definedName name="N_15_HIDROMENc">'[6]DGBSEN 03'!#REF!</definedName>
    <definedName name="N_16_CARBONUCLEAR" localSheetId="0">'[6]DGBSEN 03'!#REF!</definedName>
    <definedName name="N_16_CARBONUCLEAR" localSheetId="3">'[6]DGBSEN 03'!#REF!</definedName>
    <definedName name="N_16_CARBONUCLEAR" localSheetId="4">'[6]DGBSEN 03'!#REF!</definedName>
    <definedName name="N_16_CARBONUCLEAR">'[6]DGBSEN 03'!#REF!</definedName>
    <definedName name="N_18_GEOEOLO" localSheetId="0">'[6]DGBSEN 03'!#REF!</definedName>
    <definedName name="N_18_GEOEOLO" localSheetId="3">'[6]DGBSEN 03'!#REF!</definedName>
    <definedName name="N_18_GEOEOLO" localSheetId="4">'[6]DGBSEN 03'!#REF!</definedName>
    <definedName name="N_18_GEOEOLO">'[6]DGBSEN 03'!#REF!</definedName>
    <definedName name="nada">[17]PEM!$C$1</definedName>
    <definedName name="nombre">'[18]datos base'!$I$2</definedName>
    <definedName name="Nombre_OP">[8]PEM!$A$1</definedName>
    <definedName name="Num_circuitos">[8]PEM!$J$1</definedName>
    <definedName name="paj" localSheetId="3" hidden="1">{"Bruto",#N/A,FALSE,"CONV3T.XLS";"Neto",#N/A,FALSE,"CONV3T.XLS";"UnoB",#N/A,FALSE,"CONV3T.XLS";"Bruto",#N/A,FALSE,"CONV4T.XLS";"Neto",#N/A,FALSE,"CONV4T.XLS";"UnoB",#N/A,FALSE,"CONV4T.XLS"}</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3">#REF!</definedName>
    <definedName name="pass" localSheetId="4">#REF!</definedName>
    <definedName name="pass">#REF!</definedName>
    <definedName name="PATTY" localSheetId="0" hidden="1">#REF!</definedName>
    <definedName name="PATTY" localSheetId="3" hidden="1">#REF!</definedName>
    <definedName name="PATTY" localSheetId="4"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3">#REF!</definedName>
    <definedName name="pesos" localSheetId="4">#REF!</definedName>
    <definedName name="PESOS">#REF!</definedName>
    <definedName name="PESOS2013" localSheetId="0">#REF!</definedName>
    <definedName name="PESOS2013" localSheetId="3">#REF!</definedName>
    <definedName name="PESOS2013" localSheetId="4">#REF!</definedName>
    <definedName name="PESOS2013">#REF!</definedName>
    <definedName name="pesssos" localSheetId="0">#REF!</definedName>
    <definedName name="pesssos" localSheetId="3">#REF!</definedName>
    <definedName name="pesssos" localSheetId="4">#REF!</definedName>
    <definedName name="pesssos">#REF!</definedName>
    <definedName name="PISE" localSheetId="0">#REF!</definedName>
    <definedName name="PISE">#REF!</definedName>
    <definedName name="piso" localSheetId="0">#REF!</definedName>
    <definedName name="piso" localSheetId="3">#REF!</definedName>
    <definedName name="piso" localSheetId="4">#REF!</definedName>
    <definedName name="piso">#REF!</definedName>
    <definedName name="PRODUCTOS" localSheetId="0" hidden="1">#REF!</definedName>
    <definedName name="PRODUCTOS" localSheetId="3" hidden="1">#REF!</definedName>
    <definedName name="PRODUCTOS" localSheetId="4" hidden="1">#REF!</definedName>
    <definedName name="PRODUCTOS" hidden="1">#REF!</definedName>
    <definedName name="rango" localSheetId="0">'[19]REPOMO 2007 4502 NOROESTE PCGA'!$B$1:$O$56,'[19]REPOMO 2007 4502 NOROESTE PCGA'!#REF!</definedName>
    <definedName name="rango" localSheetId="3">'[19]REPOMO 2007 4502 NOROESTE PCGA'!$B$1:$O$56,'[19]REPOMO 2007 4502 NOROESTE PCGA'!#REF!</definedName>
    <definedName name="rango" localSheetId="4">'[19]REPOMO 2007 4502 NOROESTE PCGA'!$B$1:$O$56,'[19]REPOMO 2007 4502 NOROESTE PCGA'!#REF!</definedName>
    <definedName name="rango">'[19]REPOMO 2007 4502 NOROESTE PCGA'!$B$1:$O$56,'[19]REPOMO 2007 4502 NOROESTE PCGA'!#REF!</definedName>
    <definedName name="RCA_ADC" localSheetId="0">'[6]DGBSEN 03'!#REF!</definedName>
    <definedName name="RCA_ADC" localSheetId="3">'[6]DGBSEN 03'!#REF!</definedName>
    <definedName name="RCA_ADC" localSheetId="4">'[6]DGBSEN 03'!#REF!</definedName>
    <definedName name="RCA_ADC">'[6]DGBSEN 03'!#REF!</definedName>
    <definedName name="RCA_CFE" localSheetId="0">'[6]DGBSEN 03'!#REF!</definedName>
    <definedName name="RCA_CFE" localSheetId="3">'[6]DGBSEN 03'!#REF!</definedName>
    <definedName name="RCA_CFE" localSheetId="4">'[6]DGBSEN 03'!#REF!</definedName>
    <definedName name="RCA_CFE">'[6]DGBSEN 03'!#REF!</definedName>
    <definedName name="RCA_LFC" localSheetId="0">'[6]DGBSEN 03'!#REF!</definedName>
    <definedName name="RCA_LFC" localSheetId="3">'[6]DGBSEN 03'!#REF!</definedName>
    <definedName name="RCA_LFC" localSheetId="4">'[6]DGBSEN 03'!#REF!</definedName>
    <definedName name="RCA_LFC">'[6]DGBSEN 03'!#REF!</definedName>
    <definedName name="RCA_SEN" localSheetId="0">'[6]DGBSEN 03'!#REF!</definedName>
    <definedName name="RCA_SEN" localSheetId="3">'[6]DGBSEN 03'!#REF!</definedName>
    <definedName name="RCA_SEN" localSheetId="4">'[6]DGBSEN 03'!#REF!</definedName>
    <definedName name="RCA_SEN">'[6]DGBSEN 03'!#REF!</definedName>
    <definedName name="Realizada_2015_Total" localSheetId="0">'[7]6.0 dólares'!#REF!</definedName>
    <definedName name="Realizada_2015_Total" localSheetId="3">#REF!</definedName>
    <definedName name="Realizada_2015_Total" localSheetId="4">#REF!</definedName>
    <definedName name="Realizada_2015_Total">'[7]6.0 dólares'!#REF!</definedName>
    <definedName name="Realizada_Condicionada_2015" localSheetId="0">#REF!</definedName>
    <definedName name="Realizada_Condicionada_2015" localSheetId="3">#REF!</definedName>
    <definedName name="Realizada_Condicionada_2015" localSheetId="4">#REF!</definedName>
    <definedName name="Realizada_Condicionada_2015">#REF!</definedName>
    <definedName name="Realizada_Directa_2015" localSheetId="0">'[7]6.0 dólares'!#REF!</definedName>
    <definedName name="Realizada_Directa_2015" localSheetId="3">#REF!</definedName>
    <definedName name="Realizada_Directa_2015" localSheetId="4">#REF!</definedName>
    <definedName name="Realizada_Directa_2015">'[7]6.0 dólares'!#REF!</definedName>
    <definedName name="Realizada_Total_2015" localSheetId="0">'[7]6.0 dólares'!#REF!</definedName>
    <definedName name="Realizada_Total_2015" localSheetId="3">#REF!</definedName>
    <definedName name="Realizada_Total_2015" localSheetId="4">#REF!</definedName>
    <definedName name="Realizada_Total_2015">'[7]6.0 dólares'!#REF!</definedName>
    <definedName name="Region_PEM">[10]Oculta!$B$5</definedName>
    <definedName name="relac" localSheetId="3" hidden="1">{"Bruto",#N/A,FALSE,"CONV3T.XLS";"Neto",#N/A,FALSE,"CONV3T.XLS";"UnoB",#N/A,FALSE,"CONV3T.XLS";"Bruto",#N/A,FALSE,"CONV4T.XLS";"Neto",#N/A,FALSE,"CONV4T.XLS";"UnoB",#N/A,FALSE,"CONV4T.XLS"}</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[8]PEM!$I$1</definedName>
    <definedName name="RGB_ADC" localSheetId="0">'[6]DGBSEN 03'!#REF!</definedName>
    <definedName name="RGB_ADC" localSheetId="3">'[6]DGBSEN 03'!#REF!</definedName>
    <definedName name="RGB_ADC" localSheetId="4">'[6]DGBSEN 03'!#REF!</definedName>
    <definedName name="RGB_ADC">'[6]DGBSEN 03'!#REF!</definedName>
    <definedName name="RGB_CFE" localSheetId="0">'[6]DGBSEN 03'!#REF!</definedName>
    <definedName name="RGB_CFE" localSheetId="3">'[6]DGBSEN 03'!#REF!</definedName>
    <definedName name="RGB_CFE" localSheetId="4">'[6]DGBSEN 03'!#REF!</definedName>
    <definedName name="RGB_CFE">'[6]DGBSEN 03'!#REF!</definedName>
    <definedName name="RGB_LFC" localSheetId="0">'[6]DGBSEN 03'!#REF!</definedName>
    <definedName name="RGB_LFC" localSheetId="3">'[6]DGBSEN 03'!#REF!</definedName>
    <definedName name="RGB_LFC" localSheetId="4">'[6]DGBSEN 03'!#REF!</definedName>
    <definedName name="RGB_LFC">'[6]DGBSEN 03'!#REF!</definedName>
    <definedName name="RGB_SEN" localSheetId="0">'[6]DGBSEN 03'!#REF!</definedName>
    <definedName name="RGB_SEN" localSheetId="3">'[6]DGBSEN 03'!#REF!</definedName>
    <definedName name="RGB_SEN" localSheetId="4">'[6]DGBSEN 03'!#REF!</definedName>
    <definedName name="RGB_SEN">'[6]DGBSEN 03'!#REF!</definedName>
    <definedName name="rgdfgdf" localSheetId="0">#REF!</definedName>
    <definedName name="rgdfgdf">#REF!</definedName>
    <definedName name="RGN_ADC" localSheetId="0">'[6]DGBSEN 03'!#REF!</definedName>
    <definedName name="RGN_ADC" localSheetId="3">'[6]DGBSEN 03'!#REF!</definedName>
    <definedName name="RGN_ADC" localSheetId="4">'[6]DGBSEN 03'!#REF!</definedName>
    <definedName name="RGN_ADC">'[6]DGBSEN 03'!#REF!</definedName>
    <definedName name="RGN_CFE" localSheetId="0">'[6]DGBSEN 03'!#REF!</definedName>
    <definedName name="RGN_CFE" localSheetId="3">'[6]DGBSEN 03'!#REF!</definedName>
    <definedName name="RGN_CFE" localSheetId="4">'[6]DGBSEN 03'!#REF!</definedName>
    <definedName name="RGN_CFE">'[6]DGBSEN 03'!#REF!</definedName>
    <definedName name="RGN_LFC" localSheetId="0">'[6]DGBSEN 03'!#REF!</definedName>
    <definedName name="RGN_LFC" localSheetId="3">'[6]DGBSEN 03'!#REF!</definedName>
    <definedName name="RGN_LFC" localSheetId="4">'[6]DGBSEN 03'!#REF!</definedName>
    <definedName name="RGN_LFC">'[6]DGBSEN 03'!#REF!</definedName>
    <definedName name="RGN_SEN" localSheetId="0">'[6]DGBSEN 03'!#REF!</definedName>
    <definedName name="RGN_SEN" localSheetId="3">'[6]DGBSEN 03'!#REF!</definedName>
    <definedName name="RGN_SEN" localSheetId="4">'[6]DGBSEN 03'!#REF!</definedName>
    <definedName name="RGN_SEN">'[6]DGBSEN 03'!#REF!</definedName>
    <definedName name="S" localSheetId="0">#REF!</definedName>
    <definedName name="S" localSheetId="3">#REF!</definedName>
    <definedName name="S" localSheetId="4">#REF!</definedName>
    <definedName name="S">#REF!</definedName>
    <definedName name="salida" localSheetId="0" xml:space="preserve"> salida6</definedName>
    <definedName name="salida" localSheetId="3" xml:space="preserve"> salida6</definedName>
    <definedName name="salida" localSheetId="4" xml:space="preserve"> salida6</definedName>
    <definedName name="salida" xml:space="preserve"> salida6</definedName>
    <definedName name="sdesdewaad" localSheetId="0">#REF!</definedName>
    <definedName name="sdesdewaad" localSheetId="3">#REF!</definedName>
    <definedName name="sdesdewaad" localSheetId="4">#REF!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3">#REF!</definedName>
    <definedName name="ssss" localSheetId="4">#REF!</definedName>
    <definedName name="ssss">#REF!</definedName>
    <definedName name="TABLA" localSheetId="0">#REF!</definedName>
    <definedName name="TABLA" localSheetId="3">#REF!</definedName>
    <definedName name="TABLA" localSheetId="4">#REF!</definedName>
    <definedName name="TABLA">#REF!</definedName>
    <definedName name="tasa.real">'[12]Datos Base'!$E$12</definedName>
    <definedName name="TC" localSheetId="0">'[20]PISE CFE'!#REF!</definedName>
    <definedName name="TC">'[20]PISE CFE'!#REF!</definedName>
    <definedName name="TCAMBIO">'[20]PISE CFE dolares'!$D$1</definedName>
    <definedName name="tcpic" localSheetId="0">#REF!</definedName>
    <definedName name="tcpic">#REF!</definedName>
    <definedName name="Tension_Obra">[8]PEM!$E$1</definedName>
    <definedName name="tipo.cambio">'[21]datos base'!$E$11</definedName>
    <definedName name="Tipo_const_obra">[8]PEM!$G$1</definedName>
    <definedName name="Tipo_obra">[8]PEM!$M$1</definedName>
    <definedName name="TipoCambio" localSheetId="0">'[20]PISE CFE'!#REF!</definedName>
    <definedName name="TipoCambio">'[20]PISE CFE'!#REF!</definedName>
    <definedName name="TipoCambio2010" localSheetId="0">#REF!</definedName>
    <definedName name="TipoCambio2010">#REF!</definedName>
    <definedName name="TIR">'[8]EVA 00'!$M$11</definedName>
    <definedName name="_xlnm.Print_Titles" localSheetId="0">'Av. Fin-Fís'!$4:$12</definedName>
    <definedName name="_xlnm.Print_Titles" localSheetId="3">'Com Inv Dir Oper'!$4:$11</definedName>
    <definedName name="_xlnm.Print_Titles" localSheetId="4">'Com Inv Fin Dir Con Cost Tot'!$4:$11</definedName>
    <definedName name="_xlnm.Print_Titles" localSheetId="2">'Flujo Net Inv Cond Oper'!$4:$14</definedName>
    <definedName name="_xlnm.Print_Titles" localSheetId="1">'Flujo Neto Inv Dir Oper '!$4:$15</definedName>
    <definedName name="_xlnm.Print_Titles" localSheetId="6">'VPN Inv Fin Cond'!$4:$11</definedName>
    <definedName name="_xlnm.Print_Titles" localSheetId="5">'VPN Inv Fin Dir'!$4:$11</definedName>
    <definedName name="TODO">[22]B_A:Ca_A!$A$1:$AF$96</definedName>
    <definedName name="tonelada">907.185</definedName>
    <definedName name="Total_PEM">[8]PEM!$D$11</definedName>
    <definedName name="Total_presup">[8]PEM!$C$11</definedName>
    <definedName name="Transm" localSheetId="0">#REF!</definedName>
    <definedName name="Transm">#REF!</definedName>
    <definedName name="TRANSMISION" localSheetId="0">#REF!</definedName>
    <definedName name="TRANSMISION">#REF!</definedName>
    <definedName name="tul" localSheetId="3" hidden="1">{"Bruto",#N/A,FALSE,"CONV3T.XLS";"Neto",#N/A,FALSE,"CONV3T.XLS";"UnoB",#N/A,FALSE,"CONV3T.XLS";"Bruto",#N/A,FALSE,"CONV4T.XLS";"Neto",#N/A,FALSE,"CONV4T.XLS";"UnoB",#N/A,FALSE,"CONV4T.XLS"}</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'[8]EVA 00'!$K$11</definedName>
    <definedName name="VVVV" localSheetId="0">#REF!</definedName>
    <definedName name="VVVV" localSheetId="3">#REF!</definedName>
    <definedName name="VVVV" localSheetId="4">#REF!</definedName>
    <definedName name="VVVV">#REF!</definedName>
    <definedName name="vvvvvvvv" localSheetId="0">#REF!</definedName>
    <definedName name="vvvvvvvv" localSheetId="3">#REF!</definedName>
    <definedName name="vvvvvvvv" localSheetId="4">#REF!</definedName>
    <definedName name="vvvvvvvv">#REF!</definedName>
    <definedName name="w" localSheetId="0">#REF!</definedName>
    <definedName name="w">#REF!</definedName>
    <definedName name="wew" localSheetId="0" hidden="1">#REF!</definedName>
    <definedName name="wew" hidden="1">#REF!</definedName>
    <definedName name="wrn.econv2s." localSheetId="3" hidden="1">{"Bruto",#N/A,FALSE,"CONV3T.XLS";"Neto",#N/A,FALSE,"CONV3T.XLS";"UnoB",#N/A,FALSE,"CONV3T.XLS";"Bruto",#N/A,FALSE,"CONV4T.XLS";"Neto",#N/A,FALSE,"CONV4T.XLS";"UnoB",#N/A,FALSE,"CONV4T.XLS"}</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3" hidden="1">{#N/A,#N/A,FALSE,"TOT";#N/A,#N/A,FALSE,"PEP";#N/A,#N/A,FALSE,"REF";#N/A,#N/A,FALSE,"GAS";#N/A,#N/A,FALSE,"PET";#N/A,#N/A,FALSE,"COR"}</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3">#REF!</definedName>
    <definedName name="www" localSheetId="4">#REF!</definedName>
    <definedName name="www">#REF!</definedName>
    <definedName name="wwww" localSheetId="0">_F17C15</definedName>
    <definedName name="wwww">_F17C15</definedName>
    <definedName name="wwwww" localSheetId="0">#REF!</definedName>
    <definedName name="wwwww" localSheetId="3">#REF!</definedName>
    <definedName name="wwwww" localSheetId="4">#REF!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3">#REF!</definedName>
    <definedName name="Yuri" localSheetId="4">#REF!</definedName>
    <definedName name="Yuri">#REF!</definedName>
    <definedName name="yy">litros*Calorcomb*BTU*[11]!joules/1000000000</definedName>
    <definedName name="zzzzz" localSheetId="0">#REF!</definedName>
    <definedName name="zzzzz" localSheetId="3">#REF!</definedName>
    <definedName name="zzzzz" localSheetId="4">#REF!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7" l="1"/>
  <c r="E59" i="7"/>
  <c r="D59" i="7"/>
  <c r="G56" i="7"/>
  <c r="E56" i="7"/>
  <c r="D56" i="7"/>
  <c r="G53" i="7"/>
  <c r="E53" i="7"/>
  <c r="D53" i="7"/>
  <c r="G50" i="7"/>
  <c r="E50" i="7"/>
  <c r="D50" i="7"/>
  <c r="G48" i="7"/>
  <c r="E48" i="7"/>
  <c r="D48" i="7"/>
  <c r="G46" i="7"/>
  <c r="E46" i="7"/>
  <c r="D46" i="7"/>
  <c r="G43" i="7"/>
  <c r="E43" i="7"/>
  <c r="D43" i="7"/>
  <c r="G41" i="7"/>
  <c r="E41" i="7"/>
  <c r="D41" i="7"/>
  <c r="G38" i="7"/>
  <c r="E38" i="7"/>
  <c r="D38" i="7"/>
  <c r="G35" i="7"/>
  <c r="E35" i="7"/>
  <c r="D35" i="7"/>
  <c r="G29" i="7"/>
  <c r="E29" i="7"/>
  <c r="D29" i="7"/>
  <c r="G16" i="7"/>
  <c r="E16" i="7"/>
  <c r="D16" i="7"/>
  <c r="G14" i="7"/>
  <c r="E14" i="7"/>
  <c r="D14" i="7"/>
  <c r="G310" i="6"/>
  <c r="E310" i="6"/>
  <c r="D310" i="6"/>
  <c r="G305" i="6"/>
  <c r="E305" i="6"/>
  <c r="D305" i="6"/>
  <c r="G300" i="6"/>
  <c r="E300" i="6"/>
  <c r="D300" i="6"/>
  <c r="G296" i="6"/>
  <c r="E296" i="6"/>
  <c r="D296" i="6"/>
  <c r="G286" i="6"/>
  <c r="E286" i="6"/>
  <c r="D286" i="6"/>
  <c r="G276" i="6"/>
  <c r="E276" i="6"/>
  <c r="D276" i="6"/>
  <c r="G262" i="6"/>
  <c r="E262" i="6"/>
  <c r="D262" i="6"/>
  <c r="G247" i="6"/>
  <c r="E247" i="6"/>
  <c r="D247" i="6"/>
  <c r="G237" i="6"/>
  <c r="E237" i="6"/>
  <c r="D237" i="6"/>
  <c r="G233" i="6"/>
  <c r="E233" i="6"/>
  <c r="D233"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E13" i="7" l="1"/>
  <c r="D13" i="7"/>
  <c r="G13" i="7"/>
  <c r="D13" i="6"/>
  <c r="G13" i="6"/>
  <c r="E13" i="6"/>
  <c r="H311" i="5"/>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I279" i="5" s="1"/>
  <c r="F279" i="5"/>
  <c r="H278" i="5"/>
  <c r="I278" i="5" s="1"/>
  <c r="F278" i="5"/>
  <c r="L277" i="5"/>
  <c r="K277" i="5"/>
  <c r="G277"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I268" i="5"/>
  <c r="H268" i="5"/>
  <c r="F268" i="5"/>
  <c r="H267" i="5"/>
  <c r="I267" i="5" s="1"/>
  <c r="F267" i="5"/>
  <c r="H266" i="5"/>
  <c r="I266" i="5" s="1"/>
  <c r="F266" i="5"/>
  <c r="I265" i="5"/>
  <c r="H265" i="5"/>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I193" i="5"/>
  <c r="H193" i="5"/>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I180" i="5"/>
  <c r="H180" i="5"/>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I132" i="5"/>
  <c r="H132" i="5"/>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I112" i="5"/>
  <c r="H112" i="5"/>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I97" i="5"/>
  <c r="H97" i="5"/>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I84" i="5"/>
  <c r="H84" i="5"/>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I16" i="5"/>
  <c r="H16" i="5"/>
  <c r="F16" i="5"/>
  <c r="H15" i="5"/>
  <c r="I15" i="5" s="1"/>
  <c r="F15" i="5"/>
  <c r="L14" i="5"/>
  <c r="L13" i="5" s="1"/>
  <c r="K14" i="5"/>
  <c r="G14" i="5"/>
  <c r="E14" i="5"/>
  <c r="D14" i="5"/>
  <c r="J273" i="4"/>
  <c r="F273" i="4"/>
  <c r="J272" i="4"/>
  <c r="F272" i="4"/>
  <c r="J271" i="4"/>
  <c r="F271" i="4"/>
  <c r="L271" i="4" s="1"/>
  <c r="J270" i="4"/>
  <c r="F270" i="4"/>
  <c r="L270" i="4" s="1"/>
  <c r="J269" i="4"/>
  <c r="F269" i="4"/>
  <c r="L268" i="4"/>
  <c r="M268" i="4" s="1"/>
  <c r="J268" i="4"/>
  <c r="F268" i="4"/>
  <c r="J267" i="4"/>
  <c r="F267" i="4"/>
  <c r="J266" i="4"/>
  <c r="F266" i="4"/>
  <c r="L266" i="4" s="1"/>
  <c r="J265" i="4"/>
  <c r="F265" i="4"/>
  <c r="J264" i="4"/>
  <c r="F264" i="4"/>
  <c r="J263" i="4"/>
  <c r="F263" i="4"/>
  <c r="J262" i="4"/>
  <c r="F262" i="4"/>
  <c r="J261" i="4"/>
  <c r="F261" i="4"/>
  <c r="J260" i="4"/>
  <c r="F260" i="4"/>
  <c r="L260" i="4" s="1"/>
  <c r="J259" i="4"/>
  <c r="F259" i="4"/>
  <c r="J258" i="4"/>
  <c r="F258" i="4"/>
  <c r="J257" i="4"/>
  <c r="F257" i="4"/>
  <c r="J256" i="4"/>
  <c r="F256" i="4"/>
  <c r="J255" i="4"/>
  <c r="F255" i="4"/>
  <c r="J254" i="4"/>
  <c r="F254" i="4"/>
  <c r="J253" i="4"/>
  <c r="F253" i="4"/>
  <c r="K252" i="4"/>
  <c r="I252" i="4"/>
  <c r="H252" i="4"/>
  <c r="E252" i="4"/>
  <c r="D252" i="4"/>
  <c r="C252" i="4"/>
  <c r="A252" i="4"/>
  <c r="J251" i="4"/>
  <c r="F251" i="4"/>
  <c r="J250" i="4"/>
  <c r="F250" i="4"/>
  <c r="J249" i="4"/>
  <c r="F249" i="4"/>
  <c r="J248" i="4"/>
  <c r="F248" i="4"/>
  <c r="L248" i="4" s="1"/>
  <c r="J247" i="4"/>
  <c r="F247" i="4"/>
  <c r="J246" i="4"/>
  <c r="F246" i="4"/>
  <c r="J245" i="4"/>
  <c r="F245" i="4"/>
  <c r="J244" i="4"/>
  <c r="F244" i="4"/>
  <c r="J243" i="4"/>
  <c r="F243" i="4"/>
  <c r="J242" i="4"/>
  <c r="F242" i="4"/>
  <c r="J241" i="4"/>
  <c r="F241" i="4"/>
  <c r="J240" i="4"/>
  <c r="F240" i="4"/>
  <c r="J239" i="4"/>
  <c r="F239" i="4"/>
  <c r="J238" i="4"/>
  <c r="F238" i="4"/>
  <c r="J237" i="4"/>
  <c r="F237" i="4"/>
  <c r="L237" i="4" s="1"/>
  <c r="M237" i="4" s="1"/>
  <c r="J236" i="4"/>
  <c r="F236" i="4"/>
  <c r="J235" i="4"/>
  <c r="F235" i="4"/>
  <c r="J234" i="4"/>
  <c r="F234" i="4"/>
  <c r="J233" i="4"/>
  <c r="F233" i="4"/>
  <c r="J232" i="4"/>
  <c r="F232" i="4"/>
  <c r="J231" i="4"/>
  <c r="F231" i="4"/>
  <c r="L231" i="4" s="1"/>
  <c r="M231" i="4" s="1"/>
  <c r="J230" i="4"/>
  <c r="F230" i="4"/>
  <c r="L230" i="4" s="1"/>
  <c r="J229" i="4"/>
  <c r="F229" i="4"/>
  <c r="J228" i="4"/>
  <c r="F228" i="4"/>
  <c r="J227" i="4"/>
  <c r="F227" i="4"/>
  <c r="J226" i="4"/>
  <c r="F226" i="4"/>
  <c r="J225" i="4"/>
  <c r="F225" i="4"/>
  <c r="L225" i="4" s="1"/>
  <c r="M225" i="4" s="1"/>
  <c r="J224" i="4"/>
  <c r="F224" i="4"/>
  <c r="J223" i="4"/>
  <c r="F223" i="4"/>
  <c r="J222" i="4"/>
  <c r="F222" i="4"/>
  <c r="J221" i="4"/>
  <c r="F221" i="4"/>
  <c r="J220" i="4"/>
  <c r="F220" i="4"/>
  <c r="J219" i="4"/>
  <c r="F219" i="4"/>
  <c r="J218" i="4"/>
  <c r="F218" i="4"/>
  <c r="L218" i="4" s="1"/>
  <c r="J217" i="4"/>
  <c r="F217" i="4"/>
  <c r="J216" i="4"/>
  <c r="F216" i="4"/>
  <c r="J215" i="4"/>
  <c r="F215" i="4"/>
  <c r="J214" i="4"/>
  <c r="F214" i="4"/>
  <c r="J213" i="4"/>
  <c r="F213" i="4"/>
  <c r="L213" i="4" s="1"/>
  <c r="J212" i="4"/>
  <c r="F212" i="4"/>
  <c r="L212" i="4" s="1"/>
  <c r="J211" i="4"/>
  <c r="F211" i="4"/>
  <c r="J210" i="4"/>
  <c r="F210" i="4"/>
  <c r="J209" i="4"/>
  <c r="L209" i="4" s="1"/>
  <c r="F209" i="4"/>
  <c r="J208" i="4"/>
  <c r="F208" i="4"/>
  <c r="J207" i="4"/>
  <c r="F207" i="4"/>
  <c r="L207" i="4" s="1"/>
  <c r="J206" i="4"/>
  <c r="F206" i="4"/>
  <c r="L206" i="4" s="1"/>
  <c r="J205" i="4"/>
  <c r="F205" i="4"/>
  <c r="J204" i="4"/>
  <c r="F204" i="4"/>
  <c r="J203" i="4"/>
  <c r="F203" i="4"/>
  <c r="J202" i="4"/>
  <c r="F202" i="4"/>
  <c r="J201" i="4"/>
  <c r="F201" i="4"/>
  <c r="J200" i="4"/>
  <c r="F200" i="4"/>
  <c r="J199" i="4"/>
  <c r="F199" i="4"/>
  <c r="J198" i="4"/>
  <c r="F198" i="4"/>
  <c r="J197" i="4"/>
  <c r="F197" i="4"/>
  <c r="J196" i="4"/>
  <c r="F196" i="4"/>
  <c r="J195" i="4"/>
  <c r="F195" i="4"/>
  <c r="J194" i="4"/>
  <c r="F194" i="4"/>
  <c r="J193" i="4"/>
  <c r="F193" i="4"/>
  <c r="J192" i="4"/>
  <c r="F192" i="4"/>
  <c r="J191" i="4"/>
  <c r="F191" i="4"/>
  <c r="J190" i="4"/>
  <c r="F190" i="4"/>
  <c r="J189" i="4"/>
  <c r="F189" i="4"/>
  <c r="J188" i="4"/>
  <c r="F188" i="4"/>
  <c r="J187" i="4"/>
  <c r="F187" i="4"/>
  <c r="J186" i="4"/>
  <c r="F186" i="4"/>
  <c r="J185" i="4"/>
  <c r="F185" i="4"/>
  <c r="J184" i="4"/>
  <c r="F184" i="4"/>
  <c r="L184" i="4" s="1"/>
  <c r="J183" i="4"/>
  <c r="F183" i="4"/>
  <c r="J182" i="4"/>
  <c r="F182" i="4"/>
  <c r="L182" i="4" s="1"/>
  <c r="J181" i="4"/>
  <c r="F181" i="4"/>
  <c r="J180" i="4"/>
  <c r="F180" i="4"/>
  <c r="J179" i="4"/>
  <c r="F179" i="4"/>
  <c r="J178" i="4"/>
  <c r="F178" i="4"/>
  <c r="J177" i="4"/>
  <c r="F177" i="4"/>
  <c r="J176" i="4"/>
  <c r="F176" i="4"/>
  <c r="J175" i="4"/>
  <c r="F175" i="4"/>
  <c r="J174" i="4"/>
  <c r="F174" i="4"/>
  <c r="J173" i="4"/>
  <c r="F173" i="4"/>
  <c r="J172" i="4"/>
  <c r="F172" i="4"/>
  <c r="J171" i="4"/>
  <c r="F171" i="4"/>
  <c r="J170" i="4"/>
  <c r="F170" i="4"/>
  <c r="J169" i="4"/>
  <c r="F169" i="4"/>
  <c r="J168" i="4"/>
  <c r="F168" i="4"/>
  <c r="J167" i="4"/>
  <c r="F167" i="4"/>
  <c r="J166" i="4"/>
  <c r="F166" i="4"/>
  <c r="J165" i="4"/>
  <c r="F165" i="4"/>
  <c r="J164" i="4"/>
  <c r="F164" i="4"/>
  <c r="J163" i="4"/>
  <c r="F163" i="4"/>
  <c r="J162" i="4"/>
  <c r="F162" i="4"/>
  <c r="J161" i="4"/>
  <c r="F161" i="4"/>
  <c r="J160" i="4"/>
  <c r="F160" i="4"/>
  <c r="J159" i="4"/>
  <c r="F159" i="4"/>
  <c r="J158" i="4"/>
  <c r="F158" i="4"/>
  <c r="J157" i="4"/>
  <c r="F157" i="4"/>
  <c r="J156" i="4"/>
  <c r="F156" i="4"/>
  <c r="J155" i="4"/>
  <c r="F155" i="4"/>
  <c r="J154" i="4"/>
  <c r="F154" i="4"/>
  <c r="L154" i="4" s="1"/>
  <c r="J153" i="4"/>
  <c r="F153" i="4"/>
  <c r="J152" i="4"/>
  <c r="F152" i="4"/>
  <c r="J151" i="4"/>
  <c r="F151" i="4"/>
  <c r="J150" i="4"/>
  <c r="F150" i="4"/>
  <c r="J149" i="4"/>
  <c r="F149" i="4"/>
  <c r="L149" i="4" s="1"/>
  <c r="J148" i="4"/>
  <c r="F148" i="4"/>
  <c r="L148" i="4" s="1"/>
  <c r="J147" i="4"/>
  <c r="F147" i="4"/>
  <c r="J146" i="4"/>
  <c r="F146" i="4"/>
  <c r="J145" i="4"/>
  <c r="F145" i="4"/>
  <c r="J144" i="4"/>
  <c r="F144" i="4"/>
  <c r="J143" i="4"/>
  <c r="F143" i="4"/>
  <c r="J142" i="4"/>
  <c r="F142" i="4"/>
  <c r="J141" i="4"/>
  <c r="F141" i="4"/>
  <c r="J140" i="4"/>
  <c r="F140" i="4"/>
  <c r="J139" i="4"/>
  <c r="F139" i="4"/>
  <c r="J138" i="4"/>
  <c r="F138" i="4"/>
  <c r="J137" i="4"/>
  <c r="L137" i="4" s="1"/>
  <c r="F137" i="4"/>
  <c r="J136" i="4"/>
  <c r="F136" i="4"/>
  <c r="J135" i="4"/>
  <c r="F135" i="4"/>
  <c r="J134" i="4"/>
  <c r="F134" i="4"/>
  <c r="J133" i="4"/>
  <c r="F133" i="4"/>
  <c r="J132" i="4"/>
  <c r="F132" i="4"/>
  <c r="J131" i="4"/>
  <c r="F131" i="4"/>
  <c r="J130" i="4"/>
  <c r="F130" i="4"/>
  <c r="J129" i="4"/>
  <c r="F129" i="4"/>
  <c r="J128" i="4"/>
  <c r="F128" i="4"/>
  <c r="J127" i="4"/>
  <c r="F127" i="4"/>
  <c r="J126" i="4"/>
  <c r="F126" i="4"/>
  <c r="J125" i="4"/>
  <c r="F125" i="4"/>
  <c r="L125" i="4" s="1"/>
  <c r="J124" i="4"/>
  <c r="F124" i="4"/>
  <c r="J123" i="4"/>
  <c r="F123" i="4"/>
  <c r="J122" i="4"/>
  <c r="F122" i="4"/>
  <c r="J121" i="4"/>
  <c r="F121" i="4"/>
  <c r="J120" i="4"/>
  <c r="F120" i="4"/>
  <c r="J119" i="4"/>
  <c r="F119" i="4"/>
  <c r="J118" i="4"/>
  <c r="F118" i="4"/>
  <c r="J117" i="4"/>
  <c r="F117" i="4"/>
  <c r="J116" i="4"/>
  <c r="F116" i="4"/>
  <c r="J115" i="4"/>
  <c r="F115" i="4"/>
  <c r="J114" i="4"/>
  <c r="F114" i="4"/>
  <c r="J113" i="4"/>
  <c r="F113" i="4"/>
  <c r="J112" i="4"/>
  <c r="F112" i="4"/>
  <c r="J111" i="4"/>
  <c r="F111" i="4"/>
  <c r="J110" i="4"/>
  <c r="F110" i="4"/>
  <c r="J109" i="4"/>
  <c r="F109" i="4"/>
  <c r="J108" i="4"/>
  <c r="F108" i="4"/>
  <c r="J107" i="4"/>
  <c r="F107" i="4"/>
  <c r="J106" i="4"/>
  <c r="F106" i="4"/>
  <c r="J105" i="4"/>
  <c r="F105" i="4"/>
  <c r="J104" i="4"/>
  <c r="F104" i="4"/>
  <c r="J103" i="4"/>
  <c r="F103" i="4"/>
  <c r="J102" i="4"/>
  <c r="F102" i="4"/>
  <c r="J101" i="4"/>
  <c r="F101" i="4"/>
  <c r="J100" i="4"/>
  <c r="F100" i="4"/>
  <c r="J99" i="4"/>
  <c r="F99" i="4"/>
  <c r="J98" i="4"/>
  <c r="F98" i="4"/>
  <c r="J97" i="4"/>
  <c r="F97" i="4"/>
  <c r="J96" i="4"/>
  <c r="F96" i="4"/>
  <c r="J95" i="4"/>
  <c r="F95" i="4"/>
  <c r="J94" i="4"/>
  <c r="F94" i="4"/>
  <c r="J93" i="4"/>
  <c r="F93" i="4"/>
  <c r="J92" i="4"/>
  <c r="F92" i="4"/>
  <c r="J91" i="4"/>
  <c r="F91" i="4"/>
  <c r="J90" i="4"/>
  <c r="F90" i="4"/>
  <c r="J89" i="4"/>
  <c r="F89" i="4"/>
  <c r="J88" i="4"/>
  <c r="F88" i="4"/>
  <c r="J87" i="4"/>
  <c r="F87" i="4"/>
  <c r="J86" i="4"/>
  <c r="F86" i="4"/>
  <c r="J85" i="4"/>
  <c r="F85" i="4"/>
  <c r="J84" i="4"/>
  <c r="F84" i="4"/>
  <c r="J83" i="4"/>
  <c r="F83" i="4"/>
  <c r="J82" i="4"/>
  <c r="F82" i="4"/>
  <c r="L82" i="4" s="1"/>
  <c r="J81" i="4"/>
  <c r="F81" i="4"/>
  <c r="J80" i="4"/>
  <c r="F80" i="4"/>
  <c r="J79" i="4"/>
  <c r="F79" i="4"/>
  <c r="J78" i="4"/>
  <c r="F78" i="4"/>
  <c r="J77" i="4"/>
  <c r="F77" i="4"/>
  <c r="L77" i="4" s="1"/>
  <c r="J76" i="4"/>
  <c r="F76" i="4"/>
  <c r="L76" i="4" s="1"/>
  <c r="J75" i="4"/>
  <c r="F75" i="4"/>
  <c r="J74" i="4"/>
  <c r="F74" i="4"/>
  <c r="J73" i="4"/>
  <c r="F73" i="4"/>
  <c r="J72" i="4"/>
  <c r="F72" i="4"/>
  <c r="J71" i="4"/>
  <c r="F71" i="4"/>
  <c r="J70" i="4"/>
  <c r="F70" i="4"/>
  <c r="L70" i="4" s="1"/>
  <c r="M70" i="4" s="1"/>
  <c r="J69" i="4"/>
  <c r="F69" i="4"/>
  <c r="J68" i="4"/>
  <c r="F68" i="4"/>
  <c r="J67" i="4"/>
  <c r="F67" i="4"/>
  <c r="J66" i="4"/>
  <c r="F66" i="4"/>
  <c r="J65" i="4"/>
  <c r="F65" i="4"/>
  <c r="J64" i="4"/>
  <c r="F64" i="4"/>
  <c r="L64" i="4" s="1"/>
  <c r="J63" i="4"/>
  <c r="F63" i="4"/>
  <c r="J62" i="4"/>
  <c r="F62" i="4"/>
  <c r="J61" i="4"/>
  <c r="F61" i="4"/>
  <c r="J60" i="4"/>
  <c r="F60" i="4"/>
  <c r="J59" i="4"/>
  <c r="F59" i="4"/>
  <c r="J58" i="4"/>
  <c r="F58" i="4"/>
  <c r="J57" i="4"/>
  <c r="F57" i="4"/>
  <c r="J56" i="4"/>
  <c r="F56" i="4"/>
  <c r="J55" i="4"/>
  <c r="F55" i="4"/>
  <c r="J54" i="4"/>
  <c r="F54" i="4"/>
  <c r="J53" i="4"/>
  <c r="F53" i="4"/>
  <c r="J52" i="4"/>
  <c r="F52" i="4"/>
  <c r="J51" i="4"/>
  <c r="F51" i="4"/>
  <c r="J50" i="4"/>
  <c r="F50" i="4"/>
  <c r="J49" i="4"/>
  <c r="F49" i="4"/>
  <c r="J48" i="4"/>
  <c r="F48" i="4"/>
  <c r="J47" i="4"/>
  <c r="F47" i="4"/>
  <c r="J46" i="4"/>
  <c r="F46" i="4"/>
  <c r="J45" i="4"/>
  <c r="F45" i="4"/>
  <c r="J44" i="4"/>
  <c r="F44" i="4"/>
  <c r="J43" i="4"/>
  <c r="F43" i="4"/>
  <c r="J42" i="4"/>
  <c r="F42" i="4"/>
  <c r="L42" i="4" s="1"/>
  <c r="M42" i="4" s="1"/>
  <c r="J41" i="4"/>
  <c r="F41" i="4"/>
  <c r="J40" i="4"/>
  <c r="F40" i="4"/>
  <c r="J39" i="4"/>
  <c r="F39" i="4"/>
  <c r="J38" i="4"/>
  <c r="F38" i="4"/>
  <c r="J37" i="4"/>
  <c r="F37" i="4"/>
  <c r="J36" i="4"/>
  <c r="F36" i="4"/>
  <c r="L36" i="4" s="1"/>
  <c r="M36" i="4" s="1"/>
  <c r="J35" i="4"/>
  <c r="F35" i="4"/>
  <c r="J34" i="4"/>
  <c r="F34" i="4"/>
  <c r="J33" i="4"/>
  <c r="F33" i="4"/>
  <c r="J32" i="4"/>
  <c r="F32" i="4"/>
  <c r="J31" i="4"/>
  <c r="F31" i="4"/>
  <c r="J30" i="4"/>
  <c r="F30" i="4"/>
  <c r="J29" i="4"/>
  <c r="F29" i="4"/>
  <c r="J28" i="4"/>
  <c r="F28" i="4"/>
  <c r="J27" i="4"/>
  <c r="F27" i="4"/>
  <c r="J26" i="4"/>
  <c r="F26" i="4"/>
  <c r="J25" i="4"/>
  <c r="F25" i="4"/>
  <c r="J24" i="4"/>
  <c r="F24" i="4"/>
  <c r="L24" i="4" s="1"/>
  <c r="J23" i="4"/>
  <c r="F23" i="4"/>
  <c r="J22" i="4"/>
  <c r="F22" i="4"/>
  <c r="J21" i="4"/>
  <c r="F21" i="4"/>
  <c r="J20" i="4"/>
  <c r="F20" i="4"/>
  <c r="J19" i="4"/>
  <c r="F19" i="4"/>
  <c r="J18" i="4"/>
  <c r="F18" i="4"/>
  <c r="J17" i="4"/>
  <c r="F17" i="4"/>
  <c r="J16" i="4"/>
  <c r="F16" i="4"/>
  <c r="J15" i="4"/>
  <c r="F15" i="4"/>
  <c r="I14" i="4"/>
  <c r="I13" i="4" s="1"/>
  <c r="H14" i="4"/>
  <c r="E14" i="4"/>
  <c r="D14" i="4"/>
  <c r="D13" i="4" s="1"/>
  <c r="C14" i="4"/>
  <c r="K13" i="5" l="1"/>
  <c r="D13" i="5"/>
  <c r="F277" i="5"/>
  <c r="G13" i="5"/>
  <c r="F14" i="5"/>
  <c r="H14" i="5"/>
  <c r="I14" i="5" s="1"/>
  <c r="H277" i="5"/>
  <c r="I277" i="5" s="1"/>
  <c r="L81" i="4"/>
  <c r="M81" i="4" s="1"/>
  <c r="L111" i="4"/>
  <c r="L117" i="4"/>
  <c r="M117" i="4" s="1"/>
  <c r="L165" i="4"/>
  <c r="M165" i="4" s="1"/>
  <c r="L214" i="4"/>
  <c r="M214" i="4" s="1"/>
  <c r="L226" i="4"/>
  <c r="L54" i="4"/>
  <c r="M54" i="4" s="1"/>
  <c r="L43" i="4"/>
  <c r="L61" i="4"/>
  <c r="M61" i="4" s="1"/>
  <c r="L73" i="4"/>
  <c r="M73" i="4" s="1"/>
  <c r="L79" i="4"/>
  <c r="L97" i="4"/>
  <c r="M97" i="4" s="1"/>
  <c r="L109" i="4"/>
  <c r="M109" i="4" s="1"/>
  <c r="L121" i="4"/>
  <c r="M121" i="4" s="1"/>
  <c r="L133" i="4"/>
  <c r="M133" i="4" s="1"/>
  <c r="L145" i="4"/>
  <c r="M145" i="4" s="1"/>
  <c r="L151" i="4"/>
  <c r="L163" i="4"/>
  <c r="M163" i="4" s="1"/>
  <c r="L21" i="4"/>
  <c r="M21" i="4" s="1"/>
  <c r="L57" i="4"/>
  <c r="M57" i="4" s="1"/>
  <c r="L129" i="4"/>
  <c r="M129" i="4" s="1"/>
  <c r="L159" i="4"/>
  <c r="M159" i="4" s="1"/>
  <c r="L46" i="4"/>
  <c r="M46" i="4" s="1"/>
  <c r="L32" i="4"/>
  <c r="L131" i="4"/>
  <c r="L167" i="4"/>
  <c r="L84" i="4"/>
  <c r="M84" i="4" s="1"/>
  <c r="L168" i="4"/>
  <c r="M168" i="4" s="1"/>
  <c r="L180" i="4"/>
  <c r="L186" i="4"/>
  <c r="M186" i="4" s="1"/>
  <c r="L192" i="4"/>
  <c r="M192" i="4" s="1"/>
  <c r="L210" i="4"/>
  <c r="L216" i="4"/>
  <c r="M216" i="4" s="1"/>
  <c r="L222" i="4"/>
  <c r="M222" i="4" s="1"/>
  <c r="L228" i="4"/>
  <c r="L240" i="4"/>
  <c r="M240" i="4" s="1"/>
  <c r="L33" i="4"/>
  <c r="M33" i="4" s="1"/>
  <c r="L176" i="4"/>
  <c r="L28" i="4"/>
  <c r="M28" i="4" s="1"/>
  <c r="L34" i="4"/>
  <c r="M34" i="4" s="1"/>
  <c r="L259" i="4"/>
  <c r="M259" i="4" s="1"/>
  <c r="L265" i="4"/>
  <c r="L161" i="4"/>
  <c r="M161" i="4" s="1"/>
  <c r="L119" i="4"/>
  <c r="L250" i="4"/>
  <c r="M250" i="4" s="1"/>
  <c r="L66" i="4"/>
  <c r="L78" i="4"/>
  <c r="M78" i="4" s="1"/>
  <c r="L132" i="4"/>
  <c r="M132" i="4" s="1"/>
  <c r="L203" i="4"/>
  <c r="M203" i="4" s="1"/>
  <c r="L221" i="4"/>
  <c r="L227" i="4"/>
  <c r="L239" i="4"/>
  <c r="E13" i="4"/>
  <c r="J14" i="4"/>
  <c r="L25" i="4"/>
  <c r="M25" i="4" s="1"/>
  <c r="L127" i="4"/>
  <c r="M127" i="4" s="1"/>
  <c r="L50" i="4"/>
  <c r="M50" i="4" s="1"/>
  <c r="L56" i="4"/>
  <c r="L86" i="4"/>
  <c r="L92" i="4"/>
  <c r="M92" i="4" s="1"/>
  <c r="L98" i="4"/>
  <c r="M98" i="4" s="1"/>
  <c r="L122" i="4"/>
  <c r="L128" i="4"/>
  <c r="L146" i="4"/>
  <c r="M146" i="4" s="1"/>
  <c r="L164" i="4"/>
  <c r="L205" i="4"/>
  <c r="M205" i="4" s="1"/>
  <c r="L217" i="4"/>
  <c r="M217" i="4" s="1"/>
  <c r="L223" i="4"/>
  <c r="L229" i="4"/>
  <c r="M229" i="4" s="1"/>
  <c r="L235" i="4"/>
  <c r="M235" i="4" s="1"/>
  <c r="H13" i="4"/>
  <c r="L38" i="4"/>
  <c r="M38" i="4" s="1"/>
  <c r="L49" i="4"/>
  <c r="M49" i="4" s="1"/>
  <c r="L55" i="4"/>
  <c r="M55" i="4" s="1"/>
  <c r="L102" i="4"/>
  <c r="M102" i="4" s="1"/>
  <c r="L114" i="4"/>
  <c r="M114" i="4" s="1"/>
  <c r="L120" i="4"/>
  <c r="M120" i="4" s="1"/>
  <c r="L172" i="4"/>
  <c r="M172" i="4" s="1"/>
  <c r="L178" i="4"/>
  <c r="M178" i="4" s="1"/>
  <c r="L195" i="4"/>
  <c r="M195" i="4" s="1"/>
  <c r="L201" i="4"/>
  <c r="M201" i="4" s="1"/>
  <c r="L269" i="4"/>
  <c r="M269" i="4" s="1"/>
  <c r="L249" i="4"/>
  <c r="M249" i="4" s="1"/>
  <c r="L67" i="4"/>
  <c r="M67" i="4" s="1"/>
  <c r="L155" i="4"/>
  <c r="M155" i="4" s="1"/>
  <c r="L39" i="4"/>
  <c r="M39" i="4" s="1"/>
  <c r="L62" i="4"/>
  <c r="L91" i="4"/>
  <c r="M91" i="4" s="1"/>
  <c r="L150" i="4"/>
  <c r="M150" i="4" s="1"/>
  <c r="L156" i="4"/>
  <c r="M156" i="4" s="1"/>
  <c r="L185" i="4"/>
  <c r="M185" i="4" s="1"/>
  <c r="L191" i="4"/>
  <c r="L208" i="4"/>
  <c r="M208" i="4" s="1"/>
  <c r="L220" i="4"/>
  <c r="M220" i="4" s="1"/>
  <c r="L244" i="4"/>
  <c r="M244" i="4" s="1"/>
  <c r="L253" i="4"/>
  <c r="M253" i="4" s="1"/>
  <c r="L16" i="4"/>
  <c r="M16" i="4" s="1"/>
  <c r="L110" i="4"/>
  <c r="L17" i="4"/>
  <c r="M17" i="4" s="1"/>
  <c r="L29" i="4"/>
  <c r="M29" i="4" s="1"/>
  <c r="L93" i="4"/>
  <c r="M93" i="4" s="1"/>
  <c r="L123" i="4"/>
  <c r="M123" i="4" s="1"/>
  <c r="L134" i="4"/>
  <c r="M134" i="4" s="1"/>
  <c r="L140" i="4"/>
  <c r="M140" i="4" s="1"/>
  <c r="L169" i="4"/>
  <c r="M169" i="4" s="1"/>
  <c r="L181" i="4"/>
  <c r="M181" i="4" s="1"/>
  <c r="L255" i="4"/>
  <c r="M255" i="4" s="1"/>
  <c r="L261" i="4"/>
  <c r="L272" i="4"/>
  <c r="M272" i="4" s="1"/>
  <c r="L47" i="4"/>
  <c r="M47" i="4" s="1"/>
  <c r="L58" i="4"/>
  <c r="M58" i="4" s="1"/>
  <c r="L106" i="4"/>
  <c r="M106" i="4" s="1"/>
  <c r="L112" i="4"/>
  <c r="L118" i="4"/>
  <c r="M118" i="4" s="1"/>
  <c r="L135" i="4"/>
  <c r="M135" i="4" s="1"/>
  <c r="L193" i="4"/>
  <c r="M193" i="4" s="1"/>
  <c r="L199" i="4"/>
  <c r="M199" i="4" s="1"/>
  <c r="C13" i="4"/>
  <c r="L256" i="4"/>
  <c r="M256" i="4" s="1"/>
  <c r="L262" i="4"/>
  <c r="M262" i="4" s="1"/>
  <c r="L267" i="4"/>
  <c r="L273" i="4"/>
  <c r="M273" i="4" s="1"/>
  <c r="L31" i="4"/>
  <c r="M31" i="4" s="1"/>
  <c r="L37" i="4"/>
  <c r="M37" i="4" s="1"/>
  <c r="L83" i="4"/>
  <c r="M83" i="4" s="1"/>
  <c r="L89" i="4"/>
  <c r="M89" i="4" s="1"/>
  <c r="L95" i="4"/>
  <c r="M95" i="4" s="1"/>
  <c r="L101" i="4"/>
  <c r="M101" i="4" s="1"/>
  <c r="L136" i="4"/>
  <c r="M136" i="4" s="1"/>
  <c r="L142" i="4"/>
  <c r="M142" i="4" s="1"/>
  <c r="L153" i="4"/>
  <c r="M153" i="4" s="1"/>
  <c r="L171" i="4"/>
  <c r="L177" i="4"/>
  <c r="L194" i="4"/>
  <c r="M194" i="4" s="1"/>
  <c r="L257" i="4"/>
  <c r="M265" i="4"/>
  <c r="M271" i="4"/>
  <c r="L27" i="4"/>
  <c r="M27" i="4" s="1"/>
  <c r="L48" i="4"/>
  <c r="M48" i="4" s="1"/>
  <c r="L69" i="4"/>
  <c r="M69" i="4" s="1"/>
  <c r="L74" i="4"/>
  <c r="L94" i="4"/>
  <c r="M94" i="4" s="1"/>
  <c r="L100" i="4"/>
  <c r="M100" i="4" s="1"/>
  <c r="L105" i="4"/>
  <c r="M105" i="4" s="1"/>
  <c r="L115" i="4"/>
  <c r="M115" i="4" s="1"/>
  <c r="M125" i="4"/>
  <c r="L130" i="4"/>
  <c r="L141" i="4"/>
  <c r="M141" i="4" s="1"/>
  <c r="L202" i="4"/>
  <c r="M202" i="4" s="1"/>
  <c r="L233" i="4"/>
  <c r="M233" i="4" s="1"/>
  <c r="L238" i="4"/>
  <c r="M238" i="4" s="1"/>
  <c r="L243" i="4"/>
  <c r="M243" i="4" s="1"/>
  <c r="L157" i="4"/>
  <c r="M157" i="4" s="1"/>
  <c r="M228" i="4"/>
  <c r="L23" i="4"/>
  <c r="M23" i="4" s="1"/>
  <c r="L44" i="4"/>
  <c r="M44" i="4" s="1"/>
  <c r="L60" i="4"/>
  <c r="M60" i="4" s="1"/>
  <c r="L75" i="4"/>
  <c r="M75" i="4" s="1"/>
  <c r="L96" i="4"/>
  <c r="M96" i="4" s="1"/>
  <c r="L147" i="4"/>
  <c r="M147" i="4" s="1"/>
  <c r="L158" i="4"/>
  <c r="L174" i="4"/>
  <c r="M174" i="4" s="1"/>
  <c r="L204" i="4"/>
  <c r="M204" i="4" s="1"/>
  <c r="L258" i="4"/>
  <c r="M258" i="4" s="1"/>
  <c r="L22" i="4"/>
  <c r="M22" i="4" s="1"/>
  <c r="L59" i="4"/>
  <c r="L45" i="4"/>
  <c r="M45" i="4" s="1"/>
  <c r="M148" i="4"/>
  <c r="L189" i="4"/>
  <c r="M189" i="4" s="1"/>
  <c r="L245" i="4"/>
  <c r="M245" i="4" s="1"/>
  <c r="L18" i="4"/>
  <c r="M18" i="4" s="1"/>
  <c r="M24" i="4"/>
  <c r="L40" i="4"/>
  <c r="L251" i="4"/>
  <c r="M251" i="4" s="1"/>
  <c r="L52" i="4"/>
  <c r="M52" i="4" s="1"/>
  <c r="M64" i="4"/>
  <c r="L19" i="4"/>
  <c r="M19" i="4" s="1"/>
  <c r="L30" i="4"/>
  <c r="M30" i="4" s="1"/>
  <c r="L41" i="4"/>
  <c r="L72" i="4"/>
  <c r="M72" i="4" s="1"/>
  <c r="M82" i="4"/>
  <c r="L87" i="4"/>
  <c r="M87" i="4" s="1"/>
  <c r="L108" i="4"/>
  <c r="M108" i="4" s="1"/>
  <c r="L113" i="4"/>
  <c r="M113" i="4" s="1"/>
  <c r="L144" i="4"/>
  <c r="M144" i="4" s="1"/>
  <c r="L170" i="4"/>
  <c r="M170" i="4" s="1"/>
  <c r="L236" i="4"/>
  <c r="M236" i="4" s="1"/>
  <c r="J252" i="4"/>
  <c r="L196" i="4"/>
  <c r="M196" i="4" s="1"/>
  <c r="L241" i="4"/>
  <c r="M241" i="4" s="1"/>
  <c r="L15" i="4"/>
  <c r="M15" i="4" s="1"/>
  <c r="L26" i="4"/>
  <c r="L53" i="4"/>
  <c r="M53" i="4" s="1"/>
  <c r="L68" i="4"/>
  <c r="M68" i="4" s="1"/>
  <c r="L99" i="4"/>
  <c r="M99" i="4" s="1"/>
  <c r="L104" i="4"/>
  <c r="L124" i="4"/>
  <c r="M124" i="4" s="1"/>
  <c r="L166" i="4"/>
  <c r="M166" i="4" s="1"/>
  <c r="L197" i="4"/>
  <c r="M197" i="4" s="1"/>
  <c r="L242" i="4"/>
  <c r="M242" i="4" s="1"/>
  <c r="E13" i="5"/>
  <c r="F13" i="5" s="1"/>
  <c r="M180" i="4"/>
  <c r="M26" i="4"/>
  <c r="L162" i="4"/>
  <c r="M162" i="4" s="1"/>
  <c r="M41" i="4"/>
  <c r="L116" i="4"/>
  <c r="M116" i="4" s="1"/>
  <c r="M210" i="4"/>
  <c r="L80" i="4"/>
  <c r="M80" i="4" s="1"/>
  <c r="M76" i="4"/>
  <c r="L88" i="4"/>
  <c r="M88" i="4" s="1"/>
  <c r="M206" i="4"/>
  <c r="L211" i="4"/>
  <c r="M211" i="4" s="1"/>
  <c r="L219" i="4"/>
  <c r="M219" i="4" s="1"/>
  <c r="L232" i="4"/>
  <c r="M232" i="4" s="1"/>
  <c r="L65" i="4"/>
  <c r="M65" i="4" s="1"/>
  <c r="L138" i="4"/>
  <c r="M138" i="4" s="1"/>
  <c r="M177" i="4"/>
  <c r="L198" i="4"/>
  <c r="M198" i="4" s="1"/>
  <c r="L224" i="4"/>
  <c r="M224" i="4" s="1"/>
  <c r="L246" i="4"/>
  <c r="M246" i="4" s="1"/>
  <c r="M257" i="4"/>
  <c r="M266" i="4"/>
  <c r="M79" i="4"/>
  <c r="M56" i="4"/>
  <c r="L20" i="4"/>
  <c r="L35" i="4"/>
  <c r="M35" i="4" s="1"/>
  <c r="M66" i="4"/>
  <c r="L85" i="4"/>
  <c r="M85" i="4" s="1"/>
  <c r="L143" i="4"/>
  <c r="M143" i="4" s="1"/>
  <c r="M151" i="4"/>
  <c r="M164" i="4"/>
  <c r="L190" i="4"/>
  <c r="M190" i="4" s="1"/>
  <c r="M207" i="4"/>
  <c r="F14" i="4"/>
  <c r="M43" i="4"/>
  <c r="L51" i="4"/>
  <c r="M51" i="4" s="1"/>
  <c r="M62" i="4"/>
  <c r="L126" i="4"/>
  <c r="M126" i="4" s="1"/>
  <c r="M130" i="4"/>
  <c r="L139" i="4"/>
  <c r="M139" i="4" s="1"/>
  <c r="L160" i="4"/>
  <c r="M160" i="4" s="1"/>
  <c r="L173" i="4"/>
  <c r="M173" i="4" s="1"/>
  <c r="L247" i="4"/>
  <c r="M247" i="4" s="1"/>
  <c r="F252" i="4"/>
  <c r="L254" i="4"/>
  <c r="M254" i="4" s="1"/>
  <c r="L263" i="4"/>
  <c r="M263" i="4" s="1"/>
  <c r="M111" i="4"/>
  <c r="M260" i="4"/>
  <c r="L90" i="4"/>
  <c r="M90" i="4" s="1"/>
  <c r="L152" i="4"/>
  <c r="M152" i="4" s="1"/>
  <c r="M213" i="4"/>
  <c r="L234" i="4"/>
  <c r="M234" i="4" s="1"/>
  <c r="L63" i="4"/>
  <c r="M63" i="4" s="1"/>
  <c r="M131" i="4"/>
  <c r="L187" i="4"/>
  <c r="M187" i="4" s="1"/>
  <c r="L200" i="4"/>
  <c r="M200" i="4" s="1"/>
  <c r="M226" i="4"/>
  <c r="M209" i="4"/>
  <c r="M239" i="4"/>
  <c r="L264" i="4"/>
  <c r="M264" i="4" s="1"/>
  <c r="L107" i="4"/>
  <c r="M107" i="4" s="1"/>
  <c r="L183" i="4"/>
  <c r="M183" i="4" s="1"/>
  <c r="M59" i="4"/>
  <c r="L103" i="4"/>
  <c r="M103" i="4" s="1"/>
  <c r="L188" i="4"/>
  <c r="M188" i="4" s="1"/>
  <c r="M40" i="4"/>
  <c r="L175" i="4"/>
  <c r="M175" i="4" s="1"/>
  <c r="L71" i="4"/>
  <c r="M71" i="4" s="1"/>
  <c r="M128" i="4"/>
  <c r="M154" i="4"/>
  <c r="M112" i="4"/>
  <c r="M137" i="4"/>
  <c r="M167" i="4"/>
  <c r="M171" i="4"/>
  <c r="M184" i="4"/>
  <c r="M223" i="4"/>
  <c r="M86" i="4"/>
  <c r="M122" i="4"/>
  <c r="M158" i="4"/>
  <c r="M230" i="4"/>
  <c r="M270" i="4"/>
  <c r="M119" i="4"/>
  <c r="M191" i="4"/>
  <c r="M227" i="4"/>
  <c r="M267" i="4"/>
  <c r="M77" i="4"/>
  <c r="M149" i="4"/>
  <c r="M221" i="4"/>
  <c r="M261" i="4"/>
  <c r="M74" i="4"/>
  <c r="M110" i="4"/>
  <c r="M182" i="4"/>
  <c r="M218" i="4"/>
  <c r="M32" i="4"/>
  <c r="M104" i="4"/>
  <c r="M176" i="4"/>
  <c r="L179" i="4"/>
  <c r="M179" i="4" s="1"/>
  <c r="M212" i="4"/>
  <c r="L215" i="4"/>
  <c r="M215" i="4" s="1"/>
  <c r="M248" i="4"/>
  <c r="G49" i="3"/>
  <c r="M49" i="3" s="1"/>
  <c r="L48" i="3"/>
  <c r="G48" i="3"/>
  <c r="L47" i="3"/>
  <c r="G47" i="3"/>
  <c r="L46" i="3"/>
  <c r="G46" i="3"/>
  <c r="L45" i="3"/>
  <c r="G45" i="3"/>
  <c r="M45" i="3" s="1"/>
  <c r="L44" i="3"/>
  <c r="G44" i="3"/>
  <c r="L43" i="3"/>
  <c r="G43" i="3"/>
  <c r="L42" i="3"/>
  <c r="G42" i="3"/>
  <c r="L41" i="3"/>
  <c r="G41" i="3"/>
  <c r="L40" i="3"/>
  <c r="G40" i="3"/>
  <c r="L39" i="3"/>
  <c r="G39" i="3"/>
  <c r="L38" i="3"/>
  <c r="G38" i="3"/>
  <c r="L37" i="3"/>
  <c r="G37" i="3"/>
  <c r="L36" i="3"/>
  <c r="G36" i="3"/>
  <c r="L35" i="3"/>
  <c r="G35" i="3"/>
  <c r="L34" i="3"/>
  <c r="G34" i="3"/>
  <c r="L33" i="3"/>
  <c r="G33" i="3"/>
  <c r="L32" i="3"/>
  <c r="G32" i="3"/>
  <c r="L31" i="3"/>
  <c r="G31" i="3"/>
  <c r="L30" i="3"/>
  <c r="G30" i="3"/>
  <c r="L29" i="3"/>
  <c r="G29" i="3"/>
  <c r="L28" i="3"/>
  <c r="G28" i="3"/>
  <c r="L27" i="3"/>
  <c r="G27" i="3"/>
  <c r="L26" i="3"/>
  <c r="G26" i="3"/>
  <c r="L25" i="3"/>
  <c r="G25" i="3"/>
  <c r="L24" i="3"/>
  <c r="G24" i="3"/>
  <c r="L23" i="3"/>
  <c r="G23" i="3"/>
  <c r="L22" i="3"/>
  <c r="G22" i="3"/>
  <c r="L21" i="3"/>
  <c r="G21" i="3"/>
  <c r="L20" i="3"/>
  <c r="G20" i="3"/>
  <c r="L19" i="3"/>
  <c r="G19" i="3"/>
  <c r="L18" i="3"/>
  <c r="G18" i="3"/>
  <c r="L17" i="3"/>
  <c r="G17" i="3"/>
  <c r="L16" i="3"/>
  <c r="G16" i="3"/>
  <c r="K15" i="3"/>
  <c r="J15" i="3"/>
  <c r="I15" i="3"/>
  <c r="F15" i="3"/>
  <c r="E15" i="3"/>
  <c r="D15" i="3"/>
  <c r="H13" i="5" l="1"/>
  <c r="I13" i="5" s="1"/>
  <c r="J13" i="4"/>
  <c r="L252" i="4"/>
  <c r="L14" i="4"/>
  <c r="M18" i="3"/>
  <c r="M24" i="3"/>
  <c r="M48" i="3"/>
  <c r="M43" i="3"/>
  <c r="M29" i="3"/>
  <c r="M47" i="3"/>
  <c r="M31" i="3"/>
  <c r="M39" i="3"/>
  <c r="M44" i="3"/>
  <c r="M16" i="3"/>
  <c r="M22" i="3"/>
  <c r="M34" i="3"/>
  <c r="M23" i="3"/>
  <c r="M46" i="3"/>
  <c r="M35" i="3"/>
  <c r="M41" i="3"/>
  <c r="G15" i="3"/>
  <c r="M30" i="3"/>
  <c r="M37" i="3"/>
  <c r="M42" i="3"/>
  <c r="M33" i="3"/>
  <c r="M21" i="3"/>
  <c r="M27" i="3"/>
  <c r="M32" i="3"/>
  <c r="M38" i="3"/>
  <c r="M19" i="3"/>
  <c r="L15" i="3"/>
  <c r="M25" i="3"/>
  <c r="M40" i="3"/>
  <c r="M20" i="3"/>
  <c r="M26" i="3"/>
  <c r="M36" i="3"/>
  <c r="M252" i="4"/>
  <c r="M20" i="4"/>
  <c r="M14" i="4" s="1"/>
  <c r="F13" i="4"/>
  <c r="M17" i="3"/>
  <c r="M13" i="4" l="1"/>
  <c r="L13" i="4"/>
  <c r="M15" i="3"/>
  <c r="U281" i="2"/>
  <c r="K281" i="2" s="1"/>
  <c r="N281" i="2" s="1"/>
  <c r="R281" i="2"/>
  <c r="E281" i="2" s="1"/>
  <c r="H281" i="2" s="1"/>
  <c r="U280" i="2"/>
  <c r="K280" i="2" s="1"/>
  <c r="N280" i="2" s="1"/>
  <c r="R280" i="2"/>
  <c r="E280" i="2" s="1"/>
  <c r="H280" i="2" s="1"/>
  <c r="U279" i="2"/>
  <c r="K279" i="2" s="1"/>
  <c r="N279" i="2" s="1"/>
  <c r="R279" i="2"/>
  <c r="E279" i="2" s="1"/>
  <c r="H279" i="2" s="1"/>
  <c r="U278" i="2"/>
  <c r="K278" i="2" s="1"/>
  <c r="N278" i="2" s="1"/>
  <c r="R278" i="2"/>
  <c r="E278" i="2"/>
  <c r="H278" i="2" s="1"/>
  <c r="U277" i="2"/>
  <c r="K277" i="2" s="1"/>
  <c r="N277" i="2" s="1"/>
  <c r="R277" i="2"/>
  <c r="E277" i="2" s="1"/>
  <c r="H277" i="2" s="1"/>
  <c r="U276" i="2"/>
  <c r="K276" i="2" s="1"/>
  <c r="N276" i="2" s="1"/>
  <c r="R276" i="2"/>
  <c r="E276" i="2" s="1"/>
  <c r="H276" i="2" s="1"/>
  <c r="U275" i="2"/>
  <c r="K275" i="2" s="1"/>
  <c r="N275" i="2" s="1"/>
  <c r="R275" i="2"/>
  <c r="E275" i="2" s="1"/>
  <c r="H275" i="2" s="1"/>
  <c r="U274" i="2"/>
  <c r="K274" i="2" s="1"/>
  <c r="N274" i="2" s="1"/>
  <c r="R274" i="2"/>
  <c r="E274" i="2"/>
  <c r="H274" i="2" s="1"/>
  <c r="U273" i="2"/>
  <c r="K273" i="2" s="1"/>
  <c r="N273" i="2" s="1"/>
  <c r="R273" i="2"/>
  <c r="E273" i="2" s="1"/>
  <c r="H273" i="2" s="1"/>
  <c r="U272" i="2"/>
  <c r="K272" i="2" s="1"/>
  <c r="N272" i="2" s="1"/>
  <c r="R272" i="2"/>
  <c r="E272" i="2" s="1"/>
  <c r="H272" i="2" s="1"/>
  <c r="U271" i="2"/>
  <c r="K271" i="2" s="1"/>
  <c r="N271" i="2" s="1"/>
  <c r="R271" i="2"/>
  <c r="E271" i="2" s="1"/>
  <c r="H271" i="2" s="1"/>
  <c r="U270" i="2"/>
  <c r="K270" i="2" s="1"/>
  <c r="N270" i="2" s="1"/>
  <c r="R270" i="2"/>
  <c r="E270" i="2" s="1"/>
  <c r="H270" i="2" s="1"/>
  <c r="U269" i="2"/>
  <c r="K269" i="2" s="1"/>
  <c r="N269" i="2" s="1"/>
  <c r="R269" i="2"/>
  <c r="E269" i="2" s="1"/>
  <c r="H269" i="2" s="1"/>
  <c r="U268" i="2"/>
  <c r="K268" i="2" s="1"/>
  <c r="N268" i="2" s="1"/>
  <c r="R268" i="2"/>
  <c r="E268" i="2" s="1"/>
  <c r="H268" i="2" s="1"/>
  <c r="U267" i="2"/>
  <c r="K267" i="2" s="1"/>
  <c r="N267" i="2" s="1"/>
  <c r="O267" i="2" s="1"/>
  <c r="R267" i="2"/>
  <c r="E267" i="2" s="1"/>
  <c r="H267" i="2" s="1"/>
  <c r="U266" i="2"/>
  <c r="K266" i="2" s="1"/>
  <c r="N266" i="2" s="1"/>
  <c r="R266" i="2"/>
  <c r="E266" i="2" s="1"/>
  <c r="H266" i="2" s="1"/>
  <c r="O266" i="2" s="1"/>
  <c r="U265" i="2"/>
  <c r="K265" i="2" s="1"/>
  <c r="N265" i="2" s="1"/>
  <c r="R265" i="2"/>
  <c r="E265" i="2" s="1"/>
  <c r="H265" i="2" s="1"/>
  <c r="U264" i="2"/>
  <c r="K264" i="2" s="1"/>
  <c r="N264" i="2" s="1"/>
  <c r="R264" i="2"/>
  <c r="E264" i="2" s="1"/>
  <c r="H264" i="2" s="1"/>
  <c r="U263" i="2"/>
  <c r="K263" i="2" s="1"/>
  <c r="N263" i="2" s="1"/>
  <c r="R263" i="2"/>
  <c r="E263" i="2" s="1"/>
  <c r="H263" i="2" s="1"/>
  <c r="U262" i="2"/>
  <c r="K262" i="2" s="1"/>
  <c r="N262" i="2" s="1"/>
  <c r="R262" i="2"/>
  <c r="E262" i="2" s="1"/>
  <c r="H262" i="2" s="1"/>
  <c r="U261" i="2"/>
  <c r="K261" i="2" s="1"/>
  <c r="N261" i="2" s="1"/>
  <c r="R261" i="2"/>
  <c r="E261" i="2" s="1"/>
  <c r="H261" i="2" s="1"/>
  <c r="U260" i="2"/>
  <c r="K260" i="2" s="1"/>
  <c r="N260" i="2" s="1"/>
  <c r="R260" i="2"/>
  <c r="E260" i="2" s="1"/>
  <c r="H260" i="2" s="1"/>
  <c r="U259" i="2"/>
  <c r="K259" i="2" s="1"/>
  <c r="N259" i="2" s="1"/>
  <c r="R259" i="2"/>
  <c r="E259" i="2" s="1"/>
  <c r="H259" i="2" s="1"/>
  <c r="O259" i="2" s="1"/>
  <c r="U258" i="2"/>
  <c r="K258" i="2" s="1"/>
  <c r="N258" i="2" s="1"/>
  <c r="R258" i="2"/>
  <c r="E258" i="2" s="1"/>
  <c r="H258" i="2" s="1"/>
  <c r="U257" i="2"/>
  <c r="K257" i="2" s="1"/>
  <c r="N257" i="2" s="1"/>
  <c r="R257" i="2"/>
  <c r="E257" i="2" s="1"/>
  <c r="H257" i="2" s="1"/>
  <c r="U256" i="2"/>
  <c r="K256" i="2" s="1"/>
  <c r="N256" i="2" s="1"/>
  <c r="R256" i="2"/>
  <c r="E256" i="2" s="1"/>
  <c r="H256" i="2" s="1"/>
  <c r="U255" i="2"/>
  <c r="K255" i="2" s="1"/>
  <c r="N255" i="2" s="1"/>
  <c r="O255" i="2" s="1"/>
  <c r="R255" i="2"/>
  <c r="E255" i="2" s="1"/>
  <c r="H255" i="2" s="1"/>
  <c r="U254" i="2"/>
  <c r="K254" i="2" s="1"/>
  <c r="N254" i="2" s="1"/>
  <c r="R254" i="2"/>
  <c r="E254" i="2" s="1"/>
  <c r="H254" i="2" s="1"/>
  <c r="U253" i="2"/>
  <c r="K253" i="2" s="1"/>
  <c r="N253" i="2" s="1"/>
  <c r="R253" i="2"/>
  <c r="E253" i="2" s="1"/>
  <c r="H253" i="2" s="1"/>
  <c r="U252" i="2"/>
  <c r="R252" i="2"/>
  <c r="K252" i="2"/>
  <c r="N252" i="2" s="1"/>
  <c r="E252" i="2"/>
  <c r="H252" i="2" s="1"/>
  <c r="U251" i="2"/>
  <c r="K251" i="2" s="1"/>
  <c r="N251" i="2" s="1"/>
  <c r="R251" i="2"/>
  <c r="E251" i="2" s="1"/>
  <c r="H251" i="2" s="1"/>
  <c r="U250" i="2"/>
  <c r="K250" i="2" s="1"/>
  <c r="N250" i="2" s="1"/>
  <c r="O250" i="2" s="1"/>
  <c r="R250" i="2"/>
  <c r="E250" i="2" s="1"/>
  <c r="H250" i="2" s="1"/>
  <c r="U249" i="2"/>
  <c r="K249" i="2" s="1"/>
  <c r="N249" i="2" s="1"/>
  <c r="R249" i="2"/>
  <c r="E249" i="2" s="1"/>
  <c r="H249" i="2" s="1"/>
  <c r="U248" i="2"/>
  <c r="K248" i="2" s="1"/>
  <c r="N248" i="2" s="1"/>
  <c r="R248" i="2"/>
  <c r="E248" i="2" s="1"/>
  <c r="H248" i="2" s="1"/>
  <c r="U247" i="2"/>
  <c r="K247" i="2" s="1"/>
  <c r="N247" i="2" s="1"/>
  <c r="R247" i="2"/>
  <c r="E247" i="2" s="1"/>
  <c r="H247" i="2" s="1"/>
  <c r="U246" i="2"/>
  <c r="K246" i="2" s="1"/>
  <c r="N246" i="2" s="1"/>
  <c r="R246" i="2"/>
  <c r="E246" i="2" s="1"/>
  <c r="H246" i="2" s="1"/>
  <c r="U245" i="2"/>
  <c r="K245" i="2" s="1"/>
  <c r="N245" i="2" s="1"/>
  <c r="R245" i="2"/>
  <c r="E245" i="2" s="1"/>
  <c r="H245" i="2" s="1"/>
  <c r="U244" i="2"/>
  <c r="K244" i="2" s="1"/>
  <c r="N244" i="2" s="1"/>
  <c r="R244" i="2"/>
  <c r="E244" i="2" s="1"/>
  <c r="H244" i="2" s="1"/>
  <c r="U243" i="2"/>
  <c r="R243" i="2"/>
  <c r="E243" i="2" s="1"/>
  <c r="H243" i="2" s="1"/>
  <c r="K243" i="2"/>
  <c r="N243" i="2" s="1"/>
  <c r="U242" i="2"/>
  <c r="K242" i="2" s="1"/>
  <c r="N242" i="2" s="1"/>
  <c r="R242" i="2"/>
  <c r="E242" i="2" s="1"/>
  <c r="H242" i="2" s="1"/>
  <c r="U241" i="2"/>
  <c r="K241" i="2" s="1"/>
  <c r="N241" i="2" s="1"/>
  <c r="R241" i="2"/>
  <c r="E241" i="2" s="1"/>
  <c r="H241" i="2" s="1"/>
  <c r="U240" i="2"/>
  <c r="K240" i="2" s="1"/>
  <c r="N240" i="2" s="1"/>
  <c r="R240" i="2"/>
  <c r="E240" i="2" s="1"/>
  <c r="H240" i="2" s="1"/>
  <c r="U239" i="2"/>
  <c r="K239" i="2" s="1"/>
  <c r="N239" i="2" s="1"/>
  <c r="R239" i="2"/>
  <c r="E239" i="2" s="1"/>
  <c r="H239" i="2" s="1"/>
  <c r="U238" i="2"/>
  <c r="K238" i="2" s="1"/>
  <c r="N238" i="2" s="1"/>
  <c r="R238" i="2"/>
  <c r="E238" i="2" s="1"/>
  <c r="H238" i="2" s="1"/>
  <c r="U237" i="2"/>
  <c r="K237" i="2" s="1"/>
  <c r="N237" i="2" s="1"/>
  <c r="R237" i="2"/>
  <c r="E237" i="2" s="1"/>
  <c r="H237" i="2" s="1"/>
  <c r="U236" i="2"/>
  <c r="K236" i="2" s="1"/>
  <c r="N236" i="2" s="1"/>
  <c r="R236" i="2"/>
  <c r="E236" i="2" s="1"/>
  <c r="H236" i="2" s="1"/>
  <c r="U235" i="2"/>
  <c r="K235" i="2" s="1"/>
  <c r="N235" i="2" s="1"/>
  <c r="R235" i="2"/>
  <c r="E235" i="2" s="1"/>
  <c r="H235" i="2" s="1"/>
  <c r="U234" i="2"/>
  <c r="K234" i="2" s="1"/>
  <c r="N234" i="2" s="1"/>
  <c r="R234" i="2"/>
  <c r="E234" i="2" s="1"/>
  <c r="H234" i="2" s="1"/>
  <c r="U233" i="2"/>
  <c r="R233" i="2"/>
  <c r="E233" i="2" s="1"/>
  <c r="H233" i="2" s="1"/>
  <c r="K233" i="2"/>
  <c r="N233" i="2" s="1"/>
  <c r="U232" i="2"/>
  <c r="K232" i="2" s="1"/>
  <c r="N232" i="2" s="1"/>
  <c r="R232" i="2"/>
  <c r="E232" i="2" s="1"/>
  <c r="H232" i="2" s="1"/>
  <c r="O232" i="2" s="1"/>
  <c r="U231" i="2"/>
  <c r="K231" i="2" s="1"/>
  <c r="N231" i="2" s="1"/>
  <c r="R231" i="2"/>
  <c r="E231" i="2" s="1"/>
  <c r="H231" i="2" s="1"/>
  <c r="U230" i="2"/>
  <c r="K230" i="2" s="1"/>
  <c r="N230" i="2" s="1"/>
  <c r="R230" i="2"/>
  <c r="E230" i="2" s="1"/>
  <c r="H230" i="2" s="1"/>
  <c r="O230" i="2" s="1"/>
  <c r="U229" i="2"/>
  <c r="K229" i="2" s="1"/>
  <c r="N229" i="2" s="1"/>
  <c r="R229" i="2"/>
  <c r="E229" i="2" s="1"/>
  <c r="H229" i="2" s="1"/>
  <c r="U228" i="2"/>
  <c r="R228" i="2"/>
  <c r="E228" i="2" s="1"/>
  <c r="H228" i="2" s="1"/>
  <c r="O228" i="2" s="1"/>
  <c r="K228" i="2"/>
  <c r="N228" i="2" s="1"/>
  <c r="U227" i="2"/>
  <c r="K227" i="2" s="1"/>
  <c r="N227" i="2" s="1"/>
  <c r="R227" i="2"/>
  <c r="E227" i="2" s="1"/>
  <c r="H227" i="2" s="1"/>
  <c r="U226" i="2"/>
  <c r="K226" i="2" s="1"/>
  <c r="N226" i="2" s="1"/>
  <c r="R226" i="2"/>
  <c r="E226" i="2" s="1"/>
  <c r="H226" i="2" s="1"/>
  <c r="U225" i="2"/>
  <c r="K225" i="2" s="1"/>
  <c r="N225" i="2" s="1"/>
  <c r="R225" i="2"/>
  <c r="E225" i="2" s="1"/>
  <c r="H225" i="2" s="1"/>
  <c r="U224" i="2"/>
  <c r="K224" i="2" s="1"/>
  <c r="N224" i="2" s="1"/>
  <c r="R224" i="2"/>
  <c r="E224" i="2" s="1"/>
  <c r="H224" i="2" s="1"/>
  <c r="U223" i="2"/>
  <c r="K223" i="2" s="1"/>
  <c r="N223" i="2" s="1"/>
  <c r="R223" i="2"/>
  <c r="E223" i="2" s="1"/>
  <c r="H223" i="2" s="1"/>
  <c r="U222" i="2"/>
  <c r="K222" i="2" s="1"/>
  <c r="N222" i="2" s="1"/>
  <c r="R222" i="2"/>
  <c r="E222" i="2" s="1"/>
  <c r="H222" i="2" s="1"/>
  <c r="U221" i="2"/>
  <c r="K221" i="2" s="1"/>
  <c r="N221" i="2" s="1"/>
  <c r="R221" i="2"/>
  <c r="E221" i="2" s="1"/>
  <c r="H221" i="2" s="1"/>
  <c r="U220" i="2"/>
  <c r="K220" i="2" s="1"/>
  <c r="N220" i="2" s="1"/>
  <c r="R220" i="2"/>
  <c r="E220" i="2" s="1"/>
  <c r="H220" i="2" s="1"/>
  <c r="U219" i="2"/>
  <c r="K219" i="2" s="1"/>
  <c r="N219" i="2" s="1"/>
  <c r="R219" i="2"/>
  <c r="E219" i="2" s="1"/>
  <c r="H219" i="2" s="1"/>
  <c r="U218" i="2"/>
  <c r="K218" i="2" s="1"/>
  <c r="N218" i="2" s="1"/>
  <c r="R218" i="2"/>
  <c r="E218" i="2" s="1"/>
  <c r="H218" i="2" s="1"/>
  <c r="U217" i="2"/>
  <c r="K217" i="2" s="1"/>
  <c r="N217" i="2" s="1"/>
  <c r="R217" i="2"/>
  <c r="E217" i="2" s="1"/>
  <c r="H217" i="2" s="1"/>
  <c r="O217" i="2" s="1"/>
  <c r="U216" i="2"/>
  <c r="K216" i="2" s="1"/>
  <c r="N216" i="2" s="1"/>
  <c r="R216" i="2"/>
  <c r="E216" i="2" s="1"/>
  <c r="H216" i="2" s="1"/>
  <c r="U215" i="2"/>
  <c r="K215" i="2" s="1"/>
  <c r="N215" i="2" s="1"/>
  <c r="R215" i="2"/>
  <c r="E215" i="2" s="1"/>
  <c r="H215" i="2" s="1"/>
  <c r="U214" i="2"/>
  <c r="K214" i="2" s="1"/>
  <c r="N214" i="2" s="1"/>
  <c r="R214" i="2"/>
  <c r="E214" i="2" s="1"/>
  <c r="H214" i="2" s="1"/>
  <c r="U213" i="2"/>
  <c r="K213" i="2" s="1"/>
  <c r="N213" i="2" s="1"/>
  <c r="R213" i="2"/>
  <c r="E213" i="2" s="1"/>
  <c r="H213" i="2" s="1"/>
  <c r="U212" i="2"/>
  <c r="K212" i="2" s="1"/>
  <c r="N212" i="2" s="1"/>
  <c r="R212" i="2"/>
  <c r="E212" i="2" s="1"/>
  <c r="H212" i="2" s="1"/>
  <c r="U211" i="2"/>
  <c r="K211" i="2" s="1"/>
  <c r="N211" i="2" s="1"/>
  <c r="R211" i="2"/>
  <c r="E211" i="2" s="1"/>
  <c r="H211" i="2" s="1"/>
  <c r="U210" i="2"/>
  <c r="K210" i="2" s="1"/>
  <c r="N210" i="2" s="1"/>
  <c r="R210" i="2"/>
  <c r="E210" i="2" s="1"/>
  <c r="H210" i="2" s="1"/>
  <c r="U209" i="2"/>
  <c r="K209" i="2" s="1"/>
  <c r="N209" i="2" s="1"/>
  <c r="R209" i="2"/>
  <c r="E209" i="2" s="1"/>
  <c r="H209" i="2" s="1"/>
  <c r="U208" i="2"/>
  <c r="K208" i="2" s="1"/>
  <c r="N208" i="2" s="1"/>
  <c r="R208" i="2"/>
  <c r="E208" i="2" s="1"/>
  <c r="H208" i="2" s="1"/>
  <c r="O208" i="2" s="1"/>
  <c r="U207" i="2"/>
  <c r="K207" i="2" s="1"/>
  <c r="N207" i="2" s="1"/>
  <c r="R207" i="2"/>
  <c r="E207" i="2" s="1"/>
  <c r="H207" i="2" s="1"/>
  <c r="U206" i="2"/>
  <c r="K206" i="2" s="1"/>
  <c r="N206" i="2" s="1"/>
  <c r="R206" i="2"/>
  <c r="E206" i="2" s="1"/>
  <c r="H206" i="2" s="1"/>
  <c r="O206" i="2" s="1"/>
  <c r="U205" i="2"/>
  <c r="K205" i="2" s="1"/>
  <c r="N205" i="2" s="1"/>
  <c r="R205" i="2"/>
  <c r="E205" i="2" s="1"/>
  <c r="H205" i="2" s="1"/>
  <c r="U204" i="2"/>
  <c r="K204" i="2" s="1"/>
  <c r="N204" i="2" s="1"/>
  <c r="R204" i="2"/>
  <c r="E204" i="2" s="1"/>
  <c r="H204" i="2" s="1"/>
  <c r="U203" i="2"/>
  <c r="K203" i="2" s="1"/>
  <c r="N203" i="2" s="1"/>
  <c r="R203" i="2"/>
  <c r="E203" i="2" s="1"/>
  <c r="H203" i="2" s="1"/>
  <c r="U202" i="2"/>
  <c r="K202" i="2" s="1"/>
  <c r="N202" i="2" s="1"/>
  <c r="R202" i="2"/>
  <c r="E202" i="2"/>
  <c r="H202" i="2" s="1"/>
  <c r="U201" i="2"/>
  <c r="K201" i="2" s="1"/>
  <c r="N201" i="2" s="1"/>
  <c r="R201" i="2"/>
  <c r="E201" i="2" s="1"/>
  <c r="H201" i="2" s="1"/>
  <c r="U200" i="2"/>
  <c r="K200" i="2" s="1"/>
  <c r="N200" i="2" s="1"/>
  <c r="R200" i="2"/>
  <c r="E200" i="2" s="1"/>
  <c r="H200" i="2" s="1"/>
  <c r="U199" i="2"/>
  <c r="K199" i="2" s="1"/>
  <c r="N199" i="2" s="1"/>
  <c r="R199" i="2"/>
  <c r="E199" i="2" s="1"/>
  <c r="H199" i="2" s="1"/>
  <c r="U198" i="2"/>
  <c r="K198" i="2" s="1"/>
  <c r="N198" i="2" s="1"/>
  <c r="R198" i="2"/>
  <c r="E198" i="2" s="1"/>
  <c r="H198" i="2" s="1"/>
  <c r="U197" i="2"/>
  <c r="R197" i="2"/>
  <c r="E197" i="2" s="1"/>
  <c r="H197" i="2" s="1"/>
  <c r="O197" i="2" s="1"/>
  <c r="K197" i="2"/>
  <c r="N197" i="2" s="1"/>
  <c r="U196" i="2"/>
  <c r="K196" i="2" s="1"/>
  <c r="N196" i="2" s="1"/>
  <c r="R196" i="2"/>
  <c r="E196" i="2" s="1"/>
  <c r="H196" i="2" s="1"/>
  <c r="U195" i="2"/>
  <c r="K195" i="2" s="1"/>
  <c r="N195" i="2" s="1"/>
  <c r="R195" i="2"/>
  <c r="E195" i="2" s="1"/>
  <c r="H195" i="2" s="1"/>
  <c r="U194" i="2"/>
  <c r="K194" i="2" s="1"/>
  <c r="N194" i="2" s="1"/>
  <c r="R194" i="2"/>
  <c r="E194" i="2" s="1"/>
  <c r="H194" i="2" s="1"/>
  <c r="U193" i="2"/>
  <c r="K193" i="2" s="1"/>
  <c r="N193" i="2" s="1"/>
  <c r="R193" i="2"/>
  <c r="E193" i="2" s="1"/>
  <c r="H193" i="2" s="1"/>
  <c r="O193" i="2" s="1"/>
  <c r="U192" i="2"/>
  <c r="K192" i="2" s="1"/>
  <c r="N192" i="2" s="1"/>
  <c r="R192" i="2"/>
  <c r="E192" i="2" s="1"/>
  <c r="H192" i="2" s="1"/>
  <c r="U191" i="2"/>
  <c r="K191" i="2" s="1"/>
  <c r="N191" i="2" s="1"/>
  <c r="R191" i="2"/>
  <c r="E191" i="2" s="1"/>
  <c r="H191" i="2" s="1"/>
  <c r="U190" i="2"/>
  <c r="K190" i="2" s="1"/>
  <c r="N190" i="2" s="1"/>
  <c r="R190" i="2"/>
  <c r="E190" i="2" s="1"/>
  <c r="H190" i="2" s="1"/>
  <c r="U189" i="2"/>
  <c r="K189" i="2" s="1"/>
  <c r="N189" i="2" s="1"/>
  <c r="R189" i="2"/>
  <c r="E189" i="2"/>
  <c r="H189" i="2" s="1"/>
  <c r="U188" i="2"/>
  <c r="K188" i="2" s="1"/>
  <c r="N188" i="2" s="1"/>
  <c r="R188" i="2"/>
  <c r="E188" i="2" s="1"/>
  <c r="H188" i="2" s="1"/>
  <c r="U187" i="2"/>
  <c r="R187" i="2"/>
  <c r="E187" i="2" s="1"/>
  <c r="H187" i="2" s="1"/>
  <c r="K187" i="2"/>
  <c r="N187" i="2" s="1"/>
  <c r="U186" i="2"/>
  <c r="K186" i="2" s="1"/>
  <c r="N186" i="2" s="1"/>
  <c r="R186" i="2"/>
  <c r="E186" i="2" s="1"/>
  <c r="H186" i="2" s="1"/>
  <c r="U185" i="2"/>
  <c r="R185" i="2"/>
  <c r="E185" i="2" s="1"/>
  <c r="H185" i="2" s="1"/>
  <c r="K185" i="2"/>
  <c r="N185" i="2" s="1"/>
  <c r="U184" i="2"/>
  <c r="K184" i="2" s="1"/>
  <c r="N184" i="2" s="1"/>
  <c r="R184" i="2"/>
  <c r="E184" i="2" s="1"/>
  <c r="H184" i="2" s="1"/>
  <c r="U183" i="2"/>
  <c r="K183" i="2" s="1"/>
  <c r="N183" i="2" s="1"/>
  <c r="R183" i="2"/>
  <c r="E183" i="2" s="1"/>
  <c r="H183" i="2" s="1"/>
  <c r="U182" i="2"/>
  <c r="K182" i="2" s="1"/>
  <c r="N182" i="2" s="1"/>
  <c r="R182" i="2"/>
  <c r="E182" i="2" s="1"/>
  <c r="H182" i="2" s="1"/>
  <c r="U181" i="2"/>
  <c r="K181" i="2" s="1"/>
  <c r="N181" i="2" s="1"/>
  <c r="R181" i="2"/>
  <c r="E181" i="2" s="1"/>
  <c r="H181" i="2" s="1"/>
  <c r="U180" i="2"/>
  <c r="K180" i="2" s="1"/>
  <c r="N180" i="2" s="1"/>
  <c r="R180" i="2"/>
  <c r="E180" i="2" s="1"/>
  <c r="H180" i="2" s="1"/>
  <c r="U179" i="2"/>
  <c r="K179" i="2" s="1"/>
  <c r="N179" i="2" s="1"/>
  <c r="R179" i="2"/>
  <c r="E179" i="2" s="1"/>
  <c r="H179" i="2" s="1"/>
  <c r="U178" i="2"/>
  <c r="K178" i="2" s="1"/>
  <c r="N178" i="2" s="1"/>
  <c r="R178" i="2"/>
  <c r="E178" i="2" s="1"/>
  <c r="H178" i="2" s="1"/>
  <c r="U177" i="2"/>
  <c r="K177" i="2" s="1"/>
  <c r="N177" i="2" s="1"/>
  <c r="R177" i="2"/>
  <c r="E177" i="2" s="1"/>
  <c r="H177" i="2" s="1"/>
  <c r="U176" i="2"/>
  <c r="K176" i="2" s="1"/>
  <c r="N176" i="2" s="1"/>
  <c r="R176" i="2"/>
  <c r="E176" i="2" s="1"/>
  <c r="H176" i="2" s="1"/>
  <c r="U175" i="2"/>
  <c r="K175" i="2" s="1"/>
  <c r="N175" i="2" s="1"/>
  <c r="R175" i="2"/>
  <c r="E175" i="2" s="1"/>
  <c r="H175" i="2" s="1"/>
  <c r="O175" i="2" s="1"/>
  <c r="U174" i="2"/>
  <c r="K174" i="2" s="1"/>
  <c r="N174" i="2" s="1"/>
  <c r="R174" i="2"/>
  <c r="E174" i="2" s="1"/>
  <c r="H174" i="2" s="1"/>
  <c r="U173" i="2"/>
  <c r="R173" i="2"/>
  <c r="E173" i="2" s="1"/>
  <c r="H173" i="2" s="1"/>
  <c r="K173" i="2"/>
  <c r="N173" i="2" s="1"/>
  <c r="U172" i="2"/>
  <c r="K172" i="2" s="1"/>
  <c r="N172" i="2" s="1"/>
  <c r="R172" i="2"/>
  <c r="E172" i="2" s="1"/>
  <c r="H172" i="2" s="1"/>
  <c r="U171" i="2"/>
  <c r="K171" i="2" s="1"/>
  <c r="N171" i="2" s="1"/>
  <c r="R171" i="2"/>
  <c r="E171" i="2" s="1"/>
  <c r="H171" i="2" s="1"/>
  <c r="O171" i="2" s="1"/>
  <c r="U170" i="2"/>
  <c r="K170" i="2" s="1"/>
  <c r="N170" i="2" s="1"/>
  <c r="R170" i="2"/>
  <c r="E170" i="2"/>
  <c r="H170" i="2" s="1"/>
  <c r="U169" i="2"/>
  <c r="K169" i="2" s="1"/>
  <c r="N169" i="2" s="1"/>
  <c r="R169" i="2"/>
  <c r="E169" i="2" s="1"/>
  <c r="H169" i="2" s="1"/>
  <c r="U168" i="2"/>
  <c r="K168" i="2" s="1"/>
  <c r="N168" i="2" s="1"/>
  <c r="R168" i="2"/>
  <c r="E168" i="2" s="1"/>
  <c r="H168" i="2" s="1"/>
  <c r="U167" i="2"/>
  <c r="K167" i="2" s="1"/>
  <c r="N167" i="2" s="1"/>
  <c r="R167" i="2"/>
  <c r="E167" i="2"/>
  <c r="H167" i="2" s="1"/>
  <c r="U166" i="2"/>
  <c r="K166" i="2" s="1"/>
  <c r="N166" i="2" s="1"/>
  <c r="R166" i="2"/>
  <c r="E166" i="2"/>
  <c r="H166" i="2" s="1"/>
  <c r="U165" i="2"/>
  <c r="K165" i="2" s="1"/>
  <c r="N165" i="2" s="1"/>
  <c r="R165" i="2"/>
  <c r="E165" i="2" s="1"/>
  <c r="H165" i="2" s="1"/>
  <c r="U164" i="2"/>
  <c r="K164" i="2" s="1"/>
  <c r="N164" i="2" s="1"/>
  <c r="R164" i="2"/>
  <c r="E164" i="2" s="1"/>
  <c r="H164" i="2" s="1"/>
  <c r="U163" i="2"/>
  <c r="K163" i="2" s="1"/>
  <c r="N163" i="2" s="1"/>
  <c r="R163" i="2"/>
  <c r="E163" i="2" s="1"/>
  <c r="H163" i="2" s="1"/>
  <c r="U162" i="2"/>
  <c r="K162" i="2" s="1"/>
  <c r="N162" i="2" s="1"/>
  <c r="R162" i="2"/>
  <c r="E162" i="2"/>
  <c r="H162" i="2" s="1"/>
  <c r="U161" i="2"/>
  <c r="K161" i="2" s="1"/>
  <c r="N161" i="2" s="1"/>
  <c r="R161" i="2"/>
  <c r="E161" i="2" s="1"/>
  <c r="H161" i="2" s="1"/>
  <c r="U160" i="2"/>
  <c r="K160" i="2" s="1"/>
  <c r="N160" i="2" s="1"/>
  <c r="R160" i="2"/>
  <c r="E160" i="2"/>
  <c r="H160" i="2" s="1"/>
  <c r="U159" i="2"/>
  <c r="K159" i="2" s="1"/>
  <c r="N159" i="2" s="1"/>
  <c r="R159" i="2"/>
  <c r="E159" i="2" s="1"/>
  <c r="H159" i="2" s="1"/>
  <c r="O159" i="2" s="1"/>
  <c r="U158" i="2"/>
  <c r="K158" i="2" s="1"/>
  <c r="N158" i="2" s="1"/>
  <c r="R158" i="2"/>
  <c r="E158" i="2" s="1"/>
  <c r="H158" i="2" s="1"/>
  <c r="O158" i="2" s="1"/>
  <c r="U157" i="2"/>
  <c r="K157" i="2" s="1"/>
  <c r="N157" i="2" s="1"/>
  <c r="R157" i="2"/>
  <c r="E157" i="2" s="1"/>
  <c r="H157" i="2" s="1"/>
  <c r="U156" i="2"/>
  <c r="K156" i="2" s="1"/>
  <c r="N156" i="2" s="1"/>
  <c r="R156" i="2"/>
  <c r="E156" i="2" s="1"/>
  <c r="H156" i="2" s="1"/>
  <c r="U155" i="2"/>
  <c r="K155" i="2" s="1"/>
  <c r="N155" i="2" s="1"/>
  <c r="R155" i="2"/>
  <c r="E155" i="2" s="1"/>
  <c r="H155" i="2" s="1"/>
  <c r="U154" i="2"/>
  <c r="K154" i="2" s="1"/>
  <c r="N154" i="2" s="1"/>
  <c r="R154" i="2"/>
  <c r="E154" i="2" s="1"/>
  <c r="H154" i="2" s="1"/>
  <c r="U153" i="2"/>
  <c r="K153" i="2" s="1"/>
  <c r="N153" i="2" s="1"/>
  <c r="R153" i="2"/>
  <c r="E153" i="2" s="1"/>
  <c r="H153" i="2" s="1"/>
  <c r="U152" i="2"/>
  <c r="K152" i="2" s="1"/>
  <c r="N152" i="2" s="1"/>
  <c r="R152" i="2"/>
  <c r="E152" i="2" s="1"/>
  <c r="H152" i="2" s="1"/>
  <c r="U151" i="2"/>
  <c r="K151" i="2" s="1"/>
  <c r="N151" i="2" s="1"/>
  <c r="R151" i="2"/>
  <c r="E151" i="2"/>
  <c r="H151" i="2" s="1"/>
  <c r="U150" i="2"/>
  <c r="K150" i="2" s="1"/>
  <c r="N150" i="2" s="1"/>
  <c r="R150" i="2"/>
  <c r="E150" i="2" s="1"/>
  <c r="H150" i="2" s="1"/>
  <c r="U149" i="2"/>
  <c r="K149" i="2" s="1"/>
  <c r="N149" i="2" s="1"/>
  <c r="R149" i="2"/>
  <c r="E149" i="2"/>
  <c r="H149" i="2" s="1"/>
  <c r="U148" i="2"/>
  <c r="K148" i="2" s="1"/>
  <c r="N148" i="2" s="1"/>
  <c r="R148" i="2"/>
  <c r="E148" i="2" s="1"/>
  <c r="H148" i="2" s="1"/>
  <c r="U147" i="2"/>
  <c r="K147" i="2" s="1"/>
  <c r="N147" i="2" s="1"/>
  <c r="R147" i="2"/>
  <c r="E147" i="2" s="1"/>
  <c r="H147" i="2" s="1"/>
  <c r="U146" i="2"/>
  <c r="K146" i="2" s="1"/>
  <c r="N146" i="2" s="1"/>
  <c r="R146" i="2"/>
  <c r="E146" i="2" s="1"/>
  <c r="H146" i="2" s="1"/>
  <c r="U145" i="2"/>
  <c r="K145" i="2" s="1"/>
  <c r="N145" i="2" s="1"/>
  <c r="R145" i="2"/>
  <c r="E145" i="2" s="1"/>
  <c r="H145" i="2" s="1"/>
  <c r="U144" i="2"/>
  <c r="K144" i="2" s="1"/>
  <c r="N144" i="2" s="1"/>
  <c r="R144" i="2"/>
  <c r="E144" i="2" s="1"/>
  <c r="H144" i="2" s="1"/>
  <c r="U143" i="2"/>
  <c r="K143" i="2" s="1"/>
  <c r="N143" i="2" s="1"/>
  <c r="R143" i="2"/>
  <c r="E143" i="2" s="1"/>
  <c r="H143" i="2" s="1"/>
  <c r="U142" i="2"/>
  <c r="K142" i="2" s="1"/>
  <c r="N142" i="2" s="1"/>
  <c r="R142" i="2"/>
  <c r="E142" i="2" s="1"/>
  <c r="H142" i="2" s="1"/>
  <c r="U141" i="2"/>
  <c r="K141" i="2" s="1"/>
  <c r="N141" i="2" s="1"/>
  <c r="R141" i="2"/>
  <c r="E141" i="2" s="1"/>
  <c r="H141" i="2" s="1"/>
  <c r="U140" i="2"/>
  <c r="K140" i="2" s="1"/>
  <c r="N140" i="2" s="1"/>
  <c r="R140" i="2"/>
  <c r="E140" i="2" s="1"/>
  <c r="H140" i="2" s="1"/>
  <c r="U139" i="2"/>
  <c r="K139" i="2" s="1"/>
  <c r="N139" i="2" s="1"/>
  <c r="R139" i="2"/>
  <c r="E139" i="2" s="1"/>
  <c r="H139" i="2" s="1"/>
  <c r="O139" i="2" s="1"/>
  <c r="U138" i="2"/>
  <c r="K138" i="2" s="1"/>
  <c r="N138" i="2" s="1"/>
  <c r="R138" i="2"/>
  <c r="E138" i="2" s="1"/>
  <c r="H138" i="2" s="1"/>
  <c r="U137" i="2"/>
  <c r="K137" i="2" s="1"/>
  <c r="N137" i="2" s="1"/>
  <c r="R137" i="2"/>
  <c r="E137" i="2"/>
  <c r="H137" i="2" s="1"/>
  <c r="U136" i="2"/>
  <c r="K136" i="2" s="1"/>
  <c r="N136" i="2" s="1"/>
  <c r="R136" i="2"/>
  <c r="E136" i="2" s="1"/>
  <c r="H136" i="2" s="1"/>
  <c r="U135" i="2"/>
  <c r="K135" i="2" s="1"/>
  <c r="N135" i="2" s="1"/>
  <c r="R135" i="2"/>
  <c r="E135" i="2" s="1"/>
  <c r="H135" i="2" s="1"/>
  <c r="U134" i="2"/>
  <c r="K134" i="2" s="1"/>
  <c r="N134" i="2" s="1"/>
  <c r="R134" i="2"/>
  <c r="E134" i="2" s="1"/>
  <c r="H134" i="2" s="1"/>
  <c r="U133" i="2"/>
  <c r="K133" i="2" s="1"/>
  <c r="N133" i="2" s="1"/>
  <c r="R133" i="2"/>
  <c r="E133" i="2" s="1"/>
  <c r="H133" i="2" s="1"/>
  <c r="U132" i="2"/>
  <c r="K132" i="2" s="1"/>
  <c r="N132" i="2" s="1"/>
  <c r="R132" i="2"/>
  <c r="E132" i="2"/>
  <c r="H132" i="2" s="1"/>
  <c r="U131" i="2"/>
  <c r="K131" i="2" s="1"/>
  <c r="N131" i="2" s="1"/>
  <c r="R131" i="2"/>
  <c r="E131" i="2" s="1"/>
  <c r="H131" i="2" s="1"/>
  <c r="U130" i="2"/>
  <c r="K130" i="2" s="1"/>
  <c r="N130" i="2" s="1"/>
  <c r="R130" i="2"/>
  <c r="E130" i="2" s="1"/>
  <c r="H130" i="2" s="1"/>
  <c r="U129" i="2"/>
  <c r="K129" i="2" s="1"/>
  <c r="N129" i="2" s="1"/>
  <c r="R129" i="2"/>
  <c r="E129" i="2" s="1"/>
  <c r="H129" i="2" s="1"/>
  <c r="U128" i="2"/>
  <c r="K128" i="2" s="1"/>
  <c r="N128" i="2" s="1"/>
  <c r="R128" i="2"/>
  <c r="E128" i="2" s="1"/>
  <c r="H128" i="2" s="1"/>
  <c r="U127" i="2"/>
  <c r="K127" i="2" s="1"/>
  <c r="N127" i="2" s="1"/>
  <c r="R127" i="2"/>
  <c r="E127" i="2" s="1"/>
  <c r="H127" i="2" s="1"/>
  <c r="U126" i="2"/>
  <c r="K126" i="2" s="1"/>
  <c r="N126" i="2" s="1"/>
  <c r="R126" i="2"/>
  <c r="E126" i="2" s="1"/>
  <c r="H126" i="2" s="1"/>
  <c r="U125" i="2"/>
  <c r="K125" i="2" s="1"/>
  <c r="N125" i="2" s="1"/>
  <c r="R125" i="2"/>
  <c r="E125" i="2" s="1"/>
  <c r="H125" i="2" s="1"/>
  <c r="U124" i="2"/>
  <c r="K124" i="2" s="1"/>
  <c r="N124" i="2" s="1"/>
  <c r="R124" i="2"/>
  <c r="E124" i="2"/>
  <c r="H124" i="2" s="1"/>
  <c r="U123" i="2"/>
  <c r="K123" i="2" s="1"/>
  <c r="N123" i="2" s="1"/>
  <c r="R123" i="2"/>
  <c r="E123" i="2" s="1"/>
  <c r="H123" i="2" s="1"/>
  <c r="O123" i="2" s="1"/>
  <c r="U122" i="2"/>
  <c r="K122" i="2" s="1"/>
  <c r="N122" i="2" s="1"/>
  <c r="R122" i="2"/>
  <c r="E122" i="2" s="1"/>
  <c r="H122" i="2" s="1"/>
  <c r="U121" i="2"/>
  <c r="K121" i="2" s="1"/>
  <c r="N121" i="2" s="1"/>
  <c r="R121" i="2"/>
  <c r="E121" i="2" s="1"/>
  <c r="H121" i="2" s="1"/>
  <c r="U120" i="2"/>
  <c r="K120" i="2" s="1"/>
  <c r="N120" i="2" s="1"/>
  <c r="R120" i="2"/>
  <c r="E120" i="2" s="1"/>
  <c r="H120" i="2" s="1"/>
  <c r="U119" i="2"/>
  <c r="K119" i="2" s="1"/>
  <c r="N119" i="2" s="1"/>
  <c r="R119" i="2"/>
  <c r="E119" i="2" s="1"/>
  <c r="H119" i="2" s="1"/>
  <c r="U118" i="2"/>
  <c r="K118" i="2" s="1"/>
  <c r="N118" i="2" s="1"/>
  <c r="R118" i="2"/>
  <c r="E118" i="2" s="1"/>
  <c r="H118" i="2" s="1"/>
  <c r="U117" i="2"/>
  <c r="K117" i="2" s="1"/>
  <c r="N117" i="2" s="1"/>
  <c r="R117" i="2"/>
  <c r="E117" i="2" s="1"/>
  <c r="H117" i="2" s="1"/>
  <c r="O117" i="2" s="1"/>
  <c r="U116" i="2"/>
  <c r="K116" i="2" s="1"/>
  <c r="N116" i="2" s="1"/>
  <c r="R116" i="2"/>
  <c r="E116" i="2" s="1"/>
  <c r="H116" i="2" s="1"/>
  <c r="U115" i="2"/>
  <c r="K115" i="2" s="1"/>
  <c r="N115" i="2" s="1"/>
  <c r="R115" i="2"/>
  <c r="E115" i="2"/>
  <c r="H115" i="2" s="1"/>
  <c r="U114" i="2"/>
  <c r="K114" i="2" s="1"/>
  <c r="N114" i="2" s="1"/>
  <c r="R114" i="2"/>
  <c r="E114" i="2" s="1"/>
  <c r="H114" i="2" s="1"/>
  <c r="O114" i="2" s="1"/>
  <c r="U113" i="2"/>
  <c r="K113" i="2" s="1"/>
  <c r="N113" i="2" s="1"/>
  <c r="R113" i="2"/>
  <c r="E113" i="2" s="1"/>
  <c r="H113" i="2" s="1"/>
  <c r="U112" i="2"/>
  <c r="K112" i="2" s="1"/>
  <c r="N112" i="2" s="1"/>
  <c r="R112" i="2"/>
  <c r="E112" i="2" s="1"/>
  <c r="H112" i="2" s="1"/>
  <c r="U111" i="2"/>
  <c r="K111" i="2" s="1"/>
  <c r="N111" i="2" s="1"/>
  <c r="R111" i="2"/>
  <c r="E111" i="2" s="1"/>
  <c r="H111" i="2" s="1"/>
  <c r="O111" i="2" s="1"/>
  <c r="U110" i="2"/>
  <c r="K110" i="2" s="1"/>
  <c r="N110" i="2" s="1"/>
  <c r="R110" i="2"/>
  <c r="E110" i="2" s="1"/>
  <c r="H110" i="2" s="1"/>
  <c r="O110" i="2" s="1"/>
  <c r="U109" i="2"/>
  <c r="K109" i="2" s="1"/>
  <c r="N109" i="2" s="1"/>
  <c r="R109" i="2"/>
  <c r="E109" i="2" s="1"/>
  <c r="H109" i="2" s="1"/>
  <c r="U108" i="2"/>
  <c r="K108" i="2" s="1"/>
  <c r="N108" i="2" s="1"/>
  <c r="R108" i="2"/>
  <c r="E108" i="2" s="1"/>
  <c r="H108" i="2" s="1"/>
  <c r="U107" i="2"/>
  <c r="K107" i="2" s="1"/>
  <c r="N107" i="2" s="1"/>
  <c r="R107" i="2"/>
  <c r="E107" i="2" s="1"/>
  <c r="H107" i="2" s="1"/>
  <c r="U106" i="2"/>
  <c r="R106" i="2"/>
  <c r="E106" i="2" s="1"/>
  <c r="H106" i="2" s="1"/>
  <c r="K106" i="2"/>
  <c r="N106" i="2" s="1"/>
  <c r="U105" i="2"/>
  <c r="K105" i="2" s="1"/>
  <c r="N105" i="2" s="1"/>
  <c r="R105" i="2"/>
  <c r="E105" i="2" s="1"/>
  <c r="H105" i="2" s="1"/>
  <c r="U104" i="2"/>
  <c r="K104" i="2" s="1"/>
  <c r="N104" i="2" s="1"/>
  <c r="R104" i="2"/>
  <c r="E104" i="2" s="1"/>
  <c r="H104" i="2" s="1"/>
  <c r="U103" i="2"/>
  <c r="K103" i="2" s="1"/>
  <c r="N103" i="2" s="1"/>
  <c r="R103" i="2"/>
  <c r="E103" i="2" s="1"/>
  <c r="H103" i="2" s="1"/>
  <c r="O103" i="2" s="1"/>
  <c r="U102" i="2"/>
  <c r="K102" i="2" s="1"/>
  <c r="N102" i="2" s="1"/>
  <c r="R102" i="2"/>
  <c r="E102" i="2" s="1"/>
  <c r="H102" i="2" s="1"/>
  <c r="U101" i="2"/>
  <c r="K101" i="2" s="1"/>
  <c r="N101" i="2" s="1"/>
  <c r="R101" i="2"/>
  <c r="E101" i="2" s="1"/>
  <c r="H101" i="2" s="1"/>
  <c r="U100" i="2"/>
  <c r="K100" i="2" s="1"/>
  <c r="N100" i="2" s="1"/>
  <c r="R100" i="2"/>
  <c r="E100" i="2" s="1"/>
  <c r="H100" i="2" s="1"/>
  <c r="U99" i="2"/>
  <c r="K99" i="2" s="1"/>
  <c r="N99" i="2" s="1"/>
  <c r="R99" i="2"/>
  <c r="E99" i="2" s="1"/>
  <c r="H99" i="2" s="1"/>
  <c r="O99" i="2" s="1"/>
  <c r="U98" i="2"/>
  <c r="K98" i="2" s="1"/>
  <c r="N98" i="2" s="1"/>
  <c r="R98" i="2"/>
  <c r="E98" i="2" s="1"/>
  <c r="H98" i="2" s="1"/>
  <c r="U97" i="2"/>
  <c r="K97" i="2" s="1"/>
  <c r="N97" i="2" s="1"/>
  <c r="R97" i="2"/>
  <c r="E97" i="2" s="1"/>
  <c r="H97" i="2" s="1"/>
  <c r="O97" i="2" s="1"/>
  <c r="U96" i="2"/>
  <c r="K96" i="2" s="1"/>
  <c r="N96" i="2" s="1"/>
  <c r="R96" i="2"/>
  <c r="E96" i="2" s="1"/>
  <c r="H96" i="2" s="1"/>
  <c r="U95" i="2"/>
  <c r="K95" i="2" s="1"/>
  <c r="N95" i="2" s="1"/>
  <c r="R95" i="2"/>
  <c r="E95" i="2" s="1"/>
  <c r="H95" i="2" s="1"/>
  <c r="U94" i="2"/>
  <c r="K94" i="2" s="1"/>
  <c r="N94" i="2" s="1"/>
  <c r="R94" i="2"/>
  <c r="E94" i="2" s="1"/>
  <c r="H94" i="2" s="1"/>
  <c r="U93" i="2"/>
  <c r="K93" i="2" s="1"/>
  <c r="N93" i="2" s="1"/>
  <c r="R93" i="2"/>
  <c r="E93" i="2" s="1"/>
  <c r="H93" i="2" s="1"/>
  <c r="U92" i="2"/>
  <c r="K92" i="2" s="1"/>
  <c r="N92" i="2" s="1"/>
  <c r="R92" i="2"/>
  <c r="E92" i="2" s="1"/>
  <c r="H92" i="2" s="1"/>
  <c r="U91" i="2"/>
  <c r="K91" i="2" s="1"/>
  <c r="N91" i="2" s="1"/>
  <c r="R91" i="2"/>
  <c r="E91" i="2" s="1"/>
  <c r="H91" i="2" s="1"/>
  <c r="U90" i="2"/>
  <c r="K90" i="2" s="1"/>
  <c r="N90" i="2" s="1"/>
  <c r="R90" i="2"/>
  <c r="E90" i="2" s="1"/>
  <c r="H90" i="2" s="1"/>
  <c r="O90" i="2" s="1"/>
  <c r="U89" i="2"/>
  <c r="K89" i="2" s="1"/>
  <c r="N89" i="2" s="1"/>
  <c r="R89" i="2"/>
  <c r="E89" i="2"/>
  <c r="H89" i="2" s="1"/>
  <c r="U88" i="2"/>
  <c r="K88" i="2" s="1"/>
  <c r="N88" i="2" s="1"/>
  <c r="R88" i="2"/>
  <c r="E88" i="2" s="1"/>
  <c r="H88" i="2" s="1"/>
  <c r="U87" i="2"/>
  <c r="K87" i="2" s="1"/>
  <c r="N87" i="2" s="1"/>
  <c r="R87" i="2"/>
  <c r="E87" i="2" s="1"/>
  <c r="H87" i="2" s="1"/>
  <c r="U86" i="2"/>
  <c r="K86" i="2" s="1"/>
  <c r="N86" i="2" s="1"/>
  <c r="R86" i="2"/>
  <c r="E86" i="2" s="1"/>
  <c r="H86" i="2" s="1"/>
  <c r="U85" i="2"/>
  <c r="K85" i="2" s="1"/>
  <c r="N85" i="2" s="1"/>
  <c r="R85" i="2"/>
  <c r="E85" i="2" s="1"/>
  <c r="H85" i="2" s="1"/>
  <c r="U84" i="2"/>
  <c r="K84" i="2" s="1"/>
  <c r="N84" i="2" s="1"/>
  <c r="R84" i="2"/>
  <c r="E84" i="2" s="1"/>
  <c r="H84" i="2" s="1"/>
  <c r="U83" i="2"/>
  <c r="K83" i="2" s="1"/>
  <c r="N83" i="2" s="1"/>
  <c r="R83" i="2"/>
  <c r="E83" i="2" s="1"/>
  <c r="H83" i="2" s="1"/>
  <c r="O83" i="2" s="1"/>
  <c r="U82" i="2"/>
  <c r="K82" i="2" s="1"/>
  <c r="N82" i="2" s="1"/>
  <c r="R82" i="2"/>
  <c r="E82" i="2" s="1"/>
  <c r="H82" i="2" s="1"/>
  <c r="U81" i="2"/>
  <c r="K81" i="2" s="1"/>
  <c r="N81" i="2" s="1"/>
  <c r="R81" i="2"/>
  <c r="E81" i="2" s="1"/>
  <c r="H81" i="2" s="1"/>
  <c r="U80" i="2"/>
  <c r="K80" i="2" s="1"/>
  <c r="N80" i="2" s="1"/>
  <c r="R80" i="2"/>
  <c r="E80" i="2" s="1"/>
  <c r="H80" i="2" s="1"/>
  <c r="U79" i="2"/>
  <c r="K79" i="2" s="1"/>
  <c r="N79" i="2" s="1"/>
  <c r="R79" i="2"/>
  <c r="E79" i="2" s="1"/>
  <c r="H79" i="2" s="1"/>
  <c r="U78" i="2"/>
  <c r="K78" i="2" s="1"/>
  <c r="N78" i="2" s="1"/>
  <c r="R78" i="2"/>
  <c r="E78" i="2"/>
  <c r="H78" i="2" s="1"/>
  <c r="U77" i="2"/>
  <c r="K77" i="2" s="1"/>
  <c r="N77" i="2" s="1"/>
  <c r="R77" i="2"/>
  <c r="E77" i="2" s="1"/>
  <c r="H77" i="2" s="1"/>
  <c r="U76" i="2"/>
  <c r="K76" i="2" s="1"/>
  <c r="N76" i="2" s="1"/>
  <c r="R76" i="2"/>
  <c r="E76" i="2" s="1"/>
  <c r="H76" i="2" s="1"/>
  <c r="U75" i="2"/>
  <c r="K75" i="2" s="1"/>
  <c r="N75" i="2" s="1"/>
  <c r="R75" i="2"/>
  <c r="E75" i="2" s="1"/>
  <c r="H75" i="2" s="1"/>
  <c r="U74" i="2"/>
  <c r="K74" i="2" s="1"/>
  <c r="N74" i="2" s="1"/>
  <c r="R74" i="2"/>
  <c r="E74" i="2" s="1"/>
  <c r="H74" i="2" s="1"/>
  <c r="U73" i="2"/>
  <c r="R73" i="2"/>
  <c r="E73" i="2" s="1"/>
  <c r="H73" i="2" s="1"/>
  <c r="K73" i="2"/>
  <c r="N73" i="2" s="1"/>
  <c r="U72" i="2"/>
  <c r="K72" i="2" s="1"/>
  <c r="N72" i="2" s="1"/>
  <c r="R72" i="2"/>
  <c r="E72" i="2"/>
  <c r="H72" i="2" s="1"/>
  <c r="U71" i="2"/>
  <c r="K71" i="2" s="1"/>
  <c r="N71" i="2" s="1"/>
  <c r="R71" i="2"/>
  <c r="E71" i="2" s="1"/>
  <c r="H71" i="2" s="1"/>
  <c r="U70" i="2"/>
  <c r="R70" i="2"/>
  <c r="E70" i="2" s="1"/>
  <c r="H70" i="2" s="1"/>
  <c r="K70" i="2"/>
  <c r="N70" i="2" s="1"/>
  <c r="U69" i="2"/>
  <c r="K69" i="2" s="1"/>
  <c r="N69" i="2" s="1"/>
  <c r="R69" i="2"/>
  <c r="E69" i="2"/>
  <c r="H69" i="2" s="1"/>
  <c r="O69" i="2" s="1"/>
  <c r="U68" i="2"/>
  <c r="K68" i="2" s="1"/>
  <c r="N68" i="2" s="1"/>
  <c r="R68" i="2"/>
  <c r="E68" i="2"/>
  <c r="H68" i="2" s="1"/>
  <c r="U67" i="2"/>
  <c r="K67" i="2" s="1"/>
  <c r="N67" i="2" s="1"/>
  <c r="R67" i="2"/>
  <c r="E67" i="2" s="1"/>
  <c r="H67" i="2" s="1"/>
  <c r="U66" i="2"/>
  <c r="K66" i="2" s="1"/>
  <c r="N66" i="2" s="1"/>
  <c r="R66" i="2"/>
  <c r="E66" i="2" s="1"/>
  <c r="H66" i="2" s="1"/>
  <c r="U65" i="2"/>
  <c r="K65" i="2" s="1"/>
  <c r="N65" i="2" s="1"/>
  <c r="R65" i="2"/>
  <c r="E65" i="2" s="1"/>
  <c r="H65" i="2" s="1"/>
  <c r="U64" i="2"/>
  <c r="K64" i="2" s="1"/>
  <c r="N64" i="2" s="1"/>
  <c r="R64" i="2"/>
  <c r="E64" i="2" s="1"/>
  <c r="H64" i="2" s="1"/>
  <c r="U63" i="2"/>
  <c r="K63" i="2" s="1"/>
  <c r="N63" i="2" s="1"/>
  <c r="R63" i="2"/>
  <c r="E63" i="2" s="1"/>
  <c r="H63" i="2" s="1"/>
  <c r="U62" i="2"/>
  <c r="K62" i="2" s="1"/>
  <c r="N62" i="2" s="1"/>
  <c r="R62" i="2"/>
  <c r="E62" i="2" s="1"/>
  <c r="H62" i="2" s="1"/>
  <c r="U61" i="2"/>
  <c r="K61" i="2" s="1"/>
  <c r="N61" i="2" s="1"/>
  <c r="R61" i="2"/>
  <c r="E61" i="2" s="1"/>
  <c r="H61" i="2" s="1"/>
  <c r="U60" i="2"/>
  <c r="R60" i="2"/>
  <c r="E60" i="2" s="1"/>
  <c r="H60" i="2" s="1"/>
  <c r="K60" i="2"/>
  <c r="N60" i="2" s="1"/>
  <c r="U59" i="2"/>
  <c r="K59" i="2" s="1"/>
  <c r="N59" i="2" s="1"/>
  <c r="R59" i="2"/>
  <c r="E59" i="2" s="1"/>
  <c r="H59" i="2" s="1"/>
  <c r="U58" i="2"/>
  <c r="K58" i="2" s="1"/>
  <c r="N58" i="2" s="1"/>
  <c r="R58" i="2"/>
  <c r="E58" i="2" s="1"/>
  <c r="H58" i="2" s="1"/>
  <c r="U57" i="2"/>
  <c r="K57" i="2" s="1"/>
  <c r="N57" i="2" s="1"/>
  <c r="R57" i="2"/>
  <c r="E57" i="2" s="1"/>
  <c r="H57" i="2" s="1"/>
  <c r="U56" i="2"/>
  <c r="K56" i="2" s="1"/>
  <c r="N56" i="2" s="1"/>
  <c r="R56" i="2"/>
  <c r="E56" i="2" s="1"/>
  <c r="H56" i="2" s="1"/>
  <c r="U55" i="2"/>
  <c r="K55" i="2" s="1"/>
  <c r="N55" i="2" s="1"/>
  <c r="R55" i="2"/>
  <c r="E55" i="2" s="1"/>
  <c r="H55" i="2" s="1"/>
  <c r="U54" i="2"/>
  <c r="K54" i="2" s="1"/>
  <c r="N54" i="2" s="1"/>
  <c r="R54" i="2"/>
  <c r="E54" i="2" s="1"/>
  <c r="H54" i="2" s="1"/>
  <c r="U53" i="2"/>
  <c r="R53" i="2"/>
  <c r="E53" i="2" s="1"/>
  <c r="H53" i="2" s="1"/>
  <c r="K53" i="2"/>
  <c r="N53" i="2" s="1"/>
  <c r="U52" i="2"/>
  <c r="K52" i="2" s="1"/>
  <c r="N52" i="2" s="1"/>
  <c r="R52" i="2"/>
  <c r="E52" i="2" s="1"/>
  <c r="H52" i="2" s="1"/>
  <c r="U51" i="2"/>
  <c r="K51" i="2" s="1"/>
  <c r="N51" i="2" s="1"/>
  <c r="R51" i="2"/>
  <c r="E51" i="2" s="1"/>
  <c r="H51" i="2" s="1"/>
  <c r="U50" i="2"/>
  <c r="K50" i="2" s="1"/>
  <c r="N50" i="2" s="1"/>
  <c r="R50" i="2"/>
  <c r="E50" i="2" s="1"/>
  <c r="H50" i="2" s="1"/>
  <c r="U49" i="2"/>
  <c r="K49" i="2" s="1"/>
  <c r="N49" i="2" s="1"/>
  <c r="R49" i="2"/>
  <c r="E49" i="2" s="1"/>
  <c r="H49" i="2" s="1"/>
  <c r="U48" i="2"/>
  <c r="K48" i="2" s="1"/>
  <c r="N48" i="2" s="1"/>
  <c r="R48" i="2"/>
  <c r="E48" i="2" s="1"/>
  <c r="H48" i="2" s="1"/>
  <c r="O48" i="2" s="1"/>
  <c r="U47" i="2"/>
  <c r="K47" i="2" s="1"/>
  <c r="N47" i="2" s="1"/>
  <c r="R47" i="2"/>
  <c r="E47" i="2" s="1"/>
  <c r="H47" i="2" s="1"/>
  <c r="U46" i="2"/>
  <c r="K46" i="2" s="1"/>
  <c r="N46" i="2" s="1"/>
  <c r="R46" i="2"/>
  <c r="E46" i="2" s="1"/>
  <c r="H46" i="2" s="1"/>
  <c r="U45" i="2"/>
  <c r="K45" i="2" s="1"/>
  <c r="N45" i="2" s="1"/>
  <c r="R45" i="2"/>
  <c r="E45" i="2" s="1"/>
  <c r="H45" i="2" s="1"/>
  <c r="O45" i="2" s="1"/>
  <c r="U44" i="2"/>
  <c r="K44" i="2" s="1"/>
  <c r="N44" i="2" s="1"/>
  <c r="R44" i="2"/>
  <c r="E44" i="2" s="1"/>
  <c r="H44" i="2" s="1"/>
  <c r="U43" i="2"/>
  <c r="K43" i="2" s="1"/>
  <c r="N43" i="2" s="1"/>
  <c r="R43" i="2"/>
  <c r="E43" i="2" s="1"/>
  <c r="H43" i="2" s="1"/>
  <c r="U42" i="2"/>
  <c r="K42" i="2" s="1"/>
  <c r="N42" i="2" s="1"/>
  <c r="R42" i="2"/>
  <c r="E42" i="2" s="1"/>
  <c r="H42" i="2" s="1"/>
  <c r="U41" i="2"/>
  <c r="K41" i="2" s="1"/>
  <c r="N41" i="2" s="1"/>
  <c r="R41" i="2"/>
  <c r="E41" i="2" s="1"/>
  <c r="H41" i="2" s="1"/>
  <c r="U40" i="2"/>
  <c r="K40" i="2" s="1"/>
  <c r="N40" i="2" s="1"/>
  <c r="R40" i="2"/>
  <c r="E40" i="2" s="1"/>
  <c r="H40" i="2" s="1"/>
  <c r="U39" i="2"/>
  <c r="K39" i="2" s="1"/>
  <c r="N39" i="2" s="1"/>
  <c r="R39" i="2"/>
  <c r="E39" i="2" s="1"/>
  <c r="H39" i="2" s="1"/>
  <c r="O39" i="2" s="1"/>
  <c r="U38" i="2"/>
  <c r="K38" i="2" s="1"/>
  <c r="N38" i="2" s="1"/>
  <c r="R38" i="2"/>
  <c r="E38" i="2" s="1"/>
  <c r="H38" i="2" s="1"/>
  <c r="U37" i="2"/>
  <c r="K37" i="2" s="1"/>
  <c r="N37" i="2" s="1"/>
  <c r="R37" i="2"/>
  <c r="E37" i="2" s="1"/>
  <c r="H37" i="2" s="1"/>
  <c r="U36" i="2"/>
  <c r="K36" i="2" s="1"/>
  <c r="N36" i="2" s="1"/>
  <c r="R36" i="2"/>
  <c r="E36" i="2" s="1"/>
  <c r="H36" i="2" s="1"/>
  <c r="U35" i="2"/>
  <c r="K35" i="2" s="1"/>
  <c r="N35" i="2" s="1"/>
  <c r="R35" i="2"/>
  <c r="E35" i="2" s="1"/>
  <c r="H35" i="2" s="1"/>
  <c r="U34" i="2"/>
  <c r="K34" i="2" s="1"/>
  <c r="N34" i="2" s="1"/>
  <c r="R34" i="2"/>
  <c r="E34" i="2" s="1"/>
  <c r="H34" i="2" s="1"/>
  <c r="U33" i="2"/>
  <c r="K33" i="2" s="1"/>
  <c r="N33" i="2" s="1"/>
  <c r="R33" i="2"/>
  <c r="E33" i="2" s="1"/>
  <c r="H33" i="2" s="1"/>
  <c r="U32" i="2"/>
  <c r="K32" i="2" s="1"/>
  <c r="N32" i="2" s="1"/>
  <c r="R32" i="2"/>
  <c r="E32" i="2" s="1"/>
  <c r="H32" i="2" s="1"/>
  <c r="U31" i="2"/>
  <c r="K31" i="2" s="1"/>
  <c r="N31" i="2" s="1"/>
  <c r="R31" i="2"/>
  <c r="E31" i="2" s="1"/>
  <c r="H31" i="2" s="1"/>
  <c r="U30" i="2"/>
  <c r="K30" i="2" s="1"/>
  <c r="N30" i="2" s="1"/>
  <c r="R30" i="2"/>
  <c r="E30" i="2" s="1"/>
  <c r="H30" i="2" s="1"/>
  <c r="O30" i="2" s="1"/>
  <c r="U29" i="2"/>
  <c r="K29" i="2" s="1"/>
  <c r="N29" i="2" s="1"/>
  <c r="R29" i="2"/>
  <c r="E29" i="2" s="1"/>
  <c r="H29" i="2" s="1"/>
  <c r="O29" i="2" s="1"/>
  <c r="U28" i="2"/>
  <c r="K28" i="2" s="1"/>
  <c r="N28" i="2" s="1"/>
  <c r="R28" i="2"/>
  <c r="E28" i="2" s="1"/>
  <c r="H28" i="2" s="1"/>
  <c r="U27" i="2"/>
  <c r="K27" i="2" s="1"/>
  <c r="N27" i="2" s="1"/>
  <c r="R27" i="2"/>
  <c r="E27" i="2" s="1"/>
  <c r="H27" i="2" s="1"/>
  <c r="U26" i="2"/>
  <c r="K26" i="2" s="1"/>
  <c r="N26" i="2" s="1"/>
  <c r="R26" i="2"/>
  <c r="E26" i="2" s="1"/>
  <c r="H26" i="2" s="1"/>
  <c r="U25" i="2"/>
  <c r="K25" i="2" s="1"/>
  <c r="N25" i="2" s="1"/>
  <c r="R25" i="2"/>
  <c r="E25" i="2" s="1"/>
  <c r="H25" i="2" s="1"/>
  <c r="U24" i="2"/>
  <c r="K24" i="2" s="1"/>
  <c r="N24" i="2" s="1"/>
  <c r="R24" i="2"/>
  <c r="E24" i="2" s="1"/>
  <c r="H24" i="2" s="1"/>
  <c r="U23" i="2"/>
  <c r="K23" i="2" s="1"/>
  <c r="N23" i="2" s="1"/>
  <c r="R23" i="2"/>
  <c r="E23" i="2" s="1"/>
  <c r="H23" i="2" s="1"/>
  <c r="U22" i="2"/>
  <c r="K22" i="2" s="1"/>
  <c r="N22" i="2" s="1"/>
  <c r="R22" i="2"/>
  <c r="E22" i="2" s="1"/>
  <c r="H22" i="2" s="1"/>
  <c r="U21" i="2"/>
  <c r="K21" i="2" s="1"/>
  <c r="N21" i="2" s="1"/>
  <c r="R21" i="2"/>
  <c r="E21" i="2" s="1"/>
  <c r="H21" i="2" s="1"/>
  <c r="U20" i="2"/>
  <c r="K20" i="2" s="1"/>
  <c r="N20" i="2" s="1"/>
  <c r="R20" i="2"/>
  <c r="E20" i="2" s="1"/>
  <c r="H20" i="2" s="1"/>
  <c r="U19" i="2"/>
  <c r="K19" i="2" s="1"/>
  <c r="N19" i="2" s="1"/>
  <c r="R19" i="2"/>
  <c r="E19" i="2" s="1"/>
  <c r="H19" i="2" s="1"/>
  <c r="U18" i="2"/>
  <c r="K18" i="2" s="1"/>
  <c r="R18" i="2"/>
  <c r="T17" i="2"/>
  <c r="S17" i="2"/>
  <c r="Q17" i="2"/>
  <c r="P17" i="2"/>
  <c r="M17" i="2"/>
  <c r="L17" i="2"/>
  <c r="J17" i="2"/>
  <c r="G17" i="2"/>
  <c r="F17" i="2"/>
  <c r="D17" i="2"/>
  <c r="O100" i="2" l="1"/>
  <c r="O178" i="2"/>
  <c r="O262" i="2"/>
  <c r="O215" i="2"/>
  <c r="O237" i="2"/>
  <c r="O253" i="2"/>
  <c r="O160" i="2"/>
  <c r="O245" i="2"/>
  <c r="O129" i="2"/>
  <c r="O191" i="2"/>
  <c r="O76" i="2"/>
  <c r="O124" i="2"/>
  <c r="O151" i="2"/>
  <c r="O40" i="2"/>
  <c r="O63" i="2"/>
  <c r="O135" i="2"/>
  <c r="O156" i="2"/>
  <c r="O75" i="2"/>
  <c r="O128" i="2"/>
  <c r="O233" i="2"/>
  <c r="O21" i="2"/>
  <c r="O239" i="2"/>
  <c r="O95" i="2"/>
  <c r="O179" i="2"/>
  <c r="O240" i="2"/>
  <c r="O94" i="2"/>
  <c r="O78" i="2"/>
  <c r="O46" i="2"/>
  <c r="O203" i="2"/>
  <c r="O218" i="2"/>
  <c r="O227" i="2"/>
  <c r="O246" i="2"/>
  <c r="O280" i="2"/>
  <c r="O84" i="2"/>
  <c r="O88" i="2"/>
  <c r="O199" i="2"/>
  <c r="O68" i="2"/>
  <c r="O85" i="2"/>
  <c r="O141" i="2"/>
  <c r="O168" i="2"/>
  <c r="O182" i="2"/>
  <c r="O209" i="2"/>
  <c r="O252" i="2"/>
  <c r="O238" i="2"/>
  <c r="O166" i="2"/>
  <c r="O207" i="2"/>
  <c r="O202" i="2"/>
  <c r="O154" i="2"/>
  <c r="O194" i="2"/>
  <c r="O122" i="2"/>
  <c r="O195" i="2"/>
  <c r="O190" i="2"/>
  <c r="O214" i="2"/>
  <c r="O61" i="2"/>
  <c r="O187" i="2"/>
  <c r="O271" i="2"/>
  <c r="O73" i="2"/>
  <c r="O28" i="2"/>
  <c r="O51" i="2"/>
  <c r="O147" i="2"/>
  <c r="O101" i="2"/>
  <c r="O136" i="2"/>
  <c r="O140" i="2"/>
  <c r="O183" i="2"/>
  <c r="O200" i="2"/>
  <c r="O210" i="2"/>
  <c r="O243" i="2"/>
  <c r="O268" i="2"/>
  <c r="O275" i="2"/>
  <c r="O24" i="2"/>
  <c r="O172" i="2"/>
  <c r="O274" i="2"/>
  <c r="O36" i="2"/>
  <c r="O70" i="2"/>
  <c r="O87" i="2"/>
  <c r="O152" i="2"/>
  <c r="O155" i="2"/>
  <c r="O176" i="2"/>
  <c r="O272" i="2"/>
  <c r="O222" i="2"/>
  <c r="O279" i="2"/>
  <c r="O72" i="2"/>
  <c r="O37" i="2"/>
  <c r="O134" i="2"/>
  <c r="O145" i="2"/>
  <c r="O153" i="2"/>
  <c r="O164" i="2"/>
  <c r="O219" i="2"/>
  <c r="O234" i="2"/>
  <c r="O241" i="2"/>
  <c r="O22" i="2"/>
  <c r="O53" i="2"/>
  <c r="O86" i="2"/>
  <c r="O89" i="2"/>
  <c r="O96" i="2"/>
  <c r="O60" i="2"/>
  <c r="O65" i="2"/>
  <c r="O105" i="2"/>
  <c r="O198" i="2"/>
  <c r="O213" i="2"/>
  <c r="O220" i="2"/>
  <c r="O224" i="2"/>
  <c r="O256" i="2"/>
  <c r="O263" i="2"/>
  <c r="O270" i="2"/>
  <c r="O277" i="2"/>
  <c r="O226" i="2"/>
  <c r="R17" i="2"/>
  <c r="O25" i="2"/>
  <c r="O49" i="2"/>
  <c r="O54" i="2"/>
  <c r="O157" i="2"/>
  <c r="O231" i="2"/>
  <c r="O278" i="2"/>
  <c r="O44" i="2"/>
  <c r="O196" i="2"/>
  <c r="O67" i="2"/>
  <c r="O33" i="2"/>
  <c r="O52" i="2"/>
  <c r="O56" i="2"/>
  <c r="O71" i="2"/>
  <c r="O74" i="2"/>
  <c r="O62" i="2"/>
  <c r="O41" i="2"/>
  <c r="O55" i="2"/>
  <c r="O64" i="2"/>
  <c r="O59" i="2"/>
  <c r="N18" i="2"/>
  <c r="K17" i="2"/>
  <c r="O34" i="2"/>
  <c r="O42" i="2"/>
  <c r="O57" i="2"/>
  <c r="O19" i="2"/>
  <c r="O23" i="2"/>
  <c r="O26" i="2"/>
  <c r="O31" i="2"/>
  <c r="O35" i="2"/>
  <c r="O38" i="2"/>
  <c r="O43" i="2"/>
  <c r="O20" i="2"/>
  <c r="O27" i="2"/>
  <c r="O32" i="2"/>
  <c r="O47" i="2"/>
  <c r="O50" i="2"/>
  <c r="O58" i="2"/>
  <c r="O66" i="2"/>
  <c r="U17" i="2"/>
  <c r="O80" i="2"/>
  <c r="O112" i="2"/>
  <c r="O116" i="2"/>
  <c r="O120" i="2"/>
  <c r="O127" i="2"/>
  <c r="O138" i="2"/>
  <c r="O146" i="2"/>
  <c r="O181" i="2"/>
  <c r="O189" i="2"/>
  <c r="O205" i="2"/>
  <c r="O212" i="2"/>
  <c r="O223" i="2"/>
  <c r="O244" i="2"/>
  <c r="O251" i="2"/>
  <c r="O258" i="2"/>
  <c r="O265" i="2"/>
  <c r="O93" i="2"/>
  <c r="O130" i="2"/>
  <c r="O142" i="2"/>
  <c r="O185" i="2"/>
  <c r="E18" i="2"/>
  <c r="O109" i="2"/>
  <c r="O131" i="2"/>
  <c r="O143" i="2"/>
  <c r="O150" i="2"/>
  <c r="O165" i="2"/>
  <c r="O174" i="2"/>
  <c r="O186" i="2"/>
  <c r="O192" i="2"/>
  <c r="O216" i="2"/>
  <c r="O248" i="2"/>
  <c r="O269" i="2"/>
  <c r="O273" i="2"/>
  <c r="O276" i="2"/>
  <c r="O77" i="2"/>
  <c r="O102" i="2"/>
  <c r="O106" i="2"/>
  <c r="O161" i="2"/>
  <c r="O249" i="2"/>
  <c r="O81" i="2"/>
  <c r="O98" i="2"/>
  <c r="O113" i="2"/>
  <c r="O121" i="2"/>
  <c r="O132" i="2"/>
  <c r="O235" i="2"/>
  <c r="O242" i="2"/>
  <c r="O91" i="2"/>
  <c r="O162" i="2"/>
  <c r="O225" i="2"/>
  <c r="O107" i="2"/>
  <c r="O118" i="2"/>
  <c r="O125" i="2"/>
  <c r="O144" i="2"/>
  <c r="O148" i="2"/>
  <c r="O169" i="2"/>
  <c r="O221" i="2"/>
  <c r="O260" i="2"/>
  <c r="O281" i="2"/>
  <c r="O82" i="2"/>
  <c r="O92" i="2"/>
  <c r="O119" i="2"/>
  <c r="O133" i="2"/>
  <c r="O137" i="2"/>
  <c r="O163" i="2"/>
  <c r="O170" i="2"/>
  <c r="O180" i="2"/>
  <c r="O184" i="2"/>
  <c r="O204" i="2"/>
  <c r="O236" i="2"/>
  <c r="O257" i="2"/>
  <c r="O261" i="2"/>
  <c r="O264" i="2"/>
  <c r="O79" i="2"/>
  <c r="O104" i="2"/>
  <c r="O108" i="2"/>
  <c r="O115" i="2"/>
  <c r="O126" i="2"/>
  <c r="O149" i="2"/>
  <c r="O167" i="2"/>
  <c r="O173" i="2"/>
  <c r="O177" i="2"/>
  <c r="O188" i="2"/>
  <c r="O201" i="2"/>
  <c r="O211" i="2"/>
  <c r="O229" i="2"/>
  <c r="O247" i="2"/>
  <c r="O254" i="2"/>
  <c r="N17" i="2" l="1"/>
  <c r="E17" i="2"/>
  <c r="H18" i="2"/>
  <c r="O18" i="2" l="1"/>
  <c r="H17" i="2"/>
  <c r="O17" i="2" s="1"/>
  <c r="P78" i="1"/>
  <c r="J78" i="1"/>
  <c r="K78" i="1" s="1"/>
  <c r="P77" i="1"/>
  <c r="J77" i="1"/>
  <c r="I76" i="1"/>
  <c r="H76" i="1"/>
  <c r="G76" i="1"/>
  <c r="F76" i="1"/>
  <c r="P75" i="1"/>
  <c r="J75" i="1"/>
  <c r="K75" i="1" s="1"/>
  <c r="I74" i="1"/>
  <c r="H74" i="1"/>
  <c r="G74" i="1"/>
  <c r="F74" i="1"/>
  <c r="P72" i="1"/>
  <c r="J72" i="1"/>
  <c r="K72" i="1" s="1"/>
  <c r="P71" i="1"/>
  <c r="J71" i="1"/>
  <c r="K71" i="1" s="1"/>
  <c r="P70" i="1"/>
  <c r="J70" i="1"/>
  <c r="K70" i="1" s="1"/>
  <c r="P69" i="1"/>
  <c r="J69" i="1"/>
  <c r="K69" i="1" s="1"/>
  <c r="I68" i="1"/>
  <c r="H68" i="1"/>
  <c r="G68" i="1"/>
  <c r="F68" i="1"/>
  <c r="P67" i="1"/>
  <c r="J67" i="1"/>
  <c r="K67" i="1" s="1"/>
  <c r="P66" i="1"/>
  <c r="J66" i="1"/>
  <c r="K66" i="1" s="1"/>
  <c r="P65" i="1"/>
  <c r="J65" i="1"/>
  <c r="K65" i="1" s="1"/>
  <c r="P64" i="1"/>
  <c r="J64" i="1"/>
  <c r="K64" i="1" s="1"/>
  <c r="I63" i="1"/>
  <c r="H63" i="1"/>
  <c r="G63" i="1"/>
  <c r="F63" i="1"/>
  <c r="P62" i="1"/>
  <c r="J62" i="1"/>
  <c r="K62" i="1" s="1"/>
  <c r="P61" i="1"/>
  <c r="J61" i="1"/>
  <c r="K61" i="1" s="1"/>
  <c r="P60" i="1"/>
  <c r="J60" i="1"/>
  <c r="K60" i="1" s="1"/>
  <c r="P59" i="1"/>
  <c r="J59" i="1"/>
  <c r="K59" i="1" s="1"/>
  <c r="I58" i="1"/>
  <c r="H58" i="1"/>
  <c r="G58" i="1"/>
  <c r="F58" i="1"/>
  <c r="P57" i="1"/>
  <c r="J57" i="1"/>
  <c r="J56" i="1" s="1"/>
  <c r="K56" i="1" s="1"/>
  <c r="I56" i="1"/>
  <c r="H56" i="1"/>
  <c r="G56" i="1"/>
  <c r="F56" i="1"/>
  <c r="P55" i="1"/>
  <c r="J55" i="1"/>
  <c r="K55" i="1" s="1"/>
  <c r="P54" i="1"/>
  <c r="J54" i="1"/>
  <c r="K54" i="1" s="1"/>
  <c r="P53" i="1"/>
  <c r="J53" i="1"/>
  <c r="K53" i="1" s="1"/>
  <c r="P52" i="1"/>
  <c r="J52" i="1"/>
  <c r="K52" i="1" s="1"/>
  <c r="I51" i="1"/>
  <c r="H51" i="1"/>
  <c r="G51" i="1"/>
  <c r="F51" i="1"/>
  <c r="P50" i="1"/>
  <c r="J50" i="1"/>
  <c r="K50" i="1" s="1"/>
  <c r="P49" i="1"/>
  <c r="J49" i="1"/>
  <c r="I48" i="1"/>
  <c r="H48" i="1"/>
  <c r="G48" i="1"/>
  <c r="F48" i="1"/>
  <c r="P47" i="1"/>
  <c r="J47" i="1"/>
  <c r="K47" i="1" s="1"/>
  <c r="P46" i="1"/>
  <c r="J46" i="1"/>
  <c r="K46" i="1" s="1"/>
  <c r="P45" i="1"/>
  <c r="J45" i="1"/>
  <c r="K45" i="1" s="1"/>
  <c r="P44" i="1"/>
  <c r="J44" i="1"/>
  <c r="K44" i="1" s="1"/>
  <c r="P43" i="1"/>
  <c r="J43" i="1"/>
  <c r="K43" i="1" s="1"/>
  <c r="P42" i="1"/>
  <c r="J42" i="1"/>
  <c r="I41" i="1"/>
  <c r="H41" i="1"/>
  <c r="G41" i="1"/>
  <c r="F41" i="1"/>
  <c r="P40" i="1"/>
  <c r="J40" i="1"/>
  <c r="K40" i="1" s="1"/>
  <c r="P39" i="1"/>
  <c r="J39" i="1"/>
  <c r="K39" i="1" s="1"/>
  <c r="P38" i="1"/>
  <c r="J38" i="1"/>
  <c r="K38" i="1" s="1"/>
  <c r="P37" i="1"/>
  <c r="J37" i="1"/>
  <c r="K37" i="1" s="1"/>
  <c r="P36" i="1"/>
  <c r="J36" i="1"/>
  <c r="K36" i="1" s="1"/>
  <c r="P35" i="1"/>
  <c r="J35" i="1"/>
  <c r="K35" i="1" s="1"/>
  <c r="P34" i="1"/>
  <c r="J34" i="1"/>
  <c r="K34" i="1" s="1"/>
  <c r="I33" i="1"/>
  <c r="H33" i="1"/>
  <c r="G33" i="1"/>
  <c r="F33" i="1"/>
  <c r="P32" i="1"/>
  <c r="J32" i="1"/>
  <c r="K32" i="1" s="1"/>
  <c r="P31" i="1"/>
  <c r="J31" i="1"/>
  <c r="K31" i="1" s="1"/>
  <c r="P30" i="1"/>
  <c r="J30" i="1"/>
  <c r="K30" i="1" s="1"/>
  <c r="P29" i="1"/>
  <c r="J29" i="1"/>
  <c r="K29" i="1" s="1"/>
  <c r="I28" i="1"/>
  <c r="H28" i="1"/>
  <c r="G28" i="1"/>
  <c r="F28" i="1"/>
  <c r="P27" i="1"/>
  <c r="J27" i="1"/>
  <c r="K27" i="1" s="1"/>
  <c r="P26" i="1"/>
  <c r="J26" i="1"/>
  <c r="K26" i="1" s="1"/>
  <c r="I25" i="1"/>
  <c r="H25" i="1"/>
  <c r="G25" i="1"/>
  <c r="F25" i="1"/>
  <c r="P24" i="1"/>
  <c r="J24" i="1"/>
  <c r="J23" i="1" s="1"/>
  <c r="I23" i="1"/>
  <c r="H23" i="1"/>
  <c r="G23" i="1"/>
  <c r="F23" i="1"/>
  <c r="P22" i="1"/>
  <c r="J22" i="1"/>
  <c r="K22" i="1" s="1"/>
  <c r="P21" i="1"/>
  <c r="J21" i="1"/>
  <c r="K21" i="1" s="1"/>
  <c r="I20" i="1"/>
  <c r="H20" i="1"/>
  <c r="G20" i="1"/>
  <c r="F20" i="1"/>
  <c r="P19" i="1"/>
  <c r="J19" i="1"/>
  <c r="K19" i="1" s="1"/>
  <c r="P18" i="1"/>
  <c r="J18" i="1"/>
  <c r="I17" i="1"/>
  <c r="H17" i="1"/>
  <c r="G17" i="1"/>
  <c r="F17" i="1"/>
  <c r="H73" i="1" l="1"/>
  <c r="F73" i="1"/>
  <c r="K24" i="1"/>
  <c r="J76" i="1"/>
  <c r="K76" i="1" s="1"/>
  <c r="G15" i="1"/>
  <c r="I16" i="1"/>
  <c r="F15" i="1"/>
  <c r="K23" i="1"/>
  <c r="K57" i="1"/>
  <c r="H15" i="1"/>
  <c r="J17" i="1"/>
  <c r="K17" i="1" s="1"/>
  <c r="J25" i="1"/>
  <c r="K25" i="1" s="1"/>
  <c r="J33" i="1"/>
  <c r="K33" i="1" s="1"/>
  <c r="J48" i="1"/>
  <c r="K48" i="1" s="1"/>
  <c r="K18" i="1"/>
  <c r="G73" i="1"/>
  <c r="I15" i="1"/>
  <c r="J63" i="1"/>
  <c r="K63" i="1" s="1"/>
  <c r="F16" i="1"/>
  <c r="F14" i="1" s="1"/>
  <c r="J41" i="1"/>
  <c r="K41" i="1" s="1"/>
  <c r="G16" i="1"/>
  <c r="J20" i="1"/>
  <c r="K20" i="1" s="1"/>
  <c r="I73" i="1"/>
  <c r="H16" i="1"/>
  <c r="H14" i="1" s="1"/>
  <c r="J74" i="1"/>
  <c r="K74" i="1" s="1"/>
  <c r="J28" i="1"/>
  <c r="K28" i="1" s="1"/>
  <c r="K42" i="1"/>
  <c r="K49" i="1"/>
  <c r="J68" i="1"/>
  <c r="K68" i="1" s="1"/>
  <c r="K77" i="1"/>
  <c r="J51" i="1"/>
  <c r="K51" i="1" s="1"/>
  <c r="J58" i="1"/>
  <c r="K58" i="1" s="1"/>
  <c r="J73" i="1" l="1"/>
  <c r="K73" i="1" s="1"/>
  <c r="I14" i="1"/>
  <c r="G14" i="1"/>
  <c r="J16" i="1"/>
  <c r="J15" i="1"/>
  <c r="K15" i="1" s="1"/>
  <c r="K16" i="1" l="1"/>
  <c r="J14" i="1"/>
  <c r="K14" i="1" s="1"/>
</calcChain>
</file>

<file path=xl/sharedStrings.xml><?xml version="1.0" encoding="utf-8"?>
<sst xmlns="http://schemas.openxmlformats.org/spreadsheetml/2006/main" count="2468" uniqueCount="947">
  <si>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</si>
  <si>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</si>
  <si>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</si>
  <si>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</si>
  <si>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</si>
  <si>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</si>
  <si>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</si>
  <si>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Acumulado 2022</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</si>
  <si>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</si>
  <si>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</si>
  <si>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</si>
  <si>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</si>
  <si>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</si>
  <si>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</si>
  <si>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</si>
  <si>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</si>
  <si>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</si>
  <si>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</si>
  <si>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</si>
  <si>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</si>
  <si>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</si>
  <si>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</si>
  <si>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</si>
  <si>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</si>
  <si>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</si>
  <si>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</si>
  <si>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</si>
  <si>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Terminado Totalmente</t>
  </si>
  <si>
    <t>SE 1116 Transformación del Noreste</t>
  </si>
  <si>
    <t>Varias (Cierre y otras)</t>
  </si>
  <si>
    <t>Aprobado en 2007</t>
  </si>
  <si>
    <t>SE 1212 SUR - PENINSULAR</t>
  </si>
  <si>
    <t>Aprobado en 2008</t>
  </si>
  <si>
    <t>Aprobado en 2009</t>
  </si>
  <si>
    <t>SLT 1405 Subest y Líneas de Transmisión de las Áreas Sureste</t>
  </si>
  <si>
    <t>Construcción</t>
  </si>
  <si>
    <t>Aprobado en 2011</t>
  </si>
  <si>
    <t>CC Centro</t>
  </si>
  <si>
    <t>SLT 1603 Subestación Lago</t>
  </si>
  <si>
    <t>CCI Guerrero Negro IV</t>
  </si>
  <si>
    <t>Aprobado en 2012</t>
  </si>
  <si>
    <t>SLT 1721 DISTRIBUCIÓN NORTE</t>
  </si>
  <si>
    <t>LT Red de Transmisión Asociada al CC Noreste</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</si>
  <si>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</si>
  <si>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</si>
  <si>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</si>
  <si>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</si>
  <si>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</si>
  <si>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</si>
  <si>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</si>
  <si>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 xml:space="preserve">LT 1805 Línea de Transmisión Huasteca - Monterrey </t>
  </si>
  <si>
    <t>SLT 1821 Divisiones de Distribución</t>
  </si>
  <si>
    <t>Aprobado en 2014</t>
  </si>
  <si>
    <t>CC Empalme II</t>
  </si>
  <si>
    <t>SLT 1920 Subestaciones y Líneas de Distribución</t>
  </si>
  <si>
    <t>Aprobado en 2015</t>
  </si>
  <si>
    <t>CG Cerritos Colorados Fase I</t>
  </si>
  <si>
    <t>CH Las Cruces</t>
  </si>
  <si>
    <t>SLT 2002 Subestaciones y Líneas de las Áreas Norte - Occidental</t>
  </si>
  <si>
    <t>SLT SLT 2020 Subestaciones, Líneas y Redes de Distribución</t>
  </si>
  <si>
    <t>Aprobado en 2016</t>
  </si>
  <si>
    <t>SLT SLT 2120 Subestaciones y Líneas de Distribución</t>
  </si>
  <si>
    <t>Aprobado en 2021</t>
  </si>
  <si>
    <t>SLT Transf y Transm Qro IslaCarmen NvoCasasGrands y Huasteca</t>
  </si>
  <si>
    <t>LT Incremento de Capacidad de Transm en Las Delicias-Querétaro</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</si>
  <si>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</si>
  <si>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</si>
  <si>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</si>
  <si>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</si>
  <si>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</si>
  <si>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</si>
  <si>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</si>
  <si>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Aprobado en 2023</t>
  </si>
  <si>
    <t>Autorizado</t>
  </si>
  <si>
    <t>SLT Suministro de Energía Eléctrica en la Zona Los Ríos</t>
  </si>
  <si>
    <t>Inversión Condicionada</t>
  </si>
  <si>
    <t>Aprobados en 2011</t>
  </si>
  <si>
    <t>Aprobados en 2013</t>
  </si>
  <si>
    <t>LT LT en Corriente Directa Ixtepec Potencia-Yautepec Potencia</t>
  </si>
  <si>
    <t>1_/ Se consideran los proyectos que tienen previstos recursos en el PEF 2023, así como aquéllos proyectos que no tienen Monto Estimado en el PEF 2023, pero continúan en etapa de Varias Cierre y Otras por lo que se incluye su seguimiento.</t>
  </si>
  <si>
    <t>4_/  Se disminuyó el avance financiero acumulado, ya que al cierre definitivo el consorcio privado modificó las cifras estimadas.</t>
  </si>
  <si>
    <t>Fuente: Comisión Federal de Electricidad.</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</si>
  <si>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</si>
  <si>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</si>
  <si>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</si>
  <si>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</si>
  <si>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</si>
  <si>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</si>
  <si>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</si>
  <si>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</si>
  <si>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</si>
  <si>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</si>
  <si>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</si>
  <si>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</si>
  <si>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</si>
  <si>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</si>
  <si>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</si>
  <si>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</si>
  <si>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</si>
  <si>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</si>
  <si>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</si>
  <si>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</si>
  <si>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</si>
  <si>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</si>
  <si>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</si>
  <si>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</si>
  <si>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</si>
  <si>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</si>
  <si>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</si>
  <si>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( 8 )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</si>
  <si>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</si>
  <si>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</si>
  <si>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</si>
  <si>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</si>
  <si>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</si>
  <si>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</si>
  <si>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</si>
  <si>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</si>
  <si>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</si>
  <si>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</si>
  <si>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</si>
  <si>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</si>
  <si>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</si>
  <si>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</si>
  <si>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</si>
  <si>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</si>
  <si>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</si>
  <si>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</si>
  <si>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</si>
  <si>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</si>
  <si>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</si>
  <si>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</si>
  <si>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</si>
  <si>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</si>
  <si>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</si>
  <si>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</si>
  <si>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</si>
  <si>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</si>
  <si>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</si>
  <si>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</si>
  <si>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</si>
  <si>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</si>
  <si>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</si>
  <si>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</si>
  <si>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</si>
  <si>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</si>
  <si>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</si>
  <si>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</si>
  <si>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</si>
  <si>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</si>
  <si>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</si>
  <si>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</si>
  <si>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</si>
  <si>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</si>
  <si>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</si>
  <si>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</si>
  <si>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</si>
  <si>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</si>
  <si>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</si>
  <si>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</si>
  <si>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</si>
  <si>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</si>
  <si>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</si>
  <si>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</si>
  <si>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</si>
  <si>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</si>
  <si>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</si>
  <si>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</si>
  <si>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</si>
  <si>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</si>
  <si>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</si>
  <si>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</si>
  <si>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</si>
  <si>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</si>
  <si>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</si>
  <si>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</si>
  <si>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</si>
  <si>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</si>
  <si>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</si>
  <si>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</si>
  <si>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</si>
  <si>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</si>
  <si>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</si>
  <si>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</si>
  <si>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</si>
  <si>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</si>
  <si>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</si>
  <si>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</si>
  <si>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</si>
  <si>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</si>
  <si>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</si>
  <si>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</si>
  <si>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</si>
  <si>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</si>
  <si>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</si>
  <si>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</si>
  <si>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</si>
  <si>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</si>
  <si>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</si>
  <si>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</si>
  <si>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</si>
  <si>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</si>
  <si>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</si>
  <si>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</si>
  <si>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</si>
  <si>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</si>
  <si>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</si>
  <si>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</si>
  <si>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</si>
  <si>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</si>
  <si>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</si>
  <si>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</si>
  <si>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</si>
  <si>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</si>
  <si>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</si>
  <si>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</si>
  <si>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</si>
  <si>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</si>
  <si>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</si>
  <si>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</si>
  <si>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</si>
  <si>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</si>
  <si>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</si>
  <si>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</si>
  <si>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</si>
  <si>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</si>
  <si>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</si>
  <si>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</si>
  <si>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</si>
  <si>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</si>
  <si>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</si>
  <si>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</si>
  <si>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</si>
  <si>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</si>
  <si>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</si>
  <si>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</si>
  <si>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</si>
  <si>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</si>
  <si>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</si>
  <si>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</si>
  <si>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</si>
  <si>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</si>
  <si>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</si>
  <si>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</si>
  <si>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</si>
  <si>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</si>
  <si>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</si>
  <si>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</si>
  <si>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</si>
  <si>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</si>
  <si>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</si>
  <si>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</si>
  <si>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</si>
  <si>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</si>
  <si>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</si>
  <si>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</si>
  <si>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</si>
  <si>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</si>
  <si>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</si>
  <si>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</si>
  <si>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</si>
  <si>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</si>
  <si>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</si>
  <si>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</si>
  <si>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</si>
  <si>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</si>
  <si>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</si>
  <si>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</si>
  <si>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</si>
  <si>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</si>
  <si>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</si>
  <si>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</si>
  <si>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</si>
  <si>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</si>
  <si>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</si>
  <si>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</si>
  <si>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</si>
  <si>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</si>
  <si>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</si>
  <si>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</si>
  <si>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</si>
  <si>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</si>
  <si>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</si>
  <si>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</si>
  <si>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</si>
  <si>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</si>
  <si>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</si>
  <si>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</si>
  <si>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</si>
  <si>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</si>
  <si>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</si>
  <si>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</si>
  <si>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</si>
  <si>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</si>
  <si>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</si>
  <si>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</si>
  <si>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</si>
  <si>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</si>
  <si>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</si>
  <si>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</si>
  <si>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</si>
  <si>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</si>
  <si>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</si>
  <si>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</si>
  <si>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</si>
  <si>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</si>
  <si>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</si>
  <si>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</si>
  <si>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</si>
  <si>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</si>
  <si>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</si>
  <si>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</si>
  <si>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</si>
  <si>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</si>
  <si>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</si>
  <si>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</si>
  <si>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</si>
  <si>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</si>
  <si>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</si>
  <si>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</si>
  <si>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</si>
  <si>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</si>
  <si>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</si>
  <si>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</si>
  <si>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</si>
  <si>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</si>
  <si>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</si>
  <si>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</si>
  <si>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</si>
  <si>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</si>
  <si>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</si>
  <si>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</si>
  <si>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</si>
  <si>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</si>
  <si>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</si>
  <si>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</si>
  <si>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</si>
  <si>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</si>
  <si>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</si>
  <si>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</si>
  <si>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</si>
  <si>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</si>
  <si>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</si>
  <si>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</si>
  <si>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1521 DISTRIBUCIÓN SUR</t>
  </si>
  <si>
    <t>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</si>
  <si>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</si>
  <si>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</si>
  <si>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</si>
  <si>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</si>
  <si>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</si>
  <si>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</si>
  <si>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</si>
  <si>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</si>
  <si>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</si>
  <si>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</si>
  <si>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</si>
  <si>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</si>
  <si>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</si>
  <si>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</si>
  <si>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</si>
  <si>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</si>
  <si>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</si>
  <si>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</si>
  <si>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</si>
  <si>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</si>
  <si>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</si>
  <si>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</si>
  <si>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</si>
  <si>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</si>
  <si>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</si>
  <si>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</si>
  <si>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</si>
  <si>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</si>
  <si>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</si>
  <si>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</si>
  <si>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</si>
  <si>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</si>
  <si>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</si>
  <si>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</si>
  <si>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</si>
  <si>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</si>
  <si>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</si>
  <si>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</si>
  <si>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</si>
  <si>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</si>
  <si>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</si>
  <si>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</si>
  <si>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</si>
  <si>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</si>
  <si>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</si>
  <si>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Cerritos Colorados Fase I</t>
  </si>
  <si>
    <t>Las Cruces</t>
  </si>
  <si>
    <t>2001 Subestaciones y Líneas Baja California Sur - Noroeste</t>
  </si>
  <si>
    <t>2002 Subestaciones y Líneas de las Áreas Norte - Occidental</t>
  </si>
  <si>
    <t>2020 Subestaciones, Líneas y Redes de Distribución</t>
  </si>
  <si>
    <t>2021 Reducción de Pérdidas de Energía en Distribución</t>
  </si>
  <si>
    <t>2101 Compensación Capacitiva Baja - Occidental</t>
  </si>
  <si>
    <t>2120 Subestaciones y Líneas de Distribución</t>
  </si>
  <si>
    <t>2121 Reducción de Pérdidas de Energía en Distribución</t>
  </si>
  <si>
    <t>Transf y Transm Qro IslaCarmen NvoCasasGrands y Huasteca</t>
  </si>
  <si>
    <t>Incremento de Capacidad de Transm en Las Delicias-Querétaro</t>
  </si>
  <si>
    <t>1_/ Considera los proyectos que entraron en operación comercial (con terminaciones parciales o totales).</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</si>
  <si>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</si>
  <si>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</si>
  <si>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</si>
  <si>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</si>
  <si>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</si>
  <si>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</si>
  <si>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</si>
  <si>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</si>
  <si>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</si>
  <si>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</si>
  <si>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</si>
  <si>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</si>
  <si>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</si>
  <si>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</si>
  <si>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</si>
  <si>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</si>
  <si>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</si>
  <si>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</si>
  <si>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</si>
  <si>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</si>
  <si>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</si>
  <si>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</si>
  <si>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</si>
  <si>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</si>
  <si>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</si>
  <si>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</si>
  <si>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</si>
  <si>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</si>
  <si>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</si>
  <si>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</si>
  <si>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</si>
  <si>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</si>
  <si>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</si>
  <si>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</si>
  <si>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</si>
  <si>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</si>
  <si>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</si>
  <si>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</si>
  <si>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</si>
  <si>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</si>
  <si>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</si>
  <si>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</si>
  <si>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</si>
  <si>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</si>
  <si>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</si>
  <si>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</si>
  <si>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</si>
  <si>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</si>
  <si>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</si>
  <si>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 xml:space="preserve">1_/  Este proyecto no presenta montos presupuestados ni ejercidos, en virtud de que se estableció un nuevo contrato con los propietarios fuera de la figura de Inversión financiada condicionada. </t>
  </si>
  <si>
    <t>Fuente: Comisión Federal de Electricidad</t>
  </si>
  <si>
    <t>En términos de  los artículos 107, fracción I , de la Ley Federal de Presupuesto y Responsabilidad Hacendaria y 205 de su Reglamento</t>
  </si>
  <si>
    <t xml:space="preserve">Comisión Federal de Electricidad </t>
  </si>
  <si>
    <t>Junio</t>
  </si>
  <si>
    <t>Nombre del Proyecto</t>
  </si>
  <si>
    <t>Costo de cierre</t>
  </si>
  <si>
    <t>Amortización ejercida</t>
  </si>
  <si>
    <t>Pasivo Directo</t>
  </si>
  <si>
    <t>Pasivo</t>
  </si>
  <si>
    <t>Suma</t>
  </si>
  <si>
    <t xml:space="preserve">Real </t>
  </si>
  <si>
    <t>Legal</t>
  </si>
  <si>
    <t>Contingente</t>
  </si>
  <si>
    <t>Total</t>
  </si>
  <si>
    <t>(4=2+3)</t>
  </si>
  <si>
    <t>(7=5+6)</t>
  </si>
  <si>
    <t>(8=1-4-7)</t>
  </si>
  <si>
    <t>(9=7+8)</t>
  </si>
  <si>
    <t>Cierres totales</t>
  </si>
  <si>
    <t>LT 613 SubTransmisión Occidental     1_/</t>
  </si>
  <si>
    <t xml:space="preserve">CCC  Pacífico </t>
  </si>
  <si>
    <t xml:space="preserve">CH El Cajón     </t>
  </si>
  <si>
    <t>LT Red de Transmisión Asociada a el Pacífico</t>
  </si>
  <si>
    <t xml:space="preserve">SLT 706 Sistemas- Norte     </t>
  </si>
  <si>
    <t>SLT 806 Bajío</t>
  </si>
  <si>
    <t>SE 914 División Centro Sur</t>
  </si>
  <si>
    <t>CH La Yesca</t>
  </si>
  <si>
    <t>RFO Red de Fibra Óptica Proyecto Norte</t>
  </si>
  <si>
    <t>SE 1006 Central----Sur</t>
  </si>
  <si>
    <t>SE 1005 Noroeste</t>
  </si>
  <si>
    <t>RM Infiernillo</t>
  </si>
  <si>
    <t>RM CT Francisco Pérez Ríos Unidades 1 y 2</t>
  </si>
  <si>
    <t>SE 1003 Subestaciones Eléctricas de Occidente</t>
  </si>
  <si>
    <t>SLT 1002 Compensación y Transmisión Noreste - Sureste</t>
  </si>
  <si>
    <t>CC San Lorenzo Conversión de TG a CC</t>
  </si>
  <si>
    <t>LT Red de Transmisión Asociada a la CH La Yesca</t>
  </si>
  <si>
    <t>CC Agua Prieta II (Con Campo Solar)</t>
  </si>
  <si>
    <t>LT Red de Transmisión asociada a la CC Agua Prieta II</t>
  </si>
  <si>
    <t>LT Red de Transmisión Asociada a la CE La Venta III</t>
  </si>
  <si>
    <t>RM CN Laguna Verde</t>
  </si>
  <si>
    <t>SE 1110 Compensación Capacitiva del Norte</t>
  </si>
  <si>
    <t>SE 1117 Transformación de Guaymas</t>
  </si>
  <si>
    <t>SE 1120 Noroeste</t>
  </si>
  <si>
    <t>SE 1121 Baja California</t>
  </si>
  <si>
    <t>SE 1122 Golfo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</si>
  <si>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</si>
  <si>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</si>
  <si>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</si>
  <si>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</si>
  <si>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</si>
  <si>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</si>
  <si>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</si>
  <si>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</si>
  <si>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</si>
  <si>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</si>
  <si>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</si>
  <si>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</si>
  <si>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</si>
  <si>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</si>
  <si>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</si>
  <si>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SE 1211 Noreste - Central</t>
  </si>
  <si>
    <t>SE 1210  Norte - Noroeste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</si>
  <si>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</si>
  <si>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</si>
  <si>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</si>
  <si>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</si>
  <si>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</si>
  <si>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</si>
  <si>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</si>
  <si>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</si>
  <si>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</si>
  <si>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</si>
  <si>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</si>
  <si>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</si>
  <si>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</si>
  <si>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</si>
  <si>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</si>
  <si>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</si>
  <si>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</si>
  <si>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</si>
  <si>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</si>
  <si>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</si>
  <si>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</si>
  <si>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</si>
  <si>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</si>
  <si>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</si>
  <si>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</si>
  <si>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</si>
  <si>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</si>
  <si>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</si>
  <si>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</si>
  <si>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</si>
  <si>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</si>
  <si>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</si>
  <si>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Noreste</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</si>
  <si>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</si>
  <si>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</si>
  <si>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</si>
  <si>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</si>
  <si>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</si>
  <si>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</si>
  <si>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</si>
  <si>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</si>
  <si>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</si>
  <si>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</si>
  <si>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</si>
  <si>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</si>
  <si>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</si>
  <si>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</si>
  <si>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</si>
  <si>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</si>
  <si>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</si>
  <si>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</si>
  <si>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</si>
  <si>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</si>
  <si>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</si>
  <si>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</si>
  <si>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</si>
  <si>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</si>
  <si>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</si>
  <si>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</si>
  <si>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</si>
  <si>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</si>
  <si>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SE 1212 Sur - Peninsular</t>
  </si>
  <si>
    <t>SE 1320 Distribución Noroeste</t>
  </si>
  <si>
    <t xml:space="preserve">SLT 1405 Subest y Líneas de Transmisión de las Áreas Sureste </t>
  </si>
  <si>
    <t>SE 1620 Distribución Valle de México</t>
  </si>
  <si>
    <t>RM CT José López Portillo</t>
  </si>
  <si>
    <t>SLT 1721 Distribución Norte</t>
  </si>
  <si>
    <t>SLT 1720 Distribución Valle de México</t>
  </si>
  <si>
    <t xml:space="preserve">CG Los Humeros III </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</si>
  <si>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</si>
  <si>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</si>
  <si>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</si>
  <si>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</si>
  <si>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</si>
  <si>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</si>
  <si>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SLT 2120 Subestaciones y Líneas de Distribución</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</si>
  <si>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</si>
  <si>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</si>
  <si>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</si>
  <si>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</si>
  <si>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</si>
  <si>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2022</t>
  </si>
  <si>
    <t>PEF 2023</t>
  </si>
  <si>
    <t>Monto</t>
  </si>
  <si>
    <t>% Respecto PEF 2023</t>
  </si>
  <si>
    <t>Proyectos adjudicados y/o en construcción</t>
  </si>
  <si>
    <t>Proyectos en operación</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</si>
  <si>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</si>
  <si>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</si>
  <si>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</si>
  <si>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</si>
  <si>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</si>
  <si>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</si>
  <si>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</si>
  <si>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</si>
  <si>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</si>
  <si>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</si>
  <si>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</si>
  <si>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</si>
  <si>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</si>
  <si>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</si>
  <si>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</si>
  <si>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SLT 1404 Subestaciones del Oriente</t>
  </si>
  <si>
    <t>SE 1521 DISTRIBUCIÓN SUR</t>
  </si>
  <si>
    <t>SE 1520 DISTRIBUCION NORTE</t>
  </si>
  <si>
    <t xml:space="preserve">CCI </t>
  </si>
  <si>
    <t>Chicoasén II</t>
  </si>
  <si>
    <t>1805 Línea de Transmisión Huasteca - Monterrey</t>
  </si>
  <si>
    <t xml:space="preserve"> SLT </t>
  </si>
  <si>
    <t>SLT 2021 Reducción de Pérdidas de Energía en Distribución</t>
  </si>
  <si>
    <t xml:space="preserve">Inversión condicionada </t>
  </si>
  <si>
    <t>TRN</t>
  </si>
  <si>
    <t>Terminal de Carbón de la CT Pdte. Plutarco Elías Calles</t>
  </si>
  <si>
    <t>Altamira II</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</si>
  <si>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</si>
  <si>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</si>
  <si>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</si>
  <si>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</si>
  <si>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</si>
  <si>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</si>
  <si>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</si>
  <si>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</si>
  <si>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</si>
  <si>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</si>
  <si>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</si>
  <si>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</si>
  <si>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</si>
  <si>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</si>
  <si>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</si>
  <si>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</si>
  <si>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</si>
  <si>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</si>
  <si>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</si>
  <si>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</si>
  <si>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</si>
  <si>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</si>
  <si>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</si>
  <si>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</si>
  <si>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</si>
  <si>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</si>
  <si>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</si>
  <si>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</si>
  <si>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</si>
  <si>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</si>
  <si>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2_/ Este proyecto no presenta monto contratado ni comprometido en el cuadro 8 del Tomo VII del PEF 2023, aún cuando está en operación, en virtud de que se estuvo evaluado el valor de sus compromisos con el propietario de dicho proyecto sin llegar aún a una definición al momento de elaborar el PEF 2023, sin embargo actualmente ya se llegó a un acuerdo por lo que en el PEF 2024 aparecerán los montos respectivos.</t>
  </si>
  <si>
    <t xml:space="preserve">3_/  Este proyecto no presenta monto contratado y comprometido en el Cuadro 8 del Tomo VII del  PEF 2023, en virtud de que se estableció un nuevo contrato con los propietarios fuera de la figura de Inversión financiada condicionada. </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</si>
  <si>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</si>
  <si>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</si>
  <si>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</si>
  <si>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</si>
  <si>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</si>
  <si>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</si>
  <si>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</si>
  <si>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</si>
  <si>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</si>
  <si>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</si>
  <si>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</si>
  <si>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</si>
  <si>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</si>
  <si>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</si>
  <si>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</si>
  <si>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</si>
  <si>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</si>
  <si>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</si>
  <si>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</si>
  <si>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</si>
  <si>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</si>
  <si>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</si>
  <si>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Repotenciación CT Manzanillo I U-1 y 2</t>
  </si>
  <si>
    <t>Autorizados en 2008</t>
  </si>
  <si>
    <t>Autorizados en 2009</t>
  </si>
  <si>
    <t>Autorizados en 2010</t>
  </si>
  <si>
    <t>Autorizados en 2011</t>
  </si>
  <si>
    <t>Autorizados en 2012</t>
  </si>
  <si>
    <t>Red de transmisión asociada a la CH Chicoasén II</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</si>
  <si>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</si>
  <si>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</si>
  <si>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</si>
  <si>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</si>
  <si>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</si>
  <si>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</si>
  <si>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</si>
  <si>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</si>
  <si>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</si>
  <si>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</si>
  <si>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Red de transmisión asociada a la CH Las Cruces</t>
  </si>
  <si>
    <t>Autorizados en 2016</t>
  </si>
  <si>
    <t>Autorizados en 2021</t>
  </si>
  <si>
    <t>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</si>
  <si>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</si>
  <si>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</si>
  <si>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</si>
  <si>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</si>
  <si>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</si>
  <si>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</si>
  <si>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</si>
  <si>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</si>
  <si>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</si>
  <si>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</si>
  <si>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</si>
  <si>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3_/La fecha de inicio de operación es la consignada en el Tomo VII del Presupuesto de Egresos de la Federación autorizado para el ejercicio fiscal 2023, corresponde al primer cierre parcial del proyecto.</t>
  </si>
  <si>
    <t>Total Inversión Condicionada</t>
  </si>
  <si>
    <t>Bajío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</si>
  <si>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</si>
  <si>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</si>
  <si>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</si>
  <si>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</si>
  <si>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</si>
  <si>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</si>
  <si>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</si>
  <si>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</si>
  <si>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</si>
  <si>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</si>
  <si>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</si>
  <si>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</si>
  <si>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</si>
  <si>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</si>
  <si>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</si>
  <si>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</si>
  <si>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</si>
  <si>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En Corriente Directa Ixtepec Potencia-Yautepec Potencia</t>
  </si>
  <si>
    <t>3_/ La fecha de inicio de operación es la consignada en el Tomo VII del Presupuesto de Egresos de la Federación autorizado para el ejercicio fiscal 2023, corresponde al primer cierre parcial del proyecto.</t>
  </si>
  <si>
    <t>p_/ Cifras preliminares. Las sumas de los parciales pueden no coincidir con los totales debido al redondeo.</t>
  </si>
  <si>
    <t>500&lt; = La variación es menor a 500 por ciento.</t>
  </si>
  <si>
    <t>&lt;-500 = La variación es menor a -500 por ciento.</t>
  </si>
  <si>
    <t>(Millones de pesos a precios de 2023)</t>
  </si>
  <si>
    <t>&gt;500 = La variación es mayor a 500 por ciento.</t>
  </si>
  <si>
    <t xml:space="preserve">(Millones de pesos a precios de 2023) </t>
  </si>
  <si>
    <t>Informes sobre la Situación Económica,
las Finanzas Públicas y la Deuda Pública</t>
  </si>
  <si>
    <t>IV. PROYECTOS DE INFRAESTRUCTURA PRODUCTIVA DE LARGO PLAZO (PIDIREGAS)</t>
  </si>
  <si>
    <t>Tercer Trimestre de 2023</t>
  </si>
  <si>
    <r>
      <t>Costo Total Autorizado</t>
    </r>
    <r>
      <rPr>
        <vertAlign val="superscript"/>
        <sz val="9"/>
        <color indexed="8"/>
        <rFont val="Montserrat"/>
      </rPr>
      <t xml:space="preserve"> 2_/</t>
    </r>
  </si>
  <si>
    <r>
      <t xml:space="preserve">Acumulado 2022 </t>
    </r>
    <r>
      <rPr>
        <vertAlign val="superscript"/>
        <sz val="9"/>
        <color indexed="8"/>
        <rFont val="Montserrat"/>
      </rPr>
      <t>2_/</t>
    </r>
  </si>
  <si>
    <r>
      <t xml:space="preserve">Estimada </t>
    </r>
    <r>
      <rPr>
        <vertAlign val="superscript"/>
        <sz val="9"/>
        <color indexed="8"/>
        <rFont val="Montserrat"/>
      </rPr>
      <t>1_/ 2_/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</si>
  <si>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</si>
  <si>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</si>
  <si>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1210 NORTE - NOROESTE </t>
    </r>
    <r>
      <rPr>
        <vertAlign val="superscript"/>
        <sz val="9"/>
        <color theme="1"/>
        <rFont val="Montserrat"/>
      </rPr>
      <t>4_/</t>
    </r>
  </si>
  <si>
    <r>
      <t xml:space="preserve">SE 1320 DISTRIBUCION NOROESTE </t>
    </r>
    <r>
      <rPr>
        <vertAlign val="superscript"/>
        <sz val="9"/>
        <color theme="1"/>
        <rFont val="Montserrat"/>
      </rPr>
      <t>1_/</t>
    </r>
  </si>
  <si>
    <r>
      <t xml:space="preserve"> RM  CT Altamira Unidades 1 y 2 </t>
    </r>
    <r>
      <rPr>
        <vertAlign val="superscript"/>
        <sz val="9"/>
        <color theme="1"/>
        <rFont val="Montserrat"/>
      </rPr>
      <t>1_/</t>
    </r>
  </si>
  <si>
    <r>
      <t xml:space="preserve">SE  1620 Distribución Valle de México </t>
    </r>
    <r>
      <rPr>
        <vertAlign val="superscript"/>
        <sz val="9"/>
        <color theme="1"/>
        <rFont val="Montserrat"/>
      </rPr>
      <t>1_/</t>
    </r>
  </si>
  <si>
    <r>
      <t xml:space="preserve"> RM CT José López Portillo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</si>
  <si>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</si>
  <si>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</si>
  <si>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RM CCC TULA PAQUETES 1 Y 2 </t>
    </r>
    <r>
      <rPr>
        <vertAlign val="superscript"/>
        <sz val="9"/>
        <color theme="1"/>
        <rFont val="Montserrat"/>
      </rPr>
      <t>1_/</t>
    </r>
  </si>
  <si>
    <r>
      <t xml:space="preserve">SE Atención al Suministro en la Zona Vallarta </t>
    </r>
    <r>
      <rPr>
        <vertAlign val="superscript"/>
        <sz val="9"/>
        <rFont val="Montserrat"/>
      </rPr>
      <t>1_/</t>
    </r>
  </si>
  <si>
    <r>
      <t xml:space="preserve">SE Paso del Norte Banco 2 </t>
    </r>
    <r>
      <rPr>
        <vertAlign val="superscript"/>
        <sz val="9"/>
        <rFont val="Montserrat"/>
      </rPr>
      <t>1_/</t>
    </r>
  </si>
  <si>
    <r>
      <t xml:space="preserve">SE Refuerzo de la Red de la Zona Piedras Negras </t>
    </r>
    <r>
      <rPr>
        <vertAlign val="superscript"/>
        <sz val="9"/>
        <rFont val="Montserrat"/>
      </rPr>
      <t>1_/</t>
    </r>
  </si>
  <si>
    <r>
      <t xml:space="preserve">CE Sureste I </t>
    </r>
    <r>
      <rPr>
        <vertAlign val="superscript"/>
        <sz val="9"/>
        <color theme="1"/>
        <rFont val="Montserrat"/>
      </rPr>
      <t>1_/</t>
    </r>
  </si>
  <si>
    <r>
      <t>CC Topolobampo III</t>
    </r>
    <r>
      <rPr>
        <vertAlign val="superscript"/>
        <sz val="9"/>
        <color theme="1"/>
        <rFont val="Montserrat"/>
      </rPr>
      <t>1_/</t>
    </r>
  </si>
  <si>
    <r>
      <t xml:space="preserve">AVANCE FINANCIERO Y FÍSICO DE PROYECTOS DE INFRAESTRUCTURA PRODUCTIVA DE LARGO PLAZO EN CONSTRUCCIÓN </t>
    </r>
    <r>
      <rPr>
        <b/>
        <vertAlign val="superscript"/>
        <sz val="12"/>
        <color theme="0"/>
        <rFont val="Montserrat"/>
      </rPr>
      <t>p_/</t>
    </r>
  </si>
  <si>
    <t>2_/ El tipo de cambio utilizado fue de 17.7287  pesos por dólar correspondiente al cierre de septiembre de 2023.</t>
  </si>
  <si>
    <t>NA: No aplica.</t>
  </si>
  <si>
    <r>
      <t xml:space="preserve">FLUJO NETO DE PROYECTOS DE INFRAESTRUCTURA PRODUCTIVA DE LARGO PLAZO DE INVERSIÓN DIRECTA EN OPERACIÓN   </t>
    </r>
    <r>
      <rPr>
        <b/>
        <vertAlign val="superscript"/>
        <sz val="12"/>
        <color theme="0"/>
        <rFont val="Montserrat"/>
      </rPr>
      <t>1_/</t>
    </r>
  </si>
  <si>
    <r>
      <t xml:space="preserve">(Millones de pesos a precios de 2023) </t>
    </r>
    <r>
      <rPr>
        <b/>
        <vertAlign val="superscript"/>
        <sz val="12"/>
        <color theme="0"/>
        <rFont val="Montserrat"/>
      </rPr>
      <t>P_/</t>
    </r>
  </si>
  <si>
    <r>
      <t xml:space="preserve">TRN Gasoducto Cd. Pemex-Valladolid    </t>
    </r>
    <r>
      <rPr>
        <vertAlign val="superscript"/>
        <sz val="9"/>
        <rFont val="Montserrat"/>
      </rPr>
      <t xml:space="preserve"> 1_/</t>
    </r>
  </si>
  <si>
    <t xml:space="preserve">Variación %    </t>
  </si>
  <si>
    <r>
      <t xml:space="preserve">FLUJO NETO DE PROYECTOS DE INFRAESTRUCTURA PRODUCTIVA DE LARGO PLAZO DE INVERSION CONDICIONADA EN OPERACIÓN </t>
    </r>
    <r>
      <rPr>
        <b/>
        <vertAlign val="superscript"/>
        <sz val="12"/>
        <color theme="0"/>
        <rFont val="Montserrat"/>
      </rPr>
      <t>P_/</t>
    </r>
  </si>
  <si>
    <r>
      <t xml:space="preserve">COMPROMISOS DE PROYECTOS DE INFRAESTRUCTURA PRODUCTIVA DE LARGO PLAZO DE INVERSIÓN DIRECTA EN OPERACIÓN      </t>
    </r>
    <r>
      <rPr>
        <b/>
        <vertAlign val="superscript"/>
        <sz val="12"/>
        <color indexed="9"/>
        <rFont val="Montserrat"/>
      </rPr>
      <t xml:space="preserve">p_/ </t>
    </r>
  </si>
  <si>
    <r>
      <t xml:space="preserve">CG Cerro Prieto IV    </t>
    </r>
    <r>
      <rPr>
        <vertAlign val="superscript"/>
        <sz val="9"/>
        <rFont val="Montserrat"/>
      </rPr>
      <t xml:space="preserve"> 1_/</t>
    </r>
  </si>
  <si>
    <r>
      <t xml:space="preserve">CC Chihuahua    </t>
    </r>
    <r>
      <rPr>
        <vertAlign val="superscript"/>
        <sz val="9"/>
        <rFont val="Montserrat"/>
      </rPr>
      <t xml:space="preserve"> 1_/</t>
    </r>
  </si>
  <si>
    <r>
      <t xml:space="preserve">CCI Guerrero Negro II     </t>
    </r>
    <r>
      <rPr>
        <vertAlign val="superscript"/>
        <sz val="9"/>
        <rFont val="Montserrat"/>
      </rPr>
      <t>1_/</t>
    </r>
  </si>
  <si>
    <r>
      <t xml:space="preserve">CC Monterrey II     </t>
    </r>
    <r>
      <rPr>
        <vertAlign val="superscript"/>
        <sz val="9"/>
        <rFont val="Montserrat"/>
      </rPr>
      <t>1_/</t>
    </r>
  </si>
  <si>
    <r>
      <t xml:space="preserve">CD Puerto San Carlos II    </t>
    </r>
    <r>
      <rPr>
        <vertAlign val="superscript"/>
        <sz val="9"/>
        <rFont val="Montserrat"/>
      </rPr>
      <t xml:space="preserve"> 1_/</t>
    </r>
  </si>
  <si>
    <r>
      <t xml:space="preserve">CC Rosarito III (Unidades 8 y 9)     </t>
    </r>
    <r>
      <rPr>
        <vertAlign val="superscript"/>
        <sz val="9"/>
        <rFont val="Montserrat"/>
      </rPr>
      <t>1_/</t>
    </r>
  </si>
  <si>
    <r>
      <t xml:space="preserve">CT Samalayuca II     </t>
    </r>
    <r>
      <rPr>
        <vertAlign val="superscript"/>
        <sz val="9"/>
        <rFont val="Montserrat"/>
      </rPr>
      <t>1_/</t>
    </r>
  </si>
  <si>
    <r>
      <t xml:space="preserve">LT 211 Cable Submarino    </t>
    </r>
    <r>
      <rPr>
        <vertAlign val="superscript"/>
        <sz val="9"/>
        <rFont val="Montserrat"/>
      </rPr>
      <t xml:space="preserve"> 1_/</t>
    </r>
  </si>
  <si>
    <r>
      <t xml:space="preserve">LT 214 y 215 Sureste - Peninsular    </t>
    </r>
    <r>
      <rPr>
        <vertAlign val="superscript"/>
        <sz val="9"/>
        <rFont val="Montserrat"/>
      </rPr>
      <t xml:space="preserve"> 1_/</t>
    </r>
  </si>
  <si>
    <r>
      <t xml:space="preserve">LT 216 y 217 Noroeste    </t>
    </r>
    <r>
      <rPr>
        <vertAlign val="superscript"/>
        <sz val="9"/>
        <rFont val="Montserrat"/>
      </rPr>
      <t xml:space="preserve"> 1_/</t>
    </r>
  </si>
  <si>
    <r>
      <t xml:space="preserve">SE 212 y 213 SF6 Potencia y Distribución     </t>
    </r>
    <r>
      <rPr>
        <vertAlign val="superscript"/>
        <sz val="9"/>
        <rFont val="Montserrat"/>
      </rPr>
      <t>1_/</t>
    </r>
  </si>
  <si>
    <r>
      <t xml:space="preserve">SE 218 Noroeste     </t>
    </r>
    <r>
      <rPr>
        <vertAlign val="superscript"/>
        <sz val="9"/>
        <rFont val="Montserrat"/>
      </rPr>
      <t>1_/</t>
    </r>
  </si>
  <si>
    <r>
      <t xml:space="preserve">SE 219 Sureste - Peninsular     </t>
    </r>
    <r>
      <rPr>
        <vertAlign val="superscript"/>
        <sz val="9"/>
        <rFont val="Montserrat"/>
      </rPr>
      <t>1_/</t>
    </r>
  </si>
  <si>
    <r>
      <t xml:space="preserve">SE 220 Oriental - Centro     </t>
    </r>
    <r>
      <rPr>
        <vertAlign val="superscript"/>
        <sz val="9"/>
        <rFont val="Montserrat"/>
      </rPr>
      <t>1_/</t>
    </r>
  </si>
  <si>
    <r>
      <t xml:space="preserve">SE 221 Occidental     </t>
    </r>
    <r>
      <rPr>
        <vertAlign val="superscript"/>
        <sz val="9"/>
        <rFont val="Montserrat"/>
      </rPr>
      <t>1_/</t>
    </r>
  </si>
  <si>
    <r>
      <t xml:space="preserve">LT 301 Centro     </t>
    </r>
    <r>
      <rPr>
        <vertAlign val="superscript"/>
        <sz val="9"/>
        <rFont val="Montserrat"/>
      </rPr>
      <t>1_/</t>
    </r>
  </si>
  <si>
    <r>
      <t xml:space="preserve">LT 302 Sureste     </t>
    </r>
    <r>
      <rPr>
        <vertAlign val="superscript"/>
        <sz val="9"/>
        <rFont val="Montserrat"/>
      </rPr>
      <t>1_/</t>
    </r>
  </si>
  <si>
    <r>
      <t xml:space="preserve">LT 303 Ixtapa - Pie de la Cuesta     </t>
    </r>
    <r>
      <rPr>
        <vertAlign val="superscript"/>
        <sz val="9"/>
        <rFont val="Montserrat"/>
      </rPr>
      <t>1_/</t>
    </r>
  </si>
  <si>
    <r>
      <t xml:space="preserve">LT 304 Noroeste    </t>
    </r>
    <r>
      <rPr>
        <vertAlign val="superscript"/>
        <sz val="9"/>
        <rFont val="Montserrat"/>
      </rPr>
      <t xml:space="preserve"> 1_/</t>
    </r>
  </si>
  <si>
    <r>
      <t xml:space="preserve">SE 305 Centro - Oriente     </t>
    </r>
    <r>
      <rPr>
        <vertAlign val="superscript"/>
        <sz val="9"/>
        <rFont val="Montserrat"/>
      </rPr>
      <t>1_/</t>
    </r>
  </si>
  <si>
    <r>
      <t xml:space="preserve">SE 306 Sureste     </t>
    </r>
    <r>
      <rPr>
        <vertAlign val="superscript"/>
        <sz val="9"/>
        <rFont val="Montserrat"/>
      </rPr>
      <t>1_/</t>
    </r>
  </si>
  <si>
    <r>
      <t xml:space="preserve">SE 307 Noreste    </t>
    </r>
    <r>
      <rPr>
        <vertAlign val="superscript"/>
        <sz val="9"/>
        <rFont val="Montserrat"/>
      </rPr>
      <t xml:space="preserve"> 1_/</t>
    </r>
  </si>
  <si>
    <r>
      <t xml:space="preserve">SE 308 Noroeste     </t>
    </r>
    <r>
      <rPr>
        <vertAlign val="superscript"/>
        <sz val="9"/>
        <rFont val="Montserrat"/>
      </rPr>
      <t>1_/</t>
    </r>
  </si>
  <si>
    <r>
      <t xml:space="preserve">CG Los Azufres II y Campo Geotérmico     </t>
    </r>
    <r>
      <rPr>
        <vertAlign val="superscript"/>
        <sz val="9"/>
        <rFont val="Montserrat"/>
      </rPr>
      <t>1_/</t>
    </r>
  </si>
  <si>
    <r>
      <t xml:space="preserve">CH Manuel Moreno Torres (2a. Etapa)    </t>
    </r>
    <r>
      <rPr>
        <vertAlign val="superscript"/>
        <sz val="9"/>
        <rFont val="Montserrat"/>
      </rPr>
      <t xml:space="preserve"> 1_/</t>
    </r>
  </si>
  <si>
    <r>
      <t xml:space="preserve">LT 406 Red Asociada a Tuxpan II, III y IV     </t>
    </r>
    <r>
      <rPr>
        <vertAlign val="superscript"/>
        <sz val="9"/>
        <rFont val="Montserrat"/>
      </rPr>
      <t>1_/</t>
    </r>
  </si>
  <si>
    <r>
      <t xml:space="preserve">LT 407 Red Asociada a Altamira II, III y IV     </t>
    </r>
    <r>
      <rPr>
        <vertAlign val="superscript"/>
        <sz val="9"/>
        <rFont val="Montserrat"/>
      </rPr>
      <t>1_/</t>
    </r>
  </si>
  <si>
    <r>
      <t xml:space="preserve">LT 408 Naco - Nogales - Área Noroeste    </t>
    </r>
    <r>
      <rPr>
        <vertAlign val="superscript"/>
        <sz val="9"/>
        <rFont val="Montserrat"/>
      </rPr>
      <t xml:space="preserve"> 1_/</t>
    </r>
  </si>
  <si>
    <r>
      <t xml:space="preserve">LT 411 Sistema Nacional    </t>
    </r>
    <r>
      <rPr>
        <vertAlign val="superscript"/>
        <sz val="9"/>
        <rFont val="Montserrat"/>
      </rPr>
      <t xml:space="preserve"> 1_/</t>
    </r>
  </si>
  <si>
    <r>
      <t xml:space="preserve">LT Manuel Moreno Torres Red Asociada (2a. Etapa)     </t>
    </r>
    <r>
      <rPr>
        <vertAlign val="superscript"/>
        <sz val="9"/>
        <rFont val="Montserrat"/>
      </rPr>
      <t>1_/</t>
    </r>
  </si>
  <si>
    <r>
      <t xml:space="preserve">SE 401 Occidental - Central     </t>
    </r>
    <r>
      <rPr>
        <vertAlign val="superscript"/>
        <sz val="9"/>
        <rFont val="Montserrat"/>
      </rPr>
      <t>1_/</t>
    </r>
  </si>
  <si>
    <r>
      <t xml:space="preserve">SE 402 Oriental-Peninsular    </t>
    </r>
    <r>
      <rPr>
        <vertAlign val="superscript"/>
        <sz val="9"/>
        <rFont val="Montserrat"/>
      </rPr>
      <t xml:space="preserve"> 1_/</t>
    </r>
  </si>
  <si>
    <r>
      <t xml:space="preserve">SE 403 Noreste   </t>
    </r>
    <r>
      <rPr>
        <vertAlign val="superscript"/>
        <sz val="9"/>
        <rFont val="Montserrat"/>
      </rPr>
      <t xml:space="preserve">  1_/</t>
    </r>
  </si>
  <si>
    <r>
      <t xml:space="preserve">SE 404 Noroeste - Norte   </t>
    </r>
    <r>
      <rPr>
        <vertAlign val="superscript"/>
        <sz val="9"/>
        <rFont val="Montserrat"/>
      </rPr>
      <t xml:space="preserve">  1_/</t>
    </r>
  </si>
  <si>
    <r>
      <t xml:space="preserve">SE 405 Compensación Alta Tensión     </t>
    </r>
    <r>
      <rPr>
        <vertAlign val="superscript"/>
        <sz val="9"/>
        <rFont val="Montserrat"/>
      </rPr>
      <t>1_/</t>
    </r>
  </si>
  <si>
    <r>
      <t xml:space="preserve">SE 410 Sistema Nacional     </t>
    </r>
    <r>
      <rPr>
        <vertAlign val="superscript"/>
        <sz val="9"/>
        <rFont val="Montserrat"/>
      </rPr>
      <t>1_/</t>
    </r>
  </si>
  <si>
    <r>
      <t xml:space="preserve">CC El Sauz conversión de TG a CC    </t>
    </r>
    <r>
      <rPr>
        <vertAlign val="superscript"/>
        <sz val="9"/>
        <rFont val="Montserrat"/>
      </rPr>
      <t xml:space="preserve"> 1_/</t>
    </r>
  </si>
  <si>
    <r>
      <t xml:space="preserve">LT 414 Norte-Occidental     </t>
    </r>
    <r>
      <rPr>
        <vertAlign val="superscript"/>
        <sz val="9"/>
        <rFont val="Montserrat"/>
      </rPr>
      <t>1_/</t>
    </r>
  </si>
  <si>
    <r>
      <t xml:space="preserve">LT 502 Oriental - Norte     </t>
    </r>
    <r>
      <rPr>
        <vertAlign val="superscript"/>
        <sz val="9"/>
        <rFont val="Montserrat"/>
      </rPr>
      <t>1_/</t>
    </r>
  </si>
  <si>
    <r>
      <t xml:space="preserve">LT 506 Saltillo-Cañada    </t>
    </r>
    <r>
      <rPr>
        <vertAlign val="superscript"/>
        <sz val="9"/>
        <rFont val="Montserrat"/>
      </rPr>
      <t xml:space="preserve"> 1_/</t>
    </r>
  </si>
  <si>
    <r>
      <t xml:space="preserve">LT Red Asociada de la Central Tamazunchale    </t>
    </r>
    <r>
      <rPr>
        <vertAlign val="superscript"/>
        <sz val="9"/>
        <rFont val="Montserrat"/>
      </rPr>
      <t xml:space="preserve"> 1_/</t>
    </r>
  </si>
  <si>
    <r>
      <t xml:space="preserve">LT Red Asociada de la Central Río Bravo III     </t>
    </r>
    <r>
      <rPr>
        <vertAlign val="superscript"/>
        <sz val="9"/>
        <rFont val="Montserrat"/>
      </rPr>
      <t>1_/</t>
    </r>
  </si>
  <si>
    <r>
      <t xml:space="preserve">SE 412 Compensación Norte     </t>
    </r>
    <r>
      <rPr>
        <vertAlign val="superscript"/>
        <sz val="9"/>
        <rFont val="Montserrat"/>
      </rPr>
      <t>1_/</t>
    </r>
  </si>
  <si>
    <r>
      <t xml:space="preserve">SE 413 Noroeste - Occidental    </t>
    </r>
    <r>
      <rPr>
        <vertAlign val="superscript"/>
        <sz val="9"/>
        <rFont val="Montserrat"/>
      </rPr>
      <t xml:space="preserve"> 1_/</t>
    </r>
  </si>
  <si>
    <r>
      <t xml:space="preserve">SE 503 Oriental     </t>
    </r>
    <r>
      <rPr>
        <vertAlign val="superscript"/>
        <sz val="9"/>
        <rFont val="Montserrat"/>
      </rPr>
      <t>1_/</t>
    </r>
  </si>
  <si>
    <r>
      <t xml:space="preserve">SE 504 Norte - Occidental  </t>
    </r>
    <r>
      <rPr>
        <vertAlign val="superscript"/>
        <sz val="9"/>
        <rFont val="Montserrat"/>
      </rPr>
      <t xml:space="preserve"> 1_/</t>
    </r>
  </si>
  <si>
    <r>
      <t xml:space="preserve">CCI Baja California Sur I     </t>
    </r>
    <r>
      <rPr>
        <vertAlign val="superscript"/>
        <sz val="9"/>
        <rFont val="Montserrat"/>
      </rPr>
      <t>1_/</t>
    </r>
  </si>
  <si>
    <r>
      <t xml:space="preserve">LT 609 Transmisión Noroeste - Occidental     </t>
    </r>
    <r>
      <rPr>
        <vertAlign val="superscript"/>
        <sz val="9"/>
        <rFont val="Montserrat"/>
      </rPr>
      <t>1_/</t>
    </r>
  </si>
  <si>
    <r>
      <t xml:space="preserve">LT 610 Transmisión Noroeste - Norte     </t>
    </r>
    <r>
      <rPr>
        <vertAlign val="superscript"/>
        <sz val="9"/>
        <rFont val="Montserrat"/>
      </rPr>
      <t>1_/</t>
    </r>
  </si>
  <si>
    <r>
      <t xml:space="preserve">LT 612 Subtransmisión Norte-Noroeste     </t>
    </r>
    <r>
      <rPr>
        <vertAlign val="superscript"/>
        <sz val="9"/>
        <rFont val="Montserrat"/>
      </rPr>
      <t>1_/</t>
    </r>
  </si>
  <si>
    <r>
      <t xml:space="preserve">LT 614 Subtransmisión Oriental     </t>
    </r>
    <r>
      <rPr>
        <vertAlign val="superscript"/>
        <sz val="9"/>
        <rFont val="Montserrat"/>
      </rPr>
      <t>1_/</t>
    </r>
  </si>
  <si>
    <r>
      <t xml:space="preserve">LT 615 Subtransmisión Peninsular     </t>
    </r>
    <r>
      <rPr>
        <vertAlign val="superscript"/>
        <sz val="9"/>
        <rFont val="Montserrat"/>
      </rPr>
      <t>1_/</t>
    </r>
  </si>
  <si>
    <r>
      <t xml:space="preserve">LT Red Asociada de Transmisión de la CCI Baja California Sur I     </t>
    </r>
    <r>
      <rPr>
        <vertAlign val="superscript"/>
        <sz val="9"/>
        <rFont val="Montserrat"/>
      </rPr>
      <t>1_/</t>
    </r>
  </si>
  <si>
    <r>
      <t xml:space="preserve">LT 1012 Red de Transmisión asociada a la CCC Baja California   </t>
    </r>
    <r>
      <rPr>
        <vertAlign val="superscript"/>
        <sz val="9"/>
        <rFont val="Montserrat"/>
      </rPr>
      <t xml:space="preserve"> 1_/</t>
    </r>
  </si>
  <si>
    <r>
      <t xml:space="preserve">SE 607 Sistema Bajío - Oriental    </t>
    </r>
    <r>
      <rPr>
        <vertAlign val="superscript"/>
        <sz val="9"/>
        <rFont val="Montserrat"/>
      </rPr>
      <t xml:space="preserve"> 1_/</t>
    </r>
  </si>
  <si>
    <r>
      <t xml:space="preserve">SE 611 Subtransmisión Baja California-Noroeste     </t>
    </r>
    <r>
      <rPr>
        <vertAlign val="superscript"/>
        <sz val="9"/>
        <rFont val="Montserrat"/>
      </rPr>
      <t>1_/</t>
    </r>
  </si>
  <si>
    <r>
      <t xml:space="preserve">SUV Suministro de Vapor a las Centrales de Cerro Prieto    </t>
    </r>
    <r>
      <rPr>
        <vertAlign val="superscript"/>
        <sz val="9"/>
        <rFont val="Montserrat"/>
      </rPr>
      <t xml:space="preserve"> 1_/</t>
    </r>
  </si>
  <si>
    <r>
      <t xml:space="preserve">CC Hermosillo Conversión de TG a CC    </t>
    </r>
    <r>
      <rPr>
        <vertAlign val="superscript"/>
        <sz val="9"/>
        <rFont val="Montserrat"/>
      </rPr>
      <t xml:space="preserve"> 1_/</t>
    </r>
  </si>
  <si>
    <r>
      <t xml:space="preserve">LT Líneas Centro   </t>
    </r>
    <r>
      <rPr>
        <vertAlign val="superscript"/>
        <sz val="9"/>
        <rFont val="Montserrat"/>
      </rPr>
      <t xml:space="preserve">  1_/</t>
    </r>
  </si>
  <si>
    <r>
      <t xml:space="preserve">LT Red de Transmisión Asociada a la CH el Cajón   </t>
    </r>
    <r>
      <rPr>
        <vertAlign val="superscript"/>
        <sz val="9"/>
        <rFont val="Montserrat"/>
      </rPr>
      <t xml:space="preserve">  1_/</t>
    </r>
  </si>
  <si>
    <r>
      <t xml:space="preserve">LT Red de Transmisión Asociada a Altamira V     </t>
    </r>
    <r>
      <rPr>
        <vertAlign val="superscript"/>
        <sz val="9"/>
        <rFont val="Montserrat"/>
      </rPr>
      <t>1_/</t>
    </r>
  </si>
  <si>
    <r>
      <t xml:space="preserve">Red de Transmisión Asociada a La Laguna II   </t>
    </r>
    <r>
      <rPr>
        <vertAlign val="superscript"/>
        <sz val="9"/>
        <rFont val="Montserrat"/>
      </rPr>
      <t xml:space="preserve"> 1_/</t>
    </r>
  </si>
  <si>
    <r>
      <t xml:space="preserve">LT 707 Enlace Norte-Sur     </t>
    </r>
    <r>
      <rPr>
        <vertAlign val="superscript"/>
        <sz val="9"/>
        <rFont val="Montserrat"/>
      </rPr>
      <t>1_/</t>
    </r>
  </si>
  <si>
    <r>
      <t xml:space="preserve">LT Riviera Maya     </t>
    </r>
    <r>
      <rPr>
        <vertAlign val="superscript"/>
        <sz val="9"/>
        <rFont val="Montserrat"/>
      </rPr>
      <t>1_/</t>
    </r>
  </si>
  <si>
    <r>
      <t xml:space="preserve">PRR Presa Reguladora Amata    </t>
    </r>
    <r>
      <rPr>
        <vertAlign val="superscript"/>
        <sz val="9"/>
        <rFont val="Montserrat"/>
      </rPr>
      <t xml:space="preserve"> 1_/</t>
    </r>
  </si>
  <si>
    <r>
      <t xml:space="preserve">RM Adolfo López  Mateos    </t>
    </r>
    <r>
      <rPr>
        <vertAlign val="superscript"/>
        <sz val="9"/>
        <rFont val="Montserrat"/>
      </rPr>
      <t xml:space="preserve"> 1_/</t>
    </r>
  </si>
  <si>
    <r>
      <t xml:space="preserve">RM Altamira     </t>
    </r>
    <r>
      <rPr>
        <vertAlign val="superscript"/>
        <sz val="9"/>
        <rFont val="Montserrat"/>
      </rPr>
      <t>1_/</t>
    </r>
  </si>
  <si>
    <r>
      <t xml:space="preserve">RM Botello     </t>
    </r>
    <r>
      <rPr>
        <vertAlign val="superscript"/>
        <sz val="9"/>
        <rFont val="Montserrat"/>
      </rPr>
      <t>1_/</t>
    </r>
  </si>
  <si>
    <r>
      <t xml:space="preserve">RM Carbón II     </t>
    </r>
    <r>
      <rPr>
        <vertAlign val="superscript"/>
        <sz val="9"/>
        <rFont val="Montserrat"/>
      </rPr>
      <t>1_/</t>
    </r>
  </si>
  <si>
    <r>
      <t xml:space="preserve">RM Carlos Rodríguez Rivero    </t>
    </r>
    <r>
      <rPr>
        <vertAlign val="superscript"/>
        <sz val="9"/>
        <rFont val="Montserrat"/>
      </rPr>
      <t xml:space="preserve"> 1_/</t>
    </r>
  </si>
  <si>
    <r>
      <t xml:space="preserve">RM Dos Bocas    </t>
    </r>
    <r>
      <rPr>
        <vertAlign val="superscript"/>
        <sz val="9"/>
        <rFont val="Montserrat"/>
      </rPr>
      <t xml:space="preserve"> 1_/</t>
    </r>
  </si>
  <si>
    <r>
      <t xml:space="preserve">RM Emilio Portes Gil    </t>
    </r>
    <r>
      <rPr>
        <vertAlign val="superscript"/>
        <sz val="9"/>
        <rFont val="Montserrat"/>
      </rPr>
      <t xml:space="preserve"> 1_/</t>
    </r>
  </si>
  <si>
    <r>
      <t xml:space="preserve">RM Francisco Pérez Ríos    </t>
    </r>
    <r>
      <rPr>
        <vertAlign val="superscript"/>
        <sz val="9"/>
        <rFont val="Montserrat"/>
      </rPr>
      <t xml:space="preserve"> 1_/</t>
    </r>
  </si>
  <si>
    <r>
      <t xml:space="preserve">RM Gomez Palacio     </t>
    </r>
    <r>
      <rPr>
        <vertAlign val="superscript"/>
        <sz val="9"/>
        <rFont val="Montserrat"/>
      </rPr>
      <t>1_/</t>
    </r>
  </si>
  <si>
    <r>
      <t xml:space="preserve">RM Huinalá     </t>
    </r>
    <r>
      <rPr>
        <vertAlign val="superscript"/>
        <sz val="9"/>
        <rFont val="Montserrat"/>
      </rPr>
      <t>1_/</t>
    </r>
  </si>
  <si>
    <r>
      <t xml:space="preserve">RM Ixtaczoquitlán     </t>
    </r>
    <r>
      <rPr>
        <vertAlign val="superscript"/>
        <sz val="9"/>
        <rFont val="Montserrat"/>
      </rPr>
      <t>1_/</t>
    </r>
  </si>
  <si>
    <r>
      <t xml:space="preserve">RM José Aceves Pozos (Mazatlán II)    </t>
    </r>
    <r>
      <rPr>
        <vertAlign val="superscript"/>
        <sz val="9"/>
        <rFont val="Montserrat"/>
      </rPr>
      <t xml:space="preserve"> 1_/</t>
    </r>
  </si>
  <si>
    <r>
      <t xml:space="preserve">RM Gral. Manuel Alvarez Moreno (Manzanillo)     </t>
    </r>
    <r>
      <rPr>
        <vertAlign val="superscript"/>
        <sz val="9"/>
        <rFont val="Montserrat"/>
      </rPr>
      <t>1_/</t>
    </r>
  </si>
  <si>
    <r>
      <t xml:space="preserve">RM CT Puerto Libertad     </t>
    </r>
    <r>
      <rPr>
        <vertAlign val="superscript"/>
        <sz val="9"/>
        <rFont val="Montserrat"/>
      </rPr>
      <t>1_/</t>
    </r>
  </si>
  <si>
    <r>
      <t xml:space="preserve">RM Punta Prieta     </t>
    </r>
    <r>
      <rPr>
        <vertAlign val="superscript"/>
        <sz val="9"/>
        <rFont val="Montserrat"/>
      </rPr>
      <t>1_/</t>
    </r>
  </si>
  <si>
    <r>
      <t xml:space="preserve">RM Salamanca     </t>
    </r>
    <r>
      <rPr>
        <vertAlign val="superscript"/>
        <sz val="9"/>
        <rFont val="Montserrat"/>
      </rPr>
      <t>1_/</t>
    </r>
  </si>
  <si>
    <r>
      <t xml:space="preserve">RM Tuxpango    </t>
    </r>
    <r>
      <rPr>
        <vertAlign val="superscript"/>
        <sz val="9"/>
        <rFont val="Montserrat"/>
      </rPr>
      <t xml:space="preserve"> 1_/</t>
    </r>
  </si>
  <si>
    <r>
      <t xml:space="preserve">RM CT Valle de México     </t>
    </r>
    <r>
      <rPr>
        <vertAlign val="superscript"/>
        <sz val="9"/>
        <rFont val="Montserrat"/>
      </rPr>
      <t>1_/</t>
    </r>
  </si>
  <si>
    <r>
      <t xml:space="preserve">SE Norte     </t>
    </r>
    <r>
      <rPr>
        <vertAlign val="superscript"/>
        <sz val="9"/>
        <rFont val="Montserrat"/>
      </rPr>
      <t>1_/</t>
    </r>
  </si>
  <si>
    <r>
      <t xml:space="preserve">SE 705 Capacitores    </t>
    </r>
    <r>
      <rPr>
        <vertAlign val="superscript"/>
        <sz val="9"/>
        <rFont val="Montserrat"/>
      </rPr>
      <t xml:space="preserve"> 1_/</t>
    </r>
  </si>
  <si>
    <r>
      <t xml:space="preserve">SE 708 Compensación Dinámicas Oriental -Norte     </t>
    </r>
    <r>
      <rPr>
        <vertAlign val="superscript"/>
        <sz val="9"/>
        <rFont val="Montserrat"/>
      </rPr>
      <t>1_/</t>
    </r>
  </si>
  <si>
    <r>
      <t xml:space="preserve">SLT 701 Occidente-Centro     </t>
    </r>
    <r>
      <rPr>
        <vertAlign val="superscript"/>
        <sz val="9"/>
        <rFont val="Montserrat"/>
      </rPr>
      <t>1_/</t>
    </r>
  </si>
  <si>
    <r>
      <t xml:space="preserve">SLT 702 Sureste-Peninsular   </t>
    </r>
    <r>
      <rPr>
        <vertAlign val="superscript"/>
        <sz val="9"/>
        <rFont val="Montserrat"/>
      </rPr>
      <t xml:space="preserve">  1_/</t>
    </r>
  </si>
  <si>
    <r>
      <t xml:space="preserve">SLT 703 Noreste-Norte     </t>
    </r>
    <r>
      <rPr>
        <vertAlign val="superscript"/>
        <sz val="9"/>
        <rFont val="Montserrat"/>
      </rPr>
      <t>1_/</t>
    </r>
  </si>
  <si>
    <r>
      <t xml:space="preserve">SLT 704 Baja California -Noroeste   </t>
    </r>
    <r>
      <rPr>
        <vertAlign val="superscript"/>
        <sz val="9"/>
        <rFont val="Montserrat"/>
      </rPr>
      <t xml:space="preserve">  1_/</t>
    </r>
  </si>
  <si>
    <r>
      <t xml:space="preserve">SLT 709 Sistemas Sur     </t>
    </r>
    <r>
      <rPr>
        <vertAlign val="superscript"/>
        <sz val="9"/>
        <rFont val="Montserrat"/>
      </rPr>
      <t>1_/</t>
    </r>
  </si>
  <si>
    <r>
      <t xml:space="preserve">CC Conversión El Encino de TG a CC     </t>
    </r>
    <r>
      <rPr>
        <vertAlign val="superscript"/>
        <sz val="9"/>
        <rFont val="Montserrat"/>
      </rPr>
      <t>1_/</t>
    </r>
  </si>
  <si>
    <r>
      <t xml:space="preserve">CCI Baja California Sur II     </t>
    </r>
    <r>
      <rPr>
        <vertAlign val="superscript"/>
        <sz val="9"/>
        <rFont val="Montserrat"/>
      </rPr>
      <t>1_/</t>
    </r>
  </si>
  <si>
    <r>
      <t xml:space="preserve">LT 807 Durango I     </t>
    </r>
    <r>
      <rPr>
        <vertAlign val="superscript"/>
        <sz val="9"/>
        <rFont val="Montserrat"/>
      </rPr>
      <t>1_/</t>
    </r>
  </si>
  <si>
    <r>
      <t xml:space="preserve">RM CCC Tula     </t>
    </r>
    <r>
      <rPr>
        <vertAlign val="superscript"/>
        <sz val="9"/>
        <rFont val="Montserrat"/>
      </rPr>
      <t>1_/</t>
    </r>
  </si>
  <si>
    <r>
      <t xml:space="preserve">RM CGT Cerro Prieto (U5)   </t>
    </r>
    <r>
      <rPr>
        <vertAlign val="superscript"/>
        <sz val="9"/>
        <rFont val="Montserrat"/>
      </rPr>
      <t xml:space="preserve"> 1_/</t>
    </r>
  </si>
  <si>
    <r>
      <t xml:space="preserve">RM CT Carbón II Unidades 2 y 4    </t>
    </r>
    <r>
      <rPr>
        <vertAlign val="superscript"/>
        <sz val="9"/>
        <rFont val="Montserrat"/>
      </rPr>
      <t xml:space="preserve"> 1_/</t>
    </r>
  </si>
  <si>
    <r>
      <t xml:space="preserve">RM CT Emilio Portes Gil Unidad 4    </t>
    </r>
    <r>
      <rPr>
        <vertAlign val="superscript"/>
        <sz val="9"/>
        <rFont val="Montserrat"/>
      </rPr>
      <t xml:space="preserve"> 1_/</t>
    </r>
  </si>
  <si>
    <r>
      <t xml:space="preserve">RM CT Francisco Pérez Ríos Unidad 5     </t>
    </r>
    <r>
      <rPr>
        <vertAlign val="superscript"/>
        <sz val="9"/>
        <rFont val="Montserrat"/>
      </rPr>
      <t>1_/</t>
    </r>
  </si>
  <si>
    <r>
      <t xml:space="preserve">RM CT Pdte. Adolfo López Mateos Unidades 3, 4, 5 y 6     </t>
    </r>
    <r>
      <rPr>
        <vertAlign val="superscript"/>
        <sz val="9"/>
        <rFont val="Montserrat"/>
      </rPr>
      <t>1_/</t>
    </r>
  </si>
  <si>
    <r>
      <t xml:space="preserve">RM CT Pdte. Plutarco Elías Calles Unidades 1 y 2     </t>
    </r>
    <r>
      <rPr>
        <vertAlign val="superscript"/>
        <sz val="9"/>
        <rFont val="Montserrat"/>
      </rPr>
      <t>1_/</t>
    </r>
  </si>
  <si>
    <r>
      <t xml:space="preserve">SE 811 Noroeste     </t>
    </r>
    <r>
      <rPr>
        <vertAlign val="superscript"/>
        <sz val="9"/>
        <rFont val="Montserrat"/>
      </rPr>
      <t>1_/</t>
    </r>
  </si>
  <si>
    <r>
      <t xml:space="preserve">SE 812 Golfo Norte    </t>
    </r>
    <r>
      <rPr>
        <vertAlign val="superscript"/>
        <sz val="9"/>
        <rFont val="Montserrat"/>
      </rPr>
      <t xml:space="preserve"> 1_/</t>
    </r>
  </si>
  <si>
    <r>
      <t xml:space="preserve">SE 813 División Bajío     </t>
    </r>
    <r>
      <rPr>
        <vertAlign val="superscript"/>
        <sz val="9"/>
        <rFont val="Montserrat"/>
      </rPr>
      <t>1_/</t>
    </r>
  </si>
  <si>
    <r>
      <t xml:space="preserve">SLT 801 Altiplano     </t>
    </r>
    <r>
      <rPr>
        <vertAlign val="superscript"/>
        <sz val="9"/>
        <rFont val="Montserrat"/>
      </rPr>
      <t>1_/</t>
    </r>
  </si>
  <si>
    <r>
      <t xml:space="preserve">SLT 802 Tamaulipas    </t>
    </r>
    <r>
      <rPr>
        <vertAlign val="superscript"/>
        <sz val="9"/>
        <rFont val="Montserrat"/>
      </rPr>
      <t xml:space="preserve"> 1_/</t>
    </r>
  </si>
  <si>
    <r>
      <t xml:space="preserve">SLT 803 Noine    </t>
    </r>
    <r>
      <rPr>
        <vertAlign val="superscript"/>
        <sz val="9"/>
        <rFont val="Montserrat"/>
      </rPr>
      <t xml:space="preserve"> 1_/</t>
    </r>
  </si>
  <si>
    <r>
      <t xml:space="preserve">CE La Venta II    </t>
    </r>
    <r>
      <rPr>
        <vertAlign val="superscript"/>
        <sz val="9"/>
        <rFont val="Montserrat"/>
      </rPr>
      <t xml:space="preserve"> 1_/</t>
    </r>
  </si>
  <si>
    <r>
      <t xml:space="preserve">LT Red Asociada Transmisión de la CE La Venta II   </t>
    </r>
    <r>
      <rPr>
        <vertAlign val="superscript"/>
        <sz val="9"/>
        <rFont val="Montserrat"/>
      </rPr>
      <t xml:space="preserve"> 1_/</t>
    </r>
  </si>
  <si>
    <r>
      <t xml:space="preserve">SE 911 Noreste     </t>
    </r>
    <r>
      <rPr>
        <vertAlign val="superscript"/>
        <sz val="9"/>
        <rFont val="Montserrat"/>
      </rPr>
      <t>1_/</t>
    </r>
  </si>
  <si>
    <r>
      <t xml:space="preserve">SE 912 División Oriente     </t>
    </r>
    <r>
      <rPr>
        <vertAlign val="superscript"/>
        <sz val="9"/>
        <rFont val="Montserrat"/>
      </rPr>
      <t>1_/</t>
    </r>
  </si>
  <si>
    <r>
      <t xml:space="preserve">SE 915 Occidental    </t>
    </r>
    <r>
      <rPr>
        <vertAlign val="superscript"/>
        <sz val="9"/>
        <rFont val="Montserrat"/>
      </rPr>
      <t xml:space="preserve"> 1_/</t>
    </r>
  </si>
  <si>
    <r>
      <t xml:space="preserve">SLT 901 Pacífico     </t>
    </r>
    <r>
      <rPr>
        <vertAlign val="superscript"/>
        <sz val="9"/>
        <rFont val="Montserrat"/>
      </rPr>
      <t>1_/</t>
    </r>
  </si>
  <si>
    <r>
      <t xml:space="preserve">SLT 902 Istmo     </t>
    </r>
    <r>
      <rPr>
        <vertAlign val="superscript"/>
        <sz val="9"/>
        <rFont val="Montserrat"/>
      </rPr>
      <t>1_/</t>
    </r>
  </si>
  <si>
    <r>
      <t xml:space="preserve">SLT 903 Cabo - Norte    </t>
    </r>
    <r>
      <rPr>
        <vertAlign val="superscript"/>
        <sz val="9"/>
        <rFont val="Montserrat"/>
      </rPr>
      <t xml:space="preserve"> 1_/</t>
    </r>
  </si>
  <si>
    <r>
      <t xml:space="preserve">CCC Baja California    </t>
    </r>
    <r>
      <rPr>
        <vertAlign val="superscript"/>
        <sz val="9"/>
        <rFont val="Montserrat"/>
      </rPr>
      <t xml:space="preserve"> 1_/</t>
    </r>
  </si>
  <si>
    <r>
      <t xml:space="preserve">RFO Red de Fibra Óptica Proyecto Sur    </t>
    </r>
    <r>
      <rPr>
        <vertAlign val="superscript"/>
        <sz val="9"/>
        <rFont val="Montserrat"/>
      </rPr>
      <t xml:space="preserve"> 1_/</t>
    </r>
  </si>
  <si>
    <r>
      <t xml:space="preserve">RFO Red de Fibra Óptica Proyecto Centro  </t>
    </r>
    <r>
      <rPr>
        <vertAlign val="superscript"/>
        <sz val="9"/>
        <rFont val="Montserrat"/>
      </rPr>
      <t xml:space="preserve">   1_/</t>
    </r>
  </si>
  <si>
    <r>
      <t xml:space="preserve">RM CT Puerto Libertad Unidad 4     </t>
    </r>
    <r>
      <rPr>
        <vertAlign val="superscript"/>
        <sz val="9"/>
        <rFont val="Montserrat"/>
      </rPr>
      <t>1_/</t>
    </r>
  </si>
  <si>
    <r>
      <t xml:space="preserve">RM CT Valle de México Unidades 5, 6 y 7    </t>
    </r>
    <r>
      <rPr>
        <vertAlign val="superscript"/>
        <sz val="9"/>
        <rFont val="Montserrat"/>
      </rPr>
      <t xml:space="preserve"> 1_/</t>
    </r>
  </si>
  <si>
    <r>
      <t xml:space="preserve">RM CCC Samalayuca II     </t>
    </r>
    <r>
      <rPr>
        <vertAlign val="superscript"/>
        <sz val="9"/>
        <rFont val="Montserrat"/>
      </rPr>
      <t>1_/</t>
    </r>
  </si>
  <si>
    <r>
      <t xml:space="preserve">RM CCC El Sauz    </t>
    </r>
    <r>
      <rPr>
        <vertAlign val="superscript"/>
        <sz val="9"/>
        <rFont val="Montserrat"/>
      </rPr>
      <t xml:space="preserve"> 1_/</t>
    </r>
  </si>
  <si>
    <r>
      <t xml:space="preserve">RM CCC Huinalá II    </t>
    </r>
    <r>
      <rPr>
        <vertAlign val="superscript"/>
        <sz val="9"/>
        <rFont val="Montserrat"/>
      </rPr>
      <t xml:space="preserve"> 1_/</t>
    </r>
  </si>
  <si>
    <r>
      <t xml:space="preserve">SE 1004 Compensación Dinámica Área Central     </t>
    </r>
    <r>
      <rPr>
        <vertAlign val="superscript"/>
        <sz val="9"/>
        <rFont val="Montserrat"/>
      </rPr>
      <t>1_/</t>
    </r>
  </si>
  <si>
    <r>
      <t xml:space="preserve">LT Red Transmisión  Asociada a la CC San Lorenzo   </t>
    </r>
    <r>
      <rPr>
        <vertAlign val="superscript"/>
        <sz val="9"/>
        <rFont val="Montserrat"/>
      </rPr>
      <t xml:space="preserve"> 1_/</t>
    </r>
  </si>
  <si>
    <r>
      <t xml:space="preserve">SLT 1001 Red de Transmisión Baja-Nogales    </t>
    </r>
    <r>
      <rPr>
        <vertAlign val="superscript"/>
        <sz val="9"/>
        <rFont val="Montserrat"/>
      </rPr>
      <t xml:space="preserve"> 1_/</t>
    </r>
  </si>
  <si>
    <r>
      <t xml:space="preserve">RM CT Puerto Libertad Unidades 2 y 3    </t>
    </r>
    <r>
      <rPr>
        <vertAlign val="superscript"/>
        <sz val="9"/>
        <rFont val="Montserrat"/>
      </rPr>
      <t xml:space="preserve"> 1_/</t>
    </r>
  </si>
  <si>
    <r>
      <t xml:space="preserve">RM CT Punta Prieta Unidad 2     </t>
    </r>
    <r>
      <rPr>
        <vertAlign val="superscript"/>
        <sz val="9"/>
        <rFont val="Montserrat"/>
      </rPr>
      <t>1_/</t>
    </r>
  </si>
  <si>
    <r>
      <t xml:space="preserve">SE 1123 Norte     </t>
    </r>
    <r>
      <rPr>
        <vertAlign val="superscript"/>
        <sz val="9"/>
        <rFont val="Montserrat"/>
      </rPr>
      <t>1_/</t>
    </r>
  </si>
  <si>
    <r>
      <t xml:space="preserve">SE 1206 Conversión a 400 kV de la LT Mazatlán II - La Higuera     </t>
    </r>
    <r>
      <rPr>
        <vertAlign val="superscript"/>
        <sz val="9"/>
        <rFont val="Montserrat"/>
      </rPr>
      <t>1_/</t>
    </r>
  </si>
  <si>
    <r>
      <t xml:space="preserve">SE 1202 Suministro de Energía a la Zona Manzanillo     </t>
    </r>
    <r>
      <rPr>
        <vertAlign val="superscript"/>
        <sz val="9"/>
        <rFont val="Montserrat"/>
      </rPr>
      <t>1_/</t>
    </r>
  </si>
  <si>
    <r>
      <t xml:space="preserve">LT Red de Transmisión asociada a la CG Los Humeros II     </t>
    </r>
    <r>
      <rPr>
        <vertAlign val="superscript"/>
        <sz val="9"/>
        <rFont val="Montserrat"/>
      </rPr>
      <t>1_/</t>
    </r>
  </si>
  <si>
    <r>
      <t xml:space="preserve">LT Red de Transmisión asociada a la CI Guerrero Negro III    </t>
    </r>
    <r>
      <rPr>
        <vertAlign val="superscript"/>
        <sz val="9"/>
        <rFont val="Montserrat"/>
      </rPr>
      <t xml:space="preserve"> 1_/</t>
    </r>
  </si>
  <si>
    <r>
      <t xml:space="preserve">SE 1403 Compensación Capacitiva de las Áreas Noroeste - Norte     </t>
    </r>
    <r>
      <rPr>
        <vertAlign val="superscript"/>
        <sz val="9"/>
        <rFont val="Montserrat"/>
      </rPr>
      <t>1_/</t>
    </r>
  </si>
  <si>
    <t>*_/  El tipo de cambio utilizado es de 17.7287, correspondiente al cierre de septiembre de 2023.</t>
  </si>
  <si>
    <t>1_/ Proyectos en operación que concluyeron sus obligaciones financieras como Pidiregas.</t>
  </si>
  <si>
    <t>1_/  Se modificaron los montos contratados y comprometidos de algunos proyectos con respecto al Presupuesto de Egresos de la Federación (PEF) 2023, en virtud de que el monto comprometido era mayor al monto contratado.</t>
  </si>
  <si>
    <r>
      <t>(Millones de pesos a precios de 2023)</t>
    </r>
    <r>
      <rPr>
        <b/>
        <sz val="11"/>
        <color indexed="9"/>
        <rFont val="Arial"/>
        <family val="2"/>
      </rPr>
      <t xml:space="preserve">   *_/</t>
    </r>
  </si>
  <si>
    <r>
      <t xml:space="preserve">1212 SUR - PENINSULAR    </t>
    </r>
    <r>
      <rPr>
        <vertAlign val="superscript"/>
        <sz val="9"/>
        <rFont val="Montserrat"/>
      </rPr>
      <t xml:space="preserve"> 1_/</t>
    </r>
  </si>
  <si>
    <r>
      <t xml:space="preserve">1210 NORTE - NOROESTE     </t>
    </r>
    <r>
      <rPr>
        <vertAlign val="superscript"/>
        <sz val="9"/>
        <rFont val="Montserrat"/>
      </rPr>
      <t>1_/</t>
    </r>
  </si>
  <si>
    <r>
      <t xml:space="preserve">1320 DISTRIBUCION NOROESTE     </t>
    </r>
    <r>
      <rPr>
        <vertAlign val="superscript"/>
        <sz val="9"/>
        <rFont val="Montserrat"/>
      </rPr>
      <t>1_/</t>
    </r>
  </si>
  <si>
    <r>
      <t xml:space="preserve">CT Altamira Unidades 1 y 2     </t>
    </r>
    <r>
      <rPr>
        <vertAlign val="superscript"/>
        <sz val="9"/>
        <rFont val="Montserrat"/>
      </rPr>
      <t>1_/</t>
    </r>
  </si>
  <si>
    <r>
      <t xml:space="preserve">1620 Distribución Valle de México    </t>
    </r>
    <r>
      <rPr>
        <vertAlign val="superscript"/>
        <sz val="9"/>
        <rFont val="Montserrat"/>
      </rPr>
      <t xml:space="preserve"> 1_/</t>
    </r>
  </si>
  <si>
    <r>
      <t xml:space="preserve">CT José López Portillo     </t>
    </r>
    <r>
      <rPr>
        <vertAlign val="superscript"/>
        <sz val="9"/>
        <rFont val="Montserrat"/>
      </rPr>
      <t>1_/</t>
    </r>
  </si>
  <si>
    <r>
      <t xml:space="preserve">1721 DISTRIBUCIÓN NORTE     </t>
    </r>
    <r>
      <rPr>
        <vertAlign val="superscript"/>
        <sz val="9"/>
        <rFont val="Montserrat"/>
      </rPr>
      <t>1_/</t>
    </r>
  </si>
  <si>
    <r>
      <t xml:space="preserve">Red de Transmisión Asociada al CC Noreste    </t>
    </r>
    <r>
      <rPr>
        <vertAlign val="superscript"/>
        <sz val="9"/>
        <rFont val="Montserrat"/>
      </rPr>
      <t xml:space="preserve"> 1_/</t>
    </r>
  </si>
  <si>
    <r>
      <t xml:space="preserve">1720 Distribución Valle de México    </t>
    </r>
    <r>
      <rPr>
        <vertAlign val="superscript"/>
        <sz val="9"/>
        <rFont val="Montserrat"/>
      </rPr>
      <t xml:space="preserve"> 1_/</t>
    </r>
  </si>
  <si>
    <r>
      <t xml:space="preserve">1821 Divisiones de Distribución    </t>
    </r>
    <r>
      <rPr>
        <vertAlign val="superscript"/>
        <sz val="9"/>
        <rFont val="Montserrat"/>
      </rPr>
      <t xml:space="preserve"> 1_/</t>
    </r>
  </si>
  <si>
    <r>
      <t xml:space="preserve">CCC TULA PAQUETES 1 Y 2    </t>
    </r>
    <r>
      <rPr>
        <vertAlign val="superscript"/>
        <sz val="9"/>
        <rFont val="Montserrat"/>
      </rPr>
      <t xml:space="preserve"> 1_/</t>
    </r>
  </si>
  <si>
    <r>
      <t xml:space="preserve">1920 Subestaciones y Líneas de Distribución     </t>
    </r>
    <r>
      <rPr>
        <vertAlign val="superscript"/>
        <sz val="9"/>
        <rFont val="Montserrat"/>
      </rPr>
      <t>1_/</t>
    </r>
  </si>
  <si>
    <r>
      <t xml:space="preserve">2101 Compensación Capacitiva Baja - Occidental    </t>
    </r>
    <r>
      <rPr>
        <vertAlign val="superscript"/>
        <sz val="9"/>
        <rFont val="Montserrat"/>
      </rPr>
      <t xml:space="preserve"> 1_/</t>
    </r>
  </si>
  <si>
    <r>
      <t xml:space="preserve">SLT 2120 Subestaciones y Líneas de Distribución    </t>
    </r>
    <r>
      <rPr>
        <vertAlign val="superscript"/>
        <sz val="9"/>
        <rFont val="Montserrat"/>
      </rPr>
      <t xml:space="preserve"> 1_/</t>
    </r>
  </si>
  <si>
    <r>
      <t xml:space="preserve">Bajío    </t>
    </r>
    <r>
      <rPr>
        <vertAlign val="superscript"/>
        <sz val="9"/>
        <rFont val="Montserrat"/>
      </rPr>
      <t xml:space="preserve"> 2_/</t>
    </r>
  </si>
  <si>
    <r>
      <t xml:space="preserve">Gasoducto Cd. Pemex-Valladolid   </t>
    </r>
    <r>
      <rPr>
        <vertAlign val="superscript"/>
        <sz val="9"/>
        <rFont val="Montserrat"/>
      </rPr>
      <t xml:space="preserve">  3_/</t>
    </r>
  </si>
  <si>
    <r>
      <t xml:space="preserve">VALOR PRESENTE NETO POR PROYECTO DE INVERSIÓN FINANCIADA DIRECTA  </t>
    </r>
    <r>
      <rPr>
        <b/>
        <vertAlign val="superscript"/>
        <sz val="12"/>
        <color theme="0"/>
        <rFont val="Montserrat"/>
      </rPr>
      <t>P_/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</si>
  <si>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</si>
  <si>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</si>
  <si>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4_/ Es la fecha del último pago de amortizaciones de un proyecto.</t>
  </si>
  <si>
    <t>Con base en los artículos 107 fracción I inciso d) de la Ley Federal de Presupuesto y Responsabilidad Hacendaria y 205 de su Reglamento</t>
  </si>
  <si>
    <t>4_/  Es la fecha del último pago de amortizaciones de un proyecto.</t>
  </si>
  <si>
    <r>
      <t xml:space="preserve">VALOR PRESENTE NETO POR PROYECTO DE INVERSIÓN FINANCIADA CONDICIONADA </t>
    </r>
    <r>
      <rPr>
        <b/>
        <vertAlign val="superscript"/>
        <sz val="12"/>
        <color theme="0"/>
        <rFont val="Montserrat"/>
      </rPr>
      <t xml:space="preserve"> P_/</t>
    </r>
  </si>
  <si>
    <r>
      <t xml:space="preserve">(Millones de pesos a precios de 2023)  </t>
    </r>
    <r>
      <rPr>
        <b/>
        <vertAlign val="superscript"/>
        <sz val="12"/>
        <color theme="0"/>
        <rFont val="Montserrat"/>
      </rPr>
      <t>1_/</t>
    </r>
  </si>
  <si>
    <t>2_/  El año de autorización corresponde al ejercicio fiscal en que el proyecto se incluyó por primera vez en el Presupuesto de Egresos de la Federación en la modalidad de Pidiregas.</t>
  </si>
  <si>
    <t>1_/ El tipo de cambio utilizado para la presentación de la información en pesos es de 17.7287, el cual corresponde al cierre del  3er Trimestre del 2023.</t>
  </si>
  <si>
    <r>
      <t xml:space="preserve">Nombre del Proyecto </t>
    </r>
    <r>
      <rPr>
        <vertAlign val="superscript"/>
        <sz val="9"/>
        <rFont val="Montserrat"/>
      </rPr>
      <t>2_/</t>
    </r>
  </si>
  <si>
    <r>
      <t>Autorizados en 1997</t>
    </r>
    <r>
      <rPr>
        <b/>
        <vertAlign val="superscript"/>
        <sz val="9"/>
        <rFont val="Montserrat"/>
      </rPr>
      <t xml:space="preserve"> </t>
    </r>
  </si>
  <si>
    <r>
      <t xml:space="preserve">(Millones de pesos a precios de 2023) </t>
    </r>
    <r>
      <rPr>
        <b/>
        <vertAlign val="superscript"/>
        <sz val="12"/>
        <color theme="0"/>
        <rFont val="Montserrat"/>
      </rPr>
      <t>1_/</t>
    </r>
  </si>
  <si>
    <t>2_/ El año de autorización corresponde al ejercicio fiscal en que el proyecto se incluyó por primera vez en el Presupuesto de Egresos de la Federación en la modalidad de Pidiregas.</t>
  </si>
  <si>
    <t>1_/ El tipo de cambio utilizado para la presentación de la información en pesos es de  17.7287, el cual corresponde al cierre del tercer trimestre del 2023.</t>
  </si>
  <si>
    <r>
      <t xml:space="preserve">(Millones de pesos a precios de 2023) </t>
    </r>
    <r>
      <rPr>
        <b/>
        <vertAlign val="superscript"/>
        <sz val="12"/>
        <color theme="0"/>
        <rFont val="Montserrat"/>
      </rPr>
      <t>*_/</t>
    </r>
  </si>
  <si>
    <t>Enero - septiembre 2023</t>
  </si>
  <si>
    <t>3_/ Los tipos de cambio promedio de fecha de liquidación utilizados fueron 19.0436 (enero), 18.6418 (febrero), 18.4030 (marzo), 18.0891 (abril), 17.7680 (mayo), 17.2930 (junio), 16.9447 (julio), 16.9660 (agosto) y 17.2426 (septiembre) pesos por dólar, publicados por el Banco de México (Banxico).</t>
  </si>
  <si>
    <t>Hasta 2022</t>
  </si>
  <si>
    <t>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</si>
</sst>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0.00_);[Red]\(#,##0.00\)"/>
    <numFmt numFmtId="165" formatCode="dd/mm/yyyy;@"/>
    <numFmt numFmtId="166" formatCode="#,##0.00_ ;[Red]\-#,##0.00\ "/>
    <numFmt numFmtId="167" formatCode="#,##0.0_);[Red]\(#,##0.0\)"/>
    <numFmt numFmtId="168" formatCode="#,##0.00000000000000_);[Red]\(#,##0.00000000000000\)"/>
    <numFmt numFmtId="169" formatCode="_-* #,##0_-;\-* #,##0_-;_-* &quot;-&quot;??_-;_-@_-"/>
    <numFmt numFmtId="170" formatCode="0.0"/>
    <numFmt numFmtId="171" formatCode="#,##0.0_ ;\-#,##0.0\ "/>
    <numFmt numFmtId="172" formatCode="#,##0.0_ ;[Red]\-#,##0.0\ "/>
    <numFmt numFmtId="173" formatCode="_(* #,##0.00_);_(* \(#,##0.00\);_(* &quot;-&quot;??_);_(@_)"/>
    <numFmt numFmtId="174" formatCode="#,##0.0"/>
    <numFmt numFmtId="175" formatCode="_(* #,##0.0_);_(* \(#,##0.0\);_(* &quot;-&quot;??_);_(@_)"/>
    <numFmt numFmtId="176" formatCode="0.0000"/>
    <numFmt numFmtId="177" formatCode="_-* #,##0.0_-;\-* #,##0.0_-;_-* &quot;-&quot;??_-;_-@_-"/>
    <numFmt numFmtId="178" formatCode="#,##0.0_);\(#,##0.0\)"/>
    <numFmt numFmtId="179" formatCode="_-* #,##0.0_-;\-* #,##0.0_-;_-* &quot;-&quot;?_-;_-@_-"/>
    <numFmt numFmtId="180" formatCode="_(* #,##0.0_);_(* \(#,##0.0\);_(* &quot;-&quot;?_);_(@_)"/>
    <numFmt numFmtId="181" formatCode="0.000"/>
    <numFmt numFmtId="182" formatCode="#,##0.0;[Red]#,##0.0"/>
  </numFmts>
  <fonts count="5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10"/>
      <name val="Arial"/>
      <family val="2"/>
    </font>
    <font>
      <b/>
      <sz val="12"/>
      <color theme="0"/>
      <name val="Arial"/>
      <family val="2"/>
    </font>
    <font>
      <sz val="8"/>
      <name val="Arial"/>
      <family val="2"/>
    </font>
    <font>
      <b/>
      <sz val="8"/>
      <name val="Arial"/>
      <family val="2"/>
    </font>
    <font>
      <sz val="8"/>
      <color theme="1"/>
      <name val="Calibri"/>
      <family val="2"/>
      <scheme val="minor"/>
    </font>
    <font>
      <sz val="8"/>
      <color indexed="8"/>
      <name val="Montserrat"/>
      <family val="3"/>
    </font>
    <font>
      <sz val="12"/>
      <name val="Arial"/>
      <family val="2"/>
    </font>
    <font>
      <sz val="9"/>
      <name val="Arial"/>
      <family val="2"/>
    </font>
    <font>
      <b/>
      <sz val="11"/>
      <color theme="1"/>
      <name val="Arial"/>
      <family val="2"/>
    </font>
    <font>
      <sz val="11"/>
      <name val="Arial"/>
      <family val="2"/>
    </font>
    <font>
      <b/>
      <sz val="9"/>
      <name val="Arial"/>
      <family val="2"/>
    </font>
    <font>
      <sz val="11"/>
      <color theme="1"/>
      <name val="Arial"/>
      <family val="2"/>
    </font>
    <font>
      <b/>
      <sz val="11"/>
      <color theme="0"/>
      <name val="Arial"/>
      <family val="2"/>
    </font>
    <font>
      <sz val="12"/>
      <color theme="0"/>
      <name val="Arial"/>
      <family val="2"/>
    </font>
    <font>
      <sz val="11"/>
      <color theme="0" tint="-0.14999847407452621"/>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1"/>
      <color indexed="22"/>
      <name val="Arial"/>
      <family val="2"/>
    </font>
    <font>
      <b/>
      <sz val="11"/>
      <color indexed="9"/>
      <name val="Arial"/>
      <family val="2"/>
    </font>
    <font>
      <sz val="11"/>
      <color theme="0"/>
      <name val="Arial"/>
      <family val="2"/>
    </font>
    <font>
      <sz val="7"/>
      <name val="Arial"/>
      <family val="2"/>
    </font>
    <font>
      <b/>
      <sz val="13"/>
      <color theme="0"/>
      <name val="Montserrat"/>
    </font>
    <font>
      <b/>
      <sz val="13"/>
      <color indexed="23"/>
      <name val="Montserrat"/>
    </font>
    <font>
      <b/>
      <sz val="12"/>
      <color indexed="23"/>
      <name val="Soberana Titular"/>
      <family val="3"/>
    </font>
    <font>
      <b/>
      <sz val="13"/>
      <color theme="1"/>
      <name val="Montserrat"/>
    </font>
    <font>
      <sz val="8"/>
      <name val="Montserrat"/>
    </font>
    <font>
      <sz val="10"/>
      <name val="Montserrat"/>
    </font>
    <font>
      <sz val="9"/>
      <name val="Montserrat"/>
    </font>
    <font>
      <sz val="9"/>
      <color indexed="8"/>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theme="1"/>
      <name val="Montserrat"/>
    </font>
    <font>
      <b/>
      <sz val="12"/>
      <color theme="0"/>
      <name val="Montserrat"/>
    </font>
    <font>
      <b/>
      <vertAlign val="superscript"/>
      <sz val="12"/>
      <color theme="0"/>
      <name val="Montserrat"/>
    </font>
    <font>
      <sz val="12"/>
      <color theme="0"/>
      <name val="Montserrat"/>
    </font>
    <font>
      <sz val="7"/>
      <name val="Montserrat"/>
    </font>
    <font>
      <b/>
      <sz val="12"/>
      <name val="Montserrat"/>
    </font>
    <font>
      <b/>
      <sz val="12"/>
      <color indexed="23"/>
      <name val="Montserrat"/>
    </font>
    <font>
      <b/>
      <vertAlign val="superscript"/>
      <sz val="12"/>
      <color indexed="9"/>
      <name val="Montserrat"/>
    </font>
    <font>
      <b/>
      <sz val="9"/>
      <color theme="0"/>
      <name val="Montserrat"/>
    </font>
    <font>
      <sz val="9"/>
      <color rgb="FFFF0000"/>
      <name val="Montserrat"/>
    </font>
    <font>
      <sz val="9"/>
      <color theme="0"/>
      <name val="Montserrat"/>
    </font>
    <font>
      <b/>
      <sz val="9"/>
      <color indexed="8"/>
      <name val="Montserrat"/>
    </font>
    <font>
      <sz val="9"/>
      <color indexed="9"/>
      <name val="Montserrat"/>
    </font>
    <font>
      <b/>
      <vertAlign val="superscript"/>
      <sz val="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0" fontId="3" fillId="0" borderId="0"/>
    <xf numFmtId="173" fontId="3" fillId="0" borderId="0" applyFont="0" applyFill="0" applyBorder="0" applyAlignment="0" applyProtection="0"/>
    <xf numFmtId="170" fontId="3" fillId="0" borderId="0"/>
    <xf numFmtId="9"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cellStyleXfs>
  <cellXfs count="379">
    <xf numFmtId="0" fontId="0" fillId="0" borderId="0" xfId="0"/>
    <xf numFmtId="0" fontId="3" fillId="0" borderId="0" xfId="2"/>
    <xf numFmtId="0" fontId="0" fillId="0" borderId="0" xfId="0" applyAlignment="1">
      <alignment horizontal="left" indent="1"/>
    </xf>
    <xf numFmtId="0" fontId="4" fillId="0" borderId="0" xfId="2" applyFont="1"/>
    <xf numFmtId="0" fontId="4" fillId="0" borderId="0" xfId="2" applyFont="1" applyAlignment="1">
      <alignment horizontal="left" indent="1"/>
    </xf>
    <xf numFmtId="0" fontId="2" fillId="0" borderId="0" xfId="0" applyFont="1"/>
    <xf numFmtId="49" fontId="3" fillId="0" borderId="0" xfId="2" applyNumberFormat="1"/>
    <xf numFmtId="49" fontId="3" fillId="0" borderId="0" xfId="2" applyNumberFormat="1" applyAlignment="1">
      <alignment vertical="center"/>
    </xf>
    <xf numFmtId="0" fontId="6" fillId="0" borderId="0" xfId="2" applyFont="1" applyAlignment="1">
      <alignment horizontal="center" vertical="center"/>
    </xf>
    <xf numFmtId="0" fontId="3" fillId="0" borderId="0" xfId="2" applyAlignment="1">
      <alignment horizontal="right"/>
    </xf>
    <xf numFmtId="164" fontId="7" fillId="0" borderId="0" xfId="2" applyNumberFormat="1" applyFont="1" applyAlignment="1">
      <alignment horizontal="center"/>
    </xf>
    <xf numFmtId="0" fontId="6" fillId="0" borderId="0" xfId="0" applyFont="1" applyAlignment="1">
      <alignment horizontal="right"/>
    </xf>
    <xf numFmtId="0" fontId="6" fillId="0" borderId="0" xfId="2" applyFont="1" applyAlignment="1">
      <alignment horizontal="center" wrapText="1"/>
    </xf>
    <xf numFmtId="165" fontId="0" fillId="0" borderId="0" xfId="1" applyNumberFormat="1" applyFont="1"/>
    <xf numFmtId="43" fontId="0" fillId="0" borderId="0" xfId="1" applyFont="1" applyAlignment="1">
      <alignment horizontal="left" indent="1"/>
    </xf>
    <xf numFmtId="166" fontId="0" fillId="0" borderId="0" xfId="0" applyNumberFormat="1"/>
    <xf numFmtId="43" fontId="0" fillId="0" borderId="0" xfId="0" applyNumberFormat="1" applyAlignment="1">
      <alignment horizontal="left" indent="1"/>
    </xf>
    <xf numFmtId="1" fontId="0" fillId="0" borderId="0" xfId="1" applyNumberFormat="1" applyFont="1" applyBorder="1"/>
    <xf numFmtId="169" fontId="0" fillId="0" borderId="0" xfId="1" applyNumberFormat="1" applyFont="1" applyBorder="1"/>
    <xf numFmtId="1" fontId="0" fillId="0" borderId="0" xfId="0" applyNumberFormat="1"/>
    <xf numFmtId="43" fontId="10" fillId="0" borderId="0" xfId="1" applyFont="1" applyFill="1"/>
    <xf numFmtId="0" fontId="10" fillId="0" borderId="0" xfId="0" applyFont="1"/>
    <xf numFmtId="43" fontId="10" fillId="0" borderId="0" xfId="1" applyFont="1"/>
    <xf numFmtId="0" fontId="10" fillId="0" borderId="0" xfId="0" applyFont="1" applyAlignment="1">
      <alignment horizontal="center" vertical="center"/>
    </xf>
    <xf numFmtId="0" fontId="11" fillId="2" borderId="0" xfId="0" applyFont="1" applyFill="1"/>
    <xf numFmtId="0" fontId="11" fillId="2" borderId="0" xfId="0" applyFont="1" applyFill="1" applyAlignment="1">
      <alignment horizontal="centerContinuous"/>
    </xf>
    <xf numFmtId="49" fontId="11" fillId="2" borderId="4" xfId="0" applyNumberFormat="1" applyFont="1" applyFill="1" applyBorder="1" applyAlignment="1">
      <alignment horizontal="center"/>
    </xf>
    <xf numFmtId="49" fontId="11" fillId="0" borderId="4" xfId="0" applyNumberFormat="1" applyFont="1" applyBorder="1" applyAlignment="1">
      <alignment horizontal="center"/>
    </xf>
    <xf numFmtId="43" fontId="4" fillId="0" borderId="0" xfId="1" applyFont="1" applyBorder="1" applyAlignment="1"/>
    <xf numFmtId="171" fontId="12" fillId="0" borderId="0" xfId="1" applyNumberFormat="1" applyFont="1"/>
    <xf numFmtId="43" fontId="14" fillId="2" borderId="0" xfId="1" applyFont="1" applyFill="1"/>
    <xf numFmtId="0" fontId="15" fillId="0" borderId="0" xfId="0" applyFont="1"/>
    <xf numFmtId="171" fontId="15" fillId="0" borderId="0" xfId="1" applyNumberFormat="1" applyFont="1" applyFill="1"/>
    <xf numFmtId="172" fontId="13" fillId="0" borderId="0" xfId="0" applyNumberFormat="1" applyFont="1" applyAlignment="1">
      <alignment horizontal="right"/>
    </xf>
    <xf numFmtId="0" fontId="13" fillId="0" borderId="0" xfId="2" applyFont="1" applyAlignment="1">
      <alignment vertical="center"/>
    </xf>
    <xf numFmtId="0" fontId="13" fillId="0" borderId="0" xfId="2" quotePrefix="1" applyFont="1" applyAlignment="1">
      <alignment vertical="center"/>
    </xf>
    <xf numFmtId="0" fontId="11" fillId="0" borderId="0" xfId="2" applyFont="1"/>
    <xf numFmtId="0" fontId="6" fillId="0" borderId="0" xfId="2" applyFont="1" applyAlignment="1">
      <alignment vertical="center"/>
    </xf>
    <xf numFmtId="167" fontId="6" fillId="0" borderId="0" xfId="2" applyNumberFormat="1" applyFont="1" applyAlignment="1">
      <alignment vertical="center"/>
    </xf>
    <xf numFmtId="173" fontId="6" fillId="0" borderId="0" xfId="3" applyFont="1" applyFill="1" applyAlignment="1">
      <alignment vertical="center"/>
    </xf>
    <xf numFmtId="175" fontId="6" fillId="0" borderId="0" xfId="3" applyNumberFormat="1" applyFont="1" applyFill="1" applyAlignment="1">
      <alignment vertical="center"/>
    </xf>
    <xf numFmtId="0" fontId="10" fillId="0" borderId="0" xfId="2" applyFont="1" applyAlignment="1">
      <alignment vertical="center"/>
    </xf>
    <xf numFmtId="0" fontId="17" fillId="0" borderId="0" xfId="2" applyFont="1" applyAlignment="1">
      <alignment horizontal="center" vertical="center"/>
    </xf>
    <xf numFmtId="176" fontId="18" fillId="0" borderId="0" xfId="2" applyNumberFormat="1" applyFont="1" applyAlignment="1">
      <alignment vertical="center"/>
    </xf>
    <xf numFmtId="0" fontId="19" fillId="0" borderId="0" xfId="2" applyFont="1" applyAlignment="1">
      <alignment vertical="center"/>
    </xf>
    <xf numFmtId="174" fontId="3" fillId="0" borderId="0" xfId="2" applyNumberFormat="1" applyAlignment="1">
      <alignment vertical="center"/>
    </xf>
    <xf numFmtId="0" fontId="3" fillId="0" borderId="0" xfId="2" applyAlignment="1">
      <alignment vertical="center"/>
    </xf>
    <xf numFmtId="177" fontId="3" fillId="0" borderId="0" xfId="1" applyNumberFormat="1" applyFont="1" applyFill="1" applyAlignment="1">
      <alignment vertical="center"/>
    </xf>
    <xf numFmtId="174" fontId="11" fillId="0" borderId="0" xfId="2" applyNumberFormat="1" applyFont="1" applyAlignment="1">
      <alignment vertical="center"/>
    </xf>
    <xf numFmtId="0" fontId="11" fillId="0" borderId="0" xfId="2" applyFont="1" applyAlignment="1">
      <alignment vertical="center"/>
    </xf>
    <xf numFmtId="0" fontId="21" fillId="0" borderId="0" xfId="2" applyFont="1" applyAlignment="1">
      <alignment vertical="center"/>
    </xf>
    <xf numFmtId="177" fontId="22" fillId="0" borderId="0" xfId="7" applyNumberFormat="1" applyFont="1" applyFill="1" applyBorder="1" applyAlignment="1">
      <alignment vertical="center"/>
    </xf>
    <xf numFmtId="177" fontId="23" fillId="0" borderId="0" xfId="7" applyNumberFormat="1" applyFont="1" applyFill="1" applyBorder="1" applyAlignment="1">
      <alignment vertical="center"/>
    </xf>
    <xf numFmtId="43" fontId="6" fillId="0" borderId="0" xfId="1" applyFont="1" applyFill="1" applyBorder="1" applyAlignment="1">
      <alignment vertical="center"/>
    </xf>
    <xf numFmtId="0" fontId="3" fillId="0" borderId="0" xfId="2" applyAlignment="1">
      <alignment horizontal="left" vertical="center"/>
    </xf>
    <xf numFmtId="0" fontId="24" fillId="0" borderId="0" xfId="2" applyFont="1" applyAlignment="1">
      <alignment vertical="center"/>
    </xf>
    <xf numFmtId="0" fontId="25" fillId="0" borderId="0" xfId="2" applyFont="1" applyAlignment="1">
      <alignment vertical="center"/>
    </xf>
    <xf numFmtId="43" fontId="13" fillId="0" borderId="0" xfId="1" applyFont="1" applyAlignment="1">
      <alignment vertical="center"/>
    </xf>
    <xf numFmtId="9" fontId="6" fillId="0" borderId="0" xfId="5" applyFont="1" applyFill="1" applyAlignment="1">
      <alignment vertical="center"/>
    </xf>
    <xf numFmtId="9" fontId="6" fillId="0" borderId="0" xfId="5" applyFont="1" applyAlignment="1">
      <alignment vertical="center"/>
    </xf>
    <xf numFmtId="0" fontId="27" fillId="0" borderId="0" xfId="2" applyFont="1" applyAlignment="1">
      <alignment vertical="center"/>
    </xf>
    <xf numFmtId="176" fontId="13" fillId="0" borderId="0" xfId="2" applyNumberFormat="1" applyFont="1" applyAlignment="1">
      <alignment vertical="center"/>
    </xf>
    <xf numFmtId="0" fontId="4" fillId="0" borderId="0" xfId="2" applyFont="1" applyAlignment="1">
      <alignment horizontal="center" vertical="center"/>
    </xf>
    <xf numFmtId="0" fontId="3" fillId="0" borderId="0" xfId="2" applyAlignment="1">
      <alignment horizontal="center" vertical="center"/>
    </xf>
    <xf numFmtId="15" fontId="3" fillId="0" borderId="0" xfId="2" applyNumberFormat="1" applyAlignment="1">
      <alignment horizontal="center" vertical="center"/>
    </xf>
    <xf numFmtId="180" fontId="3" fillId="0" borderId="0" xfId="2" applyNumberFormat="1" applyAlignment="1">
      <alignment horizontal="center" vertical="center"/>
    </xf>
    <xf numFmtId="0" fontId="3" fillId="3" borderId="0" xfId="2" applyFill="1" applyAlignment="1">
      <alignment vertical="center"/>
    </xf>
    <xf numFmtId="180" fontId="3" fillId="0" borderId="0" xfId="2" applyNumberFormat="1" applyAlignment="1">
      <alignment vertical="center"/>
    </xf>
    <xf numFmtId="1" fontId="3" fillId="0" borderId="0" xfId="2" applyNumberFormat="1" applyAlignment="1">
      <alignment horizontal="center" vertical="center"/>
    </xf>
    <xf numFmtId="0" fontId="4" fillId="0" borderId="0" xfId="2" applyFont="1" applyAlignment="1">
      <alignment vertical="center"/>
    </xf>
    <xf numFmtId="167" fontId="3" fillId="0" borderId="0" xfId="2" applyNumberFormat="1" applyAlignment="1">
      <alignment vertical="center"/>
    </xf>
    <xf numFmtId="0" fontId="3" fillId="0" borderId="0" xfId="2" quotePrefix="1" applyAlignment="1">
      <alignment vertical="center"/>
    </xf>
    <xf numFmtId="181" fontId="3" fillId="0" borderId="0" xfId="2" applyNumberFormat="1" applyAlignment="1">
      <alignment horizontal="right" vertical="center"/>
    </xf>
    <xf numFmtId="1" fontId="20" fillId="0" borderId="0" xfId="2" applyNumberFormat="1" applyFont="1" applyAlignment="1">
      <alignment horizontal="center" vertical="center"/>
    </xf>
    <xf numFmtId="181" fontId="11" fillId="0" borderId="0" xfId="2" applyNumberFormat="1" applyFont="1" applyAlignment="1">
      <alignment horizontal="right" vertical="center"/>
    </xf>
    <xf numFmtId="0" fontId="11" fillId="0" borderId="0" xfId="2" applyFont="1" applyAlignment="1">
      <alignment horizontal="center" vertical="center"/>
    </xf>
    <xf numFmtId="0" fontId="30" fillId="0" borderId="0" xfId="0" applyFont="1" applyAlignment="1">
      <alignment vertical="center"/>
    </xf>
    <xf numFmtId="0" fontId="3" fillId="0" borderId="5" xfId="2" applyBorder="1"/>
    <xf numFmtId="0" fontId="0" fillId="0" borderId="6" xfId="0" applyBorder="1"/>
    <xf numFmtId="0" fontId="32" fillId="0" borderId="0" xfId="0" applyFont="1" applyAlignment="1">
      <alignment horizontal="left" wrapText="1"/>
    </xf>
    <xf numFmtId="0" fontId="32" fillId="0" borderId="6" xfId="0" applyFont="1" applyBorder="1" applyAlignment="1">
      <alignment horizontal="center"/>
    </xf>
    <xf numFmtId="0" fontId="36" fillId="0" borderId="0" xfId="2" applyFont="1" applyAlignment="1">
      <alignment horizontal="center"/>
    </xf>
    <xf numFmtId="0" fontId="36" fillId="0" borderId="0" xfId="2" applyFont="1" applyAlignment="1">
      <alignment horizontal="center" vertical="center"/>
    </xf>
    <xf numFmtId="0" fontId="35" fillId="0" borderId="0" xfId="2" applyFont="1" applyAlignment="1">
      <alignment horizontal="center" vertical="center"/>
    </xf>
    <xf numFmtId="0" fontId="36" fillId="0" borderId="0" xfId="2" applyFont="1" applyAlignment="1">
      <alignment horizontal="center" vertical="center" wrapText="1"/>
    </xf>
    <xf numFmtId="1" fontId="35" fillId="0" borderId="1" xfId="2" applyNumberFormat="1" applyFont="1" applyBorder="1" applyAlignment="1">
      <alignment horizontal="center"/>
    </xf>
    <xf numFmtId="49" fontId="36" fillId="0" borderId="1" xfId="2" applyNumberFormat="1" applyFont="1" applyBorder="1" applyAlignment="1">
      <alignment horizontal="center"/>
    </xf>
    <xf numFmtId="49" fontId="35" fillId="0" borderId="1" xfId="2" applyNumberFormat="1" applyFont="1" applyBorder="1" applyAlignment="1">
      <alignment horizontal="center"/>
    </xf>
    <xf numFmtId="0" fontId="36" fillId="0" borderId="1" xfId="2" applyFont="1" applyBorder="1" applyAlignment="1">
      <alignment horizontal="center" vertical="center"/>
    </xf>
    <xf numFmtId="0" fontId="40" fillId="0" borderId="0" xfId="0" applyFont="1" applyAlignment="1">
      <alignment horizontal="left" indent="1"/>
    </xf>
    <xf numFmtId="0" fontId="40" fillId="0" borderId="0" xfId="0" applyFont="1"/>
    <xf numFmtId="1" fontId="40" fillId="0" borderId="0" xfId="1" applyNumberFormat="1" applyFont="1" applyBorder="1"/>
    <xf numFmtId="0" fontId="40" fillId="0" borderId="0" xfId="0" applyFont="1" applyAlignment="1">
      <alignment horizontal="left"/>
    </xf>
    <xf numFmtId="169" fontId="40" fillId="0" borderId="0" xfId="1" applyNumberFormat="1" applyFont="1" applyBorder="1"/>
    <xf numFmtId="1" fontId="43" fillId="4" borderId="0" xfId="2" applyNumberFormat="1" applyFont="1" applyFill="1" applyAlignment="1">
      <alignment horizontal="left" vertical="center"/>
    </xf>
    <xf numFmtId="0" fontId="43" fillId="4" borderId="0" xfId="2" applyFont="1" applyFill="1" applyAlignment="1">
      <alignment horizontal="left" vertical="top"/>
    </xf>
    <xf numFmtId="0" fontId="43" fillId="4" borderId="0" xfId="2" applyFont="1" applyFill="1" applyAlignment="1">
      <alignment horizontal="left"/>
    </xf>
    <xf numFmtId="0" fontId="45" fillId="4" borderId="0" xfId="2" applyFont="1" applyFill="1" applyAlignment="1">
      <alignment horizontal="left"/>
    </xf>
    <xf numFmtId="0" fontId="43" fillId="4" borderId="0" xfId="2" applyFont="1" applyFill="1" applyAlignment="1">
      <alignment vertical="top"/>
    </xf>
    <xf numFmtId="0" fontId="43" fillId="4" borderId="0" xfId="2" applyFont="1" applyFill="1"/>
    <xf numFmtId="0" fontId="43" fillId="4" borderId="0" xfId="2" applyFont="1" applyFill="1" applyAlignment="1">
      <alignment horizontal="left" indent="1"/>
    </xf>
    <xf numFmtId="2" fontId="43" fillId="4" borderId="0" xfId="2" applyNumberFormat="1" applyFont="1" applyFill="1" applyAlignment="1">
      <alignment horizontal="left" vertical="center"/>
    </xf>
    <xf numFmtId="0" fontId="43" fillId="4" borderId="0" xfId="0" applyFont="1" applyFill="1" applyAlignment="1">
      <alignment horizontal="left"/>
    </xf>
    <xf numFmtId="0" fontId="43" fillId="4" borderId="0" xfId="2" applyFont="1" applyFill="1" applyAlignment="1">
      <alignment horizontal="left" vertical="top" wrapText="1"/>
    </xf>
    <xf numFmtId="0" fontId="43" fillId="4" borderId="0" xfId="2" applyFont="1" applyFill="1" applyAlignment="1">
      <alignment vertical="top" wrapText="1"/>
    </xf>
    <xf numFmtId="0" fontId="43" fillId="4" borderId="0" xfId="0" applyFont="1" applyFill="1" applyAlignment="1">
      <alignment horizontal="left" wrapText="1"/>
    </xf>
    <xf numFmtId="49" fontId="35" fillId="0" borderId="1" xfId="2" applyNumberFormat="1" applyFont="1" applyBorder="1" applyAlignment="1">
      <alignment horizontal="center" wrapText="1"/>
    </xf>
    <xf numFmtId="49" fontId="36" fillId="0" borderId="0" xfId="0" applyNumberFormat="1" applyFont="1" applyAlignment="1">
      <alignment horizontal="center" vertical="center" wrapText="1"/>
    </xf>
    <xf numFmtId="0" fontId="8" fillId="0" borderId="0" xfId="0" applyFont="1" applyAlignment="1">
      <alignment horizontal="center" wrapText="1"/>
    </xf>
    <xf numFmtId="49" fontId="9" fillId="0" borderId="0" xfId="0" applyNumberFormat="1" applyFont="1" applyAlignment="1">
      <alignment horizontal="center" vertical="center" wrapText="1"/>
    </xf>
    <xf numFmtId="169" fontId="8" fillId="0" borderId="0" xfId="1" applyNumberFormat="1" applyFont="1" applyFill="1" applyBorder="1" applyAlignment="1">
      <alignment horizontal="center" wrapText="1"/>
    </xf>
    <xf numFmtId="0" fontId="0" fillId="0" borderId="0" xfId="0" applyAlignment="1">
      <alignment wrapText="1"/>
    </xf>
    <xf numFmtId="0" fontId="35" fillId="0" borderId="0" xfId="2" applyFont="1" applyAlignment="1">
      <alignment vertical="center"/>
    </xf>
    <xf numFmtId="49" fontId="35" fillId="0" borderId="7" xfId="2" applyNumberFormat="1" applyFont="1" applyBorder="1" applyAlignment="1">
      <alignment horizontal="center"/>
    </xf>
    <xf numFmtId="49" fontId="36" fillId="0" borderId="7" xfId="2" applyNumberFormat="1" applyFont="1" applyBorder="1" applyAlignment="1">
      <alignment horizontal="center"/>
    </xf>
    <xf numFmtId="0" fontId="36" fillId="0" borderId="7" xfId="2" applyFont="1" applyBorder="1" applyAlignment="1">
      <alignment horizontal="center" vertical="center"/>
    </xf>
    <xf numFmtId="49" fontId="34" fillId="0" borderId="0" xfId="2" applyNumberFormat="1" applyFont="1"/>
    <xf numFmtId="0" fontId="39" fillId="5" borderId="0" xfId="2" applyFont="1" applyFill="1" applyAlignment="1">
      <alignment horizontal="center" wrapText="1"/>
    </xf>
    <xf numFmtId="182" fontId="39" fillId="5" borderId="0" xfId="2" applyNumberFormat="1" applyFont="1" applyFill="1" applyAlignment="1">
      <alignment horizontal="center"/>
    </xf>
    <xf numFmtId="0" fontId="35" fillId="5" borderId="0" xfId="2" applyFont="1" applyFill="1" applyAlignment="1">
      <alignment horizontal="center" wrapText="1"/>
    </xf>
    <xf numFmtId="182" fontId="35" fillId="5" borderId="0" xfId="2" applyNumberFormat="1" applyFont="1" applyFill="1" applyAlignment="1">
      <alignment horizontal="center"/>
    </xf>
    <xf numFmtId="0" fontId="35" fillId="5" borderId="0" xfId="2" applyFont="1" applyFill="1" applyAlignment="1">
      <alignment horizontal="left" vertical="top" wrapText="1"/>
    </xf>
    <xf numFmtId="167" fontId="35" fillId="5" borderId="0" xfId="2" applyNumberFormat="1" applyFont="1" applyFill="1" applyAlignment="1">
      <alignment horizontal="left" vertical="top" wrapText="1"/>
    </xf>
    <xf numFmtId="0" fontId="35" fillId="5" borderId="5" xfId="2" applyFont="1" applyFill="1" applyBorder="1" applyAlignment="1">
      <alignment horizontal="left" vertical="top" wrapText="1"/>
    </xf>
    <xf numFmtId="182" fontId="35" fillId="5" borderId="5" xfId="2" applyNumberFormat="1" applyFont="1" applyFill="1" applyBorder="1" applyAlignment="1">
      <alignment horizontal="center"/>
    </xf>
    <xf numFmtId="0" fontId="39" fillId="2" borderId="7" xfId="2" applyFont="1" applyFill="1" applyBorder="1" applyAlignment="1">
      <alignment horizontal="center" vertical="center"/>
    </xf>
    <xf numFmtId="0" fontId="39" fillId="2" borderId="7" xfId="2" quotePrefix="1" applyFont="1" applyFill="1" applyBorder="1" applyAlignment="1">
      <alignment horizontal="center"/>
    </xf>
    <xf numFmtId="0" fontId="39" fillId="2" borderId="7" xfId="2" applyFont="1" applyFill="1" applyBorder="1" applyAlignment="1">
      <alignment horizontal="center"/>
    </xf>
    <xf numFmtId="0" fontId="39" fillId="0" borderId="7" xfId="2" quotePrefix="1" applyFont="1" applyBorder="1" applyAlignment="1">
      <alignment horizontal="center"/>
    </xf>
    <xf numFmtId="49" fontId="35" fillId="2" borderId="0" xfId="2" applyNumberFormat="1" applyFont="1" applyFill="1" applyAlignment="1">
      <alignment horizontal="center"/>
    </xf>
    <xf numFmtId="49" fontId="46" fillId="2" borderId="0" xfId="2" applyNumberFormat="1" applyFont="1" applyFill="1" applyAlignment="1">
      <alignment horizontal="center"/>
    </xf>
    <xf numFmtId="49" fontId="33" fillId="2" borderId="0" xfId="2" applyNumberFormat="1" applyFont="1" applyFill="1" applyAlignment="1">
      <alignment horizontal="center"/>
    </xf>
    <xf numFmtId="49" fontId="46" fillId="0" borderId="0" xfId="2" applyNumberFormat="1" applyFont="1" applyAlignment="1">
      <alignment horizontal="center"/>
    </xf>
    <xf numFmtId="0" fontId="34" fillId="2" borderId="0" xfId="2" applyFont="1" applyFill="1"/>
    <xf numFmtId="0" fontId="3" fillId="2" borderId="0" xfId="2" applyFill="1"/>
    <xf numFmtId="0" fontId="47" fillId="4" borderId="0" xfId="2" applyFont="1" applyFill="1" applyAlignment="1">
      <alignment horizontal="left" vertical="center" wrapText="1"/>
    </xf>
    <xf numFmtId="0" fontId="35" fillId="2" borderId="0" xfId="0" applyFont="1" applyFill="1" applyBorder="1" applyAlignment="1">
      <alignment horizontal="center"/>
    </xf>
    <xf numFmtId="0" fontId="35" fillId="2" borderId="0" xfId="0" applyFont="1" applyFill="1"/>
    <xf numFmtId="0" fontId="35" fillId="2" borderId="3" xfId="0" applyFont="1" applyFill="1" applyBorder="1" applyAlignment="1">
      <alignment horizontal="center"/>
    </xf>
    <xf numFmtId="0" fontId="35" fillId="2" borderId="0" xfId="0" applyFont="1" applyFill="1" applyAlignment="1">
      <alignment horizontal="center"/>
    </xf>
    <xf numFmtId="0" fontId="35" fillId="2" borderId="0" xfId="0" applyFont="1" applyFill="1" applyAlignment="1">
      <alignment horizontal="center" vertical="center" wrapText="1"/>
    </xf>
    <xf numFmtId="0" fontId="35" fillId="2" borderId="0" xfId="2" applyFont="1" applyFill="1" applyAlignment="1">
      <alignment horizontal="center"/>
    </xf>
    <xf numFmtId="0" fontId="35" fillId="2" borderId="0" xfId="0" quotePrefix="1" applyFont="1" applyFill="1" applyBorder="1" applyAlignment="1">
      <alignment horizontal="center"/>
    </xf>
    <xf numFmtId="0" fontId="35" fillId="2" borderId="0" xfId="2" quotePrefix="1" applyFont="1" applyFill="1" applyBorder="1" applyAlignment="1">
      <alignment horizontal="center"/>
    </xf>
    <xf numFmtId="0" fontId="35" fillId="0" borderId="0" xfId="0" quotePrefix="1" applyFont="1" applyBorder="1" applyAlignment="1">
      <alignment horizontal="center"/>
    </xf>
    <xf numFmtId="0" fontId="35" fillId="0" borderId="0" xfId="0" applyFont="1"/>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left"/>
    </xf>
    <xf numFmtId="0" fontId="35" fillId="0" borderId="0" xfId="0" applyFont="1" applyAlignment="1">
      <alignment vertical="top"/>
    </xf>
    <xf numFmtId="0" fontId="35" fillId="0" borderId="0" xfId="0" applyFont="1" applyAlignment="1">
      <alignment horizontal="center" vertical="top"/>
    </xf>
    <xf numFmtId="0" fontId="3" fillId="0" borderId="0" xfId="10"/>
    <xf numFmtId="0" fontId="13" fillId="0" borderId="0" xfId="10" applyFont="1" applyAlignment="1">
      <alignment vertical="center"/>
    </xf>
    <xf numFmtId="0" fontId="35" fillId="0" borderId="7" xfId="10" applyFont="1" applyBorder="1" applyAlignment="1">
      <alignment vertical="center"/>
    </xf>
    <xf numFmtId="0" fontId="35" fillId="0" borderId="7" xfId="10" quotePrefix="1" applyFont="1" applyBorder="1" applyAlignment="1">
      <alignment horizontal="center" vertical="center"/>
    </xf>
    <xf numFmtId="0" fontId="35" fillId="0" borderId="7" xfId="10" applyFont="1" applyBorder="1" applyAlignment="1">
      <alignment horizontal="center" vertical="center"/>
    </xf>
    <xf numFmtId="0" fontId="16" fillId="4" borderId="0" xfId="2" applyFont="1" applyFill="1" applyAlignment="1">
      <alignment vertical="center"/>
    </xf>
    <xf numFmtId="0" fontId="43" fillId="4" borderId="0" xfId="2" applyFont="1" applyFill="1" applyAlignment="1">
      <alignment vertical="center"/>
    </xf>
    <xf numFmtId="0" fontId="35" fillId="0" borderId="0" xfId="2" applyFont="1"/>
    <xf numFmtId="0" fontId="35" fillId="0" borderId="0" xfId="2" applyFont="1" applyFill="1" applyAlignment="1">
      <alignment horizontal="left" vertical="top" wrapText="1"/>
    </xf>
    <xf numFmtId="0" fontId="35" fillId="0" borderId="1" xfId="2" applyFont="1" applyBorder="1" applyAlignment="1">
      <alignment horizontal="center" vertical="center"/>
    </xf>
    <xf numFmtId="0" fontId="35" fillId="0" borderId="0" xfId="2" applyFont="1" applyAlignment="1">
      <alignment horizontal="center" vertical="center" wrapText="1"/>
    </xf>
    <xf numFmtId="0" fontId="35" fillId="0" borderId="0" xfId="2" quotePrefix="1" applyFont="1" applyAlignment="1">
      <alignment horizontal="center" vertical="center"/>
    </xf>
    <xf numFmtId="167" fontId="35" fillId="0" borderId="0" xfId="2" applyNumberFormat="1" applyFont="1" applyAlignment="1">
      <alignment vertical="center"/>
    </xf>
    <xf numFmtId="173" fontId="35" fillId="0" borderId="0" xfId="3" applyFont="1" applyFill="1" applyAlignment="1">
      <alignment vertical="center"/>
    </xf>
    <xf numFmtId="175" fontId="35" fillId="0" borderId="0" xfId="3" applyNumberFormat="1" applyFont="1" applyFill="1" applyAlignment="1">
      <alignment vertical="center"/>
    </xf>
    <xf numFmtId="174" fontId="35" fillId="0" borderId="0" xfId="2" applyNumberFormat="1" applyFont="1" applyAlignment="1">
      <alignment vertical="center"/>
    </xf>
    <xf numFmtId="173" fontId="35" fillId="0" borderId="0" xfId="2" applyNumberFormat="1" applyFont="1" applyAlignment="1">
      <alignment vertical="center"/>
    </xf>
    <xf numFmtId="0" fontId="35" fillId="5" borderId="3" xfId="2" applyFont="1" applyFill="1" applyBorder="1" applyAlignment="1">
      <alignment vertical="center"/>
    </xf>
    <xf numFmtId="0" fontId="39" fillId="5" borderId="3" xfId="2" applyFont="1" applyFill="1" applyBorder="1" applyAlignment="1">
      <alignment horizontal="center" vertical="center"/>
    </xf>
    <xf numFmtId="174" fontId="39" fillId="5" borderId="3" xfId="2" applyNumberFormat="1" applyFont="1" applyFill="1" applyBorder="1" applyAlignment="1">
      <alignment vertical="center"/>
    </xf>
    <xf numFmtId="174" fontId="39" fillId="5" borderId="3" xfId="2" applyNumberFormat="1" applyFont="1" applyFill="1" applyBorder="1" applyAlignment="1">
      <alignment horizontal="right" vertical="center"/>
    </xf>
    <xf numFmtId="0" fontId="35" fillId="5" borderId="0" xfId="2" applyFont="1" applyFill="1" applyAlignment="1">
      <alignment horizontal="right" vertical="center"/>
    </xf>
    <xf numFmtId="0" fontId="35" fillId="5" borderId="0" xfId="2" applyFont="1" applyFill="1" applyAlignment="1">
      <alignment vertical="center"/>
    </xf>
    <xf numFmtId="174" fontId="35" fillId="5" borderId="0" xfId="4" applyNumberFormat="1" applyFont="1" applyFill="1" applyAlignment="1">
      <alignment vertical="center"/>
    </xf>
    <xf numFmtId="174" fontId="35" fillId="5" borderId="0" xfId="2" applyNumberFormat="1" applyFont="1" applyFill="1" applyAlignment="1">
      <alignment vertical="center"/>
    </xf>
    <xf numFmtId="174" fontId="35" fillId="5" borderId="0" xfId="3" applyNumberFormat="1" applyFont="1" applyFill="1" applyBorder="1" applyAlignment="1">
      <alignment horizontal="right" vertical="center"/>
    </xf>
    <xf numFmtId="0" fontId="35" fillId="5" borderId="5" xfId="2" applyFont="1" applyFill="1" applyBorder="1" applyAlignment="1">
      <alignment horizontal="right" vertical="center"/>
    </xf>
    <xf numFmtId="0" fontId="35" fillId="5" borderId="5" xfId="2" applyFont="1" applyFill="1" applyBorder="1" applyAlignment="1">
      <alignment vertical="center"/>
    </xf>
    <xf numFmtId="174" fontId="35" fillId="5" borderId="5" xfId="4" applyNumberFormat="1" applyFont="1" applyFill="1" applyBorder="1" applyAlignment="1">
      <alignment vertical="center"/>
    </xf>
    <xf numFmtId="174" fontId="35" fillId="5" borderId="5" xfId="2" applyNumberFormat="1" applyFont="1" applyFill="1" applyBorder="1" applyAlignment="1">
      <alignment vertical="center"/>
    </xf>
    <xf numFmtId="174" fontId="35" fillId="5" borderId="5" xfId="3" applyNumberFormat="1" applyFont="1" applyFill="1" applyBorder="1" applyAlignment="1">
      <alignment horizontal="right" vertical="center"/>
    </xf>
    <xf numFmtId="0" fontId="48" fillId="0" borderId="0" xfId="10" applyFont="1" applyAlignment="1">
      <alignment vertical="center"/>
    </xf>
    <xf numFmtId="0" fontId="35" fillId="0" borderId="7" xfId="2" applyFont="1" applyBorder="1" applyAlignment="1">
      <alignment horizontal="center" vertical="center"/>
    </xf>
    <xf numFmtId="0" fontId="36" fillId="0" borderId="7" xfId="2" quotePrefix="1" applyFont="1" applyBorder="1" applyAlignment="1">
      <alignment horizontal="center" vertical="center"/>
    </xf>
    <xf numFmtId="0" fontId="5" fillId="4" borderId="0" xfId="2" applyFont="1" applyFill="1" applyAlignment="1">
      <alignment vertical="center"/>
    </xf>
    <xf numFmtId="0" fontId="36" fillId="0" borderId="1" xfId="2" quotePrefix="1" applyFont="1" applyBorder="1" applyAlignment="1">
      <alignment horizontal="center" vertical="center"/>
    </xf>
    <xf numFmtId="43" fontId="36" fillId="0" borderId="1" xfId="1" applyFont="1" applyFill="1" applyBorder="1" applyAlignment="1">
      <alignment horizontal="center" vertical="center"/>
    </xf>
    <xf numFmtId="0" fontId="35" fillId="0" borderId="0" xfId="6" applyNumberFormat="1" applyFont="1" applyFill="1" applyBorder="1" applyAlignment="1">
      <alignment horizontal="left" vertical="center"/>
    </xf>
    <xf numFmtId="178" fontId="35" fillId="0" borderId="0" xfId="2" applyNumberFormat="1" applyFont="1" applyAlignment="1">
      <alignment vertical="center"/>
    </xf>
    <xf numFmtId="0" fontId="51" fillId="0" borderId="0" xfId="2" applyFont="1" applyAlignment="1">
      <alignment vertical="center"/>
    </xf>
    <xf numFmtId="0" fontId="35" fillId="0" borderId="0" xfId="2" applyFont="1" applyAlignment="1">
      <alignment horizontal="left" vertical="center"/>
    </xf>
    <xf numFmtId="0" fontId="35" fillId="0" borderId="0" xfId="2" applyFont="1" applyAlignment="1">
      <alignment horizontal="justify" vertical="center"/>
    </xf>
    <xf numFmtId="177" fontId="35" fillId="0" borderId="0" xfId="1" applyNumberFormat="1" applyFont="1" applyFill="1" applyAlignment="1">
      <alignment vertical="center"/>
    </xf>
    <xf numFmtId="177" fontId="35" fillId="0" borderId="0" xfId="2" applyNumberFormat="1" applyFont="1" applyAlignment="1">
      <alignment vertical="center"/>
    </xf>
    <xf numFmtId="179" fontId="35" fillId="0" borderId="0" xfId="2" applyNumberFormat="1" applyFont="1" applyAlignment="1">
      <alignment vertical="center"/>
    </xf>
    <xf numFmtId="174" fontId="39" fillId="5" borderId="0" xfId="2" applyNumberFormat="1" applyFont="1" applyFill="1" applyAlignment="1">
      <alignment horizontal="right" vertical="center"/>
    </xf>
    <xf numFmtId="174" fontId="35" fillId="5" borderId="0" xfId="2" applyNumberFormat="1" applyFont="1" applyFill="1" applyAlignment="1">
      <alignment horizontal="right" vertical="center"/>
    </xf>
    <xf numFmtId="0" fontId="36" fillId="5" borderId="0" xfId="5" applyNumberFormat="1" applyFont="1" applyFill="1" applyBorder="1" applyAlignment="1">
      <alignment vertical="top"/>
    </xf>
    <xf numFmtId="0" fontId="35" fillId="5" borderId="0" xfId="6" applyNumberFormat="1" applyFont="1" applyFill="1" applyBorder="1" applyAlignment="1">
      <alignment horizontal="left" vertical="top" wrapText="1"/>
    </xf>
    <xf numFmtId="0" fontId="35" fillId="5" borderId="0" xfId="6" applyNumberFormat="1" applyFont="1" applyFill="1" applyBorder="1" applyAlignment="1">
      <alignment horizontal="left" vertical="top"/>
    </xf>
    <xf numFmtId="1" fontId="50" fillId="5" borderId="6" xfId="2" applyNumberFormat="1" applyFont="1" applyFill="1" applyBorder="1" applyAlignment="1">
      <alignment horizontal="center" vertical="top"/>
    </xf>
    <xf numFmtId="0" fontId="39" fillId="5" borderId="6" xfId="2" applyFont="1" applyFill="1" applyBorder="1" applyAlignment="1">
      <alignment horizontal="center" vertical="top"/>
    </xf>
    <xf numFmtId="174" fontId="39" fillId="5" borderId="6" xfId="2" applyNumberFormat="1" applyFont="1" applyFill="1" applyBorder="1" applyAlignment="1">
      <alignment horizontal="right" vertical="center"/>
    </xf>
    <xf numFmtId="0" fontId="50" fillId="5" borderId="0" xfId="2" applyFont="1" applyFill="1" applyBorder="1" applyAlignment="1">
      <alignment horizontal="center" vertical="top"/>
    </xf>
    <xf numFmtId="0" fontId="39" fillId="5" borderId="0" xfId="2" applyFont="1" applyFill="1" applyBorder="1" applyAlignment="1">
      <alignment vertical="top" wrapText="1"/>
    </xf>
    <xf numFmtId="174" fontId="39" fillId="5" borderId="0" xfId="2" applyNumberFormat="1" applyFont="1" applyFill="1" applyBorder="1" applyAlignment="1">
      <alignment horizontal="right" vertical="center" wrapText="1"/>
    </xf>
    <xf numFmtId="1" fontId="35" fillId="5" borderId="0" xfId="2" applyNumberFormat="1" applyFont="1" applyFill="1" applyBorder="1" applyAlignment="1">
      <alignment horizontal="center" vertical="top"/>
    </xf>
    <xf numFmtId="0" fontId="35" fillId="5" borderId="0" xfId="2" applyFont="1" applyFill="1" applyBorder="1" applyAlignment="1">
      <alignment horizontal="left" vertical="top" wrapText="1"/>
    </xf>
    <xf numFmtId="174" fontId="35" fillId="5" borderId="0" xfId="2" applyNumberFormat="1" applyFont="1" applyFill="1" applyBorder="1" applyAlignment="1">
      <alignment horizontal="right" vertical="center"/>
    </xf>
    <xf numFmtId="0" fontId="35" fillId="5" borderId="0" xfId="2" applyFont="1" applyFill="1" applyBorder="1" applyAlignment="1">
      <alignment horizontal="left" vertical="top"/>
    </xf>
    <xf numFmtId="0" fontId="36" fillId="5" borderId="0" xfId="2" applyFont="1" applyFill="1" applyBorder="1" applyAlignment="1">
      <alignment horizontal="left" vertical="top" wrapText="1"/>
    </xf>
    <xf numFmtId="1" fontId="36" fillId="5" borderId="0" xfId="2" applyNumberFormat="1" applyFont="1" applyFill="1" applyBorder="1" applyAlignment="1">
      <alignment horizontal="center" vertical="top"/>
    </xf>
    <xf numFmtId="0" fontId="35" fillId="5" borderId="0" xfId="2" applyFont="1" applyFill="1" applyBorder="1" applyAlignment="1">
      <alignment horizontal="center" vertical="top"/>
    </xf>
    <xf numFmtId="1" fontId="35" fillId="5" borderId="0" xfId="2" applyNumberFormat="1" applyFont="1" applyFill="1" applyBorder="1" applyAlignment="1">
      <alignment horizontal="left" vertical="top"/>
    </xf>
    <xf numFmtId="1" fontId="50" fillId="5" borderId="0" xfId="2" applyNumberFormat="1" applyFont="1" applyFill="1" applyBorder="1" applyAlignment="1">
      <alignment horizontal="center" vertical="top"/>
    </xf>
    <xf numFmtId="0" fontId="39" fillId="5" borderId="0" xfId="2" applyFont="1" applyFill="1" applyBorder="1" applyAlignment="1">
      <alignment horizontal="left" vertical="top" wrapText="1"/>
    </xf>
    <xf numFmtId="0" fontId="36" fillId="5" borderId="0" xfId="2" applyFont="1" applyFill="1" applyBorder="1" applyAlignment="1">
      <alignment vertical="top"/>
    </xf>
    <xf numFmtId="1" fontId="35" fillId="5" borderId="5" xfId="2" applyNumberFormat="1" applyFont="1" applyFill="1" applyBorder="1" applyAlignment="1">
      <alignment horizontal="center" vertical="top"/>
    </xf>
    <xf numFmtId="0" fontId="35" fillId="5" borderId="5" xfId="6" applyNumberFormat="1" applyFont="1" applyFill="1" applyBorder="1" applyAlignment="1">
      <alignment horizontal="left" vertical="top"/>
    </xf>
    <xf numFmtId="174" fontId="35" fillId="5" borderId="5" xfId="2" applyNumberFormat="1" applyFont="1" applyFill="1" applyBorder="1" applyAlignment="1">
      <alignment horizontal="right" vertical="center"/>
    </xf>
    <xf numFmtId="0" fontId="31" fillId="0" borderId="0" xfId="10" applyFont="1" applyAlignment="1">
      <alignment vertical="center"/>
    </xf>
    <xf numFmtId="0" fontId="32" fillId="0" borderId="0" xfId="0" applyFont="1" applyAlignment="1">
      <alignment wrapText="1"/>
    </xf>
    <xf numFmtId="0" fontId="13" fillId="0" borderId="0" xfId="2" applyFont="1"/>
    <xf numFmtId="0" fontId="5" fillId="4" borderId="0" xfId="2" applyFont="1" applyFill="1" applyAlignment="1">
      <alignment horizontal="center" vertical="center"/>
    </xf>
    <xf numFmtId="9" fontId="5" fillId="4" borderId="0" xfId="5" applyFont="1" applyFill="1" applyAlignment="1">
      <alignment vertical="center"/>
    </xf>
    <xf numFmtId="0" fontId="5" fillId="4" borderId="0" xfId="2" applyFont="1" applyFill="1" applyAlignment="1">
      <alignment horizontal="center" vertical="center" wrapText="1"/>
    </xf>
    <xf numFmtId="9" fontId="5" fillId="4" borderId="0" xfId="5" applyFont="1" applyFill="1" applyAlignment="1">
      <alignment vertical="center" wrapText="1"/>
    </xf>
    <xf numFmtId="0" fontId="16" fillId="4" borderId="0" xfId="2" applyFont="1" applyFill="1" applyAlignment="1">
      <alignment vertical="center" wrapText="1"/>
    </xf>
    <xf numFmtId="0" fontId="5" fillId="4" borderId="0" xfId="2" applyFont="1" applyFill="1" applyAlignment="1">
      <alignment horizontal="left" vertical="center"/>
    </xf>
    <xf numFmtId="0" fontId="36" fillId="0" borderId="7" xfId="2" applyFont="1" applyBorder="1" applyAlignment="1">
      <alignment horizontal="center" vertical="center" wrapText="1"/>
    </xf>
    <xf numFmtId="176" fontId="52" fillId="3" borderId="0" xfId="2" applyNumberFormat="1" applyFont="1" applyFill="1" applyAlignment="1">
      <alignment horizontal="center" vertical="center"/>
    </xf>
    <xf numFmtId="0" fontId="52" fillId="3" borderId="0" xfId="2" applyFont="1" applyFill="1" applyAlignment="1">
      <alignment vertical="center"/>
    </xf>
    <xf numFmtId="0" fontId="52" fillId="0" borderId="0" xfId="2" applyFont="1" applyAlignment="1">
      <alignment vertical="center"/>
    </xf>
    <xf numFmtId="0" fontId="36" fillId="0" borderId="1" xfId="2" applyFont="1" applyBorder="1" applyAlignment="1">
      <alignment horizontal="center" vertical="center" wrapText="1"/>
    </xf>
    <xf numFmtId="0" fontId="36" fillId="0" borderId="0" xfId="2" applyFont="1" applyAlignment="1">
      <alignment vertical="center"/>
    </xf>
    <xf numFmtId="172" fontId="35" fillId="0" borderId="0" xfId="2" applyNumberFormat="1" applyFont="1" applyAlignment="1">
      <alignment horizontal="right" vertical="center"/>
    </xf>
    <xf numFmtId="9" fontId="35" fillId="0" borderId="0" xfId="5" applyFont="1" applyFill="1" applyAlignment="1">
      <alignment vertical="center"/>
    </xf>
    <xf numFmtId="43" fontId="35" fillId="0" borderId="0" xfId="2" applyNumberFormat="1" applyFont="1" applyAlignment="1">
      <alignment vertical="center"/>
    </xf>
    <xf numFmtId="174" fontId="53" fillId="5" borderId="3" xfId="2" applyNumberFormat="1" applyFont="1" applyFill="1" applyBorder="1" applyAlignment="1">
      <alignment horizontal="right" vertical="center"/>
    </xf>
    <xf numFmtId="174" fontId="53" fillId="5" borderId="3" xfId="2" applyNumberFormat="1" applyFont="1" applyFill="1" applyBorder="1" applyAlignment="1">
      <alignment horizontal="right" vertical="center" wrapText="1"/>
    </xf>
    <xf numFmtId="174" fontId="53" fillId="5" borderId="0" xfId="2" applyNumberFormat="1" applyFont="1" applyFill="1" applyAlignment="1">
      <alignment horizontal="right" vertical="center"/>
    </xf>
    <xf numFmtId="174" fontId="53" fillId="5" borderId="0" xfId="2" applyNumberFormat="1" applyFont="1" applyFill="1" applyAlignment="1">
      <alignment horizontal="right" vertical="center" wrapText="1"/>
    </xf>
    <xf numFmtId="0" fontId="35" fillId="5" borderId="0" xfId="2" applyFont="1" applyFill="1" applyAlignment="1">
      <alignment horizontal="center" vertical="center" wrapText="1"/>
    </xf>
    <xf numFmtId="0" fontId="35" fillId="5" borderId="0" xfId="2" applyFont="1" applyFill="1" applyAlignment="1">
      <alignment horizontal="center" vertical="center"/>
    </xf>
    <xf numFmtId="0" fontId="35" fillId="5" borderId="0" xfId="5" applyNumberFormat="1" applyFont="1" applyFill="1" applyBorder="1" applyAlignment="1">
      <alignment vertical="center" wrapText="1"/>
    </xf>
    <xf numFmtId="174" fontId="36" fillId="5" borderId="0" xfId="2" applyNumberFormat="1" applyFont="1" applyFill="1" applyAlignment="1">
      <alignment horizontal="right" vertical="center"/>
    </xf>
    <xf numFmtId="0" fontId="36" fillId="5" borderId="0" xfId="2" applyFont="1" applyFill="1" applyAlignment="1">
      <alignment horizontal="center" vertical="center"/>
    </xf>
    <xf numFmtId="174" fontId="35" fillId="5" borderId="0" xfId="2" applyNumberFormat="1" applyFont="1" applyFill="1" applyAlignment="1">
      <alignment horizontal="right" vertical="center" wrapText="1"/>
    </xf>
    <xf numFmtId="174" fontId="36" fillId="5" borderId="0" xfId="2" applyNumberFormat="1" applyFont="1" applyFill="1" applyAlignment="1">
      <alignment horizontal="right" vertical="center" wrapText="1"/>
    </xf>
    <xf numFmtId="167" fontId="36" fillId="5" borderId="0" xfId="2" applyNumberFormat="1" applyFont="1" applyFill="1" applyAlignment="1">
      <alignment horizontal="center" vertical="center"/>
    </xf>
    <xf numFmtId="0" fontId="36" fillId="5" borderId="0" xfId="2" applyFont="1" applyFill="1" applyAlignment="1">
      <alignment vertical="center"/>
    </xf>
    <xf numFmtId="0" fontId="36" fillId="5" borderId="0" xfId="2" applyFont="1" applyFill="1" applyAlignment="1">
      <alignment horizontal="left" vertical="center"/>
    </xf>
    <xf numFmtId="9" fontId="35" fillId="5" borderId="0" xfId="5" applyFont="1" applyFill="1" applyBorder="1" applyAlignment="1">
      <alignment vertical="center" wrapText="1"/>
    </xf>
    <xf numFmtId="172" fontId="35" fillId="5" borderId="0" xfId="2" applyNumberFormat="1" applyFont="1" applyFill="1" applyAlignment="1">
      <alignment horizontal="left" vertical="center"/>
    </xf>
    <xf numFmtId="0" fontId="35" fillId="5" borderId="5" xfId="2" applyFont="1" applyFill="1" applyBorder="1" applyAlignment="1">
      <alignment horizontal="center" vertical="center" wrapText="1"/>
    </xf>
    <xf numFmtId="0" fontId="35" fillId="5" borderId="5" xfId="2" applyFont="1" applyFill="1" applyBorder="1" applyAlignment="1">
      <alignment horizontal="center" vertical="center"/>
    </xf>
    <xf numFmtId="9" fontId="35" fillId="5" borderId="5" xfId="5" applyFont="1" applyFill="1" applyBorder="1" applyAlignment="1">
      <alignment vertical="center" wrapText="1"/>
    </xf>
    <xf numFmtId="174" fontId="36" fillId="5" borderId="5" xfId="2" applyNumberFormat="1" applyFont="1" applyFill="1" applyBorder="1" applyAlignment="1">
      <alignment horizontal="right" vertical="center"/>
    </xf>
    <xf numFmtId="174" fontId="35" fillId="5" borderId="5" xfId="2" applyNumberFormat="1" applyFont="1" applyFill="1" applyBorder="1" applyAlignment="1">
      <alignment horizontal="right" vertical="center" wrapText="1"/>
    </xf>
    <xf numFmtId="0" fontId="39" fillId="0" borderId="7" xfId="2" applyFont="1" applyBorder="1" applyAlignment="1">
      <alignment horizontal="center" vertical="center" wrapText="1"/>
    </xf>
    <xf numFmtId="0" fontId="39" fillId="0" borderId="7" xfId="2" applyFont="1" applyBorder="1" applyAlignment="1">
      <alignment horizontal="center" vertical="center"/>
    </xf>
    <xf numFmtId="0" fontId="43" fillId="4" borderId="0" xfId="2" applyFont="1" applyFill="1" applyAlignment="1">
      <alignment horizontal="left" vertical="center"/>
    </xf>
    <xf numFmtId="0" fontId="35" fillId="0" borderId="0" xfId="2" applyFont="1" applyBorder="1" applyAlignment="1">
      <alignment horizontal="center" vertical="center" wrapText="1"/>
    </xf>
    <xf numFmtId="0" fontId="35" fillId="0" borderId="1" xfId="2" applyFont="1" applyBorder="1" applyAlignment="1">
      <alignment horizontal="center" vertical="center" wrapText="1"/>
    </xf>
    <xf numFmtId="15" fontId="35" fillId="0" borderId="0" xfId="2" applyNumberFormat="1" applyFont="1" applyAlignment="1">
      <alignment horizontal="center" vertical="center"/>
    </xf>
    <xf numFmtId="0" fontId="35" fillId="0" borderId="0" xfId="2" applyFont="1" applyAlignment="1">
      <alignment horizontal="justify" vertical="center" wrapText="1"/>
    </xf>
    <xf numFmtId="174" fontId="35" fillId="0" borderId="0" xfId="2" applyNumberFormat="1" applyFont="1" applyAlignment="1">
      <alignment horizontal="right" vertical="center"/>
    </xf>
    <xf numFmtId="17" fontId="35" fillId="0" borderId="0" xfId="2" applyNumberFormat="1" applyFont="1" applyAlignment="1">
      <alignment horizontal="center" vertical="center"/>
    </xf>
    <xf numFmtId="177" fontId="39" fillId="5" borderId="0" xfId="6" applyNumberFormat="1" applyFont="1" applyFill="1" applyBorder="1" applyAlignment="1">
      <alignment horizontal="center" vertical="center"/>
    </xf>
    <xf numFmtId="0" fontId="52" fillId="5" borderId="6" xfId="2" applyFont="1" applyFill="1" applyBorder="1" applyAlignment="1">
      <alignment vertical="center"/>
    </xf>
    <xf numFmtId="0" fontId="54" fillId="5" borderId="6" xfId="2" applyFont="1" applyFill="1" applyBorder="1" applyAlignment="1">
      <alignment vertical="center"/>
    </xf>
    <xf numFmtId="0" fontId="39" fillId="5" borderId="6" xfId="2" applyFont="1" applyFill="1" applyBorder="1" applyAlignment="1">
      <alignment horizontal="center" vertical="center"/>
    </xf>
    <xf numFmtId="174" fontId="39" fillId="5" borderId="6" xfId="2" applyNumberFormat="1" applyFont="1" applyFill="1" applyBorder="1" applyAlignment="1">
      <alignment horizontal="center" vertical="center" wrapText="1"/>
    </xf>
    <xf numFmtId="177" fontId="35" fillId="5" borderId="6" xfId="6" applyNumberFormat="1" applyFont="1" applyFill="1" applyBorder="1" applyAlignment="1">
      <alignment horizontal="center" vertical="center" wrapText="1"/>
    </xf>
    <xf numFmtId="43" fontId="35" fillId="5" borderId="6" xfId="1" applyFont="1" applyFill="1" applyBorder="1" applyAlignment="1">
      <alignment horizontal="center" vertical="center" wrapText="1"/>
    </xf>
    <xf numFmtId="0" fontId="54" fillId="5" borderId="6" xfId="2" applyFont="1" applyFill="1" applyBorder="1" applyAlignment="1">
      <alignment horizontal="center" vertical="center"/>
    </xf>
    <xf numFmtId="0" fontId="35" fillId="5" borderId="6" xfId="2" applyFont="1" applyFill="1" applyBorder="1" applyAlignment="1">
      <alignment vertical="center"/>
    </xf>
    <xf numFmtId="174" fontId="39" fillId="5" borderId="0" xfId="2" applyNumberFormat="1" applyFont="1" applyFill="1" applyBorder="1" applyAlignment="1">
      <alignment horizontal="center" vertical="center"/>
    </xf>
    <xf numFmtId="0" fontId="39" fillId="5" borderId="0" xfId="2" applyFont="1" applyFill="1" applyBorder="1" applyAlignment="1">
      <alignment horizontal="center" vertical="center"/>
    </xf>
    <xf numFmtId="0" fontId="35" fillId="5" borderId="0" xfId="2" applyFont="1" applyFill="1" applyBorder="1" applyAlignment="1">
      <alignment horizontal="center" vertical="center"/>
    </xf>
    <xf numFmtId="0" fontId="35" fillId="5" borderId="0" xfId="2" applyFont="1" applyFill="1" applyBorder="1" applyAlignment="1">
      <alignment horizontal="left" vertical="center"/>
    </xf>
    <xf numFmtId="174" fontId="35" fillId="5" borderId="0" xfId="2" applyNumberFormat="1" applyFont="1" applyFill="1" applyBorder="1" applyAlignment="1">
      <alignment horizontal="center" vertical="center"/>
    </xf>
    <xf numFmtId="15" fontId="35" fillId="5" borderId="0" xfId="2" applyNumberFormat="1" applyFont="1" applyFill="1" applyBorder="1" applyAlignment="1">
      <alignment horizontal="center" vertical="center"/>
    </xf>
    <xf numFmtId="180" fontId="35" fillId="5" borderId="0" xfId="2" applyNumberFormat="1" applyFont="1" applyFill="1" applyBorder="1" applyAlignment="1">
      <alignment horizontal="center" vertical="center"/>
    </xf>
    <xf numFmtId="0" fontId="39" fillId="5" borderId="0" xfId="2" applyFont="1" applyFill="1" applyBorder="1" applyAlignment="1">
      <alignment horizontal="left" vertical="center"/>
    </xf>
    <xf numFmtId="0" fontId="35" fillId="5" borderId="0" xfId="2" applyFont="1" applyFill="1" applyBorder="1" applyAlignment="1">
      <alignment vertical="center"/>
    </xf>
    <xf numFmtId="0" fontId="35" fillId="5" borderId="0" xfId="2" applyFont="1" applyFill="1" applyBorder="1" applyAlignment="1">
      <alignment horizontal="justify" vertical="center" wrapText="1"/>
    </xf>
    <xf numFmtId="0" fontId="35" fillId="5" borderId="0" xfId="2" applyFont="1" applyFill="1" applyBorder="1"/>
    <xf numFmtId="0" fontId="35" fillId="5" borderId="5" xfId="2" applyFont="1" applyFill="1" applyBorder="1" applyAlignment="1">
      <alignment horizontal="left" vertical="center"/>
    </xf>
    <xf numFmtId="174" fontId="35" fillId="5" borderId="5" xfId="2" applyNumberFormat="1" applyFont="1" applyFill="1" applyBorder="1" applyAlignment="1">
      <alignment horizontal="center" vertical="center"/>
    </xf>
    <xf numFmtId="15" fontId="35" fillId="5" borderId="5" xfId="2" applyNumberFormat="1" applyFont="1" applyFill="1" applyBorder="1" applyAlignment="1">
      <alignment horizontal="center" vertical="center"/>
    </xf>
    <xf numFmtId="177" fontId="35" fillId="0" borderId="0" xfId="6" applyNumberFormat="1" applyFont="1" applyBorder="1" applyAlignment="1">
      <alignment vertical="center"/>
    </xf>
    <xf numFmtId="15" fontId="35" fillId="3" borderId="0" xfId="2" applyNumberFormat="1" applyFont="1" applyFill="1" applyAlignment="1">
      <alignment horizontal="center" vertical="center"/>
    </xf>
    <xf numFmtId="0" fontId="40" fillId="0" borderId="0" xfId="9" applyFont="1" applyAlignment="1">
      <alignment horizontal="center" vertical="center"/>
    </xf>
    <xf numFmtId="174" fontId="39" fillId="5" borderId="6" xfId="2" applyNumberFormat="1" applyFont="1" applyFill="1" applyBorder="1" applyAlignment="1">
      <alignment horizontal="center" vertical="center"/>
    </xf>
    <xf numFmtId="177" fontId="35" fillId="5" borderId="6" xfId="6" applyNumberFormat="1" applyFont="1" applyFill="1" applyBorder="1" applyAlignment="1">
      <alignment horizontal="center" vertical="center"/>
    </xf>
    <xf numFmtId="0" fontId="35" fillId="5" borderId="6" xfId="2" applyFont="1" applyFill="1" applyBorder="1" applyAlignment="1">
      <alignment horizontal="center" vertical="center"/>
    </xf>
    <xf numFmtId="0" fontId="35" fillId="5" borderId="0" xfId="2" quotePrefix="1" applyFont="1" applyFill="1" applyBorder="1" applyAlignment="1">
      <alignment horizontal="center" vertical="center"/>
    </xf>
    <xf numFmtId="0" fontId="40" fillId="5" borderId="0" xfId="8" applyFont="1" applyFill="1" applyBorder="1" applyAlignment="1">
      <alignment horizontal="center" vertical="center"/>
    </xf>
    <xf numFmtId="0" fontId="40" fillId="5" borderId="5" xfId="0" applyFont="1" applyFill="1" applyBorder="1" applyAlignment="1">
      <alignment horizontal="left" wrapText="1"/>
    </xf>
    <xf numFmtId="0" fontId="40" fillId="5" borderId="5" xfId="8" applyFont="1" applyFill="1" applyBorder="1" applyAlignment="1">
      <alignment horizontal="center" vertical="center"/>
    </xf>
    <xf numFmtId="182" fontId="39" fillId="5" borderId="0" xfId="2" applyNumberFormat="1" applyFont="1" applyFill="1" applyAlignment="1">
      <alignment horizontal="right" vertical="top"/>
    </xf>
    <xf numFmtId="182" fontId="35" fillId="5" borderId="0" xfId="2" applyNumberFormat="1" applyFont="1" applyFill="1" applyAlignment="1">
      <alignment horizontal="right" vertical="top"/>
    </xf>
    <xf numFmtId="182" fontId="42" fillId="5" borderId="0" xfId="0" applyNumberFormat="1" applyFont="1" applyFill="1" applyAlignment="1">
      <alignment horizontal="right" vertical="top"/>
    </xf>
    <xf numFmtId="182" fontId="35" fillId="5" borderId="5" xfId="2" applyNumberFormat="1" applyFont="1" applyFill="1" applyBorder="1" applyAlignment="1">
      <alignment horizontal="right" vertical="top"/>
    </xf>
    <xf numFmtId="182" fontId="35" fillId="5" borderId="0" xfId="0" applyNumberFormat="1" applyFont="1" applyFill="1" applyAlignment="1">
      <alignment horizontal="right" vertical="top"/>
    </xf>
    <xf numFmtId="182" fontId="35" fillId="5" borderId="5" xfId="0" applyNumberFormat="1" applyFont="1" applyFill="1" applyBorder="1" applyAlignment="1">
      <alignment horizontal="right" vertical="top"/>
    </xf>
    <xf numFmtId="1" fontId="35" fillId="5" borderId="0" xfId="2" applyNumberFormat="1" applyFont="1" applyFill="1" applyAlignment="1">
      <alignment horizontal="left" vertical="top"/>
    </xf>
    <xf numFmtId="0" fontId="39" fillId="5" borderId="0" xfId="2" applyFont="1" applyFill="1" applyAlignment="1">
      <alignment horizontal="left" vertical="top" wrapText="1"/>
    </xf>
    <xf numFmtId="1" fontId="35" fillId="5" borderId="0" xfId="0" applyNumberFormat="1" applyFont="1" applyFill="1" applyAlignment="1">
      <alignment horizontal="left" vertical="top"/>
    </xf>
    <xf numFmtId="0" fontId="40" fillId="5" borderId="0" xfId="0" applyFont="1" applyFill="1" applyAlignment="1">
      <alignment horizontal="left" vertical="top" indent="1"/>
    </xf>
    <xf numFmtId="0" fontId="39" fillId="5" borderId="0" xfId="2" applyFont="1" applyFill="1" applyAlignment="1">
      <alignment horizontal="left" vertical="top"/>
    </xf>
    <xf numFmtId="1" fontId="35" fillId="5" borderId="0" xfId="2" applyNumberFormat="1" applyFont="1" applyFill="1" applyAlignment="1">
      <alignment horizontal="left" vertical="top" wrapText="1"/>
    </xf>
    <xf numFmtId="168" fontId="35" fillId="5" borderId="0" xfId="2" applyNumberFormat="1" applyFont="1" applyFill="1" applyAlignment="1">
      <alignment horizontal="left" vertical="top" indent="1"/>
    </xf>
    <xf numFmtId="0" fontId="40" fillId="5" borderId="0" xfId="0" applyFont="1" applyFill="1" applyAlignment="1">
      <alignment horizontal="left" vertical="top"/>
    </xf>
    <xf numFmtId="0" fontId="35" fillId="5" borderId="0" xfId="2" applyFont="1" applyFill="1" applyAlignment="1">
      <alignment horizontal="left" vertical="top"/>
    </xf>
    <xf numFmtId="1" fontId="35" fillId="5" borderId="5" xfId="0" applyNumberFormat="1" applyFont="1" applyFill="1" applyBorder="1" applyAlignment="1">
      <alignment horizontal="left" vertical="top"/>
    </xf>
    <xf numFmtId="0" fontId="40" fillId="5" borderId="5" xfId="0" applyFont="1" applyFill="1" applyBorder="1" applyAlignment="1">
      <alignment horizontal="left" vertical="top" indent="1"/>
    </xf>
    <xf numFmtId="43" fontId="39" fillId="5" borderId="0" xfId="1" applyFont="1" applyFill="1" applyBorder="1" applyAlignment="1">
      <alignment horizontal="left" vertical="top"/>
    </xf>
    <xf numFmtId="0" fontId="40" fillId="5" borderId="5" xfId="0" applyFont="1" applyFill="1" applyBorder="1" applyAlignment="1">
      <alignment horizontal="left" vertical="top"/>
    </xf>
    <xf numFmtId="174" fontId="42" fillId="5" borderId="0" xfId="1" applyNumberFormat="1" applyFont="1" applyFill="1" applyAlignment="1">
      <alignment horizontal="right" vertical="top"/>
    </xf>
    <xf numFmtId="174" fontId="35" fillId="5" borderId="0" xfId="1" applyNumberFormat="1" applyFont="1" applyFill="1" applyBorder="1" applyAlignment="1">
      <alignment horizontal="right" vertical="top"/>
    </xf>
    <xf numFmtId="174" fontId="40" fillId="5" borderId="0" xfId="1" applyNumberFormat="1" applyFont="1" applyFill="1" applyAlignment="1">
      <alignment horizontal="right" vertical="top"/>
    </xf>
    <xf numFmtId="174" fontId="35" fillId="5" borderId="0" xfId="0" applyNumberFormat="1" applyFont="1" applyFill="1" applyAlignment="1">
      <alignment horizontal="right" vertical="top"/>
    </xf>
    <xf numFmtId="174" fontId="35" fillId="5" borderId="0" xfId="1" applyNumberFormat="1" applyFont="1" applyFill="1" applyAlignment="1">
      <alignment horizontal="right" vertical="top"/>
    </xf>
    <xf numFmtId="174" fontId="40" fillId="5" borderId="5" xfId="1" applyNumberFormat="1" applyFont="1" applyFill="1" applyBorder="1" applyAlignment="1">
      <alignment horizontal="right" vertical="top"/>
    </xf>
    <xf numFmtId="174" fontId="35" fillId="5" borderId="5" xfId="0" applyNumberFormat="1" applyFont="1" applyFill="1" applyBorder="1" applyAlignment="1">
      <alignment horizontal="right" vertical="top"/>
    </xf>
    <xf numFmtId="174" fontId="35" fillId="5" borderId="5" xfId="1" applyNumberFormat="1" applyFont="1" applyFill="1" applyBorder="1" applyAlignment="1">
      <alignment horizontal="right" vertical="top"/>
    </xf>
    <xf numFmtId="0" fontId="29" fillId="4" borderId="0" xfId="0" applyFont="1" applyFill="1" applyAlignment="1">
      <alignment horizontal="center" vertical="center" wrapText="1"/>
    </xf>
    <xf numFmtId="0" fontId="32" fillId="0" borderId="0" xfId="0" applyFont="1" applyAlignment="1">
      <alignment horizontal="left" wrapText="1"/>
    </xf>
    <xf numFmtId="0" fontId="32" fillId="0" borderId="6" xfId="0" applyFont="1" applyBorder="1" applyAlignment="1">
      <alignment horizontal="center"/>
    </xf>
    <xf numFmtId="0" fontId="32" fillId="0" borderId="0" xfId="0" applyFont="1" applyAlignment="1">
      <alignment horizontal="center"/>
    </xf>
    <xf numFmtId="0" fontId="30" fillId="0" borderId="0" xfId="0" applyFont="1" applyAlignment="1">
      <alignment horizontal="left" vertical="center" wrapText="1"/>
    </xf>
    <xf numFmtId="0" fontId="35" fillId="0" borderId="0" xfId="2" applyFont="1" applyAlignment="1">
      <alignment horizontal="left"/>
    </xf>
    <xf numFmtId="1" fontId="35" fillId="0" borderId="0" xfId="2" applyNumberFormat="1" applyFont="1" applyAlignment="1">
      <alignment horizontal="center" vertical="center"/>
    </xf>
    <xf numFmtId="0" fontId="36" fillId="0" borderId="0" xfId="2" applyFont="1" applyAlignment="1">
      <alignment horizontal="center"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36" fillId="0" borderId="1" xfId="2" applyFont="1" applyBorder="1" applyAlignment="1">
      <alignment horizontal="center" vertical="center" wrapText="1"/>
    </xf>
    <xf numFmtId="0" fontId="36" fillId="0" borderId="1" xfId="2" applyFont="1" applyBorder="1" applyAlignment="1">
      <alignment horizontal="center" vertical="center"/>
    </xf>
    <xf numFmtId="0" fontId="35" fillId="0" borderId="2" xfId="2" applyFont="1" applyBorder="1" applyAlignment="1">
      <alignment horizontal="center" vertical="center"/>
    </xf>
    <xf numFmtId="0" fontId="35" fillId="0" borderId="0" xfId="2" applyFont="1" applyAlignment="1">
      <alignment horizontal="left" wrapText="1"/>
    </xf>
    <xf numFmtId="0" fontId="35" fillId="0" borderId="0" xfId="2" applyFont="1" applyAlignment="1">
      <alignment wrapText="1"/>
    </xf>
    <xf numFmtId="0" fontId="30" fillId="0" borderId="0" xfId="0" applyFont="1" applyAlignment="1">
      <alignment horizontal="left" vertical="center"/>
    </xf>
    <xf numFmtId="0" fontId="32" fillId="0" borderId="5" xfId="0" applyFont="1" applyBorder="1" applyAlignment="1">
      <alignment horizontal="left" wrapText="1"/>
    </xf>
    <xf numFmtId="0" fontId="35" fillId="2" borderId="0" xfId="0" applyFont="1" applyFill="1" applyAlignment="1">
      <alignment horizontal="center" vertical="center"/>
    </xf>
    <xf numFmtId="170" fontId="11" fillId="0" borderId="3" xfId="0" applyNumberFormat="1" applyFont="1" applyBorder="1" applyAlignment="1">
      <alignment horizontal="center" vertical="center" wrapText="1"/>
    </xf>
    <xf numFmtId="170" fontId="11" fillId="0" borderId="0" xfId="0" applyNumberFormat="1" applyFont="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170" fontId="11" fillId="2" borderId="3" xfId="0" applyNumberFormat="1" applyFont="1" applyFill="1" applyBorder="1" applyAlignment="1">
      <alignment horizontal="center" vertical="center" wrapText="1"/>
    </xf>
    <xf numFmtId="170" fontId="11" fillId="2" borderId="0" xfId="0" applyNumberFormat="1" applyFont="1" applyFill="1" applyAlignment="1">
      <alignment horizontal="center" vertical="center" wrapText="1"/>
    </xf>
    <xf numFmtId="0" fontId="43" fillId="4" borderId="0" xfId="2" applyFont="1" applyFill="1" applyAlignment="1">
      <alignment horizontal="left" vertical="center" wrapText="1"/>
    </xf>
    <xf numFmtId="17" fontId="43" fillId="4" borderId="0" xfId="2" applyNumberFormat="1" applyFont="1" applyFill="1" applyAlignment="1">
      <alignment horizontal="left" vertical="center" wrapText="1"/>
    </xf>
    <xf numFmtId="0" fontId="35" fillId="2" borderId="0" xfId="0" applyFont="1" applyFill="1" applyBorder="1" applyAlignment="1">
      <alignment horizontal="center" vertical="center"/>
    </xf>
    <xf numFmtId="0" fontId="35" fillId="2" borderId="1" xfId="0" applyFont="1" applyFill="1" applyBorder="1" applyAlignment="1">
      <alignment horizontal="center"/>
    </xf>
    <xf numFmtId="0" fontId="35" fillId="2" borderId="2" xfId="0" applyFont="1" applyFill="1" applyBorder="1" applyAlignment="1">
      <alignment horizontal="center"/>
    </xf>
    <xf numFmtId="0" fontId="35" fillId="2" borderId="0" xfId="0" applyFont="1" applyFill="1" applyAlignment="1">
      <alignment horizontal="center" vertical="center" wrapText="1"/>
    </xf>
    <xf numFmtId="0" fontId="35" fillId="0" borderId="0" xfId="2" applyFont="1" applyFill="1" applyAlignment="1">
      <alignment horizontal="left" vertical="top" wrapText="1"/>
    </xf>
    <xf numFmtId="0" fontId="35" fillId="0" borderId="0" xfId="2" applyFont="1" applyAlignment="1">
      <alignment horizontal="center" vertical="center"/>
    </xf>
    <xf numFmtId="0" fontId="35" fillId="0" borderId="1" xfId="2" applyFont="1" applyBorder="1" applyAlignment="1">
      <alignment horizontal="center" vertical="center"/>
    </xf>
    <xf numFmtId="0" fontId="3" fillId="0" borderId="0" xfId="2" applyAlignment="1">
      <alignment horizontal="left" vertical="center" wrapText="1"/>
    </xf>
    <xf numFmtId="0" fontId="35" fillId="0" borderId="0" xfId="2" applyFont="1" applyAlignment="1">
      <alignment horizontal="left" vertical="center" wrapText="1"/>
    </xf>
    <xf numFmtId="0" fontId="53" fillId="5" borderId="0" xfId="2" applyFont="1" applyFill="1" applyAlignment="1">
      <alignment horizontal="center" vertical="center"/>
    </xf>
    <xf numFmtId="0" fontId="53" fillId="5" borderId="0" xfId="2" applyFont="1" applyFill="1" applyAlignment="1">
      <alignment vertical="center"/>
    </xf>
    <xf numFmtId="0" fontId="39" fillId="5" borderId="0" xfId="2" applyFont="1" applyFill="1" applyAlignment="1">
      <alignment horizontal="left" vertical="center" wrapText="1"/>
    </xf>
    <xf numFmtId="0" fontId="16" fillId="0" borderId="0" xfId="2" applyFont="1" applyAlignment="1">
      <alignment horizontal="center" vertical="center"/>
    </xf>
    <xf numFmtId="0" fontId="35" fillId="0" borderId="1" xfId="2" applyFont="1" applyBorder="1" applyAlignment="1">
      <alignment horizontal="center" vertical="center" wrapText="1"/>
    </xf>
    <xf numFmtId="0" fontId="39" fillId="5" borderId="0" xfId="2" applyFont="1" applyFill="1" applyBorder="1" applyAlignment="1">
      <alignment horizontal="left" vertical="center" wrapText="1"/>
    </xf>
    <xf numFmtId="0" fontId="39" fillId="5" borderId="0" xfId="2" applyFont="1" applyFill="1" applyBorder="1" applyAlignment="1">
      <alignment vertical="center" wrapText="1"/>
    </xf>
    <xf numFmtId="0" fontId="35" fillId="0" borderId="0" xfId="2" applyFont="1" applyAlignment="1">
      <alignment horizontal="justify" vertical="center"/>
    </xf>
    <xf numFmtId="0" fontId="28" fillId="0" borderId="0" xfId="2" applyFont="1" applyAlignment="1">
      <alignment horizontal="left" vertical="center"/>
    </xf>
    <xf numFmtId="0" fontId="28" fillId="0" borderId="0" xfId="2" applyFont="1" applyAlignment="1">
      <alignment horizontal="justify" vertical="center"/>
    </xf>
    <xf numFmtId="0" fontId="35" fillId="0" borderId="0" xfId="2" applyFont="1" applyAlignment="1">
      <alignment horizontal="left" vertical="center"/>
    </xf>
    <xf numFmtId="0" fontId="3" fillId="0" borderId="0" xfId="2" applyAlignment="1">
      <alignment horizontal="justify" vertical="center" wrapText="1"/>
    </xf>
    <xf numFmtId="0" fontId="3" fillId="0" borderId="0" xfId="2" applyAlignment="1">
      <alignment horizontal="justify" vertical="center"/>
    </xf>
  </cellXfs>
  <cellStyles count="11">
    <cellStyle name="=C:\WINNT\SYSTEM32\COMMAND.COM 3" xfId="4"/>
    <cellStyle name="Millares" xfId="1" builtinId="3"/>
    <cellStyle name="Millares 2" xfId="3"/>
    <cellStyle name="Millares 2 2 2" xfId="6"/>
    <cellStyle name="Millares 2 2 3" xfId="7"/>
    <cellStyle name="Normal" xfId="0" builtinId="0"/>
    <cellStyle name="Normal 14" xfId="8"/>
    <cellStyle name="Normal 2 2 2" xfId="2"/>
    <cellStyle name="Normal 26" xfId="9"/>
    <cellStyle name="Normal 4" xfId="10"/>
    <cellStyle name="Porcentaje" xfId="5" builtinId="5"/>
  </cellStyles>
  <dxfs count="15">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theme" Target="theme/theme1.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10239375" y="100203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11153775" y="104203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10736580" y="104203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9831705" y="1002030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8915400" y="100203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Manuel\Datos%20de%20programa\Microsoft\Excel\notesFFF692\manue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oise\PROGRAMA%20DE%20TRANSMISION\2013\Programa%20de%20Transmisi&#243;n%20V.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baldo\tablas\FMM\BOMBERO\Subdirecci&#243;n-G0001\CONSUMOS_EAV-Jul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88740\AppData\Local\Temp\notes43F63A\CAP7-2014-RST-revJ-1%20Emergencia%20Feb'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ROYECTOS\Proyectos%20RM%202013\Actualizaci&#243;n%202013\216%20RM%20CCC%20Poza%20Rica%2012.8%20ppef%20201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18637\CONFIG~1\Temp\notesFFF692\ESCOMB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85958\AppData\Local\Temp\notes5CF733\Anexo%206.4%20Oficio%20montos%20m&#225;ximos%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P-08\ESCOMB08%20Correci&#243;n%2007ago08%20-%20Con%20GNL%20y%20nivelados%2008-18%20+%2008-37%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0 y 3.21"/>
      <sheetName val="Hoja1"/>
      <sheetName val="Hoja2"/>
      <sheetName val="Hoja3"/>
      <sheetName val="manuel"/>
    </sheetNames>
    <definedNames>
      <definedName name="_F17C15"/>
      <definedName name="joules"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E"/>
      <sheetName val="Construcción"/>
      <sheetName val="Distribución"/>
      <sheetName val="Tipo"/>
      <sheetName val="Financiamiento"/>
    </sheetNames>
    <sheetDataSet>
      <sheetData sheetId="0">
        <row r="8">
          <cell r="C8">
            <v>1319</v>
          </cell>
        </row>
        <row r="74">
          <cell r="A74">
            <v>1.16E-3</v>
          </cell>
        </row>
      </sheetData>
      <sheetData sheetId="1">
        <row r="16">
          <cell r="C16">
            <v>2273</v>
          </cell>
        </row>
      </sheetData>
      <sheetData sheetId="2">
        <row r="16">
          <cell r="C16">
            <v>2397</v>
          </cell>
        </row>
      </sheetData>
      <sheetData sheetId="3"/>
      <sheetData sheetId="4">
        <row r="9">
          <cell r="B9">
            <v>1169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_publico"/>
      <sheetName val="consumos area sector public"/>
      <sheetName val="Calor 99-09"/>
      <sheetName val="Combustible"/>
      <sheetName val="RESUMEN   PIES CUBICOS"/>
      <sheetName val="CTRLS 99"/>
      <sheetName val="Centrales"/>
      <sheetName val="Cuadro 5"/>
      <sheetName val="9"/>
      <sheetName val="4"/>
      <sheetName val="5"/>
      <sheetName val="3"/>
      <sheetName val="6"/>
      <sheetName val="1"/>
      <sheetName val="2"/>
      <sheetName val="8"/>
      <sheetName val="pasajeros-2006p"/>
    </sheetNames>
    <sheetDataSet>
      <sheetData sheetId="0" refreshError="1"/>
      <sheetData sheetId="1" refreshError="1"/>
      <sheetData sheetId="2" refreshError="1"/>
      <sheetData sheetId="3" refreshError="1"/>
      <sheetData sheetId="4" refreshError="1"/>
      <sheetData sheetId="5" refreshError="1"/>
      <sheetData sheetId="6" refreshError="1">
        <row r="7">
          <cell r="CV7" t="str">
            <v>ENERO</v>
          </cell>
          <cell r="CW7" t="str">
            <v>FEBRERO</v>
          </cell>
          <cell r="CX7" t="str">
            <v>MARZO</v>
          </cell>
          <cell r="CY7" t="str">
            <v>ABRIL</v>
          </cell>
          <cell r="CZ7" t="str">
            <v>MAYO</v>
          </cell>
          <cell r="DA7" t="str">
            <v>JUNIO</v>
          </cell>
          <cell r="DB7" t="str">
            <v>JULIO</v>
          </cell>
          <cell r="DC7" t="str">
            <v>AGOSTO</v>
          </cell>
          <cell r="DD7" t="str">
            <v>SEPTIEMBRE</v>
          </cell>
          <cell r="DE7" t="str">
            <v>OCTUBRE</v>
          </cell>
          <cell r="DF7" t="str">
            <v>NOVIEMBRE</v>
          </cell>
          <cell r="DG7" t="str">
            <v>DICIEMBRE</v>
          </cell>
        </row>
        <row r="118">
          <cell r="CF118">
            <v>2406.7590321798743</v>
          </cell>
          <cell r="CG118">
            <v>2407.2674455440128</v>
          </cell>
          <cell r="CH118">
            <v>2413.1781608751899</v>
          </cell>
          <cell r="CI118">
            <v>2403.2429217072472</v>
          </cell>
          <cell r="CJ118">
            <v>2414.7379635568864</v>
          </cell>
          <cell r="CK118">
            <v>2427.1639497431202</v>
          </cell>
          <cell r="CL118">
            <v>2446.7294570975864</v>
          </cell>
          <cell r="CM118">
            <v>2441.1751665527431</v>
          </cell>
          <cell r="CN118">
            <v>2446.895588272017</v>
          </cell>
          <cell r="CO118">
            <v>2448.2178533421975</v>
          </cell>
          <cell r="CP118">
            <v>2426.7292120707493</v>
          </cell>
          <cell r="CQ118">
            <v>2413.0251849207539</v>
          </cell>
          <cell r="CV118">
            <v>35.733097670471523</v>
          </cell>
          <cell r="CW118">
            <v>35.725550862811502</v>
          </cell>
          <cell r="CX118">
            <v>35.638046523254999</v>
          </cell>
          <cell r="CY118">
            <v>35.785377661729875</v>
          </cell>
          <cell r="CZ118">
            <v>35.615026087341732</v>
          </cell>
          <cell r="DA118">
            <v>35.432693195395764</v>
          </cell>
          <cell r="DB118">
            <v>35.14935225743794</v>
          </cell>
          <cell r="DC118">
            <v>35.229325918310685</v>
          </cell>
          <cell r="DD118">
            <v>35.146965803680374</v>
          </cell>
          <cell r="DE118">
            <v>35.127983177137729</v>
          </cell>
          <cell r="DF118">
            <v>35.439040803727572</v>
          </cell>
          <cell r="DG118">
            <v>35.640305830043509</v>
          </cell>
        </row>
        <row r="129">
          <cell r="CF129">
            <v>2406.7590321798748</v>
          </cell>
          <cell r="CG129">
            <v>2407.0026623731724</v>
          </cell>
          <cell r="CH129">
            <v>2409.1583480680524</v>
          </cell>
          <cell r="CI129">
            <v>2407.6349942781885</v>
          </cell>
          <cell r="CJ129">
            <v>2409.2042600296713</v>
          </cell>
          <cell r="CK129">
            <v>2412.4322739015615</v>
          </cell>
          <cell r="CL129">
            <v>2417.269042026237</v>
          </cell>
          <cell r="CM129">
            <v>2420.5236905437814</v>
          </cell>
          <cell r="CN129">
            <v>2423.3665422624281</v>
          </cell>
          <cell r="CO129">
            <v>2425.7505587133523</v>
          </cell>
          <cell r="CP129">
            <v>2425.8319947366267</v>
          </cell>
          <cell r="CQ129">
            <v>2424.7915462491947</v>
          </cell>
          <cell r="CV129">
            <v>35.733097670471508</v>
          </cell>
          <cell r="CW129">
            <v>35.729480864545756</v>
          </cell>
          <cell r="CX129">
            <v>35.697510558049736</v>
          </cell>
          <cell r="CY129">
            <v>35.72009701244442</v>
          </cell>
          <cell r="CZ129">
            <v>35.696830274205887</v>
          </cell>
          <cell r="DA129">
            <v>35.649065259388998</v>
          </cell>
          <cell r="DB129">
            <v>35.577734240986288</v>
          </cell>
          <cell r="DC129">
            <v>35.529896237806483</v>
          </cell>
          <cell r="DD129">
            <v>35.488216110256033</v>
          </cell>
          <cell r="DE129">
            <v>35.45333845528986</v>
          </cell>
          <cell r="DF129">
            <v>35.45214827439446</v>
          </cell>
          <cell r="DG129">
            <v>35.467360358957087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2"/>
      <sheetName val="GA3"/>
      <sheetName val="GA4"/>
      <sheetName val="GA5"/>
      <sheetName val="Sub T&amp;T 2014"/>
      <sheetName val="DIST2014"/>
      <sheetName val="Cenace 2014"/>
      <sheetName val="RM´s"/>
      <sheetName val="Mtto 2014"/>
      <sheetName val="Otros Proy 2014"/>
      <sheetName val="Inv PRC"/>
      <sheetName val="PISE CFE"/>
      <sheetName val="PISE CFE dolares"/>
      <sheetName val="PISE CFE colchon"/>
      <sheetName val="Contenido"/>
      <sheetName val="Gráfico1"/>
      <sheetName val="Datos grafico 7.1"/>
      <sheetName val="cuadro 7.1"/>
      <sheetName val="Cuadros 7.2"/>
      <sheetName val="cuadro 7.3"/>
      <sheetName val="cuadro 7.4"/>
      <sheetName val="cuadro 7.5"/>
      <sheetName val="cuadro 7.6"/>
      <sheetName val="cuadro 7.7"/>
      <sheetName val="cuadro 7.8"/>
      <sheetName val="cuadro 7.9"/>
      <sheetName val="cuadro 7.10"/>
      <sheetName val="cuadro 7.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D1">
            <v>12.5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grama de eventos"/>
      <sheetName val="Programa detallado"/>
      <sheetName val="Programa de inv"/>
      <sheetName val="datos base"/>
      <sheetName val="PEL"/>
      <sheetName val="Costos marginales"/>
      <sheetName val="Ingresos"/>
      <sheetName val="evaluación financiera"/>
      <sheetName val="Cuadro III"/>
      <sheetName val="Flujo Neto"/>
      <sheetName val="Inversión Directa USD corr"/>
      <sheetName val="Inversión Directa Pesos corr"/>
      <sheetName val="sens fin VPN=0"/>
      <sheetName val="Gráfica económica SDP"/>
      <sheetName val="amortización"/>
      <sheetName val="datos UIDEP"/>
      <sheetName val="Tabla Estimación"/>
      <sheetName val="TRI"/>
      <sheetName val="Opciones"/>
      <sheetName val="Base de Datos"/>
    </sheetNames>
    <sheetDataSet>
      <sheetData sheetId="0" refreshError="1"/>
      <sheetData sheetId="1" refreshError="1"/>
      <sheetData sheetId="2" refreshError="1"/>
      <sheetData sheetId="3" refreshError="1"/>
      <sheetData sheetId="4">
        <row r="11">
          <cell r="E11">
            <v>12.8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R"/>
      <sheetName val="M_Fuji"/>
      <sheetName val="B_R"/>
      <sheetName val="Co_R"/>
      <sheetName val="G_R"/>
      <sheetName val="Ca_R"/>
      <sheetName val="B_A"/>
      <sheetName val="Co_A"/>
      <sheetName val="G_A"/>
      <sheetName val="Ca_A"/>
      <sheetName val="B_B"/>
      <sheetName val="Co_B"/>
      <sheetName val="G_B"/>
      <sheetName val="Ca_B"/>
      <sheetName val="Nivelados"/>
      <sheetName val="1950"/>
      <sheetName val="2000"/>
      <sheetName val="Graficas 09-23"/>
      <sheetName val="Graficas 09-38"/>
    </sheetNames>
    <sheetDataSet>
      <sheetData sheetId="0" refreshError="1"/>
      <sheetData sheetId="1" refreshError="1"/>
      <sheetData sheetId="2"/>
      <sheetData sheetId="3"/>
      <sheetData sheetId="4"/>
      <sheetData sheetId="5"/>
      <sheetData sheetId="6">
        <row r="2">
          <cell r="B2" t="str">
            <v>Escenario de Precios de Combustibles 2009 - 2038</v>
          </cell>
          <cell r="AF2" t="str">
            <v xml:space="preserve">Escenario Alto - Básicos </v>
          </cell>
        </row>
        <row r="3">
          <cell r="Y3" t="str">
            <v>Nivelado</v>
          </cell>
          <cell r="Z3" t="str">
            <v>TMCA</v>
          </cell>
          <cell r="AA3" t="str">
            <v>Nivelado</v>
          </cell>
          <cell r="AB3" t="str">
            <v>TMCA</v>
          </cell>
          <cell r="AC3" t="str">
            <v>Poder</v>
          </cell>
          <cell r="AD3" t="str">
            <v>Nivelado</v>
          </cell>
          <cell r="AE3" t="str">
            <v>TMCA</v>
          </cell>
          <cell r="AF3" t="str">
            <v>Poder</v>
          </cell>
        </row>
        <row r="4">
          <cell r="D4" t="str">
            <v>Unidades</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t="str">
            <v>Calorífico</v>
          </cell>
          <cell r="AD4" t="str">
            <v>08-18</v>
          </cell>
          <cell r="AE4" t="str">
            <v>08-18</v>
          </cell>
          <cell r="AF4" t="str">
            <v>Calorífico</v>
          </cell>
        </row>
        <row r="5">
          <cell r="B5" t="str">
            <v>Escenario Alto</v>
          </cell>
          <cell r="AD5" t="str">
            <v>TD=12%</v>
          </cell>
        </row>
        <row r="6">
          <cell r="B6" t="str">
            <v>-----   Crudo   -----</v>
          </cell>
          <cell r="AF6" t="str">
            <v>Mill.BTU / Bl</v>
          </cell>
        </row>
        <row r="7">
          <cell r="B7" t="str">
            <v>Externo</v>
          </cell>
        </row>
        <row r="8">
          <cell r="C8" t="str">
            <v xml:space="preserve">USA Imported Oil </v>
          </cell>
          <cell r="D8" t="str">
            <v>(Dll.09 / Bl.)</v>
          </cell>
          <cell r="F8">
            <v>33.539643843482466</v>
          </cell>
          <cell r="G8">
            <v>26.013150482360981</v>
          </cell>
          <cell r="H8">
            <v>27.554378376108001</v>
          </cell>
          <cell r="I8">
            <v>31.533642429057029</v>
          </cell>
          <cell r="J8">
            <v>39.712390016243738</v>
          </cell>
          <cell r="K8">
            <v>52.34070076030968</v>
          </cell>
          <cell r="L8">
            <v>61.248657118340809</v>
          </cell>
          <cell r="M8">
            <v>67.748998962973644</v>
          </cell>
          <cell r="N8">
            <v>91.759419999999992</v>
          </cell>
          <cell r="O8">
            <v>45.731079068792162</v>
          </cell>
          <cell r="P8">
            <v>51.365598130492891</v>
          </cell>
          <cell r="Q8">
            <v>87.310641812302677</v>
          </cell>
          <cell r="R8">
            <v>96.239542776169301</v>
          </cell>
          <cell r="S8">
            <v>104.13390776967175</v>
          </cell>
          <cell r="T8">
            <v>109.02335704163778</v>
          </cell>
          <cell r="U8">
            <v>114.19644408748705</v>
          </cell>
          <cell r="V8">
            <v>115.27871211897667</v>
          </cell>
          <cell r="W8">
            <v>116.36098015046628</v>
          </cell>
          <cell r="X8">
            <v>117.44324818195589</v>
          </cell>
          <cell r="Y8">
            <v>77.545047163109729</v>
          </cell>
          <cell r="Z8">
            <v>3.3973956618391643E-3</v>
          </cell>
          <cell r="AA8">
            <v>84.51247448731894</v>
          </cell>
          <cell r="AB8">
            <v>8.2600969216288789E-3</v>
          </cell>
          <cell r="AC8">
            <v>5.98</v>
          </cell>
          <cell r="AD8">
            <v>77.545047163109729</v>
          </cell>
          <cell r="AE8">
            <v>3.3973956618391643E-3</v>
          </cell>
          <cell r="AF8">
            <v>5.98</v>
          </cell>
        </row>
        <row r="9">
          <cell r="C9" t="str">
            <v xml:space="preserve">WTI Spot </v>
          </cell>
          <cell r="D9" t="str">
            <v>(Dll.09 / Bl.)</v>
          </cell>
          <cell r="F9">
            <v>36.684881520812773</v>
          </cell>
          <cell r="G9">
            <v>30.60629086737617</v>
          </cell>
          <cell r="H9">
            <v>30.309777804313274</v>
          </cell>
          <cell r="I9">
            <v>35.388860328620332</v>
          </cell>
          <cell r="J9">
            <v>45.81225308186206</v>
          </cell>
          <cell r="K9">
            <v>60.452929121927653</v>
          </cell>
          <cell r="L9">
            <v>68.482435307872208</v>
          </cell>
          <cell r="M9">
            <v>73.011639157654955</v>
          </cell>
          <cell r="N9">
            <v>98.446708333333348</v>
          </cell>
          <cell r="O9">
            <v>48.336076232525578</v>
          </cell>
          <cell r="P9">
            <v>54.271747512275709</v>
          </cell>
          <cell r="Q9">
            <v>92.137971957540458</v>
          </cell>
          <cell r="R9">
            <v>101.54410235315919</v>
          </cell>
          <cell r="S9">
            <v>109.8604031857015</v>
          </cell>
          <cell r="T9">
            <v>115.01118239145042</v>
          </cell>
          <cell r="U9">
            <v>120.46075916445484</v>
          </cell>
          <cell r="V9">
            <v>121.60087195867185</v>
          </cell>
          <cell r="W9">
            <v>122.74098475288885</v>
          </cell>
          <cell r="X9">
            <v>123.88109754710587</v>
          </cell>
          <cell r="Y9">
            <v>81.850428503672035</v>
          </cell>
          <cell r="Z9">
            <v>1.877412524700528E-3</v>
          </cell>
          <cell r="AA9">
            <v>89.190248958476175</v>
          </cell>
          <cell r="AB9">
            <v>7.6896427809880485E-3</v>
          </cell>
          <cell r="AC9">
            <v>5.8250000000000002</v>
          </cell>
          <cell r="AD9">
            <v>81.850428503672035</v>
          </cell>
          <cell r="AE9">
            <v>1.877412524700528E-3</v>
          </cell>
          <cell r="AF9">
            <v>5.8250000000000002</v>
          </cell>
        </row>
        <row r="10">
          <cell r="B10" t="str">
            <v>Interno</v>
          </cell>
        </row>
        <row r="11">
          <cell r="C11" t="str">
            <v>Olmeca</v>
          </cell>
          <cell r="D11" t="str">
            <v>(Dll.09 / Bl.)</v>
          </cell>
          <cell r="F11">
            <v>35.113706550938325</v>
          </cell>
          <cell r="G11">
            <v>28.33068570715314</v>
          </cell>
          <cell r="H11">
            <v>28.90246268299477</v>
          </cell>
          <cell r="I11">
            <v>33.36580281558831</v>
          </cell>
          <cell r="J11">
            <v>43.517699811672109</v>
          </cell>
          <cell r="K11">
            <v>57.750453908888559</v>
          </cell>
          <cell r="L11">
            <v>67.112007045799729</v>
          </cell>
          <cell r="M11">
            <v>71.639715639695723</v>
          </cell>
          <cell r="N11">
            <v>98.276930000000007</v>
          </cell>
          <cell r="O11">
            <v>48.240288797516619</v>
          </cell>
          <cell r="P11">
            <v>53.211928438763628</v>
          </cell>
          <cell r="Q11">
            <v>90.718935812044819</v>
          </cell>
          <cell r="R11">
            <v>100.12506620766355</v>
          </cell>
          <cell r="S11">
            <v>108.44136704020586</v>
          </cell>
          <cell r="T11">
            <v>113.59214624595478</v>
          </cell>
          <cell r="U11">
            <v>119.0417230189592</v>
          </cell>
          <cell r="V11">
            <v>120.18183581317621</v>
          </cell>
          <cell r="W11">
            <v>121.32194860739321</v>
          </cell>
          <cell r="X11">
            <v>122.46206140161023</v>
          </cell>
          <cell r="Y11">
            <v>80.709006089084127</v>
          </cell>
          <cell r="Z11">
            <v>7.4006419463934492E-4</v>
          </cell>
          <cell r="AA11">
            <v>87.975849580532966</v>
          </cell>
          <cell r="AB11">
            <v>7.3606899842606488E-3</v>
          </cell>
          <cell r="AC11">
            <v>5.532</v>
          </cell>
          <cell r="AD11">
            <v>80.709006089084127</v>
          </cell>
          <cell r="AE11">
            <v>7.4006419463934492E-4</v>
          </cell>
          <cell r="AF11">
            <v>5.532</v>
          </cell>
        </row>
        <row r="12">
          <cell r="C12" t="str">
            <v>Istmo</v>
          </cell>
          <cell r="D12" t="str">
            <v>(Dll.09 / Bl.)</v>
          </cell>
          <cell r="F12">
            <v>33.745482812919008</v>
          </cell>
          <cell r="G12">
            <v>26.332402783735411</v>
          </cell>
          <cell r="H12">
            <v>27.287085798018385</v>
          </cell>
          <cell r="I12">
            <v>31.954697921613906</v>
          </cell>
          <cell r="J12">
            <v>42.079646691306735</v>
          </cell>
          <cell r="K12">
            <v>56.893463311093889</v>
          </cell>
          <cell r="L12">
            <v>59.453330503384358</v>
          </cell>
          <cell r="M12">
            <v>70.659457152313792</v>
          </cell>
          <cell r="N12">
            <v>80.198009999999996</v>
          </cell>
          <cell r="O12">
            <v>46.532960256186847</v>
          </cell>
          <cell r="P12">
            <v>52.289347143248847</v>
          </cell>
          <cell r="Q12">
            <v>87.350431529582153</v>
          </cell>
          <cell r="R12">
            <v>96.477320829156696</v>
          </cell>
          <cell r="S12">
            <v>104.38228438922768</v>
          </cell>
          <cell r="T12">
            <v>109.5330635949766</v>
          </cell>
          <cell r="U12">
            <v>114.98264036798102</v>
          </cell>
          <cell r="V12">
            <v>116.12275316219802</v>
          </cell>
          <cell r="W12">
            <v>117.26286595641503</v>
          </cell>
          <cell r="X12">
            <v>118.40297875063204</v>
          </cell>
          <cell r="Y12">
            <v>78.22803171412373</v>
          </cell>
          <cell r="Z12">
            <v>1.6008749829809599E-2</v>
          </cell>
          <cell r="AA12">
            <v>85.114183781955305</v>
          </cell>
          <cell r="AB12">
            <v>1.3071196847806776E-2</v>
          </cell>
          <cell r="AC12">
            <v>5.7080000000000002</v>
          </cell>
          <cell r="AD12">
            <v>78.22803171412373</v>
          </cell>
          <cell r="AE12">
            <v>1.6008749829809599E-2</v>
          </cell>
          <cell r="AF12">
            <v>5.7080000000000002</v>
          </cell>
        </row>
        <row r="13">
          <cell r="C13" t="str">
            <v>Maya</v>
          </cell>
          <cell r="D13" t="str">
            <v>(Dll.09 / Bl.)</v>
          </cell>
          <cell r="F13">
            <v>27.836693572623172</v>
          </cell>
          <cell r="G13">
            <v>20.325729854172057</v>
          </cell>
          <cell r="H13">
            <v>24.277138940400512</v>
          </cell>
          <cell r="I13">
            <v>27.4596460416148</v>
          </cell>
          <cell r="J13">
            <v>32.98672619176569</v>
          </cell>
          <cell r="K13">
            <v>43.502985220552112</v>
          </cell>
          <cell r="L13">
            <v>53.029589609407239</v>
          </cell>
          <cell r="M13">
            <v>61.018564400124525</v>
          </cell>
          <cell r="N13">
            <v>81.968319999999991</v>
          </cell>
          <cell r="O13">
            <v>42.347098084849442</v>
          </cell>
          <cell r="P13">
            <v>46.25066775972315</v>
          </cell>
          <cell r="Q13">
            <v>77.228566819043138</v>
          </cell>
          <cell r="R13">
            <v>85.96273655039677</v>
          </cell>
          <cell r="S13">
            <v>93.2728488822966</v>
          </cell>
          <cell r="T13">
            <v>98.423628088045518</v>
          </cell>
          <cell r="U13">
            <v>103.87320486104994</v>
          </cell>
          <cell r="V13">
            <v>105.01331765526695</v>
          </cell>
          <cell r="W13">
            <v>106.15343044948395</v>
          </cell>
          <cell r="X13">
            <v>107.29354324370097</v>
          </cell>
          <cell r="Y13">
            <v>70.003802241277569</v>
          </cell>
          <cell r="Z13">
            <v>3.417306931405184E-3</v>
          </cell>
          <cell r="AA13">
            <v>76.18086538391114</v>
          </cell>
          <cell r="AB13">
            <v>9.0149131546850558E-3</v>
          </cell>
          <cell r="AC13">
            <v>5.88</v>
          </cell>
          <cell r="AD13">
            <v>70.003802241277569</v>
          </cell>
          <cell r="AE13">
            <v>3.417306931405184E-3</v>
          </cell>
          <cell r="AF13">
            <v>5.88</v>
          </cell>
        </row>
        <row r="14">
          <cell r="C14" t="str">
            <v>Mezcla Mex. de Exportación</v>
          </cell>
          <cell r="D14" t="str">
            <v>(Dll.09 / Bl.)</v>
          </cell>
          <cell r="F14">
            <v>30.016165013715899</v>
          </cell>
          <cell r="G14">
            <v>22.004760476215356</v>
          </cell>
          <cell r="H14">
            <v>25.009288176037291</v>
          </cell>
          <cell r="I14">
            <v>28.199338123133643</v>
          </cell>
          <cell r="J14">
            <v>34.347345682572929</v>
          </cell>
          <cell r="K14">
            <v>45.752585539763132</v>
          </cell>
          <cell r="L14">
            <v>55.042846044676317</v>
          </cell>
          <cell r="M14">
            <v>62.29188985796084</v>
          </cell>
          <cell r="N14">
            <v>83.422149999999988</v>
          </cell>
          <cell r="O14">
            <v>51.477207278831663</v>
          </cell>
          <cell r="P14">
            <v>56.712990355862864</v>
          </cell>
          <cell r="Q14">
            <v>74.113509822230512</v>
          </cell>
          <cell r="R14">
            <v>86.39269738229855</v>
          </cell>
          <cell r="S14">
            <v>96.880680338809412</v>
          </cell>
          <cell r="T14">
            <v>103.06161538570812</v>
          </cell>
          <cell r="U14">
            <v>109.60110751331342</v>
          </cell>
          <cell r="V14">
            <v>110.96924286637383</v>
          </cell>
          <cell r="W14">
            <v>112.33737821943423</v>
          </cell>
          <cell r="X14">
            <v>113.70551357249465</v>
          </cell>
          <cell r="Y14">
            <v>70.154683301363448</v>
          </cell>
          <cell r="Z14">
            <v>1.6384953978345607E-3</v>
          </cell>
          <cell r="AA14">
            <v>77.05773074419487</v>
          </cell>
          <cell r="AB14">
            <v>1.0376736434471567E-2</v>
          </cell>
          <cell r="AC14">
            <v>5.8259999999999996</v>
          </cell>
          <cell r="AD14">
            <v>70.154683301363448</v>
          </cell>
          <cell r="AE14">
            <v>1.6384953978345607E-3</v>
          </cell>
          <cell r="AF14">
            <v>5.8259999999999996</v>
          </cell>
        </row>
        <row r="16">
          <cell r="B16" t="str">
            <v>-----   Residual    (Combustóleo)  -----</v>
          </cell>
          <cell r="AF16" t="str">
            <v>Mill.BTU / Bl</v>
          </cell>
        </row>
        <row r="17">
          <cell r="B17" t="str">
            <v>Externo</v>
          </cell>
        </row>
        <row r="18">
          <cell r="C18" t="str">
            <v>Residual  1.0%S GC</v>
          </cell>
          <cell r="D18" t="str">
            <v>(Dll.09 / Bl.)</v>
          </cell>
          <cell r="F18">
            <v>31.476041718118054</v>
          </cell>
          <cell r="G18">
            <v>25.36780227934976</v>
          </cell>
          <cell r="H18">
            <v>25.790275520520758</v>
          </cell>
          <cell r="I18">
            <v>31.969872076494767</v>
          </cell>
          <cell r="J18">
            <v>32.006546971725037</v>
          </cell>
          <cell r="K18">
            <v>46.488366157560883</v>
          </cell>
          <cell r="L18">
            <v>48.946036459964894</v>
          </cell>
          <cell r="M18">
            <v>56.127494297244176</v>
          </cell>
          <cell r="N18">
            <v>76.905464166666633</v>
          </cell>
          <cell r="O18">
            <v>49.129898220543168</v>
          </cell>
          <cell r="P18">
            <v>51.414609286663001</v>
          </cell>
          <cell r="Q18">
            <v>63.633495790621225</v>
          </cell>
          <cell r="R18">
            <v>72.055576115850513</v>
          </cell>
          <cell r="S18">
            <v>79.501842611695253</v>
          </cell>
          <cell r="T18">
            <v>84.113757860982489</v>
          </cell>
          <cell r="U18">
            <v>88.993211088860903</v>
          </cell>
          <cell r="V18">
            <v>90.014047620873029</v>
          </cell>
          <cell r="W18">
            <v>91.034884152885141</v>
          </cell>
          <cell r="X18">
            <v>92.055720684897267</v>
          </cell>
          <cell r="Y18">
            <v>61.050292613239776</v>
          </cell>
          <cell r="Z18">
            <v>-7.0849010272771018E-3</v>
          </cell>
          <cell r="AA18">
            <v>65.879897763744125</v>
          </cell>
          <cell r="AB18">
            <v>6.0119035162207179E-3</v>
          </cell>
          <cell r="AC18">
            <v>6.2869999999999999</v>
          </cell>
          <cell r="AD18">
            <v>61.050292613239776</v>
          </cell>
          <cell r="AE18">
            <v>-7.0849010272771018E-3</v>
          </cell>
          <cell r="AF18">
            <v>6.2869999999999999</v>
          </cell>
        </row>
        <row r="19">
          <cell r="C19" t="str">
            <v>Residual  1.0%S WC</v>
          </cell>
          <cell r="D19" t="str">
            <v>(Dll.09 / Bl.)</v>
          </cell>
          <cell r="F19">
            <v>27.328150236368206</v>
          </cell>
          <cell r="G19">
            <v>22.83245162792684</v>
          </cell>
          <cell r="H19">
            <v>26.35737248292406</v>
          </cell>
          <cell r="I19">
            <v>31.351564378221621</v>
          </cell>
          <cell r="J19">
            <v>33.904867799383581</v>
          </cell>
          <cell r="K19">
            <v>45.366939770755529</v>
          </cell>
          <cell r="L19">
            <v>54.600481530010946</v>
          </cell>
          <cell r="M19">
            <v>63.303567690689952</v>
          </cell>
          <cell r="N19">
            <v>83.027180518483718</v>
          </cell>
          <cell r="O19">
            <v>54.399512120233119</v>
          </cell>
          <cell r="P19">
            <v>59.022612487331578</v>
          </cell>
          <cell r="Q19">
            <v>69.652817609275957</v>
          </cell>
          <cell r="R19">
            <v>78.871572881091907</v>
          </cell>
          <cell r="S19">
            <v>87.022208574779185</v>
          </cell>
          <cell r="T19">
            <v>92.070381517297093</v>
          </cell>
          <cell r="U19">
            <v>97.411399820498659</v>
          </cell>
          <cell r="V19">
            <v>98.52880096104083</v>
          </cell>
          <cell r="W19">
            <v>99.646202101583</v>
          </cell>
          <cell r="X19">
            <v>100.7636032421252</v>
          </cell>
          <cell r="Y19">
            <v>67.287303824340043</v>
          </cell>
          <cell r="Z19">
            <v>-5.8391800560693152E-3</v>
          </cell>
          <cell r="AA19">
            <v>72.452300193589892</v>
          </cell>
          <cell r="AB19">
            <v>6.4745089737494599E-3</v>
          </cell>
          <cell r="AC19">
            <v>6.2869999999999999</v>
          </cell>
          <cell r="AD19">
            <v>67.287303824340043</v>
          </cell>
          <cell r="AE19">
            <v>-5.8391800560693152E-3</v>
          </cell>
          <cell r="AF19">
            <v>6.2869999999999999</v>
          </cell>
        </row>
        <row r="20">
          <cell r="C20" t="str">
            <v>Residual  3.0%S GC</v>
          </cell>
          <cell r="D20" t="str">
            <v>(Dll.09 / Bl.)</v>
          </cell>
          <cell r="F20">
            <v>24.764656902128038</v>
          </cell>
          <cell r="G20">
            <v>19.94295769844193</v>
          </cell>
          <cell r="H20">
            <v>23.79588797465815</v>
          </cell>
          <cell r="I20">
            <v>27.047765680024195</v>
          </cell>
          <cell r="J20">
            <v>27.09278850545817</v>
          </cell>
          <cell r="K20">
            <v>38.642015120918927</v>
          </cell>
          <cell r="L20">
            <v>47.162519254114947</v>
          </cell>
          <cell r="M20">
            <v>53.570781263029133</v>
          </cell>
          <cell r="N20">
            <v>71.550029166666647</v>
          </cell>
          <cell r="O20">
            <v>44.214453704122178</v>
          </cell>
          <cell r="P20">
            <v>47.46628596619324</v>
          </cell>
          <cell r="Q20">
            <v>58.91848454160521</v>
          </cell>
          <cell r="R20">
            <v>66.716519260347084</v>
          </cell>
          <cell r="S20">
            <v>73.611044415332572</v>
          </cell>
          <cell r="T20">
            <v>77.881233471366997</v>
          </cell>
          <cell r="U20">
            <v>82.399136912098783</v>
          </cell>
          <cell r="V20">
            <v>83.344333159508565</v>
          </cell>
          <cell r="W20">
            <v>84.289529406918362</v>
          </cell>
          <cell r="X20">
            <v>85.234725654328173</v>
          </cell>
          <cell r="Y20">
            <v>56.316329722676237</v>
          </cell>
          <cell r="Z20">
            <v>-7.518539478812758E-3</v>
          </cell>
          <cell r="AA20">
            <v>60.843375843874554</v>
          </cell>
          <cell r="AB20">
            <v>5.8507832048806385E-3</v>
          </cell>
          <cell r="AC20">
            <v>6.2869999999999999</v>
          </cell>
          <cell r="AD20">
            <v>56.316329722676237</v>
          </cell>
          <cell r="AE20">
            <v>-7.518539478812758E-3</v>
          </cell>
          <cell r="AF20">
            <v>6.2869999999999999</v>
          </cell>
        </row>
        <row r="21">
          <cell r="C21" t="str">
            <v>Residual Utilities USA</v>
          </cell>
          <cell r="D21" t="str">
            <v>(Dll.09 / Bl.)</v>
          </cell>
          <cell r="F21">
            <v>32.687686035524386</v>
          </cell>
          <cell r="G21">
            <v>27.698521218626389</v>
          </cell>
          <cell r="H21">
            <v>27.252814240940719</v>
          </cell>
          <cell r="I21">
            <v>33.340107050664159</v>
          </cell>
          <cell r="J21">
            <v>32.895476190304969</v>
          </cell>
          <cell r="K21">
            <v>47.54821651455736</v>
          </cell>
          <cell r="L21">
            <v>51.216569168563503</v>
          </cell>
          <cell r="M21">
            <v>54.894151909144689</v>
          </cell>
          <cell r="N21">
            <v>88.542084320000001</v>
          </cell>
          <cell r="O21">
            <v>54.520398753900245</v>
          </cell>
          <cell r="P21">
            <v>58.350042586954181</v>
          </cell>
          <cell r="Q21">
            <v>71.837159422833963</v>
          </cell>
          <cell r="R21">
            <v>81.020811334679664</v>
          </cell>
          <cell r="S21">
            <v>89.1404108754042</v>
          </cell>
          <cell r="T21">
            <v>94.169361284427268</v>
          </cell>
          <cell r="U21">
            <v>99.490041951735805</v>
          </cell>
          <cell r="V21">
            <v>100.60318822995534</v>
          </cell>
          <cell r="W21">
            <v>101.71633450817488</v>
          </cell>
          <cell r="X21">
            <v>102.82948078639446</v>
          </cell>
          <cell r="Y21">
            <v>68.772632918439129</v>
          </cell>
          <cell r="Z21">
            <v>-9.1799918299699801E-3</v>
          </cell>
          <cell r="AA21">
            <v>74.104080810820918</v>
          </cell>
          <cell r="AB21">
            <v>4.9989238676595438E-3</v>
          </cell>
          <cell r="AC21">
            <v>6.2869999999999999</v>
          </cell>
          <cell r="AD21">
            <v>68.772632918439129</v>
          </cell>
          <cell r="AE21">
            <v>-9.1799918299699801E-3</v>
          </cell>
          <cell r="AF21">
            <v>6.2869999999999999</v>
          </cell>
        </row>
        <row r="22">
          <cell r="C22" t="str">
            <v>Bunker Houston</v>
          </cell>
          <cell r="D22" t="str">
            <v>(Dll.09 / Bl.)</v>
          </cell>
          <cell r="F22">
            <v>25.110894396384722</v>
          </cell>
          <cell r="G22">
            <v>20.414398023493796</v>
          </cell>
          <cell r="H22">
            <v>23.675169813682508</v>
          </cell>
          <cell r="I22">
            <v>27.884832584163632</v>
          </cell>
          <cell r="J22">
            <v>28.279160584859966</v>
          </cell>
          <cell r="K22">
            <v>40.418725978683483</v>
          </cell>
          <cell r="L22">
            <v>47.530743847676391</v>
          </cell>
          <cell r="M22">
            <v>54.244043188301866</v>
          </cell>
          <cell r="N22">
            <v>74.234217826082528</v>
          </cell>
          <cell r="O22">
            <v>45.196664739111007</v>
          </cell>
          <cell r="P22">
            <v>48.30859253141309</v>
          </cell>
          <cell r="Q22">
            <v>60.410750292098882</v>
          </cell>
          <cell r="R22">
            <v>68.406290771935517</v>
          </cell>
          <cell r="S22">
            <v>75.475437929417282</v>
          </cell>
          <cell r="T22">
            <v>79.853780766493927</v>
          </cell>
          <cell r="U22">
            <v>84.486112007280227</v>
          </cell>
          <cell r="V22">
            <v>85.455247838310996</v>
          </cell>
          <cell r="W22">
            <v>86.424383669341765</v>
          </cell>
          <cell r="X22">
            <v>87.393519500372534</v>
          </cell>
          <cell r="Y22">
            <v>57.673672180287326</v>
          </cell>
          <cell r="Z22">
            <v>-8.5840801534572408E-3</v>
          </cell>
          <cell r="AA22">
            <v>62.333520288392592</v>
          </cell>
          <cell r="AB22">
            <v>5.4546873203666912E-3</v>
          </cell>
          <cell r="AC22">
            <v>6.2869999999999999</v>
          </cell>
          <cell r="AD22">
            <v>57.673672180287326</v>
          </cell>
          <cell r="AE22">
            <v>-8.5840801534572408E-3</v>
          </cell>
          <cell r="AF22">
            <v>6.2869999999999999</v>
          </cell>
        </row>
        <row r="23">
          <cell r="C23" t="str">
            <v>Bunker "C" Los Angeles</v>
          </cell>
          <cell r="D23" t="str">
            <v>(Dll.09 / Bl.)</v>
          </cell>
          <cell r="F23">
            <v>28.038289709264426</v>
          </cell>
          <cell r="G23">
            <v>22.595117043468854</v>
          </cell>
          <cell r="H23">
            <v>24.987145906053257</v>
          </cell>
          <cell r="I23">
            <v>27.490391636157575</v>
          </cell>
          <cell r="J23">
            <v>31.497445237240758</v>
          </cell>
          <cell r="K23">
            <v>42.959361165145957</v>
          </cell>
          <cell r="L23">
            <v>50.326324946924032</v>
          </cell>
          <cell r="M23">
            <v>58.827299293451162</v>
          </cell>
          <cell r="N23">
            <v>77.966990833333327</v>
          </cell>
          <cell r="O23">
            <v>49.049294302649464</v>
          </cell>
          <cell r="P23">
            <v>53.502481787873556</v>
          </cell>
          <cell r="Q23">
            <v>65.066379793705693</v>
          </cell>
          <cell r="R23">
            <v>73.678106531107929</v>
          </cell>
          <cell r="S23">
            <v>81.292046294184544</v>
          </cell>
          <cell r="T23">
            <v>86.007811559916391</v>
          </cell>
          <cell r="U23">
            <v>90.997139161144204</v>
          </cell>
          <cell r="V23">
            <v>92.040962648663168</v>
          </cell>
          <cell r="W23">
            <v>93.084786136182132</v>
          </cell>
          <cell r="X23">
            <v>94.128609623701124</v>
          </cell>
          <cell r="Y23">
            <v>62.371412608124096</v>
          </cell>
          <cell r="Z23">
            <v>-6.3119889160915266E-3</v>
          </cell>
          <cell r="AA23">
            <v>67.323858582412569</v>
          </cell>
          <cell r="AB23">
            <v>6.2989720064718924E-3</v>
          </cell>
          <cell r="AC23">
            <v>6.2869999999999999</v>
          </cell>
          <cell r="AD23">
            <v>62.371412608124096</v>
          </cell>
          <cell r="AE23">
            <v>-6.3119889160915266E-3</v>
          </cell>
          <cell r="AF23">
            <v>6.2869999999999999</v>
          </cell>
        </row>
        <row r="24">
          <cell r="B24" t="str">
            <v>Interno</v>
          </cell>
        </row>
        <row r="25">
          <cell r="C25" t="str">
            <v>Residual Cadereyta</v>
          </cell>
          <cell r="D25" t="str">
            <v>(Dll.09 / Bl.)</v>
          </cell>
          <cell r="F25">
            <v>21.32452244823298</v>
          </cell>
          <cell r="G25">
            <v>17.727146469129632</v>
          </cell>
          <cell r="H25">
            <v>20.899775149614545</v>
          </cell>
          <cell r="I25">
            <v>23.981048674279783</v>
          </cell>
          <cell r="J25">
            <v>24.263421093616465</v>
          </cell>
          <cell r="K25">
            <v>28.531365313192826</v>
          </cell>
          <cell r="L25">
            <v>41.449245775512097</v>
          </cell>
          <cell r="M25">
            <v>40.310894757366071</v>
          </cell>
          <cell r="N25">
            <v>67.106969975632225</v>
          </cell>
          <cell r="O25">
            <v>30.263115554446941</v>
          </cell>
          <cell r="P25">
            <v>33.196857554222532</v>
          </cell>
          <cell r="Q25">
            <v>54.755441250504063</v>
          </cell>
          <cell r="R25">
            <v>60.661872088409247</v>
          </cell>
          <cell r="S25">
            <v>65.88396168622134</v>
          </cell>
          <cell r="T25">
            <v>69.118312036525509</v>
          </cell>
          <cell r="U25">
            <v>72.540287594146733</v>
          </cell>
          <cell r="V25">
            <v>73.254996232359602</v>
          </cell>
          <cell r="W25">
            <v>73.969704870572471</v>
          </cell>
          <cell r="X25">
            <v>74.684413508785354</v>
          </cell>
          <cell r="Y25">
            <v>49.046426290876454</v>
          </cell>
          <cell r="Z25">
            <v>-1.0116659603355505E-2</v>
          </cell>
          <cell r="AA25">
            <v>53.457931044521942</v>
          </cell>
          <cell r="AB25">
            <v>3.572482920713993E-3</v>
          </cell>
          <cell r="AC25">
            <v>6.2825101029999999</v>
          </cell>
          <cell r="AD25">
            <v>49.046426290876454</v>
          </cell>
          <cell r="AE25">
            <v>-1.0116659603355505E-2</v>
          </cell>
          <cell r="AF25">
            <v>6.2825101029999999</v>
          </cell>
        </row>
        <row r="26">
          <cell r="C26" t="str">
            <v>Residual Cd.Madero</v>
          </cell>
          <cell r="D26" t="str">
            <v>(Dll.09 / Bl.)</v>
          </cell>
          <cell r="F26">
            <v>20.392120443279072</v>
          </cell>
          <cell r="G26">
            <v>17.339222335923342</v>
          </cell>
          <cell r="H26">
            <v>20.852938242121695</v>
          </cell>
          <cell r="I26">
            <v>23.744216606394968</v>
          </cell>
          <cell r="J26">
            <v>24.062380472822674</v>
          </cell>
          <cell r="K26">
            <v>28.54856390256527</v>
          </cell>
          <cell r="L26">
            <v>41.747532719106935</v>
          </cell>
          <cell r="M26">
            <v>40.9911004367328</v>
          </cell>
          <cell r="N26">
            <v>67.9209662769766</v>
          </cell>
          <cell r="O26">
            <v>30.674882606072249</v>
          </cell>
          <cell r="P26">
            <v>33.608624605847851</v>
          </cell>
          <cell r="Q26">
            <v>55.167208302129367</v>
          </cell>
          <cell r="R26">
            <v>61.073639140034551</v>
          </cell>
          <cell r="S26">
            <v>66.295728737846645</v>
          </cell>
          <cell r="T26">
            <v>69.530079088150814</v>
          </cell>
          <cell r="U26">
            <v>72.952054645772023</v>
          </cell>
          <cell r="V26">
            <v>73.666763283984892</v>
          </cell>
          <cell r="W26">
            <v>74.381471922197761</v>
          </cell>
          <cell r="X26">
            <v>75.096180560410644</v>
          </cell>
          <cell r="Y26">
            <v>49.458193342501779</v>
          </cell>
          <cell r="Z26">
            <v>-1.0586126348608338E-2</v>
          </cell>
          <cell r="AA26">
            <v>53.86969809614726</v>
          </cell>
          <cell r="AB26">
            <v>3.3531068218943805E-3</v>
          </cell>
          <cell r="AC26">
            <v>6.2825101029999999</v>
          </cell>
          <cell r="AD26">
            <v>49.458193342501779</v>
          </cell>
          <cell r="AE26">
            <v>-1.0586126348608338E-2</v>
          </cell>
          <cell r="AF26">
            <v>6.2825101029999999</v>
          </cell>
        </row>
        <row r="27">
          <cell r="C27" t="str">
            <v>Residual Minatitlán</v>
          </cell>
          <cell r="D27" t="str">
            <v>(Dll.09 / Bl.)</v>
          </cell>
          <cell r="F27">
            <v>20.91084540149361</v>
          </cell>
          <cell r="G27">
            <v>17.672188872676429</v>
          </cell>
          <cell r="H27">
            <v>20.239661510541882</v>
          </cell>
          <cell r="I27">
            <v>23.709856681471827</v>
          </cell>
          <cell r="J27">
            <v>23.904041503267251</v>
          </cell>
          <cell r="K27">
            <v>28.122351587753677</v>
          </cell>
          <cell r="L27">
            <v>41.377572141921981</v>
          </cell>
          <cell r="M27">
            <v>40.869080724557911</v>
          </cell>
          <cell r="N27">
            <v>67.627684136961648</v>
          </cell>
          <cell r="O27">
            <v>30.476454009011277</v>
          </cell>
          <cell r="P27">
            <v>33.369108302518939</v>
          </cell>
          <cell r="Q27">
            <v>55.019651081413301</v>
          </cell>
          <cell r="R27">
            <v>60.952594214452226</v>
          </cell>
          <cell r="S27">
            <v>66.198124293399459</v>
          </cell>
          <cell r="T27">
            <v>69.446992726350558</v>
          </cell>
          <cell r="U27">
            <v>72.884328563032653</v>
          </cell>
          <cell r="V27">
            <v>73.602250744500267</v>
          </cell>
          <cell r="W27">
            <v>74.320172925967881</v>
          </cell>
          <cell r="X27">
            <v>75.038095107435481</v>
          </cell>
          <cell r="Y27">
            <v>49.294538002103906</v>
          </cell>
          <cell r="Z27">
            <v>-1.0381656752595503E-2</v>
          </cell>
          <cell r="AA27">
            <v>53.723340241252771</v>
          </cell>
          <cell r="AB27">
            <v>3.4719630649879818E-3</v>
          </cell>
          <cell r="AC27">
            <v>6.2825101029999999</v>
          </cell>
          <cell r="AD27">
            <v>49.294538002103906</v>
          </cell>
          <cell r="AE27">
            <v>-1.0381656752595503E-2</v>
          </cell>
          <cell r="AF27">
            <v>6.2825101029999999</v>
          </cell>
        </row>
        <row r="28">
          <cell r="C28" t="str">
            <v>Residual Salamanca</v>
          </cell>
          <cell r="D28" t="str">
            <v>(Dll.09 / Bl.)</v>
          </cell>
          <cell r="F28">
            <v>21.964174653378219</v>
          </cell>
          <cell r="G28">
            <v>18.731078826316853</v>
          </cell>
          <cell r="H28">
            <v>21.259367896529017</v>
          </cell>
          <cell r="I28">
            <v>24.681655923932002</v>
          </cell>
          <cell r="J28">
            <v>24.855633775024547</v>
          </cell>
          <cell r="K28">
            <v>29.068274003237953</v>
          </cell>
          <cell r="L28">
            <v>41.172453353500785</v>
          </cell>
          <cell r="M28">
            <v>38.557971750953676</v>
          </cell>
          <cell r="N28">
            <v>65.519117273992833</v>
          </cell>
          <cell r="O28">
            <v>35.029401850507213</v>
          </cell>
          <cell r="P28">
            <v>37.141389724924331</v>
          </cell>
          <cell r="Q28">
            <v>60.539155073462553</v>
          </cell>
          <cell r="R28">
            <v>66.975831814042309</v>
          </cell>
          <cell r="S28">
            <v>72.666731034557316</v>
          </cell>
          <cell r="T28">
            <v>76.191443037800298</v>
          </cell>
          <cell r="U28">
            <v>79.920624176639265</v>
          </cell>
          <cell r="V28">
            <v>80.699603679946875</v>
          </cell>
          <cell r="W28">
            <v>81.478583183254486</v>
          </cell>
          <cell r="X28">
            <v>82.25756268656211</v>
          </cell>
          <cell r="Y28">
            <v>54.508177720199328</v>
          </cell>
          <cell r="Z28">
            <v>1.0236301028618833E-3</v>
          </cell>
          <cell r="AA28">
            <v>59.265632183912096</v>
          </cell>
          <cell r="AB28">
            <v>7.6126085555747736E-3</v>
          </cell>
          <cell r="AC28">
            <v>6.2825101029999999</v>
          </cell>
          <cell r="AD28">
            <v>54.508177720199328</v>
          </cell>
          <cell r="AE28">
            <v>1.0236301028618833E-3</v>
          </cell>
          <cell r="AF28">
            <v>6.2825101029999999</v>
          </cell>
        </row>
        <row r="29">
          <cell r="C29" t="str">
            <v>Residual Salina Cruz</v>
          </cell>
          <cell r="D29" t="str">
            <v>(Dll.09 / Bl.)</v>
          </cell>
          <cell r="F29">
            <v>21.496141419887163</v>
          </cell>
          <cell r="G29">
            <v>18.246324642216827</v>
          </cell>
          <cell r="H29">
            <v>21.409054829455144</v>
          </cell>
          <cell r="I29">
            <v>24.480524656089258</v>
          </cell>
          <cell r="J29">
            <v>24.757762837149738</v>
          </cell>
          <cell r="K29">
            <v>29.02527752980685</v>
          </cell>
          <cell r="L29">
            <v>42.002490037326545</v>
          </cell>
          <cell r="M29">
            <v>40.831147897075887</v>
          </cell>
          <cell r="N29">
            <v>68.215787739894779</v>
          </cell>
          <cell r="O29">
            <v>34.419926884581919</v>
          </cell>
          <cell r="P29">
            <v>37.271493471821671</v>
          </cell>
          <cell r="Q29">
            <v>59.013995333328864</v>
          </cell>
          <cell r="R29">
            <v>64.97345076150151</v>
          </cell>
          <cell r="S29">
            <v>70.242421321583876</v>
          </cell>
          <cell r="T29">
            <v>73.505807837181933</v>
          </cell>
          <cell r="U29">
            <v>76.958503952924929</v>
          </cell>
          <cell r="V29">
            <v>77.679639677647273</v>
          </cell>
          <cell r="W29">
            <v>78.400775402369618</v>
          </cell>
          <cell r="X29">
            <v>79.121911127091977</v>
          </cell>
          <cell r="Y29">
            <v>53.272784134337677</v>
          </cell>
          <cell r="Z29">
            <v>-5.3439288310240807E-3</v>
          </cell>
          <cell r="AA29">
            <v>57.718883858989912</v>
          </cell>
          <cell r="AB29">
            <v>4.956034444020041E-3</v>
          </cell>
          <cell r="AC29">
            <v>6.2825101029999999</v>
          </cell>
          <cell r="AD29">
            <v>53.272784134337677</v>
          </cell>
          <cell r="AE29">
            <v>-5.3439288310240807E-3</v>
          </cell>
          <cell r="AF29">
            <v>6.2825101029999999</v>
          </cell>
        </row>
        <row r="30">
          <cell r="C30" t="str">
            <v>Residual Tula</v>
          </cell>
          <cell r="D30" t="str">
            <v>(Dll.09 / Bl.)</v>
          </cell>
          <cell r="F30">
            <v>21.676310802940485</v>
          </cell>
          <cell r="G30">
            <v>19.356347304645205</v>
          </cell>
          <cell r="H30">
            <v>21.3968198821917</v>
          </cell>
          <cell r="I30">
            <v>25.093136976060272</v>
          </cell>
          <cell r="J30">
            <v>25.194909303294391</v>
          </cell>
          <cell r="K30">
            <v>30.212292898130251</v>
          </cell>
          <cell r="L30">
            <v>41.668618560053815</v>
          </cell>
          <cell r="M30">
            <v>37.966435281046714</v>
          </cell>
          <cell r="N30">
            <v>66.156714220959856</v>
          </cell>
          <cell r="O30">
            <v>30.629470248288563</v>
          </cell>
          <cell r="P30">
            <v>33.378317569858496</v>
          </cell>
          <cell r="Q30">
            <v>55.350717137897774</v>
          </cell>
          <cell r="R30">
            <v>61.376453303904746</v>
          </cell>
          <cell r="S30">
            <v>66.704025066824983</v>
          </cell>
          <cell r="T30">
            <v>70.003706789040393</v>
          </cell>
          <cell r="U30">
            <v>73.494803602435596</v>
          </cell>
          <cell r="V30">
            <v>74.223973185294795</v>
          </cell>
          <cell r="W30">
            <v>74.953142768153995</v>
          </cell>
          <cell r="X30">
            <v>75.682312351013181</v>
          </cell>
          <cell r="Y30">
            <v>49.569260639702158</v>
          </cell>
          <cell r="Z30">
            <v>-7.7848646736176086E-3</v>
          </cell>
          <cell r="AA30">
            <v>54.058604078112801</v>
          </cell>
          <cell r="AB30">
            <v>4.4940043269252605E-3</v>
          </cell>
          <cell r="AC30">
            <v>6.2825101029999999</v>
          </cell>
          <cell r="AD30">
            <v>49.569260639702158</v>
          </cell>
          <cell r="AE30">
            <v>-7.7848646736176086E-3</v>
          </cell>
          <cell r="AF30">
            <v>6.2825101029999999</v>
          </cell>
        </row>
        <row r="31">
          <cell r="C31" t="str">
            <v>Residual Refinería</v>
          </cell>
          <cell r="D31" t="str">
            <v>(Dll.09 / Bl.)</v>
          </cell>
          <cell r="F31">
            <v>21.294019194868586</v>
          </cell>
          <cell r="G31">
            <v>18.17871807515138</v>
          </cell>
          <cell r="H31">
            <v>21.009602918409001</v>
          </cell>
          <cell r="I31">
            <v>24.281739919704684</v>
          </cell>
          <cell r="J31">
            <v>24.506358164195845</v>
          </cell>
          <cell r="K31">
            <v>28.918020872447809</v>
          </cell>
          <cell r="L31">
            <v>41.569652097903699</v>
          </cell>
          <cell r="M31">
            <v>39.921105141288841</v>
          </cell>
          <cell r="N31">
            <v>67.091206604069654</v>
          </cell>
          <cell r="O31">
            <v>31.915541858818028</v>
          </cell>
          <cell r="P31">
            <v>34.66096520486564</v>
          </cell>
          <cell r="Q31">
            <v>56.641028029789318</v>
          </cell>
          <cell r="R31">
            <v>62.668973553724094</v>
          </cell>
          <cell r="S31">
            <v>67.998498690072267</v>
          </cell>
          <cell r="T31">
            <v>71.299390252508246</v>
          </cell>
          <cell r="U31">
            <v>74.79176708915854</v>
          </cell>
          <cell r="V31">
            <v>75.521204467288953</v>
          </cell>
          <cell r="W31">
            <v>76.250641845419366</v>
          </cell>
          <cell r="X31">
            <v>76.980079223549794</v>
          </cell>
          <cell r="Y31">
            <v>50.858230021620216</v>
          </cell>
          <cell r="Z31">
            <v>-7.1499055706046866E-3</v>
          </cell>
          <cell r="AA31">
            <v>55.349014917156111</v>
          </cell>
          <cell r="AB31">
            <v>4.5936415958038879E-3</v>
          </cell>
          <cell r="AC31">
            <v>6.2825101029999999</v>
          </cell>
          <cell r="AD31">
            <v>50.858230021620216</v>
          </cell>
          <cell r="AE31">
            <v>-7.1499055706046866E-3</v>
          </cell>
          <cell r="AF31">
            <v>6.2825101029999999</v>
          </cell>
        </row>
        <row r="32">
          <cell r="B32" t="str">
            <v>Residuos de vacío</v>
          </cell>
        </row>
        <row r="33">
          <cell r="C33" t="str">
            <v>Residuos vacío Cadereyta</v>
          </cell>
          <cell r="D33" t="str">
            <v>(Dll.09 / Bl.)</v>
          </cell>
          <cell r="F33" t="str">
            <v>nd</v>
          </cell>
          <cell r="G33" t="str">
            <v>nd</v>
          </cell>
          <cell r="H33" t="str">
            <v>nd</v>
          </cell>
          <cell r="I33" t="str">
            <v>nd</v>
          </cell>
          <cell r="J33" t="str">
            <v>nd</v>
          </cell>
          <cell r="K33">
            <v>21.565728001549363</v>
          </cell>
          <cell r="L33">
            <v>31.329841747023963</v>
          </cell>
          <cell r="M33">
            <v>30.469407357328944</v>
          </cell>
          <cell r="N33">
            <v>50.503644881230173</v>
          </cell>
          <cell r="O33">
            <v>31.276568573499528</v>
          </cell>
          <cell r="P33">
            <v>34.123711802187962</v>
          </cell>
          <cell r="Q33">
            <v>40.953579139215599</v>
          </cell>
          <cell r="R33">
            <v>46.864227459903155</v>
          </cell>
          <cell r="S33">
            <v>52.090045887116787</v>
          </cell>
          <cell r="T33">
            <v>55.326705723012033</v>
          </cell>
          <cell r="U33">
            <v>58.751124739871443</v>
          </cell>
          <cell r="V33">
            <v>59.466103144913312</v>
          </cell>
          <cell r="W33">
            <v>60.181081549955188</v>
          </cell>
          <cell r="X33">
            <v>60.89605995499705</v>
          </cell>
          <cell r="Y33">
            <v>39.450449927571029</v>
          </cell>
          <cell r="Z33">
            <v>-8.0495754582511347E-3</v>
          </cell>
          <cell r="AA33">
            <v>42.758415723832499</v>
          </cell>
          <cell r="AB33">
            <v>6.2569254924600415E-3</v>
          </cell>
          <cell r="AC33">
            <v>6.59</v>
          </cell>
          <cell r="AD33">
            <v>39.450449927571029</v>
          </cell>
          <cell r="AE33">
            <v>-8.0495754582511347E-3</v>
          </cell>
          <cell r="AF33">
            <v>6.59</v>
          </cell>
        </row>
        <row r="34">
          <cell r="C34" t="str">
            <v>Residuos vacío Cd.Madero</v>
          </cell>
          <cell r="D34" t="str">
            <v>(Dll.09 / Bl.)</v>
          </cell>
          <cell r="F34" t="str">
            <v>nd</v>
          </cell>
          <cell r="G34" t="str">
            <v>nd</v>
          </cell>
          <cell r="H34" t="str">
            <v>nd</v>
          </cell>
          <cell r="I34" t="str">
            <v>nd</v>
          </cell>
          <cell r="J34" t="str">
            <v>nd</v>
          </cell>
          <cell r="K34">
            <v>21.565728001549363</v>
          </cell>
          <cell r="L34">
            <v>31.536295074327015</v>
          </cell>
          <cell r="M34">
            <v>30.964882362481131</v>
          </cell>
          <cell r="N34">
            <v>51.085451531684932</v>
          </cell>
          <cell r="O34">
            <v>31.770689035449902</v>
          </cell>
          <cell r="P34">
            <v>34.617832264138329</v>
          </cell>
          <cell r="Q34">
            <v>41.447699601165965</v>
          </cell>
          <cell r="R34">
            <v>47.358347921853522</v>
          </cell>
          <cell r="S34">
            <v>52.584166349067161</v>
          </cell>
          <cell r="T34">
            <v>55.820826184962392</v>
          </cell>
          <cell r="U34">
            <v>59.245245201821831</v>
          </cell>
          <cell r="V34">
            <v>59.960223606863693</v>
          </cell>
          <cell r="W34">
            <v>60.675202011905562</v>
          </cell>
          <cell r="X34">
            <v>61.390180416947416</v>
          </cell>
          <cell r="Y34">
            <v>39.944570389521395</v>
          </cell>
          <cell r="Z34">
            <v>-8.1232924744716328E-3</v>
          </cell>
          <cell r="AA34">
            <v>43.252536185782901</v>
          </cell>
          <cell r="AB34">
            <v>6.1438009799659188E-3</v>
          </cell>
          <cell r="AC34">
            <v>6.5904299999999996</v>
          </cell>
          <cell r="AD34">
            <v>39.944570389521395</v>
          </cell>
          <cell r="AE34">
            <v>-8.1232924744716328E-3</v>
          </cell>
          <cell r="AF34">
            <v>6.5904299999999996</v>
          </cell>
        </row>
        <row r="35">
          <cell r="C35" t="str">
            <v>Residuos vacío Minatitlán</v>
          </cell>
          <cell r="D35" t="str">
            <v>(Dll.09 / Bl.)</v>
          </cell>
          <cell r="F35" t="str">
            <v>nd</v>
          </cell>
          <cell r="G35" t="str">
            <v>nd</v>
          </cell>
          <cell r="H35" t="str">
            <v>nd</v>
          </cell>
          <cell r="I35" t="str">
            <v>nd</v>
          </cell>
          <cell r="J35" t="str">
            <v>nd</v>
          </cell>
          <cell r="K35">
            <v>20.799411333741293</v>
          </cell>
          <cell r="L35">
            <v>30.603029057409248</v>
          </cell>
          <cell r="M35">
            <v>30.226946651798414</v>
          </cell>
          <cell r="N35">
            <v>49.800929600118266</v>
          </cell>
          <cell r="O35">
            <v>31.532574718976729</v>
          </cell>
          <cell r="P35">
            <v>34.330412700143654</v>
          </cell>
          <cell r="Q35">
            <v>41.199366904718993</v>
          </cell>
          <cell r="R35">
            <v>47.141829979567028</v>
          </cell>
          <cell r="S35">
            <v>52.395776984142834</v>
          </cell>
          <cell r="T35">
            <v>55.649858519214384</v>
          </cell>
          <cell r="U35">
            <v>59.092709870946891</v>
          </cell>
          <cell r="V35">
            <v>59.811544527894441</v>
          </cell>
          <cell r="W35">
            <v>60.530379184841991</v>
          </cell>
          <cell r="X35">
            <v>61.24921384178954</v>
          </cell>
          <cell r="Y35">
            <v>39.697203875370249</v>
          </cell>
          <cell r="Z35">
            <v>-6.2511122834770783E-3</v>
          </cell>
          <cell r="AA35">
            <v>43.020594571729319</v>
          </cell>
          <cell r="AB35">
            <v>6.9210862304955878E-3</v>
          </cell>
          <cell r="AC35">
            <v>6.5904299999999996</v>
          </cell>
          <cell r="AD35">
            <v>39.697203875370249</v>
          </cell>
          <cell r="AE35">
            <v>-6.2511122834770783E-3</v>
          </cell>
          <cell r="AF35">
            <v>6.5904299999999996</v>
          </cell>
        </row>
        <row r="36">
          <cell r="C36" t="str">
            <v>Residuos vacío Salamanca</v>
          </cell>
          <cell r="D36" t="str">
            <v>(Dll.09 / Bl.)</v>
          </cell>
          <cell r="F36" t="str">
            <v>nd</v>
          </cell>
          <cell r="G36" t="str">
            <v>nd</v>
          </cell>
          <cell r="H36" t="str">
            <v>nd</v>
          </cell>
          <cell r="I36" t="str">
            <v>nd</v>
          </cell>
          <cell r="J36" t="str">
            <v>nd</v>
          </cell>
          <cell r="K36">
            <v>21.733687816275228</v>
          </cell>
          <cell r="L36">
            <v>30.783707609886836</v>
          </cell>
          <cell r="M36">
            <v>28.82891915460662</v>
          </cell>
          <cell r="N36">
            <v>48.774827334969743</v>
          </cell>
          <cell r="O36">
            <v>36.996112128771863</v>
          </cell>
          <cell r="P36">
            <v>38.857150407030112</v>
          </cell>
          <cell r="Q36">
            <v>46.468755095011886</v>
          </cell>
          <cell r="R36">
            <v>53.015698498908925</v>
          </cell>
          <cell r="S36">
            <v>58.8040884733661</v>
          </cell>
          <cell r="T36">
            <v>62.389182292787879</v>
          </cell>
          <cell r="U36">
            <v>66.18224800710864</v>
          </cell>
          <cell r="V36">
            <v>66.974351450264194</v>
          </cell>
          <cell r="W36">
            <v>67.766454893419748</v>
          </cell>
          <cell r="X36">
            <v>68.558558336575302</v>
          </cell>
          <cell r="Y36">
            <v>44.984949529283703</v>
          </cell>
          <cell r="Z36">
            <v>6.3434469563563578E-3</v>
          </cell>
          <cell r="AA36">
            <v>48.601413327496878</v>
          </cell>
          <cell r="AB36">
            <v>1.141377569630575E-2</v>
          </cell>
          <cell r="AC36">
            <v>6.5904299999999996</v>
          </cell>
          <cell r="AD36">
            <v>44.984949529283703</v>
          </cell>
          <cell r="AE36">
            <v>6.3434469563563578E-3</v>
          </cell>
          <cell r="AF36">
            <v>6.5904299999999996</v>
          </cell>
        </row>
        <row r="37">
          <cell r="C37" t="str">
            <v>Residuos vacío Salina Cruz</v>
          </cell>
          <cell r="D37" t="str">
            <v>(Dll.09 / Bl.)</v>
          </cell>
          <cell r="F37" t="str">
            <v>nd</v>
          </cell>
          <cell r="G37" t="str">
            <v>nd</v>
          </cell>
          <cell r="H37" t="str">
            <v>nd</v>
          </cell>
          <cell r="I37" t="str">
            <v>nd</v>
          </cell>
          <cell r="J37" t="str">
            <v>nd</v>
          </cell>
          <cell r="K37">
            <v>22.594481892987908</v>
          </cell>
          <cell r="L37">
            <v>32.69648324458533</v>
          </cell>
          <cell r="M37">
            <v>31.784661878135051</v>
          </cell>
          <cell r="N37">
            <v>52.871840472879185</v>
          </cell>
          <cell r="O37">
            <v>36.26474216966151</v>
          </cell>
          <cell r="P37">
            <v>39.013274903306915</v>
          </cell>
          <cell r="Q37">
            <v>45.92131597542997</v>
          </cell>
          <cell r="R37">
            <v>51.895593804438469</v>
          </cell>
          <cell r="S37">
            <v>57.177669386376465</v>
          </cell>
          <cell r="T37">
            <v>60.449172620624353</v>
          </cell>
          <cell r="U37">
            <v>63.910456307229914</v>
          </cell>
          <cell r="V37">
            <v>64.633147216083145</v>
          </cell>
          <cell r="W37">
            <v>65.355838124936383</v>
          </cell>
          <cell r="X37">
            <v>66.078529033789607</v>
          </cell>
          <cell r="Y37">
            <v>44.420119128377031</v>
          </cell>
          <cell r="Z37">
            <v>-2.8605134272736699E-3</v>
          </cell>
          <cell r="AA37">
            <v>47.758934724833694</v>
          </cell>
          <cell r="AB37">
            <v>7.4601220077965547E-3</v>
          </cell>
          <cell r="AC37">
            <v>6.5904299999999996</v>
          </cell>
          <cell r="AD37">
            <v>44.420119128377031</v>
          </cell>
          <cell r="AE37">
            <v>-2.8605134272736699E-3</v>
          </cell>
          <cell r="AF37">
            <v>6.5904299999999996</v>
          </cell>
        </row>
        <row r="38">
          <cell r="C38" t="str">
            <v>Residuos vacío Tula</v>
          </cell>
          <cell r="D38" t="str">
            <v>(Dll.09 / Bl.)</v>
          </cell>
          <cell r="F38" t="str">
            <v>nd</v>
          </cell>
          <cell r="G38" t="str">
            <v>nd</v>
          </cell>
          <cell r="H38" t="str">
            <v>nd</v>
          </cell>
          <cell r="I38" t="str">
            <v>nd</v>
          </cell>
          <cell r="J38" t="str">
            <v>nd</v>
          </cell>
          <cell r="K38">
            <v>21.733687816275228</v>
          </cell>
          <cell r="L38">
            <v>29.974975762207219</v>
          </cell>
          <cell r="M38">
            <v>27.311752041178622</v>
          </cell>
          <cell r="N38">
            <v>47.384596750271626</v>
          </cell>
          <cell r="O38">
            <v>31.716194206109471</v>
          </cell>
          <cell r="P38">
            <v>34.341463820951112</v>
          </cell>
          <cell r="Q38">
            <v>41.347222061943434</v>
          </cell>
          <cell r="R38">
            <v>47.401036776353124</v>
          </cell>
          <cell r="S38">
            <v>52.753433801696552</v>
          </cell>
          <cell r="T38">
            <v>56.068491283885258</v>
          </cell>
          <cell r="U38">
            <v>59.575855807673484</v>
          </cell>
          <cell r="V38">
            <v>60.308187346290936</v>
          </cell>
          <cell r="W38">
            <v>61.040518884908387</v>
          </cell>
          <cell r="X38">
            <v>61.772850423525831</v>
          </cell>
          <cell r="Y38">
            <v>39.848440670630048</v>
          </cell>
          <cell r="Z38">
            <v>-1.2669508322102896E-3</v>
          </cell>
          <cell r="AA38">
            <v>43.225818517330666</v>
          </cell>
          <cell r="AB38">
            <v>8.8780697326900082E-3</v>
          </cell>
          <cell r="AC38">
            <v>6.5904299999999996</v>
          </cell>
          <cell r="AD38">
            <v>39.848440670630048</v>
          </cell>
          <cell r="AE38">
            <v>-1.2669508322102896E-3</v>
          </cell>
          <cell r="AF38">
            <v>6.5904299999999996</v>
          </cell>
        </row>
        <row r="39">
          <cell r="C39" t="str">
            <v>Residuos vacío Refinería</v>
          </cell>
          <cell r="D39" t="str">
            <v>(Dll.09 / Bl.)</v>
          </cell>
          <cell r="F39" t="str">
            <v>nd</v>
          </cell>
          <cell r="G39" t="str">
            <v>nd</v>
          </cell>
          <cell r="H39" t="str">
            <v>nd</v>
          </cell>
          <cell r="I39" t="str">
            <v>nd</v>
          </cell>
          <cell r="J39" t="str">
            <v>nd</v>
          </cell>
          <cell r="K39">
            <v>21.665454143729733</v>
          </cell>
          <cell r="L39">
            <v>31.154055415906605</v>
          </cell>
          <cell r="M39">
            <v>29.931094907588125</v>
          </cell>
          <cell r="N39">
            <v>42.878625834854475</v>
          </cell>
          <cell r="O39">
            <v>33.259480138744834</v>
          </cell>
          <cell r="P39">
            <v>35.880640982959683</v>
          </cell>
          <cell r="Q39">
            <v>42.889656462914303</v>
          </cell>
          <cell r="R39">
            <v>48.946122406837375</v>
          </cell>
          <cell r="S39">
            <v>54.300863480294318</v>
          </cell>
          <cell r="T39">
            <v>57.617372770747714</v>
          </cell>
          <cell r="U39">
            <v>61.126273322442032</v>
          </cell>
          <cell r="V39">
            <v>61.858926215384962</v>
          </cell>
          <cell r="W39">
            <v>62.591579108327878</v>
          </cell>
          <cell r="X39">
            <v>63.324232001270794</v>
          </cell>
          <cell r="Y39">
            <v>41.390955586792238</v>
          </cell>
          <cell r="Z39">
            <v>1.0831209553902266E-2</v>
          </cell>
          <cell r="AA39">
            <v>44.769618841834344</v>
          </cell>
          <cell r="AB39">
            <v>1.3081308008393799E-2</v>
          </cell>
          <cell r="AC39">
            <v>6.5904299999999996</v>
          </cell>
          <cell r="AD39">
            <v>41.390955586792238</v>
          </cell>
          <cell r="AE39">
            <v>1.0831209553902266E-2</v>
          </cell>
          <cell r="AF39">
            <v>6.5904299999999996</v>
          </cell>
        </row>
        <row r="40">
          <cell r="B40" t="str">
            <v>-----   Gas Natural   -----</v>
          </cell>
          <cell r="AF40" t="str">
            <v>Mill.BTU / MPC</v>
          </cell>
        </row>
        <row r="41">
          <cell r="B41" t="str">
            <v>Externo</v>
          </cell>
        </row>
        <row r="42">
          <cell r="C42" t="str">
            <v>Natural Gas Henry Hub</v>
          </cell>
          <cell r="D42" t="str">
            <v>(Dll.09 / MillBtu)</v>
          </cell>
          <cell r="F42">
            <v>5.217367450662838</v>
          </cell>
          <cell r="G42">
            <v>4.6845894278786417</v>
          </cell>
          <cell r="H42">
            <v>3.8898785752104073</v>
          </cell>
          <cell r="I42">
            <v>6.2125919789651629</v>
          </cell>
          <cell r="J42">
            <v>6.4685150565868605</v>
          </cell>
          <cell r="K42">
            <v>9.4886379256481401</v>
          </cell>
          <cell r="L42">
            <v>6.9814255837604273</v>
          </cell>
          <cell r="M42">
            <v>7.0236805999388654</v>
          </cell>
          <cell r="N42">
            <v>8.7442908990780523</v>
          </cell>
          <cell r="O42">
            <v>5.0509442222222223</v>
          </cell>
          <cell r="P42">
            <v>5.7119565075016308</v>
          </cell>
          <cell r="Q42">
            <v>9.5227006759997952</v>
          </cell>
          <cell r="R42">
            <v>11.553679352748189</v>
          </cell>
          <cell r="S42">
            <v>11.69888594886193</v>
          </cell>
          <cell r="T42">
            <v>12.221346999660554</v>
          </cell>
          <cell r="U42">
            <v>12.773410047739459</v>
          </cell>
          <cell r="V42">
            <v>12.889505610381477</v>
          </cell>
          <cell r="W42">
            <v>13.005601173023495</v>
          </cell>
          <cell r="X42">
            <v>13.119550663845656</v>
          </cell>
          <cell r="Y42">
            <v>8.3678835109945311</v>
          </cell>
          <cell r="Z42">
            <v>2.3016959876933862E-2</v>
          </cell>
          <cell r="AA42">
            <v>9.2993108172876244</v>
          </cell>
          <cell r="AB42">
            <v>1.3615272203998829E-2</v>
          </cell>
          <cell r="AC42">
            <v>1.028</v>
          </cell>
          <cell r="AD42">
            <v>8.3678835109945311</v>
          </cell>
          <cell r="AE42">
            <v>2.3016959876933862E-2</v>
          </cell>
          <cell r="AF42">
            <v>1.028</v>
          </cell>
        </row>
        <row r="43">
          <cell r="C43" t="str">
            <v>Natural Gas  Avg. Wellhead</v>
          </cell>
          <cell r="D43" t="str">
            <v>(Dll.09 / MillBtu)</v>
          </cell>
          <cell r="F43">
            <v>4.347130028846192</v>
          </cell>
          <cell r="G43">
            <v>4.6008401985074245</v>
          </cell>
          <cell r="H43">
            <v>3.3381868056575628</v>
          </cell>
          <cell r="I43">
            <v>5.3864020858195047</v>
          </cell>
          <cell r="J43">
            <v>5.8810351563140832</v>
          </cell>
          <cell r="K43">
            <v>7.6308808088374116</v>
          </cell>
          <cell r="L43">
            <v>6.4506742254850913</v>
          </cell>
          <cell r="M43">
            <v>6.2559451821134306</v>
          </cell>
          <cell r="N43">
            <v>7.7562973760932952</v>
          </cell>
          <cell r="O43">
            <v>4.4792391857848894</v>
          </cell>
          <cell r="P43">
            <v>5.0265362056031107</v>
          </cell>
          <cell r="Q43">
            <v>8.1817104333061987</v>
          </cell>
          <cell r="R43">
            <v>9.863295786336213</v>
          </cell>
          <cell r="S43">
            <v>9.9835222013073146</v>
          </cell>
          <cell r="T43">
            <v>10.416103232614951</v>
          </cell>
          <cell r="U43">
            <v>10.873193770406745</v>
          </cell>
          <cell r="V43">
            <v>10.969317181216331</v>
          </cell>
          <cell r="W43">
            <v>11.065440592025917</v>
          </cell>
          <cell r="X43">
            <v>11.15978712404296</v>
          </cell>
          <cell r="Y43">
            <v>7.2255587748311196</v>
          </cell>
          <cell r="Z43">
            <v>1.9542433685677985E-2</v>
          </cell>
          <cell r="AA43">
            <v>7.9967507787679963</v>
          </cell>
          <cell r="AB43">
            <v>1.2200891069033437E-2</v>
          </cell>
          <cell r="AC43">
            <v>1.028</v>
          </cell>
          <cell r="AD43">
            <v>7.2255587748311196</v>
          </cell>
          <cell r="AE43">
            <v>1.9542433685677985E-2</v>
          </cell>
          <cell r="AF43">
            <v>1.028</v>
          </cell>
        </row>
        <row r="44">
          <cell r="C44" t="str">
            <v>NG Houston Ship Channel</v>
          </cell>
          <cell r="D44" t="str">
            <v>(Dll.09 / MillBtu)</v>
          </cell>
          <cell r="F44">
            <v>5.2268610265287663</v>
          </cell>
          <cell r="G44">
            <v>4.7017394182378007</v>
          </cell>
          <cell r="H44">
            <v>3.8580236833112491</v>
          </cell>
          <cell r="I44">
            <v>6.1115555353938653</v>
          </cell>
          <cell r="J44">
            <v>6.3013503990525574</v>
          </cell>
          <cell r="K44">
            <v>8.6087936540725636</v>
          </cell>
          <cell r="L44">
            <v>6.5979712253187586</v>
          </cell>
          <cell r="M44">
            <v>6.8504451953465102</v>
          </cell>
          <cell r="N44">
            <v>8.392852050383885</v>
          </cell>
          <cell r="O44">
            <v>4.5937222222222216</v>
          </cell>
          <cell r="P44">
            <v>5.2547345075016301</v>
          </cell>
          <cell r="Q44">
            <v>9.0654786759997954</v>
          </cell>
          <cell r="R44">
            <v>11.096457352748189</v>
          </cell>
          <cell r="S44">
            <v>11.24166394886193</v>
          </cell>
          <cell r="T44">
            <v>11.764124999660554</v>
          </cell>
          <cell r="U44">
            <v>12.316188047739459</v>
          </cell>
          <cell r="V44">
            <v>12.432283610381477</v>
          </cell>
          <cell r="W44">
            <v>12.548379173023495</v>
          </cell>
          <cell r="X44">
            <v>12.662328663845656</v>
          </cell>
          <cell r="Y44">
            <v>7.9106615109945313</v>
          </cell>
          <cell r="Z44">
            <v>2.2966714499143226E-2</v>
          </cell>
          <cell r="AA44">
            <v>8.8420888172876246</v>
          </cell>
          <cell r="AB44">
            <v>1.3802755160842395E-2</v>
          </cell>
          <cell r="AC44">
            <v>1.028</v>
          </cell>
          <cell r="AD44">
            <v>7.9106615109945313</v>
          </cell>
          <cell r="AE44">
            <v>2.2966714499143226E-2</v>
          </cell>
          <cell r="AF44">
            <v>1.028</v>
          </cell>
        </row>
        <row r="45">
          <cell r="C45" t="str">
            <v>Natural Gas  South Texas</v>
          </cell>
          <cell r="D45" t="str">
            <v>(Dll.09 / MillBtu)</v>
          </cell>
          <cell r="F45">
            <v>4.5163491529310331</v>
          </cell>
          <cell r="G45">
            <v>4.8124328392367817</v>
          </cell>
          <cell r="H45">
            <v>3.5793962631131442</v>
          </cell>
          <cell r="I45">
            <v>5.82649762673302</v>
          </cell>
          <cell r="J45">
            <v>6.449115147484707</v>
          </cell>
          <cell r="K45">
            <v>8.0878487666872303</v>
          </cell>
          <cell r="L45">
            <v>6.6416707142897522</v>
          </cell>
          <cell r="M45">
            <v>6.4070503195890938</v>
          </cell>
          <cell r="N45">
            <v>8.3372700000000002</v>
          </cell>
          <cell r="O45">
            <v>4.392722222222222</v>
          </cell>
          <cell r="P45">
            <v>5.0537345075016304</v>
          </cell>
          <cell r="Q45">
            <v>8.8644786759997949</v>
          </cell>
          <cell r="R45">
            <v>10.895457352748188</v>
          </cell>
          <cell r="S45">
            <v>11.04066394886193</v>
          </cell>
          <cell r="T45">
            <v>11.563124999660554</v>
          </cell>
          <cell r="U45">
            <v>12.115188047739458</v>
          </cell>
          <cell r="V45">
            <v>12.231283610381476</v>
          </cell>
          <cell r="W45">
            <v>12.347379173023494</v>
          </cell>
          <cell r="X45">
            <v>12.461328663845656</v>
          </cell>
          <cell r="Y45">
            <v>7.7096615109945308</v>
          </cell>
          <cell r="Z45">
            <v>2.183396284836836E-2</v>
          </cell>
          <cell r="AA45">
            <v>8.6410888172876223</v>
          </cell>
          <cell r="AB45">
            <v>1.3486612093283057E-2</v>
          </cell>
          <cell r="AC45">
            <v>1.028</v>
          </cell>
          <cell r="AD45">
            <v>7.7096615109945308</v>
          </cell>
          <cell r="AE45">
            <v>2.183396284836836E-2</v>
          </cell>
          <cell r="AF45">
            <v>1.028</v>
          </cell>
        </row>
        <row r="46">
          <cell r="C46" t="str">
            <v>Nat. Gas EPGT - P. Negras</v>
          </cell>
          <cell r="D46" t="str">
            <v>(Dll.09 / MillBtu)</v>
          </cell>
          <cell r="F46" t="str">
            <v>n.d.</v>
          </cell>
          <cell r="G46" t="str">
            <v>n.d.</v>
          </cell>
          <cell r="H46" t="str">
            <v>n.d.</v>
          </cell>
          <cell r="I46" t="str">
            <v>n.d.</v>
          </cell>
          <cell r="J46" t="str">
            <v>n.d.</v>
          </cell>
          <cell r="K46">
            <v>8.627877007078931</v>
          </cell>
          <cell r="L46">
            <v>6.9454447030998194</v>
          </cell>
          <cell r="M46">
            <v>6.9815873428980888</v>
          </cell>
          <cell r="N46">
            <v>8.6797270224154204</v>
          </cell>
          <cell r="O46">
            <v>3.8626112222222222</v>
          </cell>
          <cell r="P46">
            <v>4.5236235075016307</v>
          </cell>
          <cell r="Q46">
            <v>8.3343676759997951</v>
          </cell>
          <cell r="R46">
            <v>10.365346352748189</v>
          </cell>
          <cell r="S46">
            <v>10.51055294886193</v>
          </cell>
          <cell r="T46">
            <v>11.033013999660554</v>
          </cell>
          <cell r="U46">
            <v>11.585077047739459</v>
          </cell>
          <cell r="V46">
            <v>11.701172610381477</v>
          </cell>
          <cell r="W46">
            <v>11.817268173023495</v>
          </cell>
          <cell r="X46">
            <v>11.931217663845656</v>
          </cell>
          <cell r="Y46">
            <v>7.1795505109945319</v>
          </cell>
          <cell r="Z46">
            <v>1.3351738721736339E-2</v>
          </cell>
          <cell r="AA46">
            <v>8.1109778172876261</v>
          </cell>
          <cell r="AB46">
            <v>1.0662046103740996E-2</v>
          </cell>
          <cell r="AC46">
            <v>1.028</v>
          </cell>
          <cell r="AD46">
            <v>7.1795505109945319</v>
          </cell>
          <cell r="AE46">
            <v>1.3351738721736339E-2</v>
          </cell>
          <cell r="AF46">
            <v>1.028</v>
          </cell>
        </row>
        <row r="47">
          <cell r="C47" t="str">
            <v>Natural Gas  Permian B.</v>
          </cell>
          <cell r="D47" t="str">
            <v>(Dll.09 / MillBtu)</v>
          </cell>
          <cell r="F47">
            <v>5.140185019516875</v>
          </cell>
          <cell r="G47">
            <v>4.563445121031096</v>
          </cell>
          <cell r="H47">
            <v>3.6508122774697527</v>
          </cell>
          <cell r="I47">
            <v>5.8923136807407124</v>
          </cell>
          <cell r="J47">
            <v>5.9501487494445646</v>
          </cell>
          <cell r="K47">
            <v>8.1414989463610308</v>
          </cell>
          <cell r="L47">
            <v>6.2089385014049672</v>
          </cell>
          <cell r="M47">
            <v>6.4263661546623743</v>
          </cell>
          <cell r="N47">
            <v>7.4850567257404323</v>
          </cell>
          <cell r="O47">
            <v>3.8626112222222222</v>
          </cell>
          <cell r="P47">
            <v>4.5236235075016307</v>
          </cell>
          <cell r="Q47">
            <v>8.3343676759997951</v>
          </cell>
          <cell r="R47">
            <v>10.365346352748189</v>
          </cell>
          <cell r="S47">
            <v>10.51055294886193</v>
          </cell>
          <cell r="T47">
            <v>11.033013999660554</v>
          </cell>
          <cell r="U47">
            <v>11.585077047739459</v>
          </cell>
          <cell r="V47">
            <v>11.701172610381477</v>
          </cell>
          <cell r="W47">
            <v>11.817268173023495</v>
          </cell>
          <cell r="X47">
            <v>11.931217663845656</v>
          </cell>
          <cell r="Y47">
            <v>7.1795505109945319</v>
          </cell>
          <cell r="Z47">
            <v>2.7085667517060541E-2</v>
          </cell>
          <cell r="AA47">
            <v>8.1109778172876261</v>
          </cell>
          <cell r="AB47">
            <v>1.5663056377088314E-2</v>
          </cell>
          <cell r="AC47">
            <v>1.028</v>
          </cell>
          <cell r="AD47">
            <v>7.1795505109945319</v>
          </cell>
          <cell r="AE47">
            <v>2.7085667517060541E-2</v>
          </cell>
          <cell r="AF47">
            <v>1.028</v>
          </cell>
        </row>
        <row r="48">
          <cell r="C48" t="str">
            <v>NG Permian (Zona Nte Import.)</v>
          </cell>
          <cell r="D48" t="str">
            <v>(Dll.09 / MillBtu)</v>
          </cell>
          <cell r="F48" t="str">
            <v>nd</v>
          </cell>
          <cell r="G48" t="str">
            <v>nd</v>
          </cell>
          <cell r="H48" t="str">
            <v>nd</v>
          </cell>
          <cell r="I48" t="str">
            <v>nd</v>
          </cell>
          <cell r="J48" t="str">
            <v>nd</v>
          </cell>
          <cell r="K48" t="str">
            <v>nd</v>
          </cell>
          <cell r="L48" t="str">
            <v>nd</v>
          </cell>
          <cell r="M48" t="str">
            <v>nd</v>
          </cell>
          <cell r="N48">
            <v>7.505058100500273</v>
          </cell>
          <cell r="O48">
            <v>4.392722222222222</v>
          </cell>
          <cell r="P48">
            <v>5.0537345075016304</v>
          </cell>
          <cell r="Q48">
            <v>8.8644786759997949</v>
          </cell>
          <cell r="R48">
            <v>10.895457352748188</v>
          </cell>
          <cell r="S48">
            <v>11.04066394886193</v>
          </cell>
          <cell r="T48">
            <v>11.563124999660554</v>
          </cell>
          <cell r="U48">
            <v>12.115188047739458</v>
          </cell>
          <cell r="V48">
            <v>12.231283610381476</v>
          </cell>
          <cell r="W48">
            <v>12.347379173023494</v>
          </cell>
          <cell r="X48">
            <v>12.461328663845656</v>
          </cell>
          <cell r="Y48">
            <v>7.7096615109945308</v>
          </cell>
          <cell r="Z48">
            <v>3.1649409621488767E-2</v>
          </cell>
          <cell r="AA48">
            <v>8.6410888172876223</v>
          </cell>
          <cell r="AB48">
            <v>1.704540746662242E-2</v>
          </cell>
          <cell r="AC48">
            <v>1.028</v>
          </cell>
          <cell r="AD48">
            <v>7.7096615109945308</v>
          </cell>
          <cell r="AE48">
            <v>3.1649409621488767E-2</v>
          </cell>
          <cell r="AF48">
            <v>1.028</v>
          </cell>
        </row>
        <row r="49">
          <cell r="C49" t="str">
            <v>NG Permian-S.Juan (Naco)</v>
          </cell>
          <cell r="D49" t="str">
            <v>(Dll.09 / MillBtu)</v>
          </cell>
          <cell r="F49">
            <v>4.917821258142685</v>
          </cell>
          <cell r="G49">
            <v>4.3485207990954802</v>
          </cell>
          <cell r="H49">
            <v>3.3599902312158303</v>
          </cell>
          <cell r="I49">
            <v>5.542904843092967</v>
          </cell>
          <cell r="J49">
            <v>5.8390760196023139</v>
          </cell>
          <cell r="K49">
            <v>7.9195030819631667</v>
          </cell>
          <cell r="L49">
            <v>6.0908612844872732</v>
          </cell>
          <cell r="M49">
            <v>6.2821271606810036</v>
          </cell>
          <cell r="N49">
            <v>7.2823206238945319</v>
          </cell>
          <cell r="O49">
            <v>3.7671942222222219</v>
          </cell>
          <cell r="P49">
            <v>4.4282065075016304</v>
          </cell>
          <cell r="Q49">
            <v>8.2389506759997957</v>
          </cell>
          <cell r="R49">
            <v>10.269929352748189</v>
          </cell>
          <cell r="S49">
            <v>10.415135948861931</v>
          </cell>
          <cell r="T49">
            <v>10.937596999660554</v>
          </cell>
          <cell r="U49">
            <v>11.489660047739459</v>
          </cell>
          <cell r="V49">
            <v>11.605755610381477</v>
          </cell>
          <cell r="W49">
            <v>11.721851173023495</v>
          </cell>
          <cell r="X49">
            <v>11.835800663845657</v>
          </cell>
          <cell r="Y49">
            <v>7.0841335109945316</v>
          </cell>
          <cell r="Z49">
            <v>2.8759579418433656E-2</v>
          </cell>
          <cell r="AA49">
            <v>8.0155608172876303</v>
          </cell>
          <cell r="AB49">
            <v>1.6321067426387836E-2</v>
          </cell>
          <cell r="AC49">
            <v>1.028</v>
          </cell>
          <cell r="AD49">
            <v>7.0841335109945316</v>
          </cell>
          <cell r="AE49">
            <v>2.8759579418433656E-2</v>
          </cell>
          <cell r="AF49">
            <v>1.028</v>
          </cell>
        </row>
        <row r="50">
          <cell r="C50" t="str">
            <v>Natural Gas  San Juan</v>
          </cell>
          <cell r="D50" t="str">
            <v>(Dll.09 / MillBtu)</v>
          </cell>
          <cell r="F50">
            <v>4.695457496768495</v>
          </cell>
          <cell r="G50">
            <v>4.1335964771598643</v>
          </cell>
          <cell r="H50">
            <v>3.0691681849619075</v>
          </cell>
          <cell r="I50">
            <v>5.1934960054452217</v>
          </cell>
          <cell r="J50">
            <v>5.7280032897600623</v>
          </cell>
          <cell r="K50">
            <v>7.6975072175653025</v>
          </cell>
          <cell r="L50">
            <v>5.9727840675695791</v>
          </cell>
          <cell r="M50">
            <v>6.137888166699633</v>
          </cell>
          <cell r="N50">
            <v>7.0795845220486315</v>
          </cell>
          <cell r="O50">
            <v>3.671777222222222</v>
          </cell>
          <cell r="P50">
            <v>4.3327895075016301</v>
          </cell>
          <cell r="Q50">
            <v>8.1435336759997945</v>
          </cell>
          <cell r="R50">
            <v>10.174512352748188</v>
          </cell>
          <cell r="S50">
            <v>10.319718948861929</v>
          </cell>
          <cell r="T50">
            <v>10.842179999660553</v>
          </cell>
          <cell r="U50">
            <v>11.394243047739458</v>
          </cell>
          <cell r="V50">
            <v>11.510338610381476</v>
          </cell>
          <cell r="W50">
            <v>11.626434173023494</v>
          </cell>
          <cell r="X50">
            <v>11.740383663845655</v>
          </cell>
          <cell r="Y50">
            <v>6.9887165109945304</v>
          </cell>
          <cell r="Z50">
            <v>3.0500232996995003E-2</v>
          </cell>
          <cell r="AA50">
            <v>7.9201438172876264</v>
          </cell>
          <cell r="AB50">
            <v>1.7003585245608077E-2</v>
          </cell>
          <cell r="AC50">
            <v>1.028</v>
          </cell>
          <cell r="AD50">
            <v>6.9887165109945304</v>
          </cell>
          <cell r="AE50">
            <v>3.0500232996995003E-2</v>
          </cell>
          <cell r="AF50">
            <v>1.028</v>
          </cell>
        </row>
        <row r="51">
          <cell r="C51" t="str">
            <v>Natural Gas SoCal</v>
          </cell>
          <cell r="D51" t="str">
            <v>(Dll.09 / MillBtu)</v>
          </cell>
          <cell r="F51">
            <v>7.6559064121033717</v>
          </cell>
          <cell r="G51">
            <v>9.0689684648093998</v>
          </cell>
          <cell r="H51">
            <v>3.6545694301918372</v>
          </cell>
          <cell r="I51">
            <v>5.7848443007017263</v>
          </cell>
          <cell r="J51">
            <v>6.0929567333398671</v>
          </cell>
          <cell r="K51">
            <v>8.1034919001267145</v>
          </cell>
          <cell r="L51">
            <v>6.3182018217018232</v>
          </cell>
          <cell r="M51">
            <v>6.4894582308235664</v>
          </cell>
          <cell r="N51">
            <v>7.7215942788124083</v>
          </cell>
          <cell r="O51">
            <v>4.2537222222222217</v>
          </cell>
          <cell r="P51">
            <v>4.9147345075016302</v>
          </cell>
          <cell r="Q51">
            <v>8.7254786759997955</v>
          </cell>
          <cell r="R51">
            <v>10.756457352748189</v>
          </cell>
          <cell r="S51">
            <v>10.90166394886193</v>
          </cell>
          <cell r="T51">
            <v>11.424124999660554</v>
          </cell>
          <cell r="U51">
            <v>11.976188047739459</v>
          </cell>
          <cell r="V51">
            <v>12.092283610381477</v>
          </cell>
          <cell r="W51">
            <v>12.208379173023495</v>
          </cell>
          <cell r="X51">
            <v>12.322328663845656</v>
          </cell>
          <cell r="Y51">
            <v>7.5706615109945314</v>
          </cell>
          <cell r="Z51">
            <v>2.7748050481263498E-2</v>
          </cell>
          <cell r="AA51">
            <v>8.5020888172876248</v>
          </cell>
          <cell r="AB51">
            <v>1.570173348826942E-2</v>
          </cell>
          <cell r="AC51">
            <v>1.028</v>
          </cell>
          <cell r="AD51">
            <v>7.5706615109945314</v>
          </cell>
          <cell r="AE51">
            <v>2.7748050481263498E-2</v>
          </cell>
          <cell r="AF51">
            <v>1.028</v>
          </cell>
        </row>
        <row r="52">
          <cell r="C52" t="str">
            <v>Natural Gas Ehrenberg</v>
          </cell>
          <cell r="D52" t="str">
            <v>(Dll.09 / MillBtu)</v>
          </cell>
          <cell r="F52">
            <v>7.6559064121033717</v>
          </cell>
          <cell r="G52">
            <v>9.0689684648093998</v>
          </cell>
          <cell r="H52">
            <v>3.6545694301918372</v>
          </cell>
          <cell r="I52">
            <v>5.7848443007017263</v>
          </cell>
          <cell r="J52">
            <v>6.0929567333398671</v>
          </cell>
          <cell r="K52">
            <v>8.1034919001267145</v>
          </cell>
          <cell r="L52">
            <v>6.3182018217018232</v>
          </cell>
          <cell r="M52">
            <v>6.4894582308235664</v>
          </cell>
          <cell r="N52">
            <v>7.7215942788124083</v>
          </cell>
          <cell r="O52">
            <v>4.3683468111111114</v>
          </cell>
          <cell r="P52">
            <v>5.0474708330071758</v>
          </cell>
          <cell r="Q52">
            <v>8.9626293917221904</v>
          </cell>
          <cell r="R52">
            <v>11.04925688421349</v>
          </cell>
          <cell r="S52">
            <v>11.198442141060747</v>
          </cell>
          <cell r="T52">
            <v>11.735218624651253</v>
          </cell>
          <cell r="U52">
            <v>12.302408200247521</v>
          </cell>
          <cell r="V52">
            <v>12.421684781305929</v>
          </cell>
          <cell r="W52">
            <v>12.540961362364339</v>
          </cell>
          <cell r="X52">
            <v>12.658033069235028</v>
          </cell>
          <cell r="Y52">
            <v>7.7761702363957825</v>
          </cell>
          <cell r="Z52">
            <v>3.0259897531935032E-2</v>
          </cell>
          <cell r="AA52">
            <v>8.7331186508813072</v>
          </cell>
          <cell r="AB52">
            <v>1.6612179023329565E-2</v>
          </cell>
          <cell r="AC52">
            <v>1.028</v>
          </cell>
          <cell r="AD52">
            <v>7.7761702363957825</v>
          </cell>
          <cell r="AE52">
            <v>3.0259897531935032E-2</v>
          </cell>
          <cell r="AF52">
            <v>1.028</v>
          </cell>
        </row>
        <row r="53">
          <cell r="C53" t="str">
            <v>Natural Gas Utilities USA</v>
          </cell>
          <cell r="D53" t="str">
            <v>(Dll.09 / MillBtu)</v>
          </cell>
          <cell r="F53">
            <v>5.2089367442116092</v>
          </cell>
          <cell r="G53">
            <v>5.3043178665396065</v>
          </cell>
          <cell r="H53">
            <v>4.1372242521697382</v>
          </cell>
          <cell r="I53">
            <v>6.133754337517769</v>
          </cell>
          <cell r="J53">
            <v>6.5929204595212445</v>
          </cell>
          <cell r="K53">
            <v>8.7948660098678371</v>
          </cell>
          <cell r="L53">
            <v>7.2020616808079501</v>
          </cell>
          <cell r="M53">
            <v>7.1851936549335109</v>
          </cell>
          <cell r="N53">
            <v>9.0097899999999989</v>
          </cell>
          <cell r="O53">
            <v>5.3155327420993332</v>
          </cell>
          <cell r="P53">
            <v>5.8927967538706971</v>
          </cell>
          <cell r="Q53">
            <v>9.2207310684526504</v>
          </cell>
          <cell r="R53">
            <v>10.994390839793052</v>
          </cell>
          <cell r="S53">
            <v>11.12120019579897</v>
          </cell>
          <cell r="T53">
            <v>11.57746699884456</v>
          </cell>
          <cell r="U53">
            <v>12.059585314921012</v>
          </cell>
          <cell r="V53">
            <v>12.160971918062977</v>
          </cell>
          <cell r="W53">
            <v>12.262358521204938</v>
          </cell>
          <cell r="X53">
            <v>12.361870953388404</v>
          </cell>
          <cell r="Y53">
            <v>8.212225773802059</v>
          </cell>
          <cell r="Z53">
            <v>1.5864974115967767E-2</v>
          </cell>
          <cell r="AA53">
            <v>9.0256440346697353</v>
          </cell>
          <cell r="AB53">
            <v>1.0599280184398596E-2</v>
          </cell>
          <cell r="AC53">
            <v>1.0279466740000001</v>
          </cell>
          <cell r="AD53">
            <v>8.212225773802059</v>
          </cell>
          <cell r="AE53">
            <v>1.5864974115967767E-2</v>
          </cell>
          <cell r="AF53">
            <v>1.0279466740000001</v>
          </cell>
        </row>
        <row r="54">
          <cell r="B54" t="str">
            <v>Interno</v>
          </cell>
        </row>
        <row r="55">
          <cell r="C55" t="str">
            <v>Gas Natural Reynosa</v>
          </cell>
          <cell r="D55" t="str">
            <v>(Dll.09 / MillBtu)</v>
          </cell>
          <cell r="F55">
            <v>4.2138569479965851</v>
          </cell>
          <cell r="G55">
            <v>4.8941119362300025</v>
          </cell>
          <cell r="H55">
            <v>3.6015443374540093</v>
          </cell>
          <cell r="I55">
            <v>5.9071174916509586</v>
          </cell>
          <cell r="J55">
            <v>6.5821003407597098</v>
          </cell>
          <cell r="K55">
            <v>8.2316335722253129</v>
          </cell>
          <cell r="L55">
            <v>6.7488842271125362</v>
          </cell>
          <cell r="M55">
            <v>6.5325443466902779</v>
          </cell>
          <cell r="N55">
            <v>8.2970608545276274</v>
          </cell>
          <cell r="O55">
            <v>4.392722222222222</v>
          </cell>
          <cell r="P55">
            <v>5.0537345075016304</v>
          </cell>
          <cell r="Q55">
            <v>8.8644786759997949</v>
          </cell>
          <cell r="R55">
            <v>10.895457352748188</v>
          </cell>
          <cell r="S55">
            <v>11.04066394886193</v>
          </cell>
          <cell r="T55">
            <v>11.563124999660554</v>
          </cell>
          <cell r="U55">
            <v>12.115188047739458</v>
          </cell>
          <cell r="V55">
            <v>12.231283610381476</v>
          </cell>
          <cell r="W55">
            <v>12.347379173023494</v>
          </cell>
          <cell r="X55">
            <v>12.461328663845656</v>
          </cell>
          <cell r="Y55">
            <v>7.7096615109945308</v>
          </cell>
          <cell r="Z55">
            <v>2.2283156321617925E-2</v>
          </cell>
          <cell r="AA55">
            <v>8.6410888172876223</v>
          </cell>
          <cell r="AB55">
            <v>1.3649948164398351E-2</v>
          </cell>
          <cell r="AC55">
            <v>0.98895481900000004</v>
          </cell>
          <cell r="AD55">
            <v>7.7096615109945308</v>
          </cell>
          <cell r="AE55">
            <v>2.2283156321617925E-2</v>
          </cell>
          <cell r="AF55">
            <v>0.98895481900000004</v>
          </cell>
        </row>
        <row r="56">
          <cell r="C56" t="str">
            <v>Gas Nat. Cd Juárez/Samalayuca</v>
          </cell>
          <cell r="D56" t="str">
            <v>(Dll.09 / MillBtu)</v>
          </cell>
          <cell r="F56">
            <v>4.5369890736702905</v>
          </cell>
          <cell r="G56">
            <v>5.45994664269395</v>
          </cell>
          <cell r="H56">
            <v>3.8932587989536818</v>
          </cell>
          <cell r="I56">
            <v>6.049901747611492</v>
          </cell>
          <cell r="J56">
            <v>6.5087480900364874</v>
          </cell>
          <cell r="K56">
            <v>8.2641643815401302</v>
          </cell>
          <cell r="L56">
            <v>6.8646193697941733</v>
          </cell>
          <cell r="M56">
            <v>6.7884490461080462</v>
          </cell>
          <cell r="N56">
            <v>7.505058100500273</v>
          </cell>
          <cell r="O56">
            <v>4.8722398169417476</v>
          </cell>
          <cell r="P56">
            <v>5.5373503783898883</v>
          </cell>
          <cell r="Q56">
            <v>7.5409633564393257</v>
          </cell>
          <cell r="R56">
            <v>9.584534100983559</v>
          </cell>
          <cell r="S56">
            <v>9.7306409779932075</v>
          </cell>
          <cell r="T56">
            <v>10.256341287306782</v>
          </cell>
          <cell r="U56">
            <v>10.811827126283777</v>
          </cell>
          <cell r="V56">
            <v>10.927922688925795</v>
          </cell>
          <cell r="W56">
            <v>11.044018251567813</v>
          </cell>
          <cell r="X56">
            <v>11.160113814209831</v>
          </cell>
          <cell r="Y56">
            <v>6.9000760646924881</v>
          </cell>
          <cell r="Z56">
            <v>1.9289114495747661E-2</v>
          </cell>
          <cell r="AA56">
            <v>7.700152657105841</v>
          </cell>
          <cell r="AB56">
            <v>1.3313477132133267E-2</v>
          </cell>
          <cell r="AC56">
            <v>1.028</v>
          </cell>
          <cell r="AD56">
            <v>6.9000760646924881</v>
          </cell>
          <cell r="AE56">
            <v>1.9289114495747661E-2</v>
          </cell>
          <cell r="AF56">
            <v>1.028</v>
          </cell>
        </row>
        <row r="57">
          <cell r="C57" t="str">
            <v>Gas Natural Cd.Pemex</v>
          </cell>
          <cell r="D57" t="str">
            <v>(Dll.09 / MillBtu)</v>
          </cell>
          <cell r="F57">
            <v>3.8365811679475197</v>
          </cell>
          <cell r="G57">
            <v>4.5248076218254782</v>
          </cell>
          <cell r="H57">
            <v>3.2378659832507397</v>
          </cell>
          <cell r="I57">
            <v>5.5016138942386998</v>
          </cell>
          <cell r="J57">
            <v>6.1742752745368694</v>
          </cell>
          <cell r="K57">
            <v>7.8278447295208462</v>
          </cell>
          <cell r="L57">
            <v>6.3453206426987201</v>
          </cell>
          <cell r="M57">
            <v>6.1400104226535577</v>
          </cell>
          <cell r="N57">
            <v>8.1665844208568874</v>
          </cell>
          <cell r="O57">
            <v>4.2042132222222222</v>
          </cell>
          <cell r="P57">
            <v>4.8652255075016306</v>
          </cell>
          <cell r="Q57">
            <v>8.6759696759997951</v>
          </cell>
          <cell r="R57">
            <v>10.706948352748189</v>
          </cell>
          <cell r="S57">
            <v>10.85215494886193</v>
          </cell>
          <cell r="T57">
            <v>11.374615999660554</v>
          </cell>
          <cell r="U57">
            <v>11.926679047739459</v>
          </cell>
          <cell r="V57">
            <v>12.042774610381477</v>
          </cell>
          <cell r="W57">
            <v>12.158870173023494</v>
          </cell>
          <cell r="X57">
            <v>12.272819663845656</v>
          </cell>
          <cell r="Y57">
            <v>7.5211525109945327</v>
          </cell>
          <cell r="Z57">
            <v>2.2084372280252174E-2</v>
          </cell>
          <cell r="AA57">
            <v>8.4525798172876243</v>
          </cell>
          <cell r="AB57">
            <v>1.3670473838460095E-2</v>
          </cell>
          <cell r="AC57">
            <v>1.024013778</v>
          </cell>
          <cell r="AD57">
            <v>7.5211525109945327</v>
          </cell>
          <cell r="AE57">
            <v>2.2084372280252174E-2</v>
          </cell>
          <cell r="AF57">
            <v>1.024013778</v>
          </cell>
        </row>
        <row r="58">
          <cell r="C58" t="str">
            <v>Gas Natural  Zona Centro</v>
          </cell>
          <cell r="F58">
            <v>0</v>
          </cell>
          <cell r="G58">
            <v>0</v>
          </cell>
          <cell r="H58">
            <v>0</v>
          </cell>
          <cell r="I58">
            <v>0</v>
          </cell>
          <cell r="J58">
            <v>0</v>
          </cell>
          <cell r="K58">
            <v>0</v>
          </cell>
          <cell r="L58">
            <v>0</v>
          </cell>
          <cell r="M58">
            <v>0</v>
          </cell>
          <cell r="N58">
            <v>0</v>
          </cell>
          <cell r="O58">
            <v>4.8938722162110251</v>
          </cell>
          <cell r="P58">
            <v>5.5589827756943881</v>
          </cell>
          <cell r="Q58">
            <v>9.4187094198405212</v>
          </cell>
          <cell r="R58">
            <v>11.456485800392326</v>
          </cell>
          <cell r="S58">
            <v>11.602278212460632</v>
          </cell>
          <cell r="T58">
            <v>12.126926121357453</v>
          </cell>
          <cell r="U58">
            <v>12.681418154948879</v>
          </cell>
          <cell r="V58">
            <v>12.791780106054301</v>
          </cell>
          <cell r="W58">
            <v>12.902142057159722</v>
          </cell>
          <cell r="X58">
            <v>13.012504008265143</v>
          </cell>
          <cell r="Y58">
            <v>0</v>
          </cell>
          <cell r="Z58">
            <v>0</v>
          </cell>
          <cell r="AA58">
            <v>0</v>
          </cell>
          <cell r="AB58">
            <v>0</v>
          </cell>
          <cell r="AC58">
            <v>0</v>
          </cell>
          <cell r="AD58">
            <v>0</v>
          </cell>
          <cell r="AE58">
            <v>0</v>
          </cell>
          <cell r="AF58">
            <v>0</v>
          </cell>
        </row>
        <row r="59">
          <cell r="B59" t="str">
            <v>-----   Gas Natural Licuado   -----</v>
          </cell>
          <cell r="AF59" t="str">
            <v>Mill.BTU / MPC</v>
          </cell>
        </row>
        <row r="60">
          <cell r="C60" t="str">
            <v>GNL  Argelia (Promedio)</v>
          </cell>
          <cell r="D60" t="str">
            <v>(Dll.09 / Mill Btu)</v>
          </cell>
          <cell r="F60">
            <v>4.024526629319368</v>
          </cell>
          <cell r="G60">
            <v>3.7949920833574247</v>
          </cell>
          <cell r="H60">
            <v>3.9844856361185275</v>
          </cell>
          <cell r="I60">
            <v>5.7874809015540043</v>
          </cell>
          <cell r="J60">
            <v>5.931310672276223</v>
          </cell>
          <cell r="K60">
            <v>9.3146716165063932</v>
          </cell>
          <cell r="L60">
            <v>8.3811559013656396</v>
          </cell>
          <cell r="M60">
            <v>6.766045327731911</v>
          </cell>
          <cell r="N60">
            <v>8.9835731897294515</v>
          </cell>
          <cell r="O60">
            <v>2.9583702746666662</v>
          </cell>
          <cell r="P60">
            <v>3.727788574731898</v>
          </cell>
          <cell r="Q60">
            <v>6.0456235046161604</v>
          </cell>
          <cell r="R60">
            <v>8.4096826843512922</v>
          </cell>
          <cell r="S60">
            <v>8.5787031622276864</v>
          </cell>
          <cell r="T60">
            <v>9.1868478253572867</v>
          </cell>
          <cell r="U60">
            <v>9.8294492133211318</v>
          </cell>
          <cell r="V60">
            <v>9.963751772370335</v>
          </cell>
          <cell r="W60">
            <v>10.098054331419538</v>
          </cell>
          <cell r="X60">
            <v>10.232356890468745</v>
          </cell>
          <cell r="Y60">
            <v>5.3042273531618607</v>
          </cell>
          <cell r="Z60">
            <v>-1.0097741177695907E-2</v>
          </cell>
          <cell r="AA60">
            <v>6.2297780921492789</v>
          </cell>
          <cell r="AB60">
            <v>4.3479997406909998E-3</v>
          </cell>
          <cell r="AC60">
            <v>1.05</v>
          </cell>
          <cell r="AD60">
            <v>5.3042273531618607</v>
          </cell>
          <cell r="AE60">
            <v>-1.0097741177695907E-2</v>
          </cell>
          <cell r="AF60">
            <v>1.05</v>
          </cell>
        </row>
        <row r="61">
          <cell r="C61" t="str">
            <v>GNL  Trinidad y Tobago (Promedio)</v>
          </cell>
          <cell r="D61" t="str">
            <v>(Dll.09 / Mill Btu)</v>
          </cell>
          <cell r="F61">
            <v>4.5319168060816954</v>
          </cell>
          <cell r="G61">
            <v>4.7859692445902233</v>
          </cell>
          <cell r="H61">
            <v>3.763125323000831</v>
          </cell>
          <cell r="I61">
            <v>5.5273694003605653</v>
          </cell>
          <cell r="J61">
            <v>5.7311421060715197</v>
          </cell>
          <cell r="K61">
            <v>6.6824862089941792</v>
          </cell>
          <cell r="L61">
            <v>6.3254006802759539</v>
          </cell>
          <cell r="M61">
            <v>6.7564207966825043</v>
          </cell>
          <cell r="N61">
            <v>8.970794280497973</v>
          </cell>
          <cell r="O61">
            <v>3.279570274666666</v>
          </cell>
          <cell r="P61">
            <v>4.0489885747318981</v>
          </cell>
          <cell r="Q61">
            <v>6.3668235046161596</v>
          </cell>
          <cell r="R61">
            <v>8.7308826843512914</v>
          </cell>
          <cell r="S61">
            <v>8.8999031622276874</v>
          </cell>
          <cell r="T61">
            <v>9.5080478253572842</v>
          </cell>
          <cell r="U61">
            <v>10.150649213321131</v>
          </cell>
          <cell r="V61">
            <v>10.284951772370333</v>
          </cell>
          <cell r="W61">
            <v>10.419254331419538</v>
          </cell>
          <cell r="X61">
            <v>10.553556890468743</v>
          </cell>
          <cell r="Y61">
            <v>5.6254273531618599</v>
          </cell>
          <cell r="Z61">
            <v>-6.4353501084342124E-3</v>
          </cell>
          <cell r="AA61">
            <v>6.5509780921492791</v>
          </cell>
          <cell r="AB61">
            <v>5.4309855691532238E-3</v>
          </cell>
          <cell r="AC61">
            <v>1.05</v>
          </cell>
          <cell r="AD61">
            <v>5.6254273531618599</v>
          </cell>
          <cell r="AE61">
            <v>-6.4353501084342124E-3</v>
          </cell>
          <cell r="AF61">
            <v>1.05</v>
          </cell>
        </row>
        <row r="63">
          <cell r="B63" t="str">
            <v>-----   Carbón   -----</v>
          </cell>
          <cell r="AF63" t="str">
            <v>Mill.BTU / TM</v>
          </cell>
        </row>
        <row r="64">
          <cell r="B64" t="str">
            <v>Externo</v>
          </cell>
        </row>
        <row r="65">
          <cell r="C65" t="str">
            <v>Australia, FOB Newcastle</v>
          </cell>
          <cell r="D65" t="str">
            <v>(Dll.09/TM)</v>
          </cell>
          <cell r="F65">
            <v>31.783958515935552</v>
          </cell>
          <cell r="G65">
            <v>38.206814770967689</v>
          </cell>
          <cell r="H65">
            <v>31.447552883065477</v>
          </cell>
          <cell r="I65">
            <v>31.682529168542231</v>
          </cell>
          <cell r="J65">
            <v>60.488385924045453</v>
          </cell>
          <cell r="K65">
            <v>52.880783376628202</v>
          </cell>
          <cell r="L65">
            <v>50.944554701574873</v>
          </cell>
          <cell r="M65">
            <v>66.428513302995228</v>
          </cell>
          <cell r="N65">
            <v>125.70602083333334</v>
          </cell>
          <cell r="O65">
            <v>87.257935483870966</v>
          </cell>
          <cell r="P65">
            <v>93.434998716282038</v>
          </cell>
          <cell r="Q65">
            <v>90.823314454700892</v>
          </cell>
          <cell r="R65">
            <v>99.330707219025697</v>
          </cell>
          <cell r="S65">
            <v>106.40821930968831</v>
          </cell>
          <cell r="T65">
            <v>113.91144641332315</v>
          </cell>
          <cell r="U65">
            <v>121.86599544800364</v>
          </cell>
          <cell r="V65">
            <v>123.51342470497326</v>
          </cell>
          <cell r="W65">
            <v>125.18021233521934</v>
          </cell>
          <cell r="X65">
            <v>126.86658581231279</v>
          </cell>
          <cell r="Y65">
            <v>93.468921878391157</v>
          </cell>
          <cell r="Z65">
            <v>-2.3243899167317839E-2</v>
          </cell>
          <cell r="AA65">
            <v>97.24803211526114</v>
          </cell>
          <cell r="AB65">
            <v>3.0638079139833074E-4</v>
          </cell>
          <cell r="AC65">
            <v>25</v>
          </cell>
          <cell r="AD65">
            <v>93.468921878391157</v>
          </cell>
          <cell r="AE65">
            <v>-2.3243899167317839E-2</v>
          </cell>
          <cell r="AF65">
            <v>25</v>
          </cell>
        </row>
        <row r="66">
          <cell r="C66" t="str">
            <v>Colombia, FOB Bolívar</v>
          </cell>
          <cell r="D66" t="str">
            <v>(Dll.09/TM)</v>
          </cell>
          <cell r="F66" t="str">
            <v>nd</v>
          </cell>
          <cell r="G66" t="str">
            <v>nd</v>
          </cell>
          <cell r="H66">
            <v>31.562516697956916</v>
          </cell>
          <cell r="I66">
            <v>37.012654385476168</v>
          </cell>
          <cell r="J66">
            <v>65.478075458955885</v>
          </cell>
          <cell r="K66">
            <v>53.497231848512797</v>
          </cell>
          <cell r="L66">
            <v>53.560361145982149</v>
          </cell>
          <cell r="M66">
            <v>63.583778585665094</v>
          </cell>
          <cell r="N66">
            <v>120.85044266515095</v>
          </cell>
          <cell r="O66">
            <v>86.078774193548369</v>
          </cell>
          <cell r="P66">
            <v>91.000729189379953</v>
          </cell>
          <cell r="Q66">
            <v>90.18173654075558</v>
          </cell>
          <cell r="R66">
            <v>98.636741863555599</v>
          </cell>
          <cell r="S66">
            <v>105.71425395421821</v>
          </cell>
          <cell r="T66">
            <v>113.21748105785305</v>
          </cell>
          <cell r="U66">
            <v>121.17203009253355</v>
          </cell>
          <cell r="V66">
            <v>122.81945934950316</v>
          </cell>
          <cell r="W66">
            <v>124.48624697974924</v>
          </cell>
          <cell r="X66">
            <v>126.17262045684269</v>
          </cell>
          <cell r="Y66">
            <v>91.947123644682605</v>
          </cell>
          <cell r="Z66">
            <v>-2.0375103628018976E-2</v>
          </cell>
          <cell r="AA66">
            <v>95.943848224409379</v>
          </cell>
          <cell r="AB66">
            <v>1.4376057960809874E-3</v>
          </cell>
          <cell r="AC66">
            <v>25</v>
          </cell>
          <cell r="AD66">
            <v>91.947123644682605</v>
          </cell>
          <cell r="AE66">
            <v>-2.0375103628018976E-2</v>
          </cell>
          <cell r="AF66">
            <v>25</v>
          </cell>
        </row>
        <row r="67">
          <cell r="C67" t="str">
            <v>Sudáfrica, FOB Richards Bay</v>
          </cell>
          <cell r="D67" t="str">
            <v>(Dll.09/TM)</v>
          </cell>
          <cell r="F67">
            <v>32.171420105463149</v>
          </cell>
          <cell r="G67">
            <v>40.041530157261477</v>
          </cell>
          <cell r="H67">
            <v>30.22827260837407</v>
          </cell>
          <cell r="I67">
            <v>34.109288189832881</v>
          </cell>
          <cell r="J67">
            <v>60.492257605523363</v>
          </cell>
          <cell r="K67">
            <v>49.34123366802833</v>
          </cell>
          <cell r="L67">
            <v>52.56605634080578</v>
          </cell>
          <cell r="M67">
            <v>63.279727663544179</v>
          </cell>
          <cell r="N67">
            <v>119.21982916666663</v>
          </cell>
          <cell r="O67">
            <v>85.573419354838691</v>
          </cell>
          <cell r="P67">
            <v>90.615518817291246</v>
          </cell>
          <cell r="Q67">
            <v>89.551952694779814</v>
          </cell>
          <cell r="R67">
            <v>97.958356073192618</v>
          </cell>
          <cell r="S67">
            <v>105.03586816385523</v>
          </cell>
          <cell r="T67">
            <v>112.53909526749007</v>
          </cell>
          <cell r="U67">
            <v>120.49364430217058</v>
          </cell>
          <cell r="V67">
            <v>122.1410735591402</v>
          </cell>
          <cell r="W67">
            <v>123.80786118938627</v>
          </cell>
          <cell r="X67">
            <v>125.49423466647971</v>
          </cell>
          <cell r="Y67">
            <v>91.389400332120019</v>
          </cell>
          <cell r="Z67">
            <v>-1.9792346623566104E-2</v>
          </cell>
          <cell r="AA67">
            <v>95.354406087305961</v>
          </cell>
          <cell r="AB67">
            <v>1.7111532126368179E-3</v>
          </cell>
          <cell r="AC67">
            <v>24.603174603174605</v>
          </cell>
          <cell r="AD67">
            <v>91.389400332120019</v>
          </cell>
          <cell r="AE67">
            <v>-1.9792346623566104E-2</v>
          </cell>
          <cell r="AF67">
            <v>24.603174603174605</v>
          </cell>
        </row>
        <row r="68">
          <cell r="C68" t="str">
            <v>Europa, CIF ARA</v>
          </cell>
          <cell r="D68" t="str">
            <v>(Dll.09/TM)</v>
          </cell>
          <cell r="F68">
            <v>43.625753345872688</v>
          </cell>
          <cell r="G68">
            <v>46.648279171815659</v>
          </cell>
          <cell r="H68">
            <v>36.54354399142624</v>
          </cell>
          <cell r="I68">
            <v>49.507211686783421</v>
          </cell>
          <cell r="J68">
            <v>79.913349361842378</v>
          </cell>
          <cell r="K68">
            <v>65.482115958367373</v>
          </cell>
          <cell r="L68">
            <v>66.33109185634612</v>
          </cell>
          <cell r="M68">
            <v>89.766076191593143</v>
          </cell>
          <cell r="N68">
            <v>145.42008749999999</v>
          </cell>
          <cell r="O68">
            <v>107.84639040839153</v>
          </cell>
          <cell r="P68">
            <v>117.63898970067153</v>
          </cell>
          <cell r="Q68">
            <v>119.23775189885968</v>
          </cell>
          <cell r="R68">
            <v>127.56942249778045</v>
          </cell>
          <cell r="S68">
            <v>133.46734923999932</v>
          </cell>
          <cell r="T68">
            <v>139.72003849302831</v>
          </cell>
          <cell r="U68">
            <v>146.3488293552621</v>
          </cell>
          <cell r="V68">
            <v>147.72168706940346</v>
          </cell>
          <cell r="W68">
            <v>149.11067676127516</v>
          </cell>
          <cell r="X68">
            <v>150.51598799218635</v>
          </cell>
          <cell r="Y68">
            <v>119.31873332180753</v>
          </cell>
          <cell r="Z68">
            <v>-1.3299413510756364E-2</v>
          </cell>
          <cell r="AA68">
            <v>123.35278537186251</v>
          </cell>
          <cell r="AB68">
            <v>1.1487460413917017E-3</v>
          </cell>
          <cell r="AC68">
            <v>23.80952380952381</v>
          </cell>
          <cell r="AD68">
            <v>119.31873332180753</v>
          </cell>
          <cell r="AE68">
            <v>-1.3299413510756364E-2</v>
          </cell>
          <cell r="AF68">
            <v>23.80952380952381</v>
          </cell>
        </row>
        <row r="69">
          <cell r="C69" t="str">
            <v>EUA Central Appalachian (CAPP)</v>
          </cell>
          <cell r="D69" t="str">
            <v>(Dll.09/TM)</v>
          </cell>
          <cell r="F69" t="str">
            <v>nd</v>
          </cell>
          <cell r="G69" t="str">
            <v>nd</v>
          </cell>
          <cell r="H69">
            <v>35.45708195313977</v>
          </cell>
          <cell r="I69">
            <v>42.285449550909654</v>
          </cell>
          <cell r="J69">
            <v>67.509240900473642</v>
          </cell>
          <cell r="K69">
            <v>68.127307622219831</v>
          </cell>
          <cell r="L69">
            <v>56.317794339403953</v>
          </cell>
          <cell r="M69">
            <v>50.802702518192525</v>
          </cell>
          <cell r="N69">
            <v>98.603300000000004</v>
          </cell>
          <cell r="O69">
            <v>71.147999999999996</v>
          </cell>
          <cell r="P69">
            <v>70.74254009102151</v>
          </cell>
          <cell r="Q69">
            <v>79.418918245465761</v>
          </cell>
          <cell r="R69">
            <v>89.174516033851233</v>
          </cell>
          <cell r="S69">
            <v>95.57274529685526</v>
          </cell>
          <cell r="T69">
            <v>102.35583045537841</v>
          </cell>
          <cell r="U69">
            <v>109.54692073621868</v>
          </cell>
          <cell r="V69">
            <v>111.03623363962978</v>
          </cell>
          <cell r="W69">
            <v>112.54304694555452</v>
          </cell>
          <cell r="X69">
            <v>114.06756629518988</v>
          </cell>
          <cell r="Y69">
            <v>76.912720976187671</v>
          </cell>
          <cell r="Z69">
            <v>-1.085358122092972E-2</v>
          </cell>
          <cell r="AA69">
            <v>82.159398557028624</v>
          </cell>
          <cell r="AB69">
            <v>4.8680181539926259E-3</v>
          </cell>
          <cell r="AC69">
            <v>26.468253968253968</v>
          </cell>
          <cell r="AD69">
            <v>76.912720976187671</v>
          </cell>
          <cell r="AE69">
            <v>-1.085358122092972E-2</v>
          </cell>
          <cell r="AF69">
            <v>26.468253968253968</v>
          </cell>
        </row>
        <row r="70">
          <cell r="C70" t="str">
            <v>USA export FAS</v>
          </cell>
          <cell r="D70" t="str">
            <v>(Dll.09/TM)</v>
          </cell>
          <cell r="F70">
            <v>46.580952858458971</v>
          </cell>
          <cell r="G70">
            <v>48.18634512048407</v>
          </cell>
          <cell r="H70">
            <v>51.805333584004096</v>
          </cell>
          <cell r="I70">
            <v>45.133918017196933</v>
          </cell>
          <cell r="J70">
            <v>65.980161492177075</v>
          </cell>
          <cell r="K70">
            <v>79.234232257950268</v>
          </cell>
          <cell r="L70">
            <v>81.139362213273557</v>
          </cell>
          <cell r="M70">
            <v>78.25632864280287</v>
          </cell>
          <cell r="N70">
            <v>93.718624722727853</v>
          </cell>
          <cell r="O70">
            <v>101.69293012903226</v>
          </cell>
          <cell r="P70">
            <v>106.1805665673789</v>
          </cell>
          <cell r="Q70">
            <v>104.28317795134021</v>
          </cell>
          <cell r="R70">
            <v>110.46379879462216</v>
          </cell>
          <cell r="S70">
            <v>115.60561132848854</v>
          </cell>
          <cell r="T70">
            <v>121.05670581927927</v>
          </cell>
          <cell r="U70">
            <v>126.83568569297466</v>
          </cell>
          <cell r="V70">
            <v>128.03254304816309</v>
          </cell>
          <cell r="W70">
            <v>129.24346426153687</v>
          </cell>
          <cell r="X70">
            <v>130.46861459264525</v>
          </cell>
          <cell r="Y70">
            <v>106.20521174465114</v>
          </cell>
          <cell r="Z70">
            <v>1.3664280197354772E-2</v>
          </cell>
          <cell r="AA70">
            <v>108.95073533173718</v>
          </cell>
          <cell r="AB70">
            <v>1.1088889553760861E-2</v>
          </cell>
          <cell r="AC70">
            <v>28.056999999999999</v>
          </cell>
          <cell r="AD70">
            <v>106.20521174465114</v>
          </cell>
          <cell r="AE70">
            <v>1.3664280197354772E-2</v>
          </cell>
          <cell r="AF70">
            <v>28.056999999999999</v>
          </cell>
        </row>
        <row r="71">
          <cell r="C71" t="str">
            <v>USA Steam export</v>
          </cell>
          <cell r="D71" t="str">
            <v>(Dll.09/TM)</v>
          </cell>
          <cell r="F71">
            <v>39.600483418638333</v>
          </cell>
          <cell r="G71">
            <v>41.552087704653289</v>
          </cell>
          <cell r="H71">
            <v>44.208755241938221</v>
          </cell>
          <cell r="I71">
            <v>33.793989754955128</v>
          </cell>
          <cell r="J71">
            <v>51.250160552877524</v>
          </cell>
          <cell r="K71">
            <v>56.25512406510807</v>
          </cell>
          <cell r="L71">
            <v>52.907028089156938</v>
          </cell>
          <cell r="M71">
            <v>53.35911945893605</v>
          </cell>
          <cell r="N71">
            <v>74.493990623940306</v>
          </cell>
          <cell r="O71">
            <v>87.391884077419363</v>
          </cell>
          <cell r="P71">
            <v>91.520633141962904</v>
          </cell>
          <cell r="Q71">
            <v>89.774983381522077</v>
          </cell>
          <cell r="R71">
            <v>95.461324705196787</v>
          </cell>
          <cell r="S71">
            <v>100.19193378659567</v>
          </cell>
          <cell r="T71">
            <v>105.20709078266518</v>
          </cell>
          <cell r="U71">
            <v>110.52391135744564</v>
          </cell>
          <cell r="V71">
            <v>111.62505307280414</v>
          </cell>
          <cell r="W71">
            <v>112.73913392486061</v>
          </cell>
          <cell r="X71">
            <v>113.86630595694987</v>
          </cell>
          <cell r="Y71">
            <v>91.54330738351662</v>
          </cell>
          <cell r="Z71">
            <v>2.1307237812491664E-2</v>
          </cell>
          <cell r="AA71">
            <v>94.069264665840507</v>
          </cell>
          <cell r="AB71">
            <v>1.4244044778189746E-2</v>
          </cell>
          <cell r="AC71">
            <v>21.6</v>
          </cell>
          <cell r="AD71">
            <v>91.54330738351662</v>
          </cell>
          <cell r="AE71">
            <v>2.1307237812491664E-2</v>
          </cell>
          <cell r="AF71">
            <v>23.81</v>
          </cell>
        </row>
        <row r="72">
          <cell r="C72" t="str">
            <v>Coal Minemouth</v>
          </cell>
          <cell r="D72" t="str">
            <v>(Dll.09/TM)</v>
          </cell>
          <cell r="F72">
            <v>22.396228910170251</v>
          </cell>
          <cell r="G72">
            <v>22.652926107492917</v>
          </cell>
          <cell r="H72">
            <v>23.033132983194704</v>
          </cell>
          <cell r="I72">
            <v>22.391340650554902</v>
          </cell>
          <cell r="J72">
            <v>24.302062807966905</v>
          </cell>
          <cell r="K72">
            <v>27.855969284128868</v>
          </cell>
          <cell r="L72">
            <v>28.781423280501372</v>
          </cell>
          <cell r="M72">
            <v>28.294814911419113</v>
          </cell>
          <cell r="N72">
            <v>29.455994131015945</v>
          </cell>
          <cell r="O72">
            <v>47.883058309677423</v>
          </cell>
          <cell r="P72">
            <v>49.940638072393547</v>
          </cell>
          <cell r="Q72">
            <v>49.070686044860871</v>
          </cell>
          <cell r="R72">
            <v>51.90449857465746</v>
          </cell>
          <cell r="S72">
            <v>54.262017852057177</v>
          </cell>
          <cell r="T72">
            <v>56.761342800277944</v>
          </cell>
          <cell r="U72">
            <v>59.411003083730009</v>
          </cell>
          <cell r="V72">
            <v>59.959761769226589</v>
          </cell>
          <cell r="W72">
            <v>60.514968728861561</v>
          </cell>
          <cell r="X72">
            <v>61.076699734081387</v>
          </cell>
          <cell r="Y72">
            <v>49.951937877692075</v>
          </cell>
          <cell r="Z72">
            <v>5.1440741407655644E-2</v>
          </cell>
          <cell r="AA72">
            <v>51.210759497593465</v>
          </cell>
          <cell r="AB72">
            <v>2.4605609567099007E-2</v>
          </cell>
          <cell r="AC72">
            <v>22.392351970118014</v>
          </cell>
          <cell r="AD72">
            <v>49.951937877692075</v>
          </cell>
          <cell r="AE72">
            <v>5.1440741407655644E-2</v>
          </cell>
          <cell r="AF72">
            <v>22.392351970118014</v>
          </cell>
        </row>
        <row r="73">
          <cell r="C73" t="str">
            <v>Coal Utilities USA   0.97%S</v>
          </cell>
          <cell r="D73" t="str">
            <v>(Dll.09/TM)</v>
          </cell>
          <cell r="F73">
            <v>32.851183635983446</v>
          </cell>
          <cell r="G73">
            <v>32.656687673281866</v>
          </cell>
          <cell r="H73">
            <v>32.407156932278532</v>
          </cell>
          <cell r="I73">
            <v>32.2447347769685</v>
          </cell>
          <cell r="J73">
            <v>33.133722642665489</v>
          </cell>
          <cell r="K73">
            <v>36.347989641322528</v>
          </cell>
          <cell r="L73">
            <v>38.531633748497903</v>
          </cell>
          <cell r="M73">
            <v>39.259022270521299</v>
          </cell>
          <cell r="N73">
            <v>44.932850755404019</v>
          </cell>
          <cell r="O73">
            <v>60.221217896145383</v>
          </cell>
          <cell r="P73">
            <v>62.664859165060165</v>
          </cell>
          <cell r="Q73">
            <v>62.501258582857744</v>
          </cell>
          <cell r="R73">
            <v>64.875488502981511</v>
          </cell>
          <cell r="S73">
            <v>67.062234710529651</v>
          </cell>
          <cell r="T73">
            <v>70.44447825938083</v>
          </cell>
          <cell r="U73">
            <v>73.415832083551521</v>
          </cell>
          <cell r="V73">
            <v>74.031215206014593</v>
          </cell>
          <cell r="W73">
            <v>74.65382948340725</v>
          </cell>
          <cell r="X73">
            <v>75.283759886538249</v>
          </cell>
          <cell r="Y73">
            <v>62.81811312526257</v>
          </cell>
          <cell r="Z73">
            <v>3.2747465729813241E-2</v>
          </cell>
          <cell r="AA73">
            <v>64.131717223497816</v>
          </cell>
          <cell r="AB73">
            <v>1.7352002482732498E-2</v>
          </cell>
          <cell r="AC73">
            <v>21.970166738033974</v>
          </cell>
          <cell r="AD73">
            <v>62.81811312526257</v>
          </cell>
          <cell r="AE73">
            <v>3.2747465729813241E-2</v>
          </cell>
          <cell r="AF73">
            <v>21.970166738033974</v>
          </cell>
        </row>
        <row r="74">
          <cell r="C74" t="str">
            <v>Carbón Petacalco CIF</v>
          </cell>
        </row>
        <row r="75">
          <cell r="B75" t="str">
            <v>Interno</v>
          </cell>
        </row>
        <row r="76">
          <cell r="C76" t="str">
            <v>Carbón Micare (sin Man.Cenizas)</v>
          </cell>
          <cell r="D76" t="str">
            <v>(Dll.09 / MillBtu)</v>
          </cell>
          <cell r="F76">
            <v>38.514302557642189</v>
          </cell>
          <cell r="G76">
            <v>40.157733242875608</v>
          </cell>
          <cell r="H76">
            <v>39.140669617640476</v>
          </cell>
          <cell r="I76">
            <v>36.361750266379737</v>
          </cell>
          <cell r="J76">
            <v>35.930052388736428</v>
          </cell>
          <cell r="K76">
            <v>38.384288373813106</v>
          </cell>
          <cell r="L76">
            <v>38.514989301108471</v>
          </cell>
          <cell r="M76">
            <v>40.770507572122526</v>
          </cell>
          <cell r="N76">
            <v>45.822861864399812</v>
          </cell>
          <cell r="O76">
            <v>50.11211855658366</v>
          </cell>
          <cell r="P76">
            <v>50.44054561164365</v>
          </cell>
          <cell r="Q76">
            <v>50.555155978833362</v>
          </cell>
          <cell r="R76">
            <v>50.592954481518682</v>
          </cell>
          <cell r="S76">
            <v>50.630781244957575</v>
          </cell>
          <cell r="T76">
            <v>50.66863629027975</v>
          </cell>
          <cell r="U76">
            <v>50.706519638630638</v>
          </cell>
          <cell r="V76">
            <v>50.714099706526184</v>
          </cell>
          <cell r="W76">
            <v>50.72168090755865</v>
          </cell>
          <cell r="X76">
            <v>50.729263241897407</v>
          </cell>
          <cell r="Y76">
            <v>50.466065994232643</v>
          </cell>
          <cell r="Z76">
            <v>9.0295880055883959E-3</v>
          </cell>
          <cell r="AA76">
            <v>50.511034991245467</v>
          </cell>
          <cell r="AB76">
            <v>3.3964146035327936E-3</v>
          </cell>
          <cell r="AC76">
            <v>16.845238095238095</v>
          </cell>
          <cell r="AD76">
            <v>50.466065994232643</v>
          </cell>
          <cell r="AE76">
            <v>9.0295880055883959E-3</v>
          </cell>
          <cell r="AF76">
            <v>16.845238095238095</v>
          </cell>
        </row>
        <row r="77">
          <cell r="C77" t="str">
            <v>Carbón Micare (sin Man.Cenizas)</v>
          </cell>
          <cell r="D77" t="str">
            <v>(Dll.09/TM)</v>
          </cell>
          <cell r="F77" t="str">
            <v>nd</v>
          </cell>
          <cell r="G77">
            <v>47.885584690379822</v>
          </cell>
          <cell r="H77">
            <v>47.183079390737866</v>
          </cell>
          <cell r="I77">
            <v>42.45577469793691</v>
          </cell>
          <cell r="J77">
            <v>40.864504649186593</v>
          </cell>
          <cell r="K77">
            <v>43.227394075526519</v>
          </cell>
          <cell r="L77">
            <v>45.32570843858268</v>
          </cell>
          <cell r="M77">
            <v>47.329543800923837</v>
          </cell>
          <cell r="N77">
            <v>54.07266154203684</v>
          </cell>
          <cell r="O77">
            <v>59.134142120655255</v>
          </cell>
          <cell r="P77">
            <v>59.521698119275769</v>
          </cell>
          <cell r="Q77">
            <v>59.656942565870935</v>
          </cell>
          <cell r="R77">
            <v>59.701546188589809</v>
          </cell>
          <cell r="S77">
            <v>59.746183160036843</v>
          </cell>
          <cell r="T77">
            <v>59.790853505145812</v>
          </cell>
          <cell r="U77">
            <v>59.835557248869151</v>
          </cell>
          <cell r="V77">
            <v>59.844502007644678</v>
          </cell>
          <cell r="W77">
            <v>59.85344810356343</v>
          </cell>
          <cell r="X77">
            <v>59.862395536825268</v>
          </cell>
          <cell r="Y77">
            <v>59.551813108912185</v>
          </cell>
          <cell r="Z77">
            <v>9.0295880055883959E-3</v>
          </cell>
          <cell r="AA77">
            <v>59.604878178539572</v>
          </cell>
          <cell r="AB77">
            <v>3.3964146035327936E-3</v>
          </cell>
          <cell r="AC77">
            <v>16.845238095238095</v>
          </cell>
          <cell r="AD77">
            <v>59.551813108912185</v>
          </cell>
          <cell r="AE77">
            <v>9.0295880055883959E-3</v>
          </cell>
          <cell r="AF77">
            <v>16.845238095238095</v>
          </cell>
        </row>
        <row r="78">
          <cell r="C78" t="str">
            <v>Manejo de  Cenizas</v>
          </cell>
        </row>
        <row r="79">
          <cell r="B79" t="str">
            <v>-----   Diesel   -----</v>
          </cell>
          <cell r="AF79" t="str">
            <v>Mill.BTU / Bl</v>
          </cell>
        </row>
        <row r="80">
          <cell r="B80" t="str">
            <v>Externo</v>
          </cell>
        </row>
        <row r="81">
          <cell r="C81" t="str">
            <v>Fuel Oil #2 LSGulf Coast</v>
          </cell>
          <cell r="D81" t="str">
            <v>(Dll.09 / Bl. )</v>
          </cell>
          <cell r="F81">
            <v>41.808873303529744</v>
          </cell>
          <cell r="G81">
            <v>35.243254778105403</v>
          </cell>
          <cell r="H81">
            <v>33.017490029766627</v>
          </cell>
          <cell r="I81">
            <v>39.180351570235253</v>
          </cell>
          <cell r="J81">
            <v>51.90809817607343</v>
          </cell>
          <cell r="K81">
            <v>75.847974282582513</v>
          </cell>
          <cell r="L81">
            <v>84.602099683926426</v>
          </cell>
          <cell r="M81">
            <v>89.856030908593297</v>
          </cell>
          <cell r="N81">
            <v>119.85499133999998</v>
          </cell>
          <cell r="O81">
            <v>72.978473157199602</v>
          </cell>
          <cell r="P81">
            <v>78.394603904156881</v>
          </cell>
          <cell r="Q81">
            <v>103.61416463983298</v>
          </cell>
          <cell r="R81">
            <v>117.32780407745796</v>
          </cell>
          <cell r="S81">
            <v>129.45252979095935</v>
          </cell>
          <cell r="T81">
            <v>136.96209279716203</v>
          </cell>
          <cell r="U81">
            <v>144.90728681525141</v>
          </cell>
          <cell r="V81">
            <v>146.56951082454196</v>
          </cell>
          <cell r="W81">
            <v>148.23173483383252</v>
          </cell>
          <cell r="X81">
            <v>149.89395884312307</v>
          </cell>
          <cell r="Y81">
            <v>97.637665785227625</v>
          </cell>
          <cell r="Z81">
            <v>-3.1208406265195165E-3</v>
          </cell>
          <cell r="AA81">
            <v>105.96704985479779</v>
          </cell>
          <cell r="AB81">
            <v>7.4827064551623579E-3</v>
          </cell>
          <cell r="AC81">
            <v>5.8250000000000002</v>
          </cell>
          <cell r="AD81">
            <v>97.637665785227625</v>
          </cell>
          <cell r="AE81">
            <v>-3.1208406265195165E-3</v>
          </cell>
          <cell r="AF81">
            <v>5.8250000000000002</v>
          </cell>
        </row>
        <row r="82">
          <cell r="C82" t="str">
            <v>Fuel Oil #2 LS L.A.</v>
          </cell>
          <cell r="D82" t="str">
            <v>(Dll.09 / Bl. )</v>
          </cell>
          <cell r="F82">
            <v>46.192762126487139</v>
          </cell>
          <cell r="G82">
            <v>38.025806045566043</v>
          </cell>
          <cell r="H82">
            <v>34.797391947067496</v>
          </cell>
          <cell r="I82">
            <v>41.493405021402431</v>
          </cell>
          <cell r="J82">
            <v>58.34796036806614</v>
          </cell>
          <cell r="K82">
            <v>78.82276649766095</v>
          </cell>
          <cell r="L82">
            <v>89.595210069459654</v>
          </cell>
          <cell r="M82">
            <v>94.792572225551055</v>
          </cell>
          <cell r="N82">
            <v>119.61955</v>
          </cell>
          <cell r="O82">
            <v>77.244672719552241</v>
          </cell>
          <cell r="P82">
            <v>84.245130817401218</v>
          </cell>
          <cell r="Q82">
            <v>108.24206134453505</v>
          </cell>
          <cell r="R82">
            <v>122.56821652248823</v>
          </cell>
          <cell r="S82">
            <v>135.23448960424741</v>
          </cell>
          <cell r="T82">
            <v>143.07946507081169</v>
          </cell>
          <cell r="U82">
            <v>151.3795288824505</v>
          </cell>
          <cell r="V82">
            <v>153.11599564650157</v>
          </cell>
          <cell r="W82">
            <v>154.85246241055265</v>
          </cell>
          <cell r="X82">
            <v>156.58892917460375</v>
          </cell>
          <cell r="Y82">
            <v>102.4653762630123</v>
          </cell>
          <cell r="Z82">
            <v>1.0259234723575261E-3</v>
          </cell>
          <cell r="AA82">
            <v>111.04409358989901</v>
          </cell>
          <cell r="AB82">
            <v>9.0173399919499797E-3</v>
          </cell>
          <cell r="AC82">
            <v>5.8250000000000002</v>
          </cell>
          <cell r="AD82">
            <v>102.4653762630123</v>
          </cell>
          <cell r="AE82">
            <v>1.0259234723575261E-3</v>
          </cell>
          <cell r="AF82">
            <v>5.8250000000000002</v>
          </cell>
        </row>
        <row r="83">
          <cell r="C83" t="str">
            <v xml:space="preserve">Distillate Utilities </v>
          </cell>
          <cell r="D83" t="str">
            <v>(Dll.09 / Bl. )</v>
          </cell>
          <cell r="F83">
            <v>46.888422093188495</v>
          </cell>
          <cell r="G83">
            <v>43.357270764483786</v>
          </cell>
          <cell r="H83">
            <v>36.148996903333085</v>
          </cell>
          <cell r="I83">
            <v>45.208273040704945</v>
          </cell>
          <cell r="J83">
            <v>51.677545075037614</v>
          </cell>
          <cell r="K83">
            <v>73.132363901055712</v>
          </cell>
          <cell r="L83">
            <v>80.277043714780945</v>
          </cell>
          <cell r="M83">
            <v>87.416066475923671</v>
          </cell>
          <cell r="N83">
            <v>115.679374</v>
          </cell>
          <cell r="O83">
            <v>73.988829773200663</v>
          </cell>
          <cell r="P83">
            <v>78.785620553112636</v>
          </cell>
          <cell r="Q83">
            <v>101.12129929910344</v>
          </cell>
          <cell r="R83">
            <v>113.26677035339657</v>
          </cell>
          <cell r="S83">
            <v>124.00502155683337</v>
          </cell>
          <cell r="T83">
            <v>130.65585852371376</v>
          </cell>
          <cell r="U83">
            <v>137.6925116606406</v>
          </cell>
          <cell r="V83">
            <v>139.16465869224479</v>
          </cell>
          <cell r="W83">
            <v>140.63680572384894</v>
          </cell>
          <cell r="X83">
            <v>142.10895275545312</v>
          </cell>
          <cell r="Y83">
            <v>95.828219065021045</v>
          </cell>
          <cell r="Z83">
            <v>-3.0011581653880404E-3</v>
          </cell>
          <cell r="AA83">
            <v>103.20512973685183</v>
          </cell>
          <cell r="AB83">
            <v>6.882633515306269E-3</v>
          </cell>
          <cell r="AC83">
            <v>5.8250000000000002</v>
          </cell>
          <cell r="AD83">
            <v>95.828219065021045</v>
          </cell>
          <cell r="AE83">
            <v>-3.0011581653880404E-3</v>
          </cell>
          <cell r="AF83">
            <v>5.8250000000000002</v>
          </cell>
        </row>
        <row r="84">
          <cell r="C84" t="str">
            <v xml:space="preserve">Diesel Nacional </v>
          </cell>
        </row>
        <row r="85">
          <cell r="C85" t="str">
            <v>RELACIONES DE CALOR</v>
          </cell>
        </row>
        <row r="86">
          <cell r="C86" t="str">
            <v>Gas Henry Hub / WTI</v>
          </cell>
          <cell r="F86">
            <v>0.82843842313812388</v>
          </cell>
          <cell r="G86">
            <v>0.89157270103838704</v>
          </cell>
          <cell r="H86">
            <v>0.747565450558208</v>
          </cell>
          <cell r="I86">
            <v>1.0225915144321607</v>
          </cell>
          <cell r="J86">
            <v>0.82246773886648972</v>
          </cell>
          <cell r="K86">
            <v>0.91428681322328598</v>
          </cell>
          <cell r="L86">
            <v>0.59382823993599643</v>
          </cell>
          <cell r="M86">
            <v>0.56036188156658229</v>
          </cell>
          <cell r="N86">
            <v>0.51739154461788406</v>
          </cell>
          <cell r="O86">
            <v>0.60869132101058732</v>
          </cell>
          <cell r="P86">
            <v>0.61306569589768933</v>
          </cell>
          <cell r="Q86">
            <v>0.60202900345213461</v>
          </cell>
          <cell r="R86">
            <v>0.66276800592215179</v>
          </cell>
          <cell r="S86">
            <v>0.62029638228189254</v>
          </cell>
          <cell r="T86">
            <v>0.61897760541860769</v>
          </cell>
          <cell r="U86">
            <v>0.61767096641407826</v>
          </cell>
          <cell r="V86">
            <v>0.61744105096540591</v>
          </cell>
          <cell r="W86">
            <v>0.61721540678024278</v>
          </cell>
          <cell r="X86">
            <v>0.61689300571333461</v>
          </cell>
          <cell r="Y86">
            <v>0.59551211084199029</v>
          </cell>
          <cell r="Z86">
            <v>1.127297612069289E-2</v>
          </cell>
          <cell r="AA86">
            <v>0.60733640889285267</v>
          </cell>
          <cell r="AB86">
            <v>3.2263699119079448E-3</v>
          </cell>
          <cell r="AC86">
            <v>1.028</v>
          </cell>
        </row>
        <row r="87">
          <cell r="C87" t="str">
            <v>Carbón Petacalco 1% CMC / Gas Henry Hub</v>
          </cell>
          <cell r="F87">
            <v>0</v>
          </cell>
          <cell r="G87">
            <v>0.41719796222648264</v>
          </cell>
          <cell r="H87">
            <v>0.45121024183008029</v>
          </cell>
          <cell r="I87">
            <v>0.26274063410402787</v>
          </cell>
          <cell r="J87">
            <v>0.41352860570026523</v>
          </cell>
          <cell r="K87">
            <v>0.36068249614322617</v>
          </cell>
          <cell r="L87">
            <v>0.36068553625707428</v>
          </cell>
          <cell r="M87">
            <v>0.37955083500595549</v>
          </cell>
          <cell r="N87">
            <v>0.79414183031102892</v>
          </cell>
          <cell r="O87">
            <v>0.90064046850492652</v>
          </cell>
          <cell r="P87">
            <v>0.8684194171394114</v>
          </cell>
          <cell r="Q87">
            <v>0.52795127394532881</v>
          </cell>
          <cell r="R87">
            <v>8.6552514525352245E-2</v>
          </cell>
          <cell r="S87">
            <v>0.13952613634477687</v>
          </cell>
          <cell r="T87">
            <v>0.56820309410728553</v>
          </cell>
          <cell r="U87">
            <v>0.38947607806042644</v>
          </cell>
          <cell r="V87">
            <v>0.38821487699296531</v>
          </cell>
          <cell r="W87">
            <v>0.38656590236846056</v>
          </cell>
          <cell r="X87">
            <v>0.38601612127571833</v>
          </cell>
          <cell r="Y87">
            <v>0.60521373815540502</v>
          </cell>
          <cell r="Z87">
            <v>2.3351039053401967E-2</v>
          </cell>
          <cell r="AA87">
            <v>0.55921922186885953</v>
          </cell>
          <cell r="AB87">
            <v>8.0691962862073918E-3</v>
          </cell>
          <cell r="AC87">
            <v>5.2309845510202422</v>
          </cell>
        </row>
        <row r="88">
          <cell r="C88" t="str">
            <v>Carbón Petacalco 1% CMC / WTI</v>
          </cell>
          <cell r="F88">
            <v>0</v>
          </cell>
          <cell r="G88">
            <v>0.37196231404997609</v>
          </cell>
          <cell r="H88">
            <v>0.33730918773018198</v>
          </cell>
          <cell r="I88">
            <v>0.26867634293130405</v>
          </cell>
          <cell r="J88">
            <v>0.34011393728690936</v>
          </cell>
          <cell r="K88">
            <v>0.32976724998421042</v>
          </cell>
          <cell r="L88">
            <v>0.21418525716590944</v>
          </cell>
          <cell r="M88">
            <v>0.21268582005410464</v>
          </cell>
          <cell r="N88">
            <v>0.41088226823029683</v>
          </cell>
          <cell r="O88">
            <v>0.54821203652985795</v>
          </cell>
          <cell r="P88">
            <v>0.53239815429963899</v>
          </cell>
          <cell r="Q88">
            <v>0.31784197932459129</v>
          </cell>
          <cell r="R88">
            <v>5.7364237459515792E-2</v>
          </cell>
          <cell r="S88">
            <v>8.6547557608435188E-2</v>
          </cell>
          <cell r="T88">
            <v>0.35170499058197141</v>
          </cell>
          <cell r="U88">
            <v>0.24056806553074855</v>
          </cell>
          <cell r="V88">
            <v>0.23969980165094229</v>
          </cell>
          <cell r="W88">
            <v>0.23859443067772099</v>
          </cell>
          <cell r="X88">
            <v>0.23813064530758099</v>
          </cell>
          <cell r="Y88">
            <v>0.36041211071949686</v>
          </cell>
          <cell r="Z88">
            <v>3.4887250879737319E-2</v>
          </cell>
          <cell r="AA88">
            <v>0.33963419399368855</v>
          </cell>
          <cell r="AB88">
            <v>1.132160041022634E-2</v>
          </cell>
          <cell r="AC88">
            <v>5.3774521184488089</v>
          </cell>
        </row>
        <row r="91">
          <cell r="B91" t="str">
            <v>* Los valores mostrados en color azul fueron estimados mediante la metodología de pronóstico para fines de cálculo de tasas medias y precios nivelados</v>
          </cell>
        </row>
        <row r="92">
          <cell r="B92">
            <v>13</v>
          </cell>
        </row>
      </sheetData>
      <sheetData sheetId="7">
        <row r="2">
          <cell r="B2" t="str">
            <v>Escenario de Precios de Combustibles 2009 - 2038</v>
          </cell>
          <cell r="AF2" t="str">
            <v xml:space="preserve">Escenario Alto - Entregados en planta por área de control </v>
          </cell>
        </row>
        <row r="3">
          <cell r="B3" t="str">
            <v>Escenario Alto</v>
          </cell>
          <cell r="Y3" t="str">
            <v>Nivelado</v>
          </cell>
          <cell r="Z3" t="str">
            <v>TMCA</v>
          </cell>
          <cell r="AA3" t="str">
            <v>Nivelado</v>
          </cell>
          <cell r="AB3" t="str">
            <v>TMCA</v>
          </cell>
          <cell r="AC3" t="str">
            <v>Poder</v>
          </cell>
          <cell r="AD3" t="str">
            <v>Nivelado</v>
          </cell>
          <cell r="AE3" t="str">
            <v>TMCA</v>
          </cell>
          <cell r="AF3" t="str">
            <v>Poder</v>
          </cell>
        </row>
        <row r="4">
          <cell r="D4" t="str">
            <v>Transp.</v>
          </cell>
          <cell r="F4">
            <v>2000</v>
          </cell>
          <cell r="G4">
            <v>2001</v>
          </cell>
          <cell r="H4">
            <v>2002</v>
          </cell>
          <cell r="I4">
            <v>2003</v>
          </cell>
          <cell r="J4">
            <v>2004</v>
          </cell>
          <cell r="K4">
            <v>2005</v>
          </cell>
          <cell r="L4" t="str">
            <v>2006</v>
          </cell>
          <cell r="M4" t="str">
            <v>2007 *</v>
          </cell>
          <cell r="N4">
            <v>2008</v>
          </cell>
          <cell r="O4">
            <v>2009</v>
          </cell>
          <cell r="P4">
            <v>2010</v>
          </cell>
          <cell r="Q4">
            <v>2015</v>
          </cell>
          <cell r="R4">
            <v>2020</v>
          </cell>
          <cell r="S4">
            <v>2025</v>
          </cell>
          <cell r="T4">
            <v>2030</v>
          </cell>
          <cell r="U4">
            <v>2035</v>
          </cell>
          <cell r="V4">
            <v>2036</v>
          </cell>
          <cell r="W4">
            <v>2037</v>
          </cell>
          <cell r="X4">
            <v>2038</v>
          </cell>
          <cell r="Y4" t="str">
            <v>09 -19</v>
          </cell>
          <cell r="Z4" t="str">
            <v>09-19</v>
          </cell>
          <cell r="AA4" t="str">
            <v>09-38</v>
          </cell>
          <cell r="AB4" t="str">
            <v>09-38</v>
          </cell>
          <cell r="AC4">
            <v>0</v>
          </cell>
          <cell r="AD4" t="str">
            <v>08-18</v>
          </cell>
          <cell r="AE4" t="str">
            <v>08-18</v>
          </cell>
          <cell r="AF4" t="str">
            <v>Calorífico</v>
          </cell>
        </row>
        <row r="5">
          <cell r="C5" t="str">
            <v>(Dll.09 / Bl.)</v>
          </cell>
          <cell r="D5" t="str">
            <v>(Dll.09 / Bl.)</v>
          </cell>
          <cell r="AD5" t="str">
            <v>TD=12%</v>
          </cell>
          <cell r="AF5" t="str">
            <v>(MMBTU / Bl )</v>
          </cell>
        </row>
        <row r="7">
          <cell r="B7" t="str">
            <v>----- Combustóleo Importado (Promedio) -----</v>
          </cell>
          <cell r="F7">
            <v>31.586880320240681</v>
          </cell>
          <cell r="G7">
            <v>26.4819533421235</v>
          </cell>
          <cell r="H7">
            <v>29.069243743069407</v>
          </cell>
          <cell r="I7">
            <v>32.472604107811534</v>
          </cell>
          <cell r="J7">
            <v>39.742487040373476</v>
          </cell>
          <cell r="K7">
            <v>49.05384010573578</v>
          </cell>
          <cell r="L7">
            <v>60.325144341847015</v>
          </cell>
          <cell r="M7">
            <v>62.650084724125286</v>
          </cell>
          <cell r="N7">
            <v>78.510475038388861</v>
          </cell>
          <cell r="O7">
            <v>49.856465352394913</v>
          </cell>
          <cell r="P7">
            <v>54.109426967093498</v>
          </cell>
          <cell r="Q7">
            <v>65.654708401188955</v>
          </cell>
          <cell r="R7">
            <v>74.130819802147784</v>
          </cell>
          <cell r="S7">
            <v>81.624857130542537</v>
          </cell>
          <cell r="T7">
            <v>86.266359694658149</v>
          </cell>
          <cell r="U7">
            <v>91.17711660246998</v>
          </cell>
          <cell r="V7">
            <v>92.204502216637408</v>
          </cell>
          <cell r="W7">
            <v>93.231887830804837</v>
          </cell>
          <cell r="X7">
            <v>94.259273444972294</v>
          </cell>
          <cell r="Y7">
            <v>62.975209943382794</v>
          </cell>
          <cell r="Z7">
            <v>-6.3806413701108884E-3</v>
          </cell>
          <cell r="AA7">
            <v>67.856755942156227</v>
          </cell>
          <cell r="AB7">
            <v>6.1076620263971577E-3</v>
          </cell>
          <cell r="AC7">
            <v>0</v>
          </cell>
          <cell r="AD7">
            <v>62.975209943382787</v>
          </cell>
          <cell r="AE7">
            <v>-6.3602794602954926E-3</v>
          </cell>
          <cell r="AF7">
            <v>6.2869999999999999</v>
          </cell>
        </row>
        <row r="9">
          <cell r="C9" t="str">
            <v>La Paz, BCS. (LA)</v>
          </cell>
          <cell r="D9">
            <v>1.9109184340000001</v>
          </cell>
          <cell r="F9">
            <v>33.363484652736581</v>
          </cell>
          <cell r="G9">
            <v>26.292270584645042</v>
          </cell>
          <cell r="H9">
            <v>29.565218125326595</v>
          </cell>
          <cell r="I9">
            <v>33.283565416196844</v>
          </cell>
          <cell r="J9">
            <v>41.014318931376259</v>
          </cell>
          <cell r="K9">
            <v>49.825966267832079</v>
          </cell>
          <cell r="L9">
            <v>62.004875346789404</v>
          </cell>
          <cell r="M9">
            <v>65.789485159637906</v>
          </cell>
          <cell r="N9">
            <v>79.877909267333322</v>
          </cell>
          <cell r="O9">
            <v>50.960212736649467</v>
          </cell>
          <cell r="P9">
            <v>55.413400221873559</v>
          </cell>
          <cell r="Q9">
            <v>66.977298227705688</v>
          </cell>
          <cell r="R9">
            <v>75.589024965107924</v>
          </cell>
          <cell r="S9">
            <v>83.20296472818454</v>
          </cell>
          <cell r="T9">
            <v>87.918729993916386</v>
          </cell>
          <cell r="U9">
            <v>92.9080575951442</v>
          </cell>
          <cell r="V9">
            <v>93.951881082663164</v>
          </cell>
          <cell r="W9">
            <v>94.995704570182127</v>
          </cell>
          <cell r="X9">
            <v>96.039528057701119</v>
          </cell>
          <cell r="Y9">
            <v>64.282331042124099</v>
          </cell>
          <cell r="Z9">
            <v>-6.1562209759388198E-3</v>
          </cell>
          <cell r="AA9">
            <v>69.234777016412536</v>
          </cell>
          <cell r="AB9">
            <v>6.1609182835233867E-3</v>
          </cell>
          <cell r="AC9">
            <v>0</v>
          </cell>
          <cell r="AD9">
            <v>64.282331042124099</v>
          </cell>
          <cell r="AE9">
            <v>-6.1562209759388198E-3</v>
          </cell>
          <cell r="AF9">
            <v>6.2869999999999999</v>
          </cell>
        </row>
        <row r="10">
          <cell r="C10" t="str">
            <v>Manzanillo, Col. (LA)</v>
          </cell>
          <cell r="D10">
            <v>2.0979507430000002</v>
          </cell>
          <cell r="F10">
            <v>33.038177505802416</v>
          </cell>
          <cell r="G10">
            <v>27.509512812873364</v>
          </cell>
          <cell r="H10">
            <v>32.411918106974142</v>
          </cell>
          <cell r="I10">
            <v>36.488116718048389</v>
          </cell>
          <cell r="J10">
            <v>44.475090660905721</v>
          </cell>
          <cell r="K10">
            <v>52.464598709105125</v>
          </cell>
          <cell r="L10">
            <v>65.093685057376575</v>
          </cell>
          <cell r="M10">
            <v>66.080485723010227</v>
          </cell>
          <cell r="N10">
            <v>80.064941576333325</v>
          </cell>
          <cell r="O10">
            <v>51.147245045649463</v>
          </cell>
          <cell r="P10">
            <v>55.600432530873555</v>
          </cell>
          <cell r="Q10">
            <v>67.164330536705691</v>
          </cell>
          <cell r="R10">
            <v>75.776057274107927</v>
          </cell>
          <cell r="S10">
            <v>83.389997037184543</v>
          </cell>
          <cell r="T10">
            <v>88.105762302916389</v>
          </cell>
          <cell r="U10">
            <v>93.095089904144203</v>
          </cell>
          <cell r="V10">
            <v>94.138913391663166</v>
          </cell>
          <cell r="W10">
            <v>95.18273687918213</v>
          </cell>
          <cell r="X10">
            <v>96.226560366701122</v>
          </cell>
          <cell r="Y10">
            <v>64.469363351124088</v>
          </cell>
          <cell r="Z10">
            <v>-6.1413873193967294E-3</v>
          </cell>
          <cell r="AA10">
            <v>69.421809325412525</v>
          </cell>
          <cell r="AB10">
            <v>6.1477315325377813E-3</v>
          </cell>
          <cell r="AC10">
            <v>0</v>
          </cell>
          <cell r="AD10">
            <v>64.469363351124088</v>
          </cell>
          <cell r="AE10">
            <v>-6.1413873193967294E-3</v>
          </cell>
          <cell r="AF10">
            <v>6.2869999999999999</v>
          </cell>
        </row>
        <row r="11">
          <cell r="C11" t="str">
            <v>Rosarito, BCN. (LA)</v>
          </cell>
          <cell r="D11">
            <v>1.5200702109999999</v>
          </cell>
          <cell r="F11">
            <v>31.835378324733863</v>
          </cell>
          <cell r="G11">
            <v>26.068934502292603</v>
          </cell>
          <cell r="H11">
            <v>28.715331003826975</v>
          </cell>
          <cell r="I11">
            <v>33.240524946085422</v>
          </cell>
          <cell r="J11">
            <v>41.385596050250257</v>
          </cell>
          <cell r="K11">
            <v>50.101780409786357</v>
          </cell>
          <cell r="L11">
            <v>62.083096737357252</v>
          </cell>
          <cell r="M11">
            <v>65.537609145169327</v>
          </cell>
          <cell r="N11">
            <v>79.487061044333331</v>
          </cell>
          <cell r="O11">
            <v>50.569364513649461</v>
          </cell>
          <cell r="P11">
            <v>55.022551998873553</v>
          </cell>
          <cell r="Q11">
            <v>66.586450004705696</v>
          </cell>
          <cell r="R11">
            <v>75.198176742107933</v>
          </cell>
          <cell r="S11">
            <v>82.812116505184548</v>
          </cell>
          <cell r="T11">
            <v>87.527881770916395</v>
          </cell>
          <cell r="U11">
            <v>92.517209372144208</v>
          </cell>
          <cell r="V11">
            <v>93.561032859663172</v>
          </cell>
          <cell r="W11">
            <v>94.604856347182135</v>
          </cell>
          <cell r="X11">
            <v>95.648679834701127</v>
          </cell>
          <cell r="Y11">
            <v>63.891482819124093</v>
          </cell>
          <cell r="Z11">
            <v>-6.1874520071143468E-3</v>
          </cell>
          <cell r="AA11">
            <v>68.84392879341253</v>
          </cell>
          <cell r="AB11">
            <v>6.1886590911992556E-3</v>
          </cell>
          <cell r="AC11">
            <v>0</v>
          </cell>
          <cell r="AD11">
            <v>63.891482819124093</v>
          </cell>
          <cell r="AE11">
            <v>-6.1874520071143468E-3</v>
          </cell>
          <cell r="AF11">
            <v>6.2869999999999999</v>
          </cell>
        </row>
        <row r="12">
          <cell r="C12" t="str">
            <v>San Carlos, BCS.(LA)</v>
          </cell>
          <cell r="D12">
            <v>1.7308087329999999</v>
          </cell>
          <cell r="F12" t="str">
            <v>nd</v>
          </cell>
          <cell r="G12" t="str">
            <v>nd</v>
          </cell>
          <cell r="H12" t="str">
            <v>nd</v>
          </cell>
          <cell r="I12" t="str">
            <v>nd</v>
          </cell>
          <cell r="J12" t="str">
            <v>nd</v>
          </cell>
          <cell r="K12" t="str">
            <v>nd</v>
          </cell>
          <cell r="L12" t="str">
            <v>nd</v>
          </cell>
          <cell r="M12">
            <v>60.558108026451166</v>
          </cell>
          <cell r="N12">
            <v>79.69779956633333</v>
          </cell>
          <cell r="O12">
            <v>50.780103035649461</v>
          </cell>
          <cell r="P12">
            <v>55.233290520873553</v>
          </cell>
          <cell r="Q12">
            <v>66.797188526705696</v>
          </cell>
          <cell r="R12">
            <v>75.408915264107932</v>
          </cell>
          <cell r="S12">
            <v>83.022855027184548</v>
          </cell>
          <cell r="T12">
            <v>87.738620292916394</v>
          </cell>
          <cell r="U12">
            <v>92.727947894144208</v>
          </cell>
          <cell r="V12">
            <v>93.771771381663171</v>
          </cell>
          <cell r="W12">
            <v>94.815594869182135</v>
          </cell>
          <cell r="X12">
            <v>95.859418356701127</v>
          </cell>
          <cell r="Y12">
            <v>64.102221341124093</v>
          </cell>
          <cell r="Z12">
            <v>-6.1705735077730584E-3</v>
          </cell>
          <cell r="AA12">
            <v>69.054667315412573</v>
          </cell>
          <cell r="AB12">
            <v>6.1736706853767753E-3</v>
          </cell>
          <cell r="AC12">
            <v>0</v>
          </cell>
          <cell r="AD12">
            <v>64.102221341124093</v>
          </cell>
          <cell r="AE12">
            <v>-6.1705735077730584E-3</v>
          </cell>
          <cell r="AF12">
            <v>6.2869999999999999</v>
          </cell>
        </row>
        <row r="13">
          <cell r="C13" t="str">
            <v>Petacalco, Gro. (LA)</v>
          </cell>
          <cell r="D13">
            <v>2.20284828</v>
          </cell>
          <cell r="F13" t="str">
            <v>nd</v>
          </cell>
          <cell r="G13" t="str">
            <v>nd</v>
          </cell>
          <cell r="H13" t="str">
            <v>nd</v>
          </cell>
          <cell r="I13" t="str">
            <v>nd</v>
          </cell>
          <cell r="J13" t="str">
            <v>nd</v>
          </cell>
          <cell r="K13" t="str">
            <v>nd</v>
          </cell>
          <cell r="L13" t="str">
            <v>nd</v>
          </cell>
          <cell r="M13">
            <v>61.03014757345116</v>
          </cell>
          <cell r="N13">
            <v>80.169839113333325</v>
          </cell>
          <cell r="O13">
            <v>51.252142582649462</v>
          </cell>
          <cell r="P13">
            <v>55.705330067873554</v>
          </cell>
          <cell r="Q13">
            <v>67.26922807370569</v>
          </cell>
          <cell r="R13">
            <v>75.880954811107927</v>
          </cell>
          <cell r="S13">
            <v>83.494894574184542</v>
          </cell>
          <cell r="T13">
            <v>88.210659839916389</v>
          </cell>
          <cell r="U13">
            <v>93.199987441144202</v>
          </cell>
          <cell r="V13">
            <v>94.243810928663166</v>
          </cell>
          <cell r="W13">
            <v>95.287634416182129</v>
          </cell>
          <cell r="X13">
            <v>96.331457903701121</v>
          </cell>
          <cell r="Y13">
            <v>64.574260888124087</v>
          </cell>
          <cell r="Z13">
            <v>-6.1330990848389444E-3</v>
          </cell>
          <cell r="AA13">
            <v>69.526706862412567</v>
          </cell>
          <cell r="AB13">
            <v>6.1403604579384208E-3</v>
          </cell>
          <cell r="AC13">
            <v>0</v>
          </cell>
          <cell r="AD13">
            <v>64.574260888124087</v>
          </cell>
          <cell r="AE13">
            <v>-6.1330990848389444E-3</v>
          </cell>
          <cell r="AF13">
            <v>6.2869999999999999</v>
          </cell>
        </row>
        <row r="14">
          <cell r="C14" t="str">
            <v>Tuxpan, Ver. (Houston)</v>
          </cell>
          <cell r="D14">
            <v>0.21527049600000001</v>
          </cell>
          <cell r="F14">
            <v>28.11048079768986</v>
          </cell>
          <cell r="G14">
            <v>26.057095468682984</v>
          </cell>
          <cell r="H14">
            <v>25.58450773614992</v>
          </cell>
          <cell r="I14">
            <v>26.87820935091548</v>
          </cell>
          <cell r="J14">
            <v>32.094942518961659</v>
          </cell>
          <cell r="K14">
            <v>43.82301503621958</v>
          </cell>
          <cell r="L14">
            <v>52.118920225864827</v>
          </cell>
          <cell r="M14">
            <v>56.904672717031936</v>
          </cell>
          <cell r="N14">
            <v>71.765299662666649</v>
          </cell>
          <cell r="O14">
            <v>44.42972420012218</v>
          </cell>
          <cell r="P14">
            <v>47.681556462193242</v>
          </cell>
          <cell r="Q14">
            <v>59.133755037605212</v>
          </cell>
          <cell r="R14">
            <v>66.931789756347086</v>
          </cell>
          <cell r="S14">
            <v>73.826314911332574</v>
          </cell>
          <cell r="T14">
            <v>78.096503967366999</v>
          </cell>
          <cell r="U14">
            <v>82.614407408098785</v>
          </cell>
          <cell r="V14">
            <v>83.559603655508567</v>
          </cell>
          <cell r="W14">
            <v>84.504799902918364</v>
          </cell>
          <cell r="X14">
            <v>85.449996150328175</v>
          </cell>
          <cell r="Y14">
            <v>56.531600218676239</v>
          </cell>
          <cell r="Z14">
            <v>-7.4951153256034297E-3</v>
          </cell>
          <cell r="AA14">
            <v>61.058646339874549</v>
          </cell>
          <cell r="AB14">
            <v>5.8346321078073249E-3</v>
          </cell>
          <cell r="AC14">
            <v>0</v>
          </cell>
          <cell r="AD14">
            <v>56.531600218676239</v>
          </cell>
          <cell r="AE14">
            <v>-7.4951153256034297E-3</v>
          </cell>
          <cell r="AF14">
            <v>6.2869999999999999</v>
          </cell>
        </row>
        <row r="16">
          <cell r="B16" t="str">
            <v>----- Combustóleo Doméstico (Promedio) -----</v>
          </cell>
          <cell r="F16">
            <v>23.716969237201905</v>
          </cell>
          <cell r="G16">
            <v>20.527538002791928</v>
          </cell>
          <cell r="H16">
            <v>23.008354160883336</v>
          </cell>
          <cell r="I16">
            <v>26.42500317759211</v>
          </cell>
          <cell r="J16">
            <v>26.865597329346613</v>
          </cell>
          <cell r="K16">
            <v>31.46624117430423</v>
          </cell>
          <cell r="L16">
            <v>44.579790881480527</v>
          </cell>
          <cell r="M16">
            <v>43.707297600477162</v>
          </cell>
          <cell r="N16">
            <v>70.409511682314601</v>
          </cell>
          <cell r="O16">
            <v>35.01549938716964</v>
          </cell>
          <cell r="P16">
            <v>37.869228485265602</v>
          </cell>
          <cell r="Q16">
            <v>59.606890395056325</v>
          </cell>
          <cell r="R16">
            <v>65.564950439274554</v>
          </cell>
          <cell r="S16">
            <v>70.832687289823511</v>
          </cell>
          <cell r="T16">
            <v>74.095309695808595</v>
          </cell>
          <cell r="U16">
            <v>77.547197375811521</v>
          </cell>
          <cell r="V16">
            <v>78.268163966678344</v>
          </cell>
          <cell r="W16">
            <v>78.989130557545181</v>
          </cell>
          <cell r="X16">
            <v>79.710097148412018</v>
          </cell>
          <cell r="Y16">
            <v>53.866526465522099</v>
          </cell>
          <cell r="Z16">
            <v>-7.4156786471427094E-3</v>
          </cell>
          <cell r="AA16">
            <v>58.311715796200453</v>
          </cell>
          <cell r="AB16">
            <v>4.140238289229381E-3</v>
          </cell>
          <cell r="AC16">
            <v>0</v>
          </cell>
          <cell r="AD16">
            <v>53.866526465522099</v>
          </cell>
          <cell r="AE16">
            <v>-7.37588023505098E-3</v>
          </cell>
          <cell r="AF16">
            <v>6.2829999999999941</v>
          </cell>
        </row>
        <row r="17">
          <cell r="B17" t="str">
            <v>Baja California</v>
          </cell>
        </row>
        <row r="18">
          <cell r="C18" t="str">
            <v>La Paz, BCS. (SC)</v>
          </cell>
          <cell r="D18">
            <v>2.0502802660000001</v>
          </cell>
          <cell r="F18">
            <v>24.067827823833241</v>
          </cell>
          <cell r="G18">
            <v>20.762784198517618</v>
          </cell>
          <cell r="H18">
            <v>23.203720975365286</v>
          </cell>
          <cell r="I18">
            <v>26.203071829196411</v>
          </cell>
          <cell r="J18">
            <v>26.708034496111637</v>
          </cell>
          <cell r="K18">
            <v>31.351293465218983</v>
          </cell>
          <cell r="L18">
            <v>44.465087676254711</v>
          </cell>
          <cell r="M18">
            <v>43.258774978504292</v>
          </cell>
          <cell r="N18">
            <v>70.26606800589478</v>
          </cell>
          <cell r="O18">
            <v>36.470207150581921</v>
          </cell>
          <cell r="P18">
            <v>39.321773737821673</v>
          </cell>
          <cell r="Q18">
            <v>61.064275599328866</v>
          </cell>
          <cell r="R18">
            <v>67.023731027501512</v>
          </cell>
          <cell r="S18">
            <v>72.292701587583878</v>
          </cell>
          <cell r="T18">
            <v>75.556088103181935</v>
          </cell>
          <cell r="U18">
            <v>79.00878421892493</v>
          </cell>
          <cell r="V18">
            <v>79.729919943647275</v>
          </cell>
          <cell r="W18">
            <v>80.451055668369619</v>
          </cell>
          <cell r="X18">
            <v>81.172191393091978</v>
          </cell>
          <cell r="Y18">
            <v>55.323064400337685</v>
          </cell>
          <cell r="Z18">
            <v>-5.1838711783255276E-3</v>
          </cell>
          <cell r="AA18">
            <v>59.769164124989899</v>
          </cell>
          <cell r="AB18">
            <v>4.8210409971087831E-3</v>
          </cell>
          <cell r="AC18">
            <v>0</v>
          </cell>
          <cell r="AD18">
            <v>55.323064400337685</v>
          </cell>
          <cell r="AE18">
            <v>-5.1838711783255276E-3</v>
          </cell>
          <cell r="AF18">
            <v>6.2830000000000004</v>
          </cell>
        </row>
        <row r="19">
          <cell r="C19" t="str">
            <v>Constitución, BCS. (SC)</v>
          </cell>
          <cell r="D19">
            <v>2.4436197200000001</v>
          </cell>
          <cell r="F19" t="str">
            <v>nd</v>
          </cell>
          <cell r="G19" t="str">
            <v>nd</v>
          </cell>
          <cell r="H19" t="str">
            <v>nd</v>
          </cell>
          <cell r="I19" t="str">
            <v>nd</v>
          </cell>
          <cell r="J19" t="str">
            <v>nd</v>
          </cell>
          <cell r="K19" t="str">
            <v>nd</v>
          </cell>
          <cell r="L19" t="str">
            <v>nd</v>
          </cell>
          <cell r="M19">
            <v>43.274767617075888</v>
          </cell>
          <cell r="N19">
            <v>70.65940745989478</v>
          </cell>
          <cell r="O19">
            <v>36.86354660458192</v>
          </cell>
          <cell r="P19">
            <v>39.715113191821672</v>
          </cell>
          <cell r="Q19">
            <v>61.457615053328865</v>
          </cell>
          <cell r="R19">
            <v>67.417070481501511</v>
          </cell>
          <cell r="S19">
            <v>72.686041041583877</v>
          </cell>
          <cell r="T19">
            <v>75.949427557181934</v>
          </cell>
          <cell r="U19">
            <v>79.40212367292493</v>
          </cell>
          <cell r="V19">
            <v>80.123259397647274</v>
          </cell>
          <cell r="W19">
            <v>80.844395122369619</v>
          </cell>
          <cell r="X19">
            <v>81.565530847091978</v>
          </cell>
          <cell r="Y19">
            <v>55.716403854337685</v>
          </cell>
          <cell r="Z19">
            <v>-5.1542548211542805E-3</v>
          </cell>
          <cell r="AA19">
            <v>60.162503578989913</v>
          </cell>
          <cell r="AB19">
            <v>4.7959807604962545E-3</v>
          </cell>
          <cell r="AC19">
            <v>0</v>
          </cell>
          <cell r="AD19">
            <v>55.716403854337685</v>
          </cell>
          <cell r="AE19">
            <v>-5.1542548211542805E-3</v>
          </cell>
          <cell r="AF19">
            <v>6.2830000000000004</v>
          </cell>
        </row>
        <row r="20">
          <cell r="C20" t="str">
            <v>San Carlos, BCS.(SC)</v>
          </cell>
          <cell r="D20">
            <v>2.0797571389999998</v>
          </cell>
          <cell r="F20">
            <v>24.112345688259889</v>
          </cell>
          <cell r="G20">
            <v>20.805189783774409</v>
          </cell>
          <cell r="H20">
            <v>23.232676967095081</v>
          </cell>
          <cell r="I20">
            <v>26.21753073712447</v>
          </cell>
          <cell r="J20">
            <v>26.736173393542089</v>
          </cell>
          <cell r="K20">
            <v>31.388718645256102</v>
          </cell>
          <cell r="L20">
            <v>44.495315835338602</v>
          </cell>
          <cell r="M20">
            <v>43.288159817842434</v>
          </cell>
          <cell r="N20">
            <v>70.295544878894773</v>
          </cell>
          <cell r="O20">
            <v>36.499684023581921</v>
          </cell>
          <cell r="P20">
            <v>39.351250610821673</v>
          </cell>
          <cell r="Q20">
            <v>61.093752472328866</v>
          </cell>
          <cell r="R20">
            <v>67.053207900501505</v>
          </cell>
          <cell r="S20">
            <v>72.322178460583871</v>
          </cell>
          <cell r="T20">
            <v>75.585564976181928</v>
          </cell>
          <cell r="U20">
            <v>79.038261091924923</v>
          </cell>
          <cell r="V20">
            <v>79.759396816647268</v>
          </cell>
          <cell r="W20">
            <v>80.480532541369612</v>
          </cell>
          <cell r="X20">
            <v>81.201668266091971</v>
          </cell>
          <cell r="Y20">
            <v>55.352541273337685</v>
          </cell>
          <cell r="Z20">
            <v>-5.1816399320675499E-3</v>
          </cell>
          <cell r="AA20">
            <v>59.798640997989928</v>
          </cell>
          <cell r="AB20">
            <v>4.8191538922306432E-3</v>
          </cell>
          <cell r="AC20">
            <v>0</v>
          </cell>
          <cell r="AD20">
            <v>55.352541273337685</v>
          </cell>
          <cell r="AE20">
            <v>-5.1816399320675499E-3</v>
          </cell>
          <cell r="AF20">
            <v>6.2830000000000004</v>
          </cell>
        </row>
        <row r="21">
          <cell r="C21" t="str">
            <v>Santa Rosalia, BCN. (SC)</v>
          </cell>
          <cell r="D21">
            <v>4.6459458690000002</v>
          </cell>
          <cell r="F21" t="str">
            <v>nd</v>
          </cell>
          <cell r="G21" t="str">
            <v>nd</v>
          </cell>
          <cell r="H21" t="str">
            <v>nd</v>
          </cell>
          <cell r="I21" t="str">
            <v>nd</v>
          </cell>
          <cell r="J21" t="str">
            <v>nd</v>
          </cell>
          <cell r="K21" t="str">
            <v>nd</v>
          </cell>
          <cell r="L21" t="str">
            <v>nd</v>
          </cell>
          <cell r="M21">
            <v>45.477093766075889</v>
          </cell>
          <cell r="N21">
            <v>72.861733608894781</v>
          </cell>
          <cell r="O21">
            <v>39.065872753581921</v>
          </cell>
          <cell r="P21">
            <v>41.917439340821673</v>
          </cell>
          <cell r="Q21">
            <v>63.659941202328866</v>
          </cell>
          <cell r="R21">
            <v>69.619396630501512</v>
          </cell>
          <cell r="S21">
            <v>74.888367190583878</v>
          </cell>
          <cell r="T21">
            <v>78.151753706181935</v>
          </cell>
          <cell r="U21">
            <v>81.604449821924931</v>
          </cell>
          <cell r="V21">
            <v>82.325585546647275</v>
          </cell>
          <cell r="W21">
            <v>83.04672127136962</v>
          </cell>
          <cell r="X21">
            <v>83.767856996091979</v>
          </cell>
          <cell r="Y21">
            <v>57.918730003337679</v>
          </cell>
          <cell r="Z21">
            <v>-4.9944909689378925E-3</v>
          </cell>
          <cell r="AA21">
            <v>62.364829727989928</v>
          </cell>
          <cell r="AB21">
            <v>4.660351846118127E-3</v>
          </cell>
          <cell r="AC21">
            <v>0</v>
          </cell>
          <cell r="AD21">
            <v>57.918730003337679</v>
          </cell>
          <cell r="AE21">
            <v>-4.9944909689378925E-3</v>
          </cell>
          <cell r="AF21">
            <v>6.2830000000000004</v>
          </cell>
        </row>
        <row r="22">
          <cell r="C22" t="str">
            <v>Rosarito, BCN. (SC)</v>
          </cell>
          <cell r="D22">
            <v>2.7035354069999999</v>
          </cell>
          <cell r="F22">
            <v>24.923265136141595</v>
          </cell>
          <cell r="G22">
            <v>21.557989887761668</v>
          </cell>
          <cell r="H22">
            <v>23.725887634174732</v>
          </cell>
          <cell r="I22">
            <v>26.679711410313054</v>
          </cell>
          <cell r="J22">
            <v>27.272219389592159</v>
          </cell>
          <cell r="K22">
            <v>32.047590512296281</v>
          </cell>
          <cell r="L22">
            <v>45.134992535144129</v>
          </cell>
          <cell r="M22">
            <v>43.909990508887105</v>
          </cell>
          <cell r="N22">
            <v>70.919323146894783</v>
          </cell>
          <cell r="O22">
            <v>37.123462291581916</v>
          </cell>
          <cell r="P22">
            <v>39.975028878821668</v>
          </cell>
          <cell r="Q22">
            <v>61.717530740328861</v>
          </cell>
          <cell r="R22">
            <v>67.676986168501514</v>
          </cell>
          <cell r="S22">
            <v>72.94595672858388</v>
          </cell>
          <cell r="T22">
            <v>76.209343244181937</v>
          </cell>
          <cell r="U22">
            <v>79.662039359924933</v>
          </cell>
          <cell r="V22">
            <v>80.383175084647277</v>
          </cell>
          <cell r="W22">
            <v>81.104310809369622</v>
          </cell>
          <cell r="X22">
            <v>81.825446534091981</v>
          </cell>
          <cell r="Y22">
            <v>55.976319541337681</v>
          </cell>
          <cell r="Z22">
            <v>-5.1348696011809247E-3</v>
          </cell>
          <cell r="AA22">
            <v>60.422419265989916</v>
          </cell>
          <cell r="AB22">
            <v>4.7795638598948642E-3</v>
          </cell>
          <cell r="AC22">
            <v>0</v>
          </cell>
          <cell r="AD22">
            <v>55.976319541337681</v>
          </cell>
          <cell r="AE22">
            <v>-5.1348696011809247E-3</v>
          </cell>
          <cell r="AF22">
            <v>6.2830000000000004</v>
          </cell>
        </row>
        <row r="23">
          <cell r="C23" t="str">
            <v>Vizcainos, BCS. (SC)</v>
          </cell>
          <cell r="D23">
            <v>5.5587940979999999</v>
          </cell>
          <cell r="F23" t="str">
            <v>nd</v>
          </cell>
          <cell r="G23" t="str">
            <v>nd</v>
          </cell>
          <cell r="H23" t="str">
            <v>nd</v>
          </cell>
          <cell r="I23" t="str">
            <v>nd</v>
          </cell>
          <cell r="J23" t="str">
            <v>nd</v>
          </cell>
          <cell r="K23" t="str">
            <v>nd</v>
          </cell>
          <cell r="L23" t="str">
            <v>nd</v>
          </cell>
          <cell r="M23">
            <v>46.389941995075887</v>
          </cell>
          <cell r="N23">
            <v>73.774581837894772</v>
          </cell>
          <cell r="O23">
            <v>39.978720982581919</v>
          </cell>
          <cell r="P23">
            <v>42.830287569821671</v>
          </cell>
          <cell r="Q23">
            <v>64.572789431328857</v>
          </cell>
          <cell r="R23">
            <v>70.532244859501503</v>
          </cell>
          <cell r="S23">
            <v>75.801215419583883</v>
          </cell>
          <cell r="T23">
            <v>79.06460193518194</v>
          </cell>
          <cell r="U23">
            <v>82.517298050924921</v>
          </cell>
          <cell r="V23">
            <v>83.23843377564728</v>
          </cell>
          <cell r="W23">
            <v>83.959569500369611</v>
          </cell>
          <cell r="X23">
            <v>84.68070522509197</v>
          </cell>
          <cell r="Y23">
            <v>58.831578232337691</v>
          </cell>
          <cell r="Z23">
            <v>-4.9311372959789379E-3</v>
          </cell>
          <cell r="AA23">
            <v>63.277677956989912</v>
          </cell>
          <cell r="AB23">
            <v>4.6063608659423494E-3</v>
          </cell>
          <cell r="AC23">
            <v>0</v>
          </cell>
          <cell r="AD23">
            <v>58.831578232337691</v>
          </cell>
          <cell r="AE23">
            <v>-4.9311372959789379E-3</v>
          </cell>
          <cell r="AF23">
            <v>6.2830000000000004</v>
          </cell>
        </row>
        <row r="24">
          <cell r="C24" t="str">
            <v>Guerrero Negro, BCS. (S.C. )</v>
          </cell>
          <cell r="D24">
            <v>6.108876328</v>
          </cell>
          <cell r="F24" t="str">
            <v>nd</v>
          </cell>
          <cell r="G24" t="str">
            <v>nd</v>
          </cell>
          <cell r="H24" t="str">
            <v>nd</v>
          </cell>
          <cell r="I24" t="str">
            <v>nd</v>
          </cell>
          <cell r="J24" t="str">
            <v>nd</v>
          </cell>
          <cell r="K24" t="str">
            <v>nd</v>
          </cell>
          <cell r="L24" t="str">
            <v>nd</v>
          </cell>
          <cell r="M24">
            <v>46.940024225075888</v>
          </cell>
          <cell r="N24">
            <v>74.324664067894773</v>
          </cell>
          <cell r="O24">
            <v>40.52880321258192</v>
          </cell>
          <cell r="P24">
            <v>43.380369799821672</v>
          </cell>
          <cell r="Q24">
            <v>65.122871661328858</v>
          </cell>
          <cell r="R24">
            <v>71.082327089501504</v>
          </cell>
          <cell r="S24">
            <v>76.35129764958387</v>
          </cell>
          <cell r="T24">
            <v>79.614684165181927</v>
          </cell>
          <cell r="U24">
            <v>83.067380280924922</v>
          </cell>
          <cell r="V24">
            <v>83.788516005647267</v>
          </cell>
          <cell r="W24">
            <v>84.509651730369612</v>
          </cell>
          <cell r="X24">
            <v>85.230787455091971</v>
          </cell>
          <cell r="Y24">
            <v>59.381660462337692</v>
          </cell>
          <cell r="Z24">
            <v>-4.8937307591225832E-3</v>
          </cell>
          <cell r="AA24">
            <v>63.827760186989906</v>
          </cell>
          <cell r="AB24">
            <v>4.5744267106522241E-3</v>
          </cell>
          <cell r="AC24">
            <v>0</v>
          </cell>
          <cell r="AD24">
            <v>59.381660462337692</v>
          </cell>
          <cell r="AE24">
            <v>-4.8937307591225832E-3</v>
          </cell>
          <cell r="AF24">
            <v>6.2830000000000004</v>
          </cell>
        </row>
        <row r="25">
          <cell r="C25" t="str">
            <v>Guerrero Negro II, BCS. (SC)</v>
          </cell>
          <cell r="D25">
            <v>5.5268763280000002</v>
          </cell>
          <cell r="F25" t="str">
            <v>nd</v>
          </cell>
          <cell r="G25" t="str">
            <v>nd</v>
          </cell>
          <cell r="H25" t="str">
            <v>nd</v>
          </cell>
          <cell r="I25" t="str">
            <v>nd</v>
          </cell>
          <cell r="J25" t="str">
            <v>nd</v>
          </cell>
          <cell r="K25" t="str">
            <v>nd</v>
          </cell>
          <cell r="L25" t="str">
            <v>nd</v>
          </cell>
          <cell r="M25">
            <v>46.358024225075887</v>
          </cell>
          <cell r="N25">
            <v>73.742664067894779</v>
          </cell>
          <cell r="O25">
            <v>39.946803212581919</v>
          </cell>
          <cell r="P25">
            <v>42.798369799821671</v>
          </cell>
          <cell r="Q25">
            <v>64.540871661328865</v>
          </cell>
          <cell r="R25">
            <v>70.500327089501511</v>
          </cell>
          <cell r="S25">
            <v>75.769297649583876</v>
          </cell>
          <cell r="T25">
            <v>79.032684165181934</v>
          </cell>
          <cell r="U25">
            <v>82.485380280924929</v>
          </cell>
          <cell r="V25">
            <v>83.206516005647273</v>
          </cell>
          <cell r="W25">
            <v>83.927651730369618</v>
          </cell>
          <cell r="X25">
            <v>84.648787455091977</v>
          </cell>
          <cell r="Y25">
            <v>58.799660462337691</v>
          </cell>
          <cell r="Z25">
            <v>-4.9333253244345787E-3</v>
          </cell>
          <cell r="AA25">
            <v>63.245760186989919</v>
          </cell>
          <cell r="AB25">
            <v>4.6082275147893981E-3</v>
          </cell>
          <cell r="AC25">
            <v>0</v>
          </cell>
          <cell r="AD25">
            <v>58.799660462337691</v>
          </cell>
          <cell r="AE25">
            <v>-4.9333253244345787E-3</v>
          </cell>
          <cell r="AF25">
            <v>6.2830000000000004</v>
          </cell>
        </row>
        <row r="26">
          <cell r="B26" t="str">
            <v>Noroeste</v>
          </cell>
        </row>
        <row r="27">
          <cell r="C27" t="str">
            <v>Caborca, Son. (SC)</v>
          </cell>
          <cell r="D27">
            <v>4.5007545630000001</v>
          </cell>
          <cell r="F27" t="str">
            <v>nd</v>
          </cell>
          <cell r="G27" t="str">
            <v>nd</v>
          </cell>
          <cell r="H27" t="str">
            <v>nd</v>
          </cell>
          <cell r="I27" t="str">
            <v>nd</v>
          </cell>
          <cell r="J27" t="str">
            <v>nd</v>
          </cell>
          <cell r="K27" t="str">
            <v>nd</v>
          </cell>
          <cell r="L27" t="str">
            <v>nd</v>
          </cell>
          <cell r="M27">
            <v>45.331902460075888</v>
          </cell>
          <cell r="N27">
            <v>72.71654230289478</v>
          </cell>
          <cell r="O27">
            <v>38.92068144758192</v>
          </cell>
          <cell r="P27">
            <v>41.772248034821672</v>
          </cell>
          <cell r="Q27">
            <v>63.514749896328865</v>
          </cell>
          <cell r="R27">
            <v>69.474205324501511</v>
          </cell>
          <cell r="S27">
            <v>74.743175884583877</v>
          </cell>
          <cell r="T27">
            <v>78.006562400181934</v>
          </cell>
          <cell r="U27">
            <v>81.45925851592493</v>
          </cell>
          <cell r="V27">
            <v>82.180394240647274</v>
          </cell>
          <cell r="W27">
            <v>82.901529965369619</v>
          </cell>
          <cell r="X27">
            <v>83.622665690091978</v>
          </cell>
          <cell r="Y27">
            <v>57.773538697337685</v>
          </cell>
          <cell r="Z27">
            <v>-5.0047179618319948E-3</v>
          </cell>
          <cell r="AA27">
            <v>62.219638421989906</v>
          </cell>
          <cell r="AB27">
            <v>4.6690563463460677E-3</v>
          </cell>
          <cell r="AC27">
            <v>0</v>
          </cell>
          <cell r="AD27">
            <v>57.773538697337685</v>
          </cell>
          <cell r="AE27">
            <v>-5.0047179618319948E-3</v>
          </cell>
          <cell r="AF27">
            <v>6.2830000000000004</v>
          </cell>
        </row>
        <row r="28">
          <cell r="C28" t="str">
            <v>Guaymas, Son. (SC)</v>
          </cell>
          <cell r="D28">
            <v>2.3236112690000001</v>
          </cell>
          <cell r="F28">
            <v>24.203015100211406</v>
          </cell>
          <cell r="G28">
            <v>20.988745388528816</v>
          </cell>
          <cell r="H28">
            <v>23.480816392911983</v>
          </cell>
          <cell r="I28">
            <v>26.456607098446465</v>
          </cell>
          <cell r="J28">
            <v>26.969413587798925</v>
          </cell>
          <cell r="K28">
            <v>31.64629194315868</v>
          </cell>
          <cell r="L28">
            <v>44.548202391446225</v>
          </cell>
          <cell r="M28">
            <v>43.531252579639855</v>
          </cell>
          <cell r="N28">
            <v>70.539399008894776</v>
          </cell>
          <cell r="O28">
            <v>36.743538153581916</v>
          </cell>
          <cell r="P28">
            <v>39.595104740821668</v>
          </cell>
          <cell r="Q28">
            <v>61.337606602328862</v>
          </cell>
          <cell r="R28">
            <v>67.297062030501507</v>
          </cell>
          <cell r="S28">
            <v>72.566032590583873</v>
          </cell>
          <cell r="T28">
            <v>75.82941910618193</v>
          </cell>
          <cell r="U28">
            <v>79.282115221924926</v>
          </cell>
          <cell r="V28">
            <v>80.00325094664727</v>
          </cell>
          <cell r="W28">
            <v>80.724386671369615</v>
          </cell>
          <cell r="X28">
            <v>81.445522396091974</v>
          </cell>
          <cell r="Y28">
            <v>55.596395403337702</v>
          </cell>
          <cell r="Z28">
            <v>-5.1632548697880809E-3</v>
          </cell>
          <cell r="AA28">
            <v>60.042495127989909</v>
          </cell>
          <cell r="AB28">
            <v>4.8035989663477441E-3</v>
          </cell>
          <cell r="AC28">
            <v>0</v>
          </cell>
          <cell r="AD28">
            <v>55.596395403337702</v>
          </cell>
          <cell r="AE28">
            <v>-5.1632548697880809E-3</v>
          </cell>
          <cell r="AF28">
            <v>6.2830000000000004</v>
          </cell>
        </row>
        <row r="29">
          <cell r="C29" t="str">
            <v>Mazatlán, Sin. (SC)</v>
          </cell>
          <cell r="D29">
            <v>1.933063228</v>
          </cell>
          <cell r="F29">
            <v>23.905480565947084</v>
          </cell>
          <cell r="G29">
            <v>20.768236345193493</v>
          </cell>
          <cell r="H29">
            <v>23.196050513979916</v>
          </cell>
          <cell r="I29">
            <v>26.145236197484198</v>
          </cell>
          <cell r="J29">
            <v>26.60016872262824</v>
          </cell>
          <cell r="K29">
            <v>31.161494337887838</v>
          </cell>
          <cell r="L29">
            <v>44.344175039919158</v>
          </cell>
          <cell r="M29">
            <v>43.141915825766006</v>
          </cell>
          <cell r="N29">
            <v>70.148850967894774</v>
          </cell>
          <cell r="O29">
            <v>36.352990112581921</v>
          </cell>
          <cell r="P29">
            <v>39.204556699821673</v>
          </cell>
          <cell r="Q29">
            <v>60.947058561328866</v>
          </cell>
          <cell r="R29">
            <v>66.906513989501505</v>
          </cell>
          <cell r="S29">
            <v>72.175484549583871</v>
          </cell>
          <cell r="T29">
            <v>75.438871065181928</v>
          </cell>
          <cell r="U29">
            <v>78.891567180924923</v>
          </cell>
          <cell r="V29">
            <v>79.612702905647268</v>
          </cell>
          <cell r="W29">
            <v>80.333838630369613</v>
          </cell>
          <cell r="X29">
            <v>81.054974355091971</v>
          </cell>
          <cell r="Y29">
            <v>55.205847362337686</v>
          </cell>
          <cell r="Z29">
            <v>-5.1927629511143714E-3</v>
          </cell>
          <cell r="AA29">
            <v>59.651947086989907</v>
          </cell>
          <cell r="AB29">
            <v>4.82855988589459E-3</v>
          </cell>
          <cell r="AC29">
            <v>0</v>
          </cell>
          <cell r="AD29">
            <v>55.205847362337686</v>
          </cell>
          <cell r="AE29">
            <v>-5.1927629511143714E-3</v>
          </cell>
          <cell r="AF29">
            <v>6.2830000000000004</v>
          </cell>
        </row>
        <row r="30">
          <cell r="C30" t="str">
            <v>Pto. Libertad, Son. (SC)</v>
          </cell>
          <cell r="D30">
            <v>2.4514932570000001</v>
          </cell>
          <cell r="F30">
            <v>24.643701115957743</v>
          </cell>
          <cell r="G30">
            <v>21.308604660180055</v>
          </cell>
          <cell r="H30">
            <v>23.588394613841874</v>
          </cell>
          <cell r="I30">
            <v>26.53310480899605</v>
          </cell>
          <cell r="J30">
            <v>27.072745872251858</v>
          </cell>
          <cell r="K30">
            <v>31.781368538334704</v>
          </cell>
          <cell r="L30">
            <v>44.817482364160711</v>
          </cell>
          <cell r="M30">
            <v>43.658735291717974</v>
          </cell>
          <cell r="N30">
            <v>70.667280996894775</v>
          </cell>
          <cell r="O30">
            <v>36.871420141581922</v>
          </cell>
          <cell r="P30">
            <v>39.722986728821674</v>
          </cell>
          <cell r="Q30">
            <v>61.465488590328867</v>
          </cell>
          <cell r="R30">
            <v>67.424944018501506</v>
          </cell>
          <cell r="S30">
            <v>72.693914578583872</v>
          </cell>
          <cell r="T30">
            <v>75.957301094181929</v>
          </cell>
          <cell r="U30">
            <v>79.409997209924924</v>
          </cell>
          <cell r="V30">
            <v>80.131132934647269</v>
          </cell>
          <cell r="W30">
            <v>80.852268659369614</v>
          </cell>
          <cell r="X30">
            <v>81.573404384091972</v>
          </cell>
          <cell r="Y30">
            <v>55.724277391337701</v>
          </cell>
          <cell r="Z30">
            <v>-5.1536654412263072E-3</v>
          </cell>
          <cell r="AA30">
            <v>60.170377115989922</v>
          </cell>
          <cell r="AB30">
            <v>4.7954817898556712E-3</v>
          </cell>
          <cell r="AC30">
            <v>0</v>
          </cell>
          <cell r="AD30">
            <v>55.724277391337701</v>
          </cell>
          <cell r="AE30">
            <v>-5.1536654412263072E-3</v>
          </cell>
          <cell r="AF30">
            <v>6.2830000000000004</v>
          </cell>
        </row>
        <row r="31">
          <cell r="C31" t="str">
            <v>Topolobampo, Sin. (SC)</v>
          </cell>
          <cell r="D31">
            <v>2.090624875</v>
          </cell>
          <cell r="F31">
            <v>23.968581575616046</v>
          </cell>
          <cell r="G31">
            <v>20.755312738258091</v>
          </cell>
          <cell r="H31">
            <v>23.319161419215192</v>
          </cell>
          <cell r="I31">
            <v>26.27788827138227</v>
          </cell>
          <cell r="J31">
            <v>26.761654728437442</v>
          </cell>
          <cell r="K31">
            <v>31.400197797116231</v>
          </cell>
          <cell r="L31">
            <v>44.506460560657402</v>
          </cell>
          <cell r="M31">
            <v>43.298993622244893</v>
          </cell>
          <cell r="N31">
            <v>70.306412614894782</v>
          </cell>
          <cell r="O31">
            <v>36.510551759581922</v>
          </cell>
          <cell r="P31">
            <v>39.362118346821674</v>
          </cell>
          <cell r="Q31">
            <v>61.104620208328868</v>
          </cell>
          <cell r="R31">
            <v>67.064075636501514</v>
          </cell>
          <cell r="S31">
            <v>72.333046196583879</v>
          </cell>
          <cell r="T31">
            <v>75.596432712181937</v>
          </cell>
          <cell r="U31">
            <v>79.049128827924932</v>
          </cell>
          <cell r="V31">
            <v>79.770264552647276</v>
          </cell>
          <cell r="W31">
            <v>80.491400277369621</v>
          </cell>
          <cell r="X31">
            <v>81.21253600209198</v>
          </cell>
          <cell r="Y31">
            <v>55.363409009337701</v>
          </cell>
          <cell r="Z31">
            <v>-5.1808177855473536E-3</v>
          </cell>
          <cell r="AA31">
            <v>59.809508733989922</v>
          </cell>
          <cell r="AB31">
            <v>4.8184585147783565E-3</v>
          </cell>
          <cell r="AC31">
            <v>0</v>
          </cell>
          <cell r="AD31">
            <v>55.363409009337701</v>
          </cell>
          <cell r="AE31">
            <v>-5.1808177855473536E-3</v>
          </cell>
          <cell r="AF31">
            <v>6.2830000000000004</v>
          </cell>
        </row>
        <row r="32">
          <cell r="B32" t="str">
            <v>Norte</v>
          </cell>
        </row>
        <row r="33">
          <cell r="C33" t="str">
            <v>Chihuahua, Chih. (Cade)</v>
          </cell>
          <cell r="D33">
            <v>3.618831025</v>
          </cell>
          <cell r="F33">
            <v>24.723138956608963</v>
          </cell>
          <cell r="G33">
            <v>21.285988348043094</v>
          </cell>
          <cell r="H33">
            <v>24.295611153573514</v>
          </cell>
          <cell r="I33">
            <v>27.446369784172624</v>
          </cell>
          <cell r="J33">
            <v>27.820771562277994</v>
          </cell>
          <cell r="K33">
            <v>32.175433669313854</v>
          </cell>
          <cell r="L33">
            <v>45.341259009566301</v>
          </cell>
          <cell r="M33">
            <v>45.914912160597865</v>
          </cell>
          <cell r="N33">
            <v>70.725801000632231</v>
          </cell>
          <cell r="O33">
            <v>33.881946579446939</v>
          </cell>
          <cell r="P33">
            <v>36.815688579222531</v>
          </cell>
          <cell r="Q33">
            <v>58.374272275504062</v>
          </cell>
          <cell r="R33">
            <v>64.280703113409245</v>
          </cell>
          <cell r="S33">
            <v>69.502792711221346</v>
          </cell>
          <cell r="T33">
            <v>72.737143061525515</v>
          </cell>
          <cell r="U33">
            <v>76.159118619146739</v>
          </cell>
          <cell r="V33">
            <v>76.873827257359608</v>
          </cell>
          <cell r="W33">
            <v>77.588535895572477</v>
          </cell>
          <cell r="X33">
            <v>78.30324453378536</v>
          </cell>
          <cell r="Y33">
            <v>52.665257315876445</v>
          </cell>
          <cell r="Z33">
            <v>-9.5732346690259318E-3</v>
          </cell>
          <cell r="AA33">
            <v>57.076762069521919</v>
          </cell>
          <cell r="AB33">
            <v>3.3983813372200355E-3</v>
          </cell>
          <cell r="AC33">
            <v>0</v>
          </cell>
          <cell r="AD33">
            <v>52.665257315876445</v>
          </cell>
          <cell r="AE33">
            <v>-9.5732346690259318E-3</v>
          </cell>
          <cell r="AF33">
            <v>6.2830000000000004</v>
          </cell>
        </row>
        <row r="34">
          <cell r="C34" t="str">
            <v>Fco. Villa, Chih. (Cade)</v>
          </cell>
          <cell r="D34">
            <v>3.618831025</v>
          </cell>
          <cell r="F34">
            <v>24.723138956608963</v>
          </cell>
          <cell r="G34">
            <v>21.285988348043094</v>
          </cell>
          <cell r="H34">
            <v>24.295611153573514</v>
          </cell>
          <cell r="I34">
            <v>27.446369784172624</v>
          </cell>
          <cell r="J34">
            <v>27.822960143189245</v>
          </cell>
          <cell r="K34">
            <v>32.175433669313854</v>
          </cell>
          <cell r="L34">
            <v>45.341259009566301</v>
          </cell>
          <cell r="M34">
            <v>45.914912160597865</v>
          </cell>
          <cell r="N34">
            <v>70.725801000632231</v>
          </cell>
          <cell r="O34">
            <v>33.881946579446939</v>
          </cell>
          <cell r="P34">
            <v>36.815688579222531</v>
          </cell>
          <cell r="Q34">
            <v>58.374272275504062</v>
          </cell>
          <cell r="R34">
            <v>64.280703113409245</v>
          </cell>
          <cell r="S34">
            <v>69.502792711221346</v>
          </cell>
          <cell r="T34">
            <v>72.737143061525515</v>
          </cell>
          <cell r="U34">
            <v>76.159118619146739</v>
          </cell>
          <cell r="V34">
            <v>76.873827257359608</v>
          </cell>
          <cell r="W34">
            <v>77.588535895572477</v>
          </cell>
          <cell r="X34">
            <v>78.30324453378536</v>
          </cell>
          <cell r="Y34">
            <v>52.665257315876445</v>
          </cell>
          <cell r="Z34">
            <v>-9.5732346690259318E-3</v>
          </cell>
          <cell r="AA34">
            <v>57.076762069521919</v>
          </cell>
          <cell r="AB34">
            <v>3.3983813372200355E-3</v>
          </cell>
          <cell r="AC34">
            <v>0</v>
          </cell>
          <cell r="AD34">
            <v>52.665257315876445</v>
          </cell>
          <cell r="AE34">
            <v>-9.5732346690259318E-3</v>
          </cell>
          <cell r="AF34">
            <v>6.2830000000000004</v>
          </cell>
        </row>
        <row r="35">
          <cell r="C35" t="str">
            <v>Samalayuca, Chih. (Cade)</v>
          </cell>
          <cell r="D35">
            <v>5.260447986</v>
          </cell>
          <cell r="F35">
            <v>26.20856531367054</v>
          </cell>
          <cell r="G35">
            <v>22.84570616005961</v>
          </cell>
          <cell r="H35">
            <v>25.784831231544199</v>
          </cell>
          <cell r="I35">
            <v>28.69000399282158</v>
          </cell>
          <cell r="J35">
            <v>28.940230698386056</v>
          </cell>
          <cell r="K35">
            <v>34.062103039420784</v>
          </cell>
          <cell r="L35">
            <v>46.924726009657661</v>
          </cell>
          <cell r="M35">
            <v>45.911424566029957</v>
          </cell>
          <cell r="N35">
            <v>72.367417961632228</v>
          </cell>
          <cell r="O35">
            <v>35.523563540446943</v>
          </cell>
          <cell r="P35">
            <v>38.457305540222535</v>
          </cell>
          <cell r="Q35">
            <v>60.015889236504066</v>
          </cell>
          <cell r="R35">
            <v>65.922320074409242</v>
          </cell>
          <cell r="S35">
            <v>71.144409672221343</v>
          </cell>
          <cell r="T35">
            <v>74.378760022525512</v>
          </cell>
          <cell r="U35">
            <v>77.800735580146736</v>
          </cell>
          <cell r="V35">
            <v>78.515444218359605</v>
          </cell>
          <cell r="W35">
            <v>79.230152856572474</v>
          </cell>
          <cell r="X35">
            <v>79.944861494785357</v>
          </cell>
          <cell r="Y35">
            <v>54.306874276876464</v>
          </cell>
          <cell r="Z35">
            <v>-9.3455272234593822E-3</v>
          </cell>
          <cell r="AA35">
            <v>58.718379030521945</v>
          </cell>
          <cell r="AB35">
            <v>3.3248817238749062E-3</v>
          </cell>
          <cell r="AC35">
            <v>0</v>
          </cell>
          <cell r="AD35">
            <v>54.306874276876464</v>
          </cell>
          <cell r="AE35">
            <v>-9.3455272234593822E-3</v>
          </cell>
          <cell r="AF35">
            <v>6.2830000000000004</v>
          </cell>
        </row>
        <row r="36">
          <cell r="C36" t="str">
            <v>G. Palacio, Dgo. (Cade)</v>
          </cell>
          <cell r="D36">
            <v>2.1970074080000002</v>
          </cell>
          <cell r="F36">
            <v>24.989225091232449</v>
          </cell>
          <cell r="G36">
            <v>22.322300079175772</v>
          </cell>
          <cell r="H36">
            <v>23.076199554833423</v>
          </cell>
          <cell r="I36">
            <v>26.313363033856913</v>
          </cell>
          <cell r="J36">
            <v>27.172951612545848</v>
          </cell>
          <cell r="K36">
            <v>30.841021577737983</v>
          </cell>
          <cell r="L36">
            <v>43.95030568929706</v>
          </cell>
          <cell r="M36">
            <v>43.400579089552778</v>
          </cell>
          <cell r="N36">
            <v>69.30397738363223</v>
          </cell>
          <cell r="O36">
            <v>32.460122962446938</v>
          </cell>
          <cell r="P36">
            <v>35.39386496222253</v>
          </cell>
          <cell r="Q36">
            <v>56.952448658504061</v>
          </cell>
          <cell r="R36">
            <v>62.858879496409244</v>
          </cell>
          <cell r="S36">
            <v>68.080969094221345</v>
          </cell>
          <cell r="T36">
            <v>71.315319444525514</v>
          </cell>
          <cell r="U36">
            <v>74.737295002146737</v>
          </cell>
          <cell r="V36">
            <v>75.452003640359607</v>
          </cell>
          <cell r="W36">
            <v>76.166712278572476</v>
          </cell>
          <cell r="X36">
            <v>76.881420916785359</v>
          </cell>
          <cell r="Y36">
            <v>51.243433698876444</v>
          </cell>
          <cell r="Z36">
            <v>-9.779624261531783E-3</v>
          </cell>
          <cell r="AA36">
            <v>55.654938452521932</v>
          </cell>
          <cell r="AB36">
            <v>3.4647199311128585E-3</v>
          </cell>
          <cell r="AC36">
            <v>0</v>
          </cell>
          <cell r="AD36">
            <v>51.243433698876444</v>
          </cell>
          <cell r="AE36">
            <v>-9.779624261531783E-3</v>
          </cell>
          <cell r="AF36">
            <v>6.2830000000000004</v>
          </cell>
        </row>
        <row r="37">
          <cell r="B37" t="str">
            <v>Noreste</v>
          </cell>
        </row>
        <row r="38">
          <cell r="C38" t="str">
            <v>Francke, Dgo. (Cade)</v>
          </cell>
          <cell r="D38">
            <v>2.1970074080000002</v>
          </cell>
          <cell r="F38">
            <v>22.865437063539243</v>
          </cell>
          <cell r="G38">
            <v>19.859747163906299</v>
          </cell>
          <cell r="H38">
            <v>22.937555965292756</v>
          </cell>
          <cell r="I38">
            <v>26.251324231235383</v>
          </cell>
          <cell r="J38">
            <v>27.172951612545848</v>
          </cell>
          <cell r="K38">
            <v>30.841021577737983</v>
          </cell>
          <cell r="L38">
            <v>43.95030568929706</v>
          </cell>
          <cell r="M38">
            <v>43.400579089552778</v>
          </cell>
          <cell r="N38">
            <v>69.30397738363223</v>
          </cell>
          <cell r="O38">
            <v>32.460122962446938</v>
          </cell>
          <cell r="P38">
            <v>35.39386496222253</v>
          </cell>
          <cell r="Q38">
            <v>56.952448658504061</v>
          </cell>
          <cell r="R38">
            <v>62.858879496409244</v>
          </cell>
          <cell r="S38">
            <v>68.080969094221345</v>
          </cell>
          <cell r="T38">
            <v>71.315319444525514</v>
          </cell>
          <cell r="U38">
            <v>74.737295002146737</v>
          </cell>
          <cell r="V38">
            <v>75.452003640359607</v>
          </cell>
          <cell r="W38">
            <v>76.166712278572476</v>
          </cell>
          <cell r="X38">
            <v>76.881420916785359</v>
          </cell>
          <cell r="Y38">
            <v>51.243433698876444</v>
          </cell>
          <cell r="Z38">
            <v>-9.779624261531783E-3</v>
          </cell>
          <cell r="AA38">
            <v>55.654938452521932</v>
          </cell>
          <cell r="AB38">
            <v>3.4647199311128585E-3</v>
          </cell>
          <cell r="AC38">
            <v>0</v>
          </cell>
          <cell r="AD38">
            <v>51.243433698876444</v>
          </cell>
          <cell r="AE38">
            <v>-9.779624261531783E-3</v>
          </cell>
          <cell r="AF38">
            <v>6.2830000000000004</v>
          </cell>
        </row>
        <row r="39">
          <cell r="C39" t="str">
            <v>Lerdo, Dgo.  (Cade)</v>
          </cell>
          <cell r="D39">
            <v>2.1970074080000002</v>
          </cell>
          <cell r="F39">
            <v>24.989225091232449</v>
          </cell>
          <cell r="G39">
            <v>22.322300079175772</v>
          </cell>
          <cell r="H39">
            <v>23.076199554833423</v>
          </cell>
          <cell r="I39">
            <v>26.313363033856913</v>
          </cell>
          <cell r="J39">
            <v>27.172951612545848</v>
          </cell>
          <cell r="K39">
            <v>30.841021577737983</v>
          </cell>
          <cell r="L39">
            <v>43.95030568929706</v>
          </cell>
          <cell r="M39">
            <v>43.400579089552778</v>
          </cell>
          <cell r="N39">
            <v>69.30397738363223</v>
          </cell>
          <cell r="O39">
            <v>32.460122962446938</v>
          </cell>
          <cell r="P39">
            <v>35.39386496222253</v>
          </cell>
          <cell r="Q39">
            <v>56.952448658504061</v>
          </cell>
          <cell r="R39">
            <v>62.858879496409244</v>
          </cell>
          <cell r="S39">
            <v>68.080969094221345</v>
          </cell>
          <cell r="T39">
            <v>71.315319444525514</v>
          </cell>
          <cell r="U39">
            <v>74.737295002146737</v>
          </cell>
          <cell r="V39">
            <v>75.452003640359607</v>
          </cell>
          <cell r="W39">
            <v>76.166712278572476</v>
          </cell>
          <cell r="X39">
            <v>76.881420916785359</v>
          </cell>
          <cell r="Y39">
            <v>51.243433698876444</v>
          </cell>
          <cell r="Z39">
            <v>-9.779624261531783E-3</v>
          </cell>
          <cell r="AA39">
            <v>55.654938452521932</v>
          </cell>
          <cell r="AB39">
            <v>3.4647199311128585E-3</v>
          </cell>
          <cell r="AC39">
            <v>0</v>
          </cell>
          <cell r="AD39">
            <v>51.243433698876444</v>
          </cell>
          <cell r="AE39">
            <v>-9.779624261531783E-3</v>
          </cell>
          <cell r="AF39">
            <v>6.2830000000000004</v>
          </cell>
        </row>
        <row r="40">
          <cell r="C40" t="str">
            <v>La Laguna, Dgo. (Cade)</v>
          </cell>
          <cell r="D40">
            <v>2.1970074080000002</v>
          </cell>
          <cell r="F40">
            <v>23.547499757048403</v>
          </cell>
          <cell r="G40">
            <v>19.859747163906299</v>
          </cell>
          <cell r="H40">
            <v>22.937555965292756</v>
          </cell>
          <cell r="I40">
            <v>24.631758416457039</v>
          </cell>
          <cell r="J40">
            <v>27.172951612545848</v>
          </cell>
          <cell r="K40">
            <v>30.841021577737983</v>
          </cell>
          <cell r="L40">
            <v>43.95030568929706</v>
          </cell>
          <cell r="M40">
            <v>43.400579089552778</v>
          </cell>
          <cell r="N40">
            <v>69.30397738363223</v>
          </cell>
          <cell r="O40">
            <v>32.460122962446938</v>
          </cell>
          <cell r="P40">
            <v>35.39386496222253</v>
          </cell>
          <cell r="Q40">
            <v>56.952448658504061</v>
          </cell>
          <cell r="R40">
            <v>62.858879496409244</v>
          </cell>
          <cell r="S40">
            <v>68.080969094221345</v>
          </cell>
          <cell r="T40">
            <v>71.315319444525514</v>
          </cell>
          <cell r="U40">
            <v>74.737295002146737</v>
          </cell>
          <cell r="V40">
            <v>75.452003640359607</v>
          </cell>
          <cell r="W40">
            <v>76.166712278572476</v>
          </cell>
          <cell r="X40">
            <v>76.881420916785359</v>
          </cell>
          <cell r="Y40">
            <v>51.243433698876444</v>
          </cell>
          <cell r="Z40">
            <v>-9.779624261531783E-3</v>
          </cell>
          <cell r="AA40">
            <v>55.654938452521932</v>
          </cell>
          <cell r="AB40">
            <v>3.4647199311128585E-3</v>
          </cell>
          <cell r="AC40">
            <v>0</v>
          </cell>
          <cell r="AD40">
            <v>51.243433698876444</v>
          </cell>
          <cell r="AE40">
            <v>-9.779624261531783E-3</v>
          </cell>
          <cell r="AF40">
            <v>6.2830000000000004</v>
          </cell>
        </row>
        <row r="41">
          <cell r="C41" t="str">
            <v>Río Bravo, Tamps.(Cade)</v>
          </cell>
          <cell r="D41">
            <v>1.380797957</v>
          </cell>
          <cell r="F41">
            <v>23.675131249097273</v>
          </cell>
          <cell r="G41">
            <v>20.075207923282477</v>
          </cell>
          <cell r="H41">
            <v>22.277896286150447</v>
          </cell>
          <cell r="I41">
            <v>25.721220316152216</v>
          </cell>
          <cell r="J41">
            <v>26.231236511873455</v>
          </cell>
          <cell r="K41">
            <v>30.891970142158275</v>
          </cell>
          <cell r="L41">
            <v>43.22055518212035</v>
          </cell>
          <cell r="M41">
            <v>42.066240248697731</v>
          </cell>
          <cell r="N41">
            <v>68.487767932632224</v>
          </cell>
          <cell r="O41">
            <v>31.643913511446939</v>
          </cell>
          <cell r="P41">
            <v>34.577655511222531</v>
          </cell>
          <cell r="Q41">
            <v>56.136239207504062</v>
          </cell>
          <cell r="R41">
            <v>62.042670045409245</v>
          </cell>
          <cell r="S41">
            <v>67.264759643221339</v>
          </cell>
          <cell r="T41">
            <v>70.499109993525508</v>
          </cell>
          <cell r="U41">
            <v>73.921085551146732</v>
          </cell>
          <cell r="V41">
            <v>74.635794189359601</v>
          </cell>
          <cell r="W41">
            <v>75.35050282757247</v>
          </cell>
          <cell r="X41">
            <v>76.065211465785353</v>
          </cell>
          <cell r="Y41">
            <v>50.427224247876438</v>
          </cell>
          <cell r="Z41">
            <v>-9.9021789498483503E-3</v>
          </cell>
          <cell r="AA41">
            <v>54.838729001521919</v>
          </cell>
          <cell r="AB41">
            <v>3.5039866242216888E-3</v>
          </cell>
          <cell r="AC41">
            <v>0</v>
          </cell>
          <cell r="AD41">
            <v>50.427224247876438</v>
          </cell>
          <cell r="AE41">
            <v>-9.9021789498483503E-3</v>
          </cell>
          <cell r="AF41">
            <v>6.2830000000000004</v>
          </cell>
        </row>
        <row r="42">
          <cell r="C42" t="str">
            <v>Saltillo, Coah. (Cade)</v>
          </cell>
          <cell r="D42">
            <v>0.60487229300000001</v>
          </cell>
          <cell r="F42">
            <v>21.480278006631259</v>
          </cell>
          <cell r="G42">
            <v>18.393418770994195</v>
          </cell>
          <cell r="H42">
            <v>21.559752979986445</v>
          </cell>
          <cell r="I42">
            <v>24.591191964665661</v>
          </cell>
          <cell r="J42">
            <v>24.865629962921552</v>
          </cell>
          <cell r="K42">
            <v>29.287976130662805</v>
          </cell>
          <cell r="L42">
            <v>42.39015236464283</v>
          </cell>
          <cell r="M42">
            <v>41.25900440910177</v>
          </cell>
          <cell r="N42">
            <v>67.711842268632225</v>
          </cell>
          <cell r="O42">
            <v>30.86798784744694</v>
          </cell>
          <cell r="P42">
            <v>33.801729847222532</v>
          </cell>
          <cell r="Q42">
            <v>55.360313543504063</v>
          </cell>
          <cell r="R42">
            <v>61.266744381409247</v>
          </cell>
          <cell r="S42">
            <v>66.48883397922134</v>
          </cell>
          <cell r="T42">
            <v>69.723184329525509</v>
          </cell>
          <cell r="U42">
            <v>73.145159887146733</v>
          </cell>
          <cell r="V42">
            <v>73.859868525359602</v>
          </cell>
          <cell r="W42">
            <v>74.574577163572471</v>
          </cell>
          <cell r="X42">
            <v>75.289285801785354</v>
          </cell>
          <cell r="Y42">
            <v>49.651298583876446</v>
          </cell>
          <cell r="Z42">
            <v>-1.0021570225092424E-2</v>
          </cell>
          <cell r="AA42">
            <v>54.062803337521935</v>
          </cell>
          <cell r="AB42">
            <v>3.5421503229480233E-3</v>
          </cell>
          <cell r="AC42">
            <v>0</v>
          </cell>
          <cell r="AD42">
            <v>49.651298583876446</v>
          </cell>
          <cell r="AE42">
            <v>-1.0021570225092424E-2</v>
          </cell>
          <cell r="AF42">
            <v>6.2830000000000004</v>
          </cell>
        </row>
        <row r="43">
          <cell r="C43" t="str">
            <v>Monterrey, N.L. (Cade)</v>
          </cell>
          <cell r="D43">
            <v>9.6618639000000006E-2</v>
          </cell>
          <cell r="F43">
            <v>21.480278006631259</v>
          </cell>
          <cell r="G43">
            <v>17.870723284004345</v>
          </cell>
          <cell r="H43">
            <v>21.048704849143995</v>
          </cell>
          <cell r="I43">
            <v>24.134102980793806</v>
          </cell>
          <cell r="J43">
            <v>24.41191349305419</v>
          </cell>
          <cell r="K43">
            <v>28.769113291312848</v>
          </cell>
          <cell r="L43">
            <v>41.87631810770803</v>
          </cell>
          <cell r="M43">
            <v>40.759505347826995</v>
          </cell>
          <cell r="N43">
            <v>67.203588614632224</v>
          </cell>
          <cell r="O43">
            <v>30.35973419344694</v>
          </cell>
          <cell r="P43">
            <v>33.293476193222531</v>
          </cell>
          <cell r="Q43">
            <v>54.852059889504062</v>
          </cell>
          <cell r="R43">
            <v>60.758490727409246</v>
          </cell>
          <cell r="S43">
            <v>65.980580325221339</v>
          </cell>
          <cell r="T43">
            <v>69.214930675525508</v>
          </cell>
          <cell r="U43">
            <v>72.636906233146732</v>
          </cell>
          <cell r="V43">
            <v>73.351614871359601</v>
          </cell>
          <cell r="W43">
            <v>74.06632350957247</v>
          </cell>
          <cell r="X43">
            <v>74.781032147785353</v>
          </cell>
          <cell r="Y43">
            <v>49.143044929876453</v>
          </cell>
          <cell r="Z43">
            <v>-1.0101349560155182E-2</v>
          </cell>
          <cell r="AA43">
            <v>53.554549683521941</v>
          </cell>
          <cell r="AB43">
            <v>3.5676029266262788E-3</v>
          </cell>
          <cell r="AC43">
            <v>0</v>
          </cell>
          <cell r="AD43">
            <v>49.143044929876453</v>
          </cell>
          <cell r="AE43">
            <v>-1.0101349560155182E-2</v>
          </cell>
          <cell r="AF43">
            <v>6.2830000000000004</v>
          </cell>
        </row>
        <row r="44">
          <cell r="C44" t="str">
            <v>Huinalá, N.L. (Cade)</v>
          </cell>
          <cell r="D44">
            <v>9.6618639000000006E-2</v>
          </cell>
          <cell r="F44">
            <v>21.480278006631259</v>
          </cell>
          <cell r="G44">
            <v>17.870723284004345</v>
          </cell>
          <cell r="H44">
            <v>21.048704849143995</v>
          </cell>
          <cell r="I44">
            <v>24.134102980793806</v>
          </cell>
          <cell r="J44">
            <v>24.41191349305419</v>
          </cell>
          <cell r="K44">
            <v>28.769113291312848</v>
          </cell>
          <cell r="L44">
            <v>41.87631810770803</v>
          </cell>
          <cell r="M44">
            <v>40.759505347826995</v>
          </cell>
          <cell r="N44">
            <v>67.203588614632224</v>
          </cell>
          <cell r="O44">
            <v>30.35973419344694</v>
          </cell>
          <cell r="P44">
            <v>33.293476193222531</v>
          </cell>
          <cell r="Q44">
            <v>54.852059889504062</v>
          </cell>
          <cell r="R44">
            <v>60.758490727409246</v>
          </cell>
          <cell r="S44">
            <v>65.980580325221339</v>
          </cell>
          <cell r="T44">
            <v>69.214930675525508</v>
          </cell>
          <cell r="U44">
            <v>72.636906233146732</v>
          </cell>
          <cell r="V44">
            <v>73.351614871359601</v>
          </cell>
          <cell r="W44">
            <v>74.06632350957247</v>
          </cell>
          <cell r="X44">
            <v>74.781032147785353</v>
          </cell>
          <cell r="Y44">
            <v>49.143044929876453</v>
          </cell>
          <cell r="Z44">
            <v>-1.0101349560155182E-2</v>
          </cell>
          <cell r="AA44">
            <v>53.554549683521941</v>
          </cell>
          <cell r="AB44">
            <v>3.5676029266262788E-3</v>
          </cell>
          <cell r="AC44">
            <v>0</v>
          </cell>
          <cell r="AD44">
            <v>49.143044929876453</v>
          </cell>
          <cell r="AE44">
            <v>-1.0101349560155182E-2</v>
          </cell>
          <cell r="AF44">
            <v>6.2830000000000004</v>
          </cell>
        </row>
        <row r="45">
          <cell r="C45" t="str">
            <v>Altamira, Tamps. (Made)</v>
          </cell>
          <cell r="D45">
            <v>9.1970289999999996E-2</v>
          </cell>
          <cell r="F45">
            <v>20.53682601740601</v>
          </cell>
          <cell r="G45">
            <v>17.473524302099051</v>
          </cell>
          <cell r="H45">
            <v>21.003640888504911</v>
          </cell>
          <cell r="I45">
            <v>23.90175169292672</v>
          </cell>
          <cell r="J45">
            <v>24.223044171319572</v>
          </cell>
          <cell r="K45">
            <v>28.804022492860085</v>
          </cell>
          <cell r="L45">
            <v>42.195482176284429</v>
          </cell>
          <cell r="M45">
            <v>41.463912879048785</v>
          </cell>
          <cell r="N45">
            <v>68.012936566976606</v>
          </cell>
          <cell r="O45">
            <v>30.766852896072248</v>
          </cell>
          <cell r="P45">
            <v>33.70059489584785</v>
          </cell>
          <cell r="Q45">
            <v>55.259178592129366</v>
          </cell>
          <cell r="R45">
            <v>61.16560943003455</v>
          </cell>
          <cell r="S45">
            <v>66.387699027846651</v>
          </cell>
          <cell r="T45">
            <v>69.62204937815082</v>
          </cell>
          <cell r="U45">
            <v>73.044024935772029</v>
          </cell>
          <cell r="V45">
            <v>73.758733573984898</v>
          </cell>
          <cell r="W45">
            <v>74.473442212197767</v>
          </cell>
          <cell r="X45">
            <v>75.188150850410651</v>
          </cell>
          <cell r="Y45">
            <v>49.550163632501764</v>
          </cell>
          <cell r="Z45">
            <v>-1.0571021516793122E-2</v>
          </cell>
          <cell r="AA45">
            <v>53.961668386147252</v>
          </cell>
          <cell r="AB45">
            <v>3.3487853397473621E-3</v>
          </cell>
          <cell r="AC45">
            <v>0</v>
          </cell>
          <cell r="AD45">
            <v>49.550163632501764</v>
          </cell>
          <cell r="AE45">
            <v>-1.0571021516793122E-2</v>
          </cell>
          <cell r="AF45">
            <v>6.2830000000000004</v>
          </cell>
        </row>
        <row r="46">
          <cell r="B46" t="str">
            <v>Central</v>
          </cell>
        </row>
        <row r="47">
          <cell r="C47" t="str">
            <v>Tula, Hgo.(Tula)</v>
          </cell>
          <cell r="D47" t="str">
            <v>------</v>
          </cell>
          <cell r="F47">
            <v>21.676310802940485</v>
          </cell>
          <cell r="G47">
            <v>19.356347304645205</v>
          </cell>
          <cell r="H47">
            <v>21.3968198821917</v>
          </cell>
          <cell r="I47">
            <v>25.093136976060272</v>
          </cell>
          <cell r="J47">
            <v>25.194909303294391</v>
          </cell>
          <cell r="K47">
            <v>30.212292898130251</v>
          </cell>
          <cell r="L47">
            <v>41.668618560053815</v>
          </cell>
          <cell r="M47">
            <v>37.966435281046714</v>
          </cell>
          <cell r="N47">
            <v>66.156714220959856</v>
          </cell>
          <cell r="O47">
            <v>30.629470248288563</v>
          </cell>
          <cell r="P47">
            <v>33.378317569858496</v>
          </cell>
          <cell r="Q47">
            <v>55.350717137897774</v>
          </cell>
          <cell r="R47">
            <v>61.376453303904746</v>
          </cell>
          <cell r="S47">
            <v>66.704025066824983</v>
          </cell>
          <cell r="T47">
            <v>70.003706789040393</v>
          </cell>
          <cell r="U47">
            <v>73.494803602435596</v>
          </cell>
          <cell r="V47">
            <v>74.223973185294795</v>
          </cell>
          <cell r="W47">
            <v>74.953142768153995</v>
          </cell>
          <cell r="X47">
            <v>75.682312351013181</v>
          </cell>
          <cell r="Y47">
            <v>49.569260639702158</v>
          </cell>
          <cell r="Z47">
            <v>-7.7848646736176086E-3</v>
          </cell>
          <cell r="AA47">
            <v>54.058604078112801</v>
          </cell>
          <cell r="AB47">
            <v>4.4940043269252605E-3</v>
          </cell>
          <cell r="AC47">
            <v>0</v>
          </cell>
          <cell r="AD47">
            <v>49.569260639702158</v>
          </cell>
          <cell r="AE47">
            <v>-7.7848646736176086E-3</v>
          </cell>
          <cell r="AF47">
            <v>6.2830000000000004</v>
          </cell>
        </row>
        <row r="48">
          <cell r="B48" t="str">
            <v>Occidente</v>
          </cell>
        </row>
        <row r="49">
          <cell r="C49" t="str">
            <v>El Sauz, Qro. (Tula)</v>
          </cell>
          <cell r="D49">
            <v>1.377200926</v>
          </cell>
          <cell r="F49">
            <v>23.174020454546834</v>
          </cell>
          <cell r="G49">
            <v>19.984551371342519</v>
          </cell>
          <cell r="H49">
            <v>22.523542812017102</v>
          </cell>
          <cell r="I49">
            <v>25.865776212504517</v>
          </cell>
          <cell r="J49">
            <v>26.050542828856255</v>
          </cell>
          <cell r="K49">
            <v>30.499549914879339</v>
          </cell>
          <cell r="L49">
            <v>43.366680047633338</v>
          </cell>
          <cell r="M49">
            <v>39.626714063302487</v>
          </cell>
          <cell r="N49">
            <v>67.533915146959856</v>
          </cell>
          <cell r="O49">
            <v>32.006671174288563</v>
          </cell>
          <cell r="P49">
            <v>34.755518495858496</v>
          </cell>
          <cell r="Q49">
            <v>56.727918063897775</v>
          </cell>
          <cell r="R49">
            <v>62.753654229904747</v>
          </cell>
          <cell r="S49">
            <v>68.081225992824983</v>
          </cell>
          <cell r="T49">
            <v>71.380907715040394</v>
          </cell>
          <cell r="U49">
            <v>74.872004528435596</v>
          </cell>
          <cell r="V49">
            <v>75.601174111294796</v>
          </cell>
          <cell r="W49">
            <v>76.330343694153996</v>
          </cell>
          <cell r="X49">
            <v>77.059513277013181</v>
          </cell>
          <cell r="Y49">
            <v>50.946461565702165</v>
          </cell>
          <cell r="Z49">
            <v>-7.6198704612036039E-3</v>
          </cell>
          <cell r="AA49">
            <v>55.435805004112787</v>
          </cell>
          <cell r="AB49">
            <v>4.4079567432517841E-3</v>
          </cell>
          <cell r="AC49">
            <v>0</v>
          </cell>
          <cell r="AD49">
            <v>50.946461565702165</v>
          </cell>
          <cell r="AE49">
            <v>-7.6198704612036039E-3</v>
          </cell>
          <cell r="AF49">
            <v>6.2830000000000004</v>
          </cell>
        </row>
        <row r="50">
          <cell r="C50" t="str">
            <v>Manzanillo, Col. (SC)</v>
          </cell>
          <cell r="D50">
            <v>1.5161236010000001</v>
          </cell>
          <cell r="F50">
            <v>23.464590339813459</v>
          </cell>
          <cell r="G50">
            <v>20.22706030477347</v>
          </cell>
          <cell r="H50">
            <v>22.848962136291664</v>
          </cell>
          <cell r="I50">
            <v>25.828821491430752</v>
          </cell>
          <cell r="J50">
            <v>26.246087596628421</v>
          </cell>
          <cell r="K50">
            <v>30.79337523508568</v>
          </cell>
          <cell r="L50">
            <v>43.872572502427289</v>
          </cell>
          <cell r="M50">
            <v>42.72628607170995</v>
          </cell>
          <cell r="N50">
            <v>69.731911340894783</v>
          </cell>
          <cell r="O50">
            <v>35.936050485581916</v>
          </cell>
          <cell r="P50">
            <v>38.787617072821668</v>
          </cell>
          <cell r="Q50">
            <v>60.530118934328861</v>
          </cell>
          <cell r="R50">
            <v>66.489574362501514</v>
          </cell>
          <cell r="S50">
            <v>71.75854492258388</v>
          </cell>
          <cell r="T50">
            <v>75.021931438181937</v>
          </cell>
          <cell r="U50">
            <v>78.474627553924932</v>
          </cell>
          <cell r="V50">
            <v>79.195763278647277</v>
          </cell>
          <cell r="W50">
            <v>79.916899003369622</v>
          </cell>
          <cell r="X50">
            <v>80.638034728091981</v>
          </cell>
          <cell r="Y50">
            <v>54.788907735337695</v>
          </cell>
          <cell r="Z50">
            <v>-5.2246396880558654E-3</v>
          </cell>
          <cell r="AA50">
            <v>59.235007459989909</v>
          </cell>
          <cell r="AB50">
            <v>4.8554959561377675E-3</v>
          </cell>
          <cell r="AC50">
            <v>0</v>
          </cell>
          <cell r="AD50">
            <v>54.788907735337695</v>
          </cell>
          <cell r="AE50">
            <v>-5.2246396880558654E-3</v>
          </cell>
          <cell r="AF50">
            <v>6.2830000000000004</v>
          </cell>
        </row>
        <row r="51">
          <cell r="C51" t="str">
            <v>Petacalco, Gro. (SC)</v>
          </cell>
          <cell r="D51">
            <v>1.4460043730000001</v>
          </cell>
          <cell r="F51">
            <v>23.349619891775838</v>
          </cell>
          <cell r="G51">
            <v>20.172538838014738</v>
          </cell>
          <cell r="H51">
            <v>22.937364203758118</v>
          </cell>
          <cell r="I51">
            <v>25.854881151068525</v>
          </cell>
          <cell r="J51">
            <v>26.200596379115854</v>
          </cell>
          <cell r="K51">
            <v>30.71978286425637</v>
          </cell>
          <cell r="L51">
            <v>43.845410415034991</v>
          </cell>
          <cell r="M51">
            <v>42.656385772072234</v>
          </cell>
          <cell r="N51">
            <v>69.661792112894773</v>
          </cell>
          <cell r="O51">
            <v>35.86593125758192</v>
          </cell>
          <cell r="P51">
            <v>38.717497844821672</v>
          </cell>
          <cell r="Q51">
            <v>60.459999706328865</v>
          </cell>
          <cell r="R51">
            <v>66.419455134501504</v>
          </cell>
          <cell r="S51">
            <v>71.68842569458387</v>
          </cell>
          <cell r="T51">
            <v>74.951812210181927</v>
          </cell>
          <cell r="U51">
            <v>78.404508325924922</v>
          </cell>
          <cell r="V51">
            <v>79.125644050647267</v>
          </cell>
          <cell r="W51">
            <v>79.846779775369612</v>
          </cell>
          <cell r="X51">
            <v>80.567915500091971</v>
          </cell>
          <cell r="Y51">
            <v>54.718788507337685</v>
          </cell>
          <cell r="Z51">
            <v>-5.2300390830558596E-3</v>
          </cell>
          <cell r="AA51">
            <v>59.16488823198992</v>
          </cell>
          <cell r="AB51">
            <v>4.8600555560640579E-3</v>
          </cell>
          <cell r="AC51">
            <v>0</v>
          </cell>
          <cell r="AD51">
            <v>54.718788507337685</v>
          </cell>
          <cell r="AE51">
            <v>-5.2300390830558596E-3</v>
          </cell>
          <cell r="AF51">
            <v>6.2830000000000004</v>
          </cell>
        </row>
        <row r="52">
          <cell r="C52" t="str">
            <v>Salamanca, Gto. (Sala)</v>
          </cell>
          <cell r="D52">
            <v>5.3421720000000001E-3</v>
          </cell>
          <cell r="F52">
            <v>22.039406046998952</v>
          </cell>
          <cell r="G52">
            <v>18.788905170493091</v>
          </cell>
          <cell r="H52">
            <v>21.325033220552154</v>
          </cell>
          <cell r="I52">
            <v>24.757853543736569</v>
          </cell>
          <cell r="J52">
            <v>24.932391904646266</v>
          </cell>
          <cell r="K52">
            <v>29.240859258167387</v>
          </cell>
          <cell r="L52">
            <v>41.530895234270893</v>
          </cell>
          <cell r="M52">
            <v>38.925698442363142</v>
          </cell>
          <cell r="N52">
            <v>65.524459445992832</v>
          </cell>
          <cell r="O52">
            <v>35.034744022507212</v>
          </cell>
          <cell r="P52">
            <v>37.146731896924329</v>
          </cell>
          <cell r="Q52">
            <v>60.544497245462551</v>
          </cell>
          <cell r="R52">
            <v>66.981173986042307</v>
          </cell>
          <cell r="S52">
            <v>72.672073206557315</v>
          </cell>
          <cell r="T52">
            <v>76.196785209800296</v>
          </cell>
          <cell r="U52">
            <v>79.925966348639264</v>
          </cell>
          <cell r="V52">
            <v>80.704945851946874</v>
          </cell>
          <cell r="W52">
            <v>81.483925355254485</v>
          </cell>
          <cell r="X52">
            <v>82.262904858562109</v>
          </cell>
          <cell r="Y52">
            <v>54.513519892199334</v>
          </cell>
          <cell r="Z52">
            <v>1.0235470722432805E-3</v>
          </cell>
          <cell r="AA52">
            <v>59.270974355912102</v>
          </cell>
          <cell r="AB52">
            <v>7.6120513319459793E-3</v>
          </cell>
          <cell r="AC52">
            <v>0</v>
          </cell>
          <cell r="AD52">
            <v>54.513519892199334</v>
          </cell>
          <cell r="AE52">
            <v>1.0235470722432805E-3</v>
          </cell>
          <cell r="AF52">
            <v>6.2830000000000004</v>
          </cell>
        </row>
        <row r="53">
          <cell r="C53" t="str">
            <v>V.de Reyes, S.L.P.(Tula)</v>
          </cell>
          <cell r="D53">
            <v>2.415236309</v>
          </cell>
          <cell r="F53">
            <v>23.531775557227988</v>
          </cell>
          <cell r="G53">
            <v>20.271889066330651</v>
          </cell>
          <cell r="H53">
            <v>22.733329930907122</v>
          </cell>
          <cell r="I53">
            <v>25.992577030057777</v>
          </cell>
          <cell r="J53">
            <v>26.080537083412597</v>
          </cell>
          <cell r="K53">
            <v>32.075423524340692</v>
          </cell>
          <cell r="L53">
            <v>46.117827540913332</v>
          </cell>
          <cell r="M53">
            <v>42.519874889658716</v>
          </cell>
          <cell r="N53">
            <v>68.57195052995985</v>
          </cell>
          <cell r="O53">
            <v>33.044706557288563</v>
          </cell>
          <cell r="P53">
            <v>35.793553878858496</v>
          </cell>
          <cell r="Q53">
            <v>57.765953446897775</v>
          </cell>
          <cell r="R53">
            <v>63.791689612904747</v>
          </cell>
          <cell r="S53">
            <v>69.119261375824976</v>
          </cell>
          <cell r="T53">
            <v>72.418943098040387</v>
          </cell>
          <cell r="U53">
            <v>75.910039911435589</v>
          </cell>
          <cell r="V53">
            <v>76.639209494294789</v>
          </cell>
          <cell r="W53">
            <v>77.368379077153989</v>
          </cell>
          <cell r="X53">
            <v>78.097548660013175</v>
          </cell>
          <cell r="Y53">
            <v>51.984496948702152</v>
          </cell>
          <cell r="Z53">
            <v>-7.5000619117674416E-3</v>
          </cell>
          <cell r="AA53">
            <v>56.473840387112773</v>
          </cell>
          <cell r="AB53">
            <v>4.3452500882854572E-3</v>
          </cell>
          <cell r="AC53">
            <v>0</v>
          </cell>
          <cell r="AD53">
            <v>51.984496948702152</v>
          </cell>
          <cell r="AE53">
            <v>-7.5000619117674416E-3</v>
          </cell>
          <cell r="AF53">
            <v>6.2830000000000004</v>
          </cell>
        </row>
        <row r="54">
          <cell r="B54" t="str">
            <v>Oriente</v>
          </cell>
        </row>
        <row r="55">
          <cell r="C55" t="str">
            <v>Tuxpan, Ver. (Mina)</v>
          </cell>
          <cell r="D55">
            <v>1.036156742</v>
          </cell>
          <cell r="F55">
            <v>22.142123871799885</v>
          </cell>
          <cell r="G55">
            <v>18.997298332326476</v>
          </cell>
          <cell r="H55">
            <v>21.295118421149187</v>
          </cell>
          <cell r="I55">
            <v>24.681692086859734</v>
          </cell>
          <cell r="J55">
            <v>24.969519616533667</v>
          </cell>
          <cell r="K55">
            <v>29.378294583177674</v>
          </cell>
          <cell r="L55">
            <v>42.794841941688922</v>
          </cell>
          <cell r="M55">
            <v>42.286107114755644</v>
          </cell>
          <cell r="N55">
            <v>68.663840878961651</v>
          </cell>
          <cell r="O55">
            <v>31.512610751011277</v>
          </cell>
          <cell r="P55">
            <v>34.405265044518941</v>
          </cell>
          <cell r="Q55">
            <v>56.055807823413303</v>
          </cell>
          <cell r="R55">
            <v>61.988750956452229</v>
          </cell>
          <cell r="S55">
            <v>67.234281035399462</v>
          </cell>
          <cell r="T55">
            <v>70.483149468350561</v>
          </cell>
          <cell r="U55">
            <v>73.920485305032656</v>
          </cell>
          <cell r="V55">
            <v>74.63840748650027</v>
          </cell>
          <cell r="W55">
            <v>75.356329667967884</v>
          </cell>
          <cell r="X55">
            <v>76.074251849435484</v>
          </cell>
          <cell r="Y55">
            <v>50.330694744103916</v>
          </cell>
          <cell r="Z55">
            <v>-1.0216650759894086E-2</v>
          </cell>
          <cell r="AA55">
            <v>54.759496983252767</v>
          </cell>
          <cell r="AB55">
            <v>3.4220798019302112E-3</v>
          </cell>
          <cell r="AC55">
            <v>0</v>
          </cell>
          <cell r="AD55">
            <v>50.330694744103916</v>
          </cell>
          <cell r="AE55">
            <v>-1.0216650759894086E-2</v>
          </cell>
          <cell r="AF55">
            <v>6.2830000000000004</v>
          </cell>
        </row>
        <row r="56">
          <cell r="C56" t="str">
            <v>Dos Bocas, Ver. (Mina)</v>
          </cell>
          <cell r="D56">
            <v>1.323502781</v>
          </cell>
          <cell r="F56">
            <v>22.320807960668301</v>
          </cell>
          <cell r="G56">
            <v>19.176411447196834</v>
          </cell>
          <cell r="H56">
            <v>21.405189542029326</v>
          </cell>
          <cell r="I56">
            <v>24.786939486429052</v>
          </cell>
          <cell r="J56">
            <v>25.04611994842767</v>
          </cell>
          <cell r="K56">
            <v>29.443710023914839</v>
          </cell>
          <cell r="L56">
            <v>42.85835160925911</v>
          </cell>
          <cell r="M56">
            <v>42.34784495902165</v>
          </cell>
          <cell r="N56">
            <v>68.95118691796165</v>
          </cell>
          <cell r="O56">
            <v>31.799956790011276</v>
          </cell>
          <cell r="P56">
            <v>34.692611083518941</v>
          </cell>
          <cell r="Q56">
            <v>56.343153862413303</v>
          </cell>
          <cell r="R56">
            <v>62.276096995452228</v>
          </cell>
          <cell r="S56">
            <v>67.521627074399461</v>
          </cell>
          <cell r="T56">
            <v>70.77049550735056</v>
          </cell>
          <cell r="U56">
            <v>74.207831344032655</v>
          </cell>
          <cell r="V56">
            <v>74.925753525500269</v>
          </cell>
          <cell r="W56">
            <v>75.643675706967883</v>
          </cell>
          <cell r="X56">
            <v>76.361597888435483</v>
          </cell>
          <cell r="Y56">
            <v>50.618040783103915</v>
          </cell>
          <cell r="Z56">
            <v>-1.0171817335873801E-2</v>
          </cell>
          <cell r="AA56">
            <v>55.04684302225278</v>
          </cell>
          <cell r="AB56">
            <v>3.408499303899859E-3</v>
          </cell>
          <cell r="AC56">
            <v>0</v>
          </cell>
          <cell r="AD56">
            <v>50.618040783103915</v>
          </cell>
          <cell r="AE56">
            <v>-1.0171817335873801E-2</v>
          </cell>
          <cell r="AF56">
            <v>6.2830000000000004</v>
          </cell>
        </row>
        <row r="57">
          <cell r="C57" t="str">
            <v>Poza Rica, Ver. (Tula)</v>
          </cell>
          <cell r="D57">
            <v>5.2864600629999998</v>
          </cell>
          <cell r="F57">
            <v>22.142123871799885</v>
          </cell>
          <cell r="G57">
            <v>18.997298332326476</v>
          </cell>
          <cell r="H57">
            <v>21.295118421149187</v>
          </cell>
          <cell r="I57">
            <v>27.637529997128397</v>
          </cell>
          <cell r="J57">
            <v>27.785910594905818</v>
          </cell>
          <cell r="K57">
            <v>35.257507319430189</v>
          </cell>
          <cell r="L57">
            <v>47.242617849316396</v>
          </cell>
          <cell r="M57">
            <v>43.593237771038346</v>
          </cell>
          <cell r="N57">
            <v>71.443174283959848</v>
          </cell>
          <cell r="O57">
            <v>35.915930311288562</v>
          </cell>
          <cell r="P57">
            <v>38.664777632858495</v>
          </cell>
          <cell r="Q57">
            <v>60.637177200897774</v>
          </cell>
          <cell r="R57">
            <v>66.662913366904746</v>
          </cell>
          <cell r="S57">
            <v>71.990485129824975</v>
          </cell>
          <cell r="T57">
            <v>75.290166852040386</v>
          </cell>
          <cell r="U57">
            <v>78.781263665435603</v>
          </cell>
          <cell r="V57">
            <v>79.510433248294788</v>
          </cell>
          <cell r="W57">
            <v>80.239602831154002</v>
          </cell>
          <cell r="X57">
            <v>80.968772414013188</v>
          </cell>
          <cell r="Y57">
            <v>54.855720702702158</v>
          </cell>
          <cell r="Z57">
            <v>-7.1874843673942479E-3</v>
          </cell>
          <cell r="AA57">
            <v>59.345064141112786</v>
          </cell>
          <cell r="AB57">
            <v>4.1807546105487869E-3</v>
          </cell>
          <cell r="AC57">
            <v>0</v>
          </cell>
          <cell r="AD57">
            <v>54.855720702702158</v>
          </cell>
          <cell r="AE57">
            <v>-7.1874843673942479E-3</v>
          </cell>
          <cell r="AF57">
            <v>6.2830000000000004</v>
          </cell>
        </row>
        <row r="58">
          <cell r="B58" t="str">
            <v>Peninsular</v>
          </cell>
        </row>
        <row r="59">
          <cell r="C59" t="str">
            <v>Valladolid, Yuc. (Mina)</v>
          </cell>
          <cell r="D59">
            <v>8.2267971150000001</v>
          </cell>
          <cell r="F59">
            <v>27.042560535314678</v>
          </cell>
          <cell r="G59">
            <v>24.092430366609317</v>
          </cell>
          <cell r="H59">
            <v>26.214185307590601</v>
          </cell>
          <cell r="I59">
            <v>31.646850664108477</v>
          </cell>
          <cell r="J59">
            <v>31.787887118347602</v>
          </cell>
          <cell r="K59">
            <v>36.470680697524443</v>
          </cell>
          <cell r="L59">
            <v>50.406638445277686</v>
          </cell>
          <cell r="M59">
            <v>49.501680561275776</v>
          </cell>
          <cell r="N59">
            <v>75.854481251961644</v>
          </cell>
          <cell r="O59">
            <v>38.703251124011274</v>
          </cell>
          <cell r="P59">
            <v>41.595905417518935</v>
          </cell>
          <cell r="Q59">
            <v>63.246448196413297</v>
          </cell>
          <cell r="R59">
            <v>69.17939132945223</v>
          </cell>
          <cell r="S59">
            <v>74.424921408399456</v>
          </cell>
          <cell r="T59">
            <v>77.673789841350555</v>
          </cell>
          <cell r="U59">
            <v>81.11112567803265</v>
          </cell>
          <cell r="V59">
            <v>81.829047859500264</v>
          </cell>
          <cell r="W59">
            <v>82.546970040967878</v>
          </cell>
          <cell r="X59">
            <v>83.264892222435478</v>
          </cell>
          <cell r="Y59">
            <v>57.521335117103902</v>
          </cell>
          <cell r="Z59">
            <v>-9.2018154857992362E-3</v>
          </cell>
          <cell r="AA59">
            <v>61.950137356252746</v>
          </cell>
          <cell r="AB59">
            <v>3.1118388801227859E-3</v>
          </cell>
          <cell r="AC59">
            <v>0</v>
          </cell>
          <cell r="AD59">
            <v>57.521335117103902</v>
          </cell>
          <cell r="AE59">
            <v>-9.2018154857992362E-3</v>
          </cell>
          <cell r="AF59">
            <v>6.2830000000000004</v>
          </cell>
        </row>
        <row r="60">
          <cell r="C60" t="str">
            <v>Nachi Cocom, Yuc. (Mina)</v>
          </cell>
          <cell r="D60">
            <v>8.0915721620000003</v>
          </cell>
          <cell r="F60">
            <v>26.415634646370627</v>
          </cell>
          <cell r="G60">
            <v>23.417373835592858</v>
          </cell>
          <cell r="H60">
            <v>25.947061489844895</v>
          </cell>
          <cell r="I60">
            <v>31.155247794554665</v>
          </cell>
          <cell r="J60">
            <v>31.257937883407454</v>
          </cell>
          <cell r="K60">
            <v>35.938551246912525</v>
          </cell>
          <cell r="L60">
            <v>49.87091557033515</v>
          </cell>
          <cell r="M60">
            <v>49.346334194724228</v>
          </cell>
          <cell r="N60">
            <v>75.719256298961653</v>
          </cell>
          <cell r="O60">
            <v>38.568026171011276</v>
          </cell>
          <cell r="P60">
            <v>41.460680464518937</v>
          </cell>
          <cell r="Q60">
            <v>63.111223243413299</v>
          </cell>
          <cell r="R60">
            <v>69.044166376452225</v>
          </cell>
          <cell r="S60">
            <v>74.289696455399465</v>
          </cell>
          <cell r="T60">
            <v>77.538564888350564</v>
          </cell>
          <cell r="U60">
            <v>80.975900725032659</v>
          </cell>
          <cell r="V60">
            <v>81.693822906500273</v>
          </cell>
          <cell r="W60">
            <v>82.411745087967887</v>
          </cell>
          <cell r="X60">
            <v>83.129667269435487</v>
          </cell>
          <cell r="Y60">
            <v>57.386110164103918</v>
          </cell>
          <cell r="Z60">
            <v>-9.2190350162247858E-3</v>
          </cell>
          <cell r="AA60">
            <v>61.814912403252762</v>
          </cell>
          <cell r="AB60">
            <v>3.117152929799305E-3</v>
          </cell>
          <cell r="AC60">
            <v>0</v>
          </cell>
          <cell r="AD60">
            <v>57.386110164103918</v>
          </cell>
          <cell r="AE60">
            <v>-9.2190350162247858E-3</v>
          </cell>
          <cell r="AF60">
            <v>6.2830000000000004</v>
          </cell>
        </row>
        <row r="61">
          <cell r="C61" t="str">
            <v>Lerma, Camp. (Mina)</v>
          </cell>
          <cell r="D61">
            <v>3.9938185229999998</v>
          </cell>
          <cell r="F61">
            <v>24.703943180204814</v>
          </cell>
          <cell r="G61">
            <v>21.569499975188513</v>
          </cell>
          <cell r="H61">
            <v>23.703259773087876</v>
          </cell>
          <cell r="I61">
            <v>27.055474889606067</v>
          </cell>
          <cell r="J61">
            <v>27.337720489721928</v>
          </cell>
          <cell r="K61">
            <v>31.874931488427521</v>
          </cell>
          <cell r="L61">
            <v>45.82801379346764</v>
          </cell>
          <cell r="M61">
            <v>45.234534403296117</v>
          </cell>
          <cell r="N61">
            <v>71.621502659961649</v>
          </cell>
          <cell r="O61">
            <v>34.470272532011279</v>
          </cell>
          <cell r="P61">
            <v>37.36292682551894</v>
          </cell>
          <cell r="Q61">
            <v>59.013469604413302</v>
          </cell>
          <cell r="R61">
            <v>64.946412737452221</v>
          </cell>
          <cell r="S61">
            <v>70.191942816399461</v>
          </cell>
          <cell r="T61">
            <v>73.44081124935056</v>
          </cell>
          <cell r="U61">
            <v>76.878147086032655</v>
          </cell>
          <cell r="V61">
            <v>77.596069267500269</v>
          </cell>
          <cell r="W61">
            <v>78.313991448967883</v>
          </cell>
          <cell r="X61">
            <v>79.031913630435483</v>
          </cell>
          <cell r="Y61">
            <v>53.288356525103922</v>
          </cell>
          <cell r="Z61">
            <v>-9.7732780532390207E-3</v>
          </cell>
          <cell r="AA61">
            <v>57.717158764252765</v>
          </cell>
          <cell r="AB61">
            <v>3.287271115161694E-3</v>
          </cell>
          <cell r="AC61">
            <v>0</v>
          </cell>
          <cell r="AD61">
            <v>53.288356525103922</v>
          </cell>
          <cell r="AE61">
            <v>-9.7732780532390207E-3</v>
          </cell>
          <cell r="AF61">
            <v>6.2830000000000004</v>
          </cell>
        </row>
        <row r="62">
          <cell r="C62" t="str">
            <v>Mérida, Yuc. (Mina)</v>
          </cell>
          <cell r="D62">
            <v>7.6224482409999998</v>
          </cell>
          <cell r="F62">
            <v>26.416859908694295</v>
          </cell>
          <cell r="G62">
            <v>23.417373835592858</v>
          </cell>
          <cell r="H62">
            <v>25.553375059240487</v>
          </cell>
          <cell r="I62">
            <v>31.155247794554665</v>
          </cell>
          <cell r="J62">
            <v>31.269037115171692</v>
          </cell>
          <cell r="K62">
            <v>35.938551246912525</v>
          </cell>
          <cell r="L62">
            <v>49.87091557033515</v>
          </cell>
          <cell r="M62">
            <v>48.634864902870248</v>
          </cell>
          <cell r="N62">
            <v>75.250132377961648</v>
          </cell>
          <cell r="O62">
            <v>38.098902250011278</v>
          </cell>
          <cell r="P62">
            <v>40.991556543518939</v>
          </cell>
          <cell r="Q62">
            <v>62.642099322413301</v>
          </cell>
          <cell r="R62">
            <v>68.57504245545222</v>
          </cell>
          <cell r="S62">
            <v>73.82057253439946</v>
          </cell>
          <cell r="T62">
            <v>77.069440967350559</v>
          </cell>
          <cell r="U62">
            <v>80.506776804032654</v>
          </cell>
          <cell r="V62">
            <v>81.224698985500268</v>
          </cell>
          <cell r="W62">
            <v>81.942621166967882</v>
          </cell>
          <cell r="X62">
            <v>82.660543348435482</v>
          </cell>
          <cell r="Y62">
            <v>56.916986243103914</v>
          </cell>
          <cell r="Z62">
            <v>-9.279276517147661E-3</v>
          </cell>
          <cell r="AA62">
            <v>61.34578848225275</v>
          </cell>
          <cell r="AB62">
            <v>3.1357301332524123E-3</v>
          </cell>
          <cell r="AC62">
            <v>0</v>
          </cell>
          <cell r="AD62">
            <v>56.916986243103914</v>
          </cell>
          <cell r="AE62">
            <v>-9.279276517147661E-3</v>
          </cell>
          <cell r="AF62">
            <v>6.2830000000000004</v>
          </cell>
        </row>
        <row r="65">
          <cell r="C65" t="str">
            <v>Tipo de cambio</v>
          </cell>
          <cell r="F65">
            <v>9.4566666670000004</v>
          </cell>
          <cell r="G65">
            <v>9.339041667</v>
          </cell>
          <cell r="H65">
            <v>9.6657166669999999</v>
          </cell>
          <cell r="I65">
            <v>10.795341669999999</v>
          </cell>
          <cell r="J65">
            <v>11.28585833</v>
          </cell>
          <cell r="K65">
            <v>10.89389167</v>
          </cell>
          <cell r="L65">
            <v>10.90071667</v>
          </cell>
          <cell r="M65">
            <v>10.928750000000001</v>
          </cell>
          <cell r="N65">
            <v>11.20057222</v>
          </cell>
          <cell r="O65">
            <v>11.26234008</v>
          </cell>
          <cell r="P65">
            <v>11.30351866</v>
          </cell>
          <cell r="Q65">
            <v>11.72796613</v>
          </cell>
          <cell r="R65">
            <v>12.20465096</v>
          </cell>
          <cell r="S65">
            <v>12.700710709999999</v>
          </cell>
          <cell r="T65">
            <v>13.216932890000001</v>
          </cell>
          <cell r="U65">
            <v>13.75413698</v>
          </cell>
          <cell r="V65">
            <v>13.864170079999999</v>
          </cell>
          <cell r="W65">
            <v>13.975083440000001</v>
          </cell>
          <cell r="X65">
            <v>0</v>
          </cell>
          <cell r="Y65">
            <v>11.554499376581896</v>
          </cell>
          <cell r="Z65">
            <v>7.1054948575834942E-3</v>
          </cell>
          <cell r="AA65">
            <v>11.822390531460711</v>
          </cell>
          <cell r="AB65">
            <v>-1</v>
          </cell>
          <cell r="AC65">
            <v>0</v>
          </cell>
          <cell r="AD65">
            <v>11.554499376581896</v>
          </cell>
          <cell r="AE65">
            <v>7.1054948575834942E-3</v>
          </cell>
        </row>
        <row r="66">
          <cell r="C66" t="str">
            <v>Deflactor del GDP (2008=1)</v>
          </cell>
          <cell r="F66">
            <v>0.82334379000000002</v>
          </cell>
          <cell r="G66">
            <v>0.84312320900000004</v>
          </cell>
          <cell r="H66">
            <v>0.85783066600000002</v>
          </cell>
          <cell r="I66">
            <v>0.87603950500000005</v>
          </cell>
          <cell r="J66">
            <v>0.90121406000000004</v>
          </cell>
          <cell r="K66">
            <v>0.92816915300000002</v>
          </cell>
          <cell r="L66">
            <v>0.955422718</v>
          </cell>
          <cell r="M66">
            <v>0.98032144399999999</v>
          </cell>
          <cell r="N66">
            <v>1</v>
          </cell>
          <cell r="O66">
            <v>1.0232684519999999</v>
          </cell>
          <cell r="P66">
            <v>1.047467312</v>
          </cell>
          <cell r="Q66">
            <v>1.1757649109999999</v>
          </cell>
          <cell r="R66">
            <v>1.3108436400000001</v>
          </cell>
          <cell r="S66">
            <v>1.4615220440000001</v>
          </cell>
          <cell r="T66">
            <v>1.6295205779999999</v>
          </cell>
          <cell r="U66">
            <v>1.8168301490000001</v>
          </cell>
          <cell r="V66">
            <v>1.8568004119999999</v>
          </cell>
          <cell r="W66">
            <v>1.8976500220000001</v>
          </cell>
          <cell r="X66">
            <v>0</v>
          </cell>
          <cell r="Z66">
            <v>2.271065715681897E-2</v>
          </cell>
          <cell r="AB66">
            <v>2.2260516937529617E-2</v>
          </cell>
          <cell r="AC66">
            <v>0</v>
          </cell>
          <cell r="AE66">
            <v>2.271065715681897E-2</v>
          </cell>
        </row>
        <row r="68">
          <cell r="B68" t="str">
            <v>* Los valores mostrados en color azul fueron estimados mediante la metodología de pronóstico para fines de cálculo de tasas medias y precios nivelados</v>
          </cell>
        </row>
        <row r="70">
          <cell r="B70">
            <v>14</v>
          </cell>
        </row>
      </sheetData>
      <sheetData sheetId="8">
        <row r="2">
          <cell r="B2" t="str">
            <v>Escenario de Precios de Combustibles 2009 - 2038</v>
          </cell>
        </row>
      </sheetData>
      <sheetData sheetId="9">
        <row r="2">
          <cell r="B2" t="str">
            <v>Escenario de Precios de Combustibles 2009 - 2038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5.1"/>
      <sheetName val="5.2"/>
      <sheetName val="6.0 dólares"/>
      <sheetName val="6.0 pesos"/>
      <sheetName val="6.1"/>
      <sheetName val="6.2 "/>
      <sheetName val="6.3"/>
      <sheetName val="14.0"/>
      <sheetName val="15.0"/>
      <sheetName val="Cuadro_02_pesos"/>
      <sheetName val="Comp usd"/>
      <sheetName val="Comp pesos"/>
      <sheetName val="Hoja1"/>
      <sheetName val="Hoja2"/>
      <sheetName val="6.4"/>
      <sheetName va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ásicos"/>
      <sheetName val="Combustóleo"/>
      <sheetName val="Gas natural"/>
      <sheetName val="GNLCarbón y Diesel"/>
      <sheetName val="B"/>
      <sheetName val="E"/>
      <sheetName val="H"/>
      <sheetName val="K"/>
      <sheetName val="C"/>
      <sheetName val="F"/>
      <sheetName val="I"/>
      <sheetName val="L"/>
      <sheetName val="Índice"/>
      <sheetName val="Pod Calorif"/>
      <sheetName val="Pod. Calorif Continuación"/>
      <sheetName val="TC y Defla."/>
      <sheetName val="Fletes(1)"/>
      <sheetName val="Fletes(2)"/>
      <sheetName val="FleteCarbón impor. Nw Peta "/>
      <sheetName val="FleteCarbón import. Bolivar Alt"/>
      <sheetName val="GNL"/>
      <sheetName val="GNlLContinuación"/>
      <sheetName val="Diferenciales"/>
      <sheetName val="Equivalencias"/>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F2" t="str">
            <v>Escenario de Precios de Combustibles  2008 - 2037</v>
          </cell>
        </row>
      </sheetData>
      <sheetData sheetId="14">
        <row r="2">
          <cell r="B2" t="str">
            <v>Escenario de Precios de Combustibles  2008 - 2037</v>
          </cell>
        </row>
      </sheetData>
      <sheetData sheetId="15">
        <row r="2">
          <cell r="F2" t="str">
            <v>Escenario de Precios de Combustibles  2008 - 2037</v>
          </cell>
        </row>
      </sheetData>
      <sheetData sheetId="16">
        <row r="2">
          <cell r="B2" t="str">
            <v>Escenario de Precios de Combustibles  2008-2037</v>
          </cell>
        </row>
      </sheetData>
      <sheetData sheetId="17">
        <row r="2">
          <cell r="B2" t="str">
            <v>Escenario de Precios de Combustibles  2008- 2037</v>
          </cell>
        </row>
      </sheetData>
      <sheetData sheetId="18">
        <row r="2">
          <cell r="D2" t="str">
            <v>Escenario de Precios de Combustibles  2008 -2037</v>
          </cell>
        </row>
      </sheetData>
      <sheetData sheetId="19">
        <row r="2">
          <cell r="D2" t="str">
            <v>Escenario de Precios de Combustibles  2008 - 2037</v>
          </cell>
          <cell r="M2" t="str">
            <v xml:space="preserve">Anexo 5  -  Fletes de Carbón Importado </v>
          </cell>
        </row>
        <row r="5">
          <cell r="D5" t="str">
            <v xml:space="preserve">FLETE MARÍTIMO IMPLÍCITO DEL CARBÓN IMPORTADO </v>
          </cell>
        </row>
        <row r="6">
          <cell r="D6" t="str">
            <v>Bolivar, Colombia  a  Altamira, México</v>
          </cell>
        </row>
        <row r="7">
          <cell r="D7" t="str">
            <v>( Escenarios )</v>
          </cell>
        </row>
        <row r="8">
          <cell r="E8" t="str">
            <v>Año</v>
          </cell>
          <cell r="F8" t="str">
            <v>Bajo</v>
          </cell>
          <cell r="G8" t="str">
            <v>Referencia</v>
          </cell>
          <cell r="H8" t="str">
            <v>Alto</v>
          </cell>
        </row>
        <row r="9">
          <cell r="F9" t="str">
            <v>Dólares del 2008 por tonelada métrica</v>
          </cell>
        </row>
        <row r="11">
          <cell r="E11">
            <v>2002</v>
          </cell>
        </row>
        <row r="12">
          <cell r="E12">
            <v>2003</v>
          </cell>
        </row>
        <row r="13">
          <cell r="E13">
            <v>2004</v>
          </cell>
        </row>
        <row r="14">
          <cell r="E14">
            <v>2005</v>
          </cell>
        </row>
        <row r="15">
          <cell r="E15">
            <v>2006</v>
          </cell>
        </row>
        <row r="16">
          <cell r="E16">
            <v>2007</v>
          </cell>
          <cell r="F16">
            <v>18.459931464279112</v>
          </cell>
          <cell r="G16">
            <v>18.459931464279112</v>
          </cell>
          <cell r="H16">
            <v>18.459931464279112</v>
          </cell>
        </row>
        <row r="17">
          <cell r="E17">
            <v>2008</v>
          </cell>
          <cell r="F17">
            <v>22.388592316856091</v>
          </cell>
          <cell r="G17">
            <v>22.388592316856091</v>
          </cell>
          <cell r="H17">
            <v>22.388592316856091</v>
          </cell>
        </row>
        <row r="18">
          <cell r="E18">
            <v>2009</v>
          </cell>
          <cell r="F18">
            <v>20.796886969726941</v>
          </cell>
          <cell r="G18">
            <v>20.796886969726941</v>
          </cell>
          <cell r="H18">
            <v>23.595141593415697</v>
          </cell>
        </row>
        <row r="19">
          <cell r="E19">
            <v>2010</v>
          </cell>
          <cell r="F19">
            <v>9.1604439867158618</v>
          </cell>
          <cell r="G19">
            <v>14.660443986715862</v>
          </cell>
          <cell r="H19">
            <v>24.801690869975303</v>
          </cell>
        </row>
        <row r="20">
          <cell r="E20">
            <v>2011</v>
          </cell>
          <cell r="F20">
            <v>8.7848916197909652</v>
          </cell>
          <cell r="G20">
            <v>15.707618557195566</v>
          </cell>
          <cell r="H20">
            <v>25.751191525414928</v>
          </cell>
        </row>
        <row r="21">
          <cell r="E21">
            <v>2012</v>
          </cell>
          <cell r="F21">
            <v>8.4247358406851127</v>
          </cell>
          <cell r="G21">
            <v>15.184031271955718</v>
          </cell>
          <cell r="H21">
            <v>26.737042585325227</v>
          </cell>
        </row>
        <row r="22">
          <cell r="E22">
            <v>2013</v>
          </cell>
          <cell r="F22">
            <v>8.0793454327229544</v>
          </cell>
          <cell r="G22">
            <v>14.660443986715869</v>
          </cell>
          <cell r="H22">
            <v>27.76063567792427</v>
          </cell>
        </row>
        <row r="23">
          <cell r="E23">
            <v>2014</v>
          </cell>
          <cell r="F23">
            <v>7.7481150573325186</v>
          </cell>
          <cell r="G23">
            <v>14.136856701476013</v>
          </cell>
          <cell r="H23">
            <v>28.82341570811646</v>
          </cell>
        </row>
        <row r="24">
          <cell r="E24">
            <v>2015</v>
          </cell>
          <cell r="F24">
            <v>7.4304641931159621</v>
          </cell>
          <cell r="G24">
            <v>13.613269416236164</v>
          </cell>
          <cell r="H24">
            <v>29.926882897121569</v>
          </cell>
        </row>
        <row r="25">
          <cell r="E25">
            <v>2016</v>
          </cell>
          <cell r="F25">
            <v>7.1258361184154229</v>
          </cell>
          <cell r="G25">
            <v>13.822704330332122</v>
          </cell>
          <cell r="H25">
            <v>31.072594900188324</v>
          </cell>
        </row>
        <row r="26">
          <cell r="E26">
            <v>2017</v>
          </cell>
          <cell r="F26">
            <v>6.8336969355908082</v>
          </cell>
          <cell r="G26">
            <v>14.032139244428052</v>
          </cell>
          <cell r="H26">
            <v>32.262169005381907</v>
          </cell>
        </row>
        <row r="27">
          <cell r="E27">
            <v>2018</v>
          </cell>
          <cell r="F27">
            <v>6.5535346352994415</v>
          </cell>
          <cell r="G27">
            <v>14.241574158523981</v>
          </cell>
          <cell r="H27">
            <v>33.497284416549213</v>
          </cell>
        </row>
        <row r="28">
          <cell r="E28">
            <v>2019</v>
          </cell>
          <cell r="F28">
            <v>6.2848581991375996</v>
          </cell>
          <cell r="G28">
            <v>14.451009072619918</v>
          </cell>
          <cell r="H28">
            <v>34.779684623684474</v>
          </cell>
        </row>
        <row r="29">
          <cell r="E29">
            <v>2020</v>
          </cell>
          <cell r="F29">
            <v>6.027196739071222</v>
          </cell>
          <cell r="G29">
            <v>14.660443986715862</v>
          </cell>
          <cell r="H29">
            <v>36.111179864041205</v>
          </cell>
        </row>
        <row r="30">
          <cell r="E30">
            <v>2021</v>
          </cell>
          <cell r="F30">
            <v>6.027196739071222</v>
          </cell>
          <cell r="G30">
            <v>14.878809996034271</v>
          </cell>
          <cell r="H30">
            <v>37.500964741231698</v>
          </cell>
        </row>
        <row r="31">
          <cell r="E31">
            <v>2022</v>
          </cell>
          <cell r="F31">
            <v>6.027196739071222</v>
          </cell>
          <cell r="G31">
            <v>15.100247695550479</v>
          </cell>
          <cell r="H31">
            <v>38.937443420854649</v>
          </cell>
        </row>
        <row r="32">
          <cell r="E32">
            <v>2023</v>
          </cell>
          <cell r="F32">
            <v>6.027196739071222</v>
          </cell>
          <cell r="G32">
            <v>15.324798728458923</v>
          </cell>
          <cell r="H32">
            <v>40.42209252695622</v>
          </cell>
        </row>
        <row r="33">
          <cell r="E33">
            <v>2024</v>
          </cell>
          <cell r="F33">
            <v>6.027196739071222</v>
          </cell>
          <cell r="G33">
            <v>15.552505288168028</v>
          </cell>
          <cell r="H33">
            <v>41.956433662954851</v>
          </cell>
        </row>
        <row r="34">
          <cell r="E34">
            <v>2025</v>
          </cell>
          <cell r="F34">
            <v>6.027196739071222</v>
          </cell>
          <cell r="G34">
            <v>15.783410125433484</v>
          </cell>
          <cell r="H34">
            <v>43.542034747790694</v>
          </cell>
        </row>
        <row r="35">
          <cell r="E35">
            <v>2026</v>
          </cell>
          <cell r="F35">
            <v>6.027196739071222</v>
          </cell>
          <cell r="G35">
            <v>16.017556555582743</v>
          </cell>
          <cell r="H35">
            <v>45.180511391068919</v>
          </cell>
        </row>
        <row r="36">
          <cell r="E36">
            <v>2027</v>
          </cell>
          <cell r="F36">
            <v>6.027196739071222</v>
          </cell>
          <cell r="G36">
            <v>16.254988465831822</v>
          </cell>
          <cell r="H36">
            <v>46.873528308320132</v>
          </cell>
        </row>
        <row r="37">
          <cell r="E37">
            <v>2028</v>
          </cell>
          <cell r="F37">
            <v>6.027196739071222</v>
          </cell>
          <cell r="G37">
            <v>16.495750322695457</v>
          </cell>
          <cell r="H37">
            <v>48.622800777533115</v>
          </cell>
        </row>
        <row r="38">
          <cell r="E38">
            <v>2029</v>
          </cell>
          <cell r="F38">
            <v>6.027196739071222</v>
          </cell>
          <cell r="G38">
            <v>16.73988717949203</v>
          </cell>
          <cell r="H38">
            <v>50.4300961381484</v>
          </cell>
        </row>
        <row r="39">
          <cell r="E39">
            <v>2030</v>
          </cell>
          <cell r="F39">
            <v>6.027196739071222</v>
          </cell>
          <cell r="G39">
            <v>16.987444683944275</v>
          </cell>
          <cell r="H39">
            <v>52.297235333734548</v>
          </cell>
        </row>
        <row r="40">
          <cell r="E40">
            <v>2031</v>
          </cell>
          <cell r="F40">
            <v>6.027196739071222</v>
          </cell>
          <cell r="G40">
            <v>17.238469085877043</v>
          </cell>
          <cell r="H40">
            <v>54.226094499604542</v>
          </cell>
        </row>
        <row r="41">
          <cell r="E41">
            <v>2032</v>
          </cell>
          <cell r="F41">
            <v>6.027196739071222</v>
          </cell>
          <cell r="G41">
            <v>17.493007245013402</v>
          </cell>
          <cell r="H41">
            <v>56.218606596664515</v>
          </cell>
        </row>
        <row r="42">
          <cell r="E42">
            <v>2033</v>
          </cell>
          <cell r="F42">
            <v>6.027196739071222</v>
          </cell>
          <cell r="G42">
            <v>17.751106638870098</v>
          </cell>
          <cell r="H42">
            <v>58.276763092825377</v>
          </cell>
        </row>
        <row r="43">
          <cell r="E43">
            <v>2034</v>
          </cell>
          <cell r="F43">
            <v>6.027196739071222</v>
          </cell>
          <cell r="G43">
            <v>18.012815370754026</v>
          </cell>
          <cell r="H43">
            <v>60.402615693344117</v>
          </cell>
        </row>
        <row r="44">
          <cell r="E44">
            <v>2035</v>
          </cell>
          <cell r="F44">
            <v>6.027196739071222</v>
          </cell>
          <cell r="G44">
            <v>18.278182177860572</v>
          </cell>
          <cell r="H44">
            <v>62.59827812150138</v>
          </cell>
        </row>
        <row r="45">
          <cell r="E45">
            <v>2036</v>
          </cell>
          <cell r="F45">
            <v>6.027196739071222</v>
          </cell>
          <cell r="G45">
            <v>18.547256439475305</v>
          </cell>
          <cell r="H45">
            <v>64.865927951062588</v>
          </cell>
        </row>
        <row r="46">
          <cell r="E46">
            <v>2037</v>
          </cell>
          <cell r="F46">
            <v>6.027196739071222</v>
          </cell>
          <cell r="G46">
            <v>18.820088185280341</v>
          </cell>
          <cell r="H46">
            <v>67.207808492009704</v>
          </cell>
        </row>
        <row r="50">
          <cell r="D50" t="str">
            <v xml:space="preserve">Fuente : SENER, Escenarios macroeconómicos y de precios de combustibles de largo plazo 2008-2037, 19 de febrero 2008 </v>
          </cell>
        </row>
        <row r="52">
          <cell r="D52">
            <v>43</v>
          </cell>
        </row>
      </sheetData>
      <sheetData sheetId="20">
        <row r="2">
          <cell r="C2" t="str">
            <v>Escenario de Precios de Combustibles  2008 - 2037</v>
          </cell>
        </row>
      </sheetData>
      <sheetData sheetId="21">
        <row r="2">
          <cell r="C2" t="str">
            <v>Escenario de Precios de Combustibles  2008 - 2037</v>
          </cell>
        </row>
      </sheetData>
      <sheetData sheetId="22">
        <row r="2">
          <cell r="D2" t="str">
            <v>Escenario de Precios de Combustibles  2008 - 2037</v>
          </cell>
        </row>
      </sheetData>
      <sheetData sheetId="23">
        <row r="2">
          <cell r="D2" t="str">
            <v>Escenario de Precios de Combustibles  2008 - 2037</v>
          </cell>
        </row>
      </sheetData>
      <sheetData sheetId="24">
        <row r="2">
          <cell r="B2" t="str">
            <v>Escenario de Precios de Combustibles  2008 - 2037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showGridLines="0" tabSelected="1" topLeftCell="C1" zoomScaleNormal="100" zoomScaleSheetLayoutView="100" workbookViewId="0">
      <selection activeCell="J92" sqref="J92"/>
    </sheetView>
  </sheetViews>
  <sheetFormatPr baseColWidth="10" defaultRowHeight="15" x14ac:dyDescent="0.25"/>
  <cols>
    <col min="1" max="1" width="2.7109375" hidden="1" customWidth="1"/>
    <col min="2" max="2" width="5" hidden="1" customWidth="1"/>
    <col min="3" max="3" width="5.28515625" style="19" customWidth="1"/>
    <col min="4" max="4" width="66" customWidth="1"/>
    <col min="5" max="5" width="23.85546875" style="111" bestFit="1" customWidth="1"/>
    <col min="6" max="7" width="11.42578125" customWidth="1"/>
    <col min="8" max="8" width="13" customWidth="1"/>
    <col min="9" max="9" width="12.28515625" customWidth="1"/>
    <col min="10" max="10" width="10.42578125" customWidth="1"/>
    <col min="11" max="11" width="8" customWidth="1"/>
    <col min="12" max="12" width="2.85546875" customWidth="1"/>
    <col min="13" max="13" width="11.42578125" customWidth="1"/>
    <col min="14" max="14" width="9.42578125" customWidth="1"/>
    <col min="15" max="15" width="10" customWidth="1"/>
    <col min="16" max="16" width="10.140625" customWidth="1"/>
    <col min="17" max="17" width="12.7109375" customWidth="1"/>
    <col min="18" max="18" width="14.42578125" style="2" customWidth="1"/>
    <col min="19" max="19" width="8.28515625" customWidth="1"/>
  </cols>
  <sheetData>
    <row r="1" spans="1:18" s="1" customFormat="1" ht="58.5" customHeight="1" x14ac:dyDescent="0.2">
      <c r="A1" s="329" t="s">
        <v>743</v>
      </c>
      <c r="B1" s="329"/>
      <c r="C1" s="329"/>
      <c r="D1" s="329"/>
      <c r="E1" s="333" t="s">
        <v>745</v>
      </c>
      <c r="F1" s="333"/>
    </row>
    <row r="2" spans="1:18" s="1" customFormat="1" ht="36" customHeight="1" thickBot="1" x14ac:dyDescent="0.45">
      <c r="A2" s="330" t="s">
        <v>744</v>
      </c>
      <c r="B2" s="330"/>
      <c r="C2" s="330"/>
      <c r="D2" s="330"/>
      <c r="E2" s="330"/>
      <c r="F2" s="330"/>
      <c r="G2" s="330"/>
      <c r="H2" s="330"/>
      <c r="I2" s="330"/>
      <c r="J2" s="330"/>
      <c r="K2" s="330"/>
      <c r="L2" s="79"/>
      <c r="N2" s="77"/>
      <c r="O2" s="77"/>
    </row>
    <row r="3" spans="1:18" ht="4.5" customHeight="1" x14ac:dyDescent="0.4">
      <c r="A3" s="331"/>
      <c r="B3" s="331"/>
      <c r="C3" s="331"/>
      <c r="D3" s="331"/>
      <c r="E3" s="331"/>
      <c r="F3" s="331"/>
      <c r="G3" s="331"/>
      <c r="H3" s="331"/>
      <c r="I3" s="331"/>
      <c r="J3" s="331"/>
      <c r="K3" s="331"/>
      <c r="L3" s="80"/>
      <c r="M3" s="331"/>
      <c r="N3" s="332"/>
      <c r="O3" s="332"/>
      <c r="P3" s="78"/>
      <c r="R3"/>
    </row>
    <row r="4" spans="1:18" ht="20.25" x14ac:dyDescent="0.35">
      <c r="A4" s="1"/>
      <c r="B4" s="1"/>
      <c r="C4" s="94" t="s">
        <v>764</v>
      </c>
      <c r="D4" s="95"/>
      <c r="E4" s="103"/>
      <c r="F4" s="95"/>
      <c r="G4" s="95"/>
      <c r="H4" s="95"/>
      <c r="I4" s="95"/>
      <c r="J4" s="95"/>
      <c r="K4" s="95"/>
      <c r="L4" s="95"/>
      <c r="M4" s="95"/>
      <c r="N4" s="96"/>
      <c r="O4" s="96"/>
      <c r="P4" s="97"/>
    </row>
    <row r="5" spans="1:18" ht="18.75" x14ac:dyDescent="0.35">
      <c r="A5" s="3"/>
      <c r="B5" s="3"/>
      <c r="C5" s="94" t="s">
        <v>0</v>
      </c>
      <c r="D5" s="98"/>
      <c r="E5" s="104"/>
      <c r="F5" s="98"/>
      <c r="G5" s="98"/>
      <c r="H5" s="98"/>
      <c r="I5" s="98"/>
      <c r="J5" s="98"/>
      <c r="K5" s="98"/>
      <c r="L5" s="98"/>
      <c r="M5" s="98"/>
      <c r="N5" s="99"/>
      <c r="O5" s="99"/>
      <c r="P5" s="100"/>
    </row>
    <row r="6" spans="1:18" ht="18.75" x14ac:dyDescent="0.35">
      <c r="A6" s="3"/>
      <c r="B6" s="3"/>
      <c r="C6" s="94" t="s">
        <v>1</v>
      </c>
      <c r="D6" s="95"/>
      <c r="E6" s="103"/>
      <c r="F6" s="95"/>
      <c r="G6" s="95"/>
      <c r="H6" s="95"/>
      <c r="I6" s="95"/>
      <c r="J6" s="95"/>
      <c r="K6" s="95"/>
      <c r="L6" s="95"/>
      <c r="M6" s="95"/>
      <c r="N6" s="100"/>
      <c r="O6" s="100"/>
      <c r="P6" s="100"/>
    </row>
    <row r="7" spans="1:18" s="3" customFormat="1" ht="18.75" x14ac:dyDescent="0.35">
      <c r="C7" s="101" t="s">
        <v>943</v>
      </c>
      <c r="D7" s="102"/>
      <c r="E7" s="105"/>
      <c r="F7" s="102"/>
      <c r="G7" s="102"/>
      <c r="H7" s="102"/>
      <c r="I7" s="102"/>
      <c r="J7" s="102"/>
      <c r="K7" s="102"/>
      <c r="L7" s="102"/>
      <c r="M7" s="102"/>
      <c r="N7" s="99"/>
      <c r="O7" s="99"/>
      <c r="P7" s="100"/>
      <c r="R7" s="4"/>
    </row>
    <row r="8" spans="1:18" ht="18.75" x14ac:dyDescent="0.35">
      <c r="A8" s="3"/>
      <c r="B8" s="3"/>
      <c r="C8" s="94" t="s">
        <v>740</v>
      </c>
      <c r="D8" s="95"/>
      <c r="E8" s="103"/>
      <c r="F8" s="95"/>
      <c r="G8" s="95"/>
      <c r="H8" s="95"/>
      <c r="I8" s="95"/>
      <c r="J8" s="95"/>
      <c r="K8" s="95"/>
      <c r="L8" s="95"/>
      <c r="M8" s="95"/>
      <c r="N8" s="100"/>
      <c r="O8" s="100"/>
      <c r="P8" s="100"/>
      <c r="Q8" s="5">
        <v>17.7287</v>
      </c>
    </row>
    <row r="9" spans="1:18" ht="15" customHeight="1" x14ac:dyDescent="0.25">
      <c r="A9" s="1"/>
      <c r="B9" s="1"/>
      <c r="C9" s="335" t="s">
        <v>2</v>
      </c>
      <c r="D9" s="336" t="s">
        <v>3</v>
      </c>
      <c r="E9" s="337" t="s">
        <v>4</v>
      </c>
      <c r="F9" s="338" t="s">
        <v>746</v>
      </c>
      <c r="G9" s="339" t="s">
        <v>5</v>
      </c>
      <c r="H9" s="339"/>
      <c r="I9" s="339"/>
      <c r="J9" s="339"/>
      <c r="K9" s="339"/>
      <c r="L9" s="81"/>
      <c r="M9" s="340" t="s">
        <v>6</v>
      </c>
      <c r="N9" s="340"/>
      <c r="O9" s="340"/>
      <c r="P9" s="340"/>
    </row>
    <row r="10" spans="1:18" ht="22.5" customHeight="1" x14ac:dyDescent="0.25">
      <c r="A10" s="6"/>
      <c r="B10" s="6"/>
      <c r="C10" s="335"/>
      <c r="D10" s="336"/>
      <c r="E10" s="337"/>
      <c r="F10" s="338"/>
      <c r="G10" s="338" t="s">
        <v>747</v>
      </c>
      <c r="H10" s="341">
        <v>2023</v>
      </c>
      <c r="I10" s="341"/>
      <c r="J10" s="341"/>
      <c r="K10" s="341"/>
      <c r="L10" s="81"/>
      <c r="M10" s="338" t="s">
        <v>7</v>
      </c>
      <c r="N10" s="340">
        <v>2023</v>
      </c>
      <c r="O10" s="340"/>
      <c r="P10" s="340"/>
    </row>
    <row r="11" spans="1:18" ht="27" x14ac:dyDescent="0.25">
      <c r="A11" s="7"/>
      <c r="B11" s="7"/>
      <c r="C11" s="335"/>
      <c r="D11" s="336"/>
      <c r="E11" s="337"/>
      <c r="F11" s="338"/>
      <c r="G11" s="338"/>
      <c r="H11" s="82" t="s">
        <v>748</v>
      </c>
      <c r="I11" s="83" t="s">
        <v>749</v>
      </c>
      <c r="J11" s="82" t="s">
        <v>8</v>
      </c>
      <c r="K11" s="82" t="s">
        <v>9</v>
      </c>
      <c r="L11" s="82"/>
      <c r="M11" s="338"/>
      <c r="N11" s="84" t="s">
        <v>10</v>
      </c>
      <c r="O11" s="82" t="s">
        <v>11</v>
      </c>
      <c r="P11" s="82" t="s">
        <v>8</v>
      </c>
    </row>
    <row r="12" spans="1:18" ht="15.75" thickBot="1" x14ac:dyDescent="0.3">
      <c r="A12" s="6"/>
      <c r="B12" s="6"/>
      <c r="C12" s="85"/>
      <c r="D12" s="86"/>
      <c r="E12" s="106" t="s">
        <v>12</v>
      </c>
      <c r="F12" s="86" t="s">
        <v>13</v>
      </c>
      <c r="G12" s="86" t="s">
        <v>14</v>
      </c>
      <c r="H12" s="86" t="s">
        <v>15</v>
      </c>
      <c r="I12" s="87" t="s">
        <v>16</v>
      </c>
      <c r="J12" s="86" t="s">
        <v>17</v>
      </c>
      <c r="K12" s="88" t="s">
        <v>18</v>
      </c>
      <c r="L12" s="86"/>
      <c r="M12" s="86" t="s">
        <v>19</v>
      </c>
      <c r="N12" s="86" t="s">
        <v>20</v>
      </c>
      <c r="O12" s="86" t="s">
        <v>21</v>
      </c>
      <c r="P12" s="86" t="s">
        <v>22</v>
      </c>
    </row>
    <row r="13" spans="1:18" s="6" customFormat="1" ht="6" customHeight="1" thickBot="1" x14ac:dyDescent="0.35">
      <c r="C13" s="113"/>
      <c r="D13" s="114"/>
      <c r="E13" s="113"/>
      <c r="F13" s="114"/>
      <c r="G13" s="114"/>
      <c r="H13" s="114"/>
      <c r="I13" s="113"/>
      <c r="J13" s="114"/>
      <c r="K13" s="115"/>
      <c r="L13" s="115"/>
      <c r="M13" s="114"/>
      <c r="N13" s="114"/>
      <c r="O13" s="114"/>
      <c r="P13" s="114"/>
      <c r="Q13" s="116"/>
    </row>
    <row r="14" spans="1:18" x14ac:dyDescent="0.25">
      <c r="A14" s="1"/>
      <c r="B14" s="9"/>
      <c r="C14" s="308"/>
      <c r="D14" s="309" t="s">
        <v>23</v>
      </c>
      <c r="E14" s="117"/>
      <c r="F14" s="302">
        <f>+F16+F73</f>
        <v>223067.79880089391</v>
      </c>
      <c r="G14" s="302">
        <f>+G16+G73</f>
        <v>88108.279632511869</v>
      </c>
      <c r="H14" s="302">
        <f>+H16+H73</f>
        <v>17817.343499999999</v>
      </c>
      <c r="I14" s="302">
        <f>+I16+I73</f>
        <v>200.82162869334223</v>
      </c>
      <c r="J14" s="302">
        <f>+J16+J73</f>
        <v>88309.101261205215</v>
      </c>
      <c r="K14" s="302">
        <f t="shared" ref="K14:K16" si="0">ROUND((J14/F14)*100,1)</f>
        <v>39.6</v>
      </c>
      <c r="L14" s="118"/>
      <c r="M14" s="302"/>
      <c r="N14" s="302"/>
      <c r="O14" s="302"/>
      <c r="P14" s="302"/>
      <c r="Q14" s="10"/>
      <c r="R14" s="10"/>
    </row>
    <row r="15" spans="1:18" x14ac:dyDescent="0.25">
      <c r="A15" s="1"/>
      <c r="B15" s="9"/>
      <c r="C15" s="308"/>
      <c r="D15" s="309" t="s">
        <v>24</v>
      </c>
      <c r="E15" s="117"/>
      <c r="F15" s="302">
        <f>+F17+F20+F23+F25+F28+F33+F41+F48+F51+F56+F58+F74+F76+F63</f>
        <v>222220.72279204879</v>
      </c>
      <c r="G15" s="302">
        <f>+G17+G20+G23+G25+G28+G33+G41+G48+G51+G56+G58+G74+G76+G63</f>
        <v>88108.279632511854</v>
      </c>
      <c r="H15" s="302">
        <f>+H17+H20+H23+H25+H28+H33+H41+H48+H51+H56+H58+H74+H76+H63</f>
        <v>17816.575882747398</v>
      </c>
      <c r="I15" s="302">
        <f>+I17+I20+I23+I25+I28+I33+I41+I48+I51+I56+I58+I74+I76+I63</f>
        <v>200.82162869334223</v>
      </c>
      <c r="J15" s="302">
        <f>+J17+J20+J23+J25+J28+J33+J41+J48+J51+J56+J58+J63+J74+J76</f>
        <v>88309.1012612052</v>
      </c>
      <c r="K15" s="302">
        <f t="shared" si="0"/>
        <v>39.700000000000003</v>
      </c>
      <c r="L15" s="118"/>
      <c r="M15" s="302"/>
      <c r="N15" s="302"/>
      <c r="O15" s="302"/>
      <c r="P15" s="302"/>
      <c r="Q15" s="10"/>
      <c r="R15" s="10"/>
    </row>
    <row r="16" spans="1:18" x14ac:dyDescent="0.25">
      <c r="A16" s="1"/>
      <c r="B16" s="9"/>
      <c r="C16" s="308"/>
      <c r="D16" s="309" t="s">
        <v>25</v>
      </c>
      <c r="E16" s="117"/>
      <c r="F16" s="302">
        <f>+F17+F20+F23+F25+F28+F33+F41+F48+F51+F56+F58+F63+F68</f>
        <v>173000.58838423635</v>
      </c>
      <c r="G16" s="302">
        <f>+G17+G20+G23+G25+G28+G33+G41+G48+G51+G56+G58+G63+G68</f>
        <v>78685.882881665661</v>
      </c>
      <c r="H16" s="302">
        <f>+H17+H20+H23+H25+H28+H33+H41+H48+H51+H56+H58+H63+H68</f>
        <v>17285.482499999998</v>
      </c>
      <c r="I16" s="302">
        <f>+I17+I20+I23+I25+I28+I33+I41+I48+I51+I56+I58+I63+I68</f>
        <v>200.82162869334223</v>
      </c>
      <c r="J16" s="302">
        <f>+J17+J20+J23+J25+J28+J33+J41+J48+J51+J56+J58+J63+J68</f>
        <v>78886.704510359006</v>
      </c>
      <c r="K16" s="302">
        <f t="shared" si="0"/>
        <v>45.6</v>
      </c>
      <c r="L16" s="118"/>
      <c r="M16" s="302"/>
      <c r="N16" s="302"/>
      <c r="O16" s="302"/>
      <c r="P16" s="302"/>
      <c r="Q16" s="10"/>
      <c r="R16" s="10"/>
    </row>
    <row r="17" spans="1:20" ht="12.75" customHeight="1" x14ac:dyDescent="0.25">
      <c r="A17" s="11">
        <v>1</v>
      </c>
      <c r="C17" s="310"/>
      <c r="D17" s="309" t="s">
        <v>26</v>
      </c>
      <c r="E17" s="119"/>
      <c r="F17" s="302">
        <f>SUBTOTAL(9,F18:F19)</f>
        <v>14454.904713617419</v>
      </c>
      <c r="G17" s="302">
        <f>SUBTOTAL(9,G18:G19)</f>
        <v>11992.282435424251</v>
      </c>
      <c r="H17" s="302">
        <f>SUBTOTAL(9,H18:H19)</f>
        <v>18.6483940412</v>
      </c>
      <c r="I17" s="302">
        <f>SUBTOTAL(9,I18:I19)</f>
        <v>0</v>
      </c>
      <c r="J17" s="302">
        <f>SUBTOTAL(9,J18:J19)</f>
        <v>11992.282435424251</v>
      </c>
      <c r="K17" s="302">
        <f t="shared" ref="K17:K72" si="1">ROUND((J17/F17)*100,1)</f>
        <v>83</v>
      </c>
      <c r="L17" s="118"/>
      <c r="M17" s="303"/>
      <c r="N17" s="306"/>
      <c r="O17" s="303"/>
      <c r="P17" s="303"/>
    </row>
    <row r="18" spans="1:20" x14ac:dyDescent="0.25">
      <c r="A18" s="11">
        <v>2</v>
      </c>
      <c r="B18" s="9">
        <v>2006</v>
      </c>
      <c r="C18" s="310">
        <v>171</v>
      </c>
      <c r="D18" s="311" t="s">
        <v>750</v>
      </c>
      <c r="E18" s="121" t="s">
        <v>27</v>
      </c>
      <c r="F18" s="303">
        <v>10123.10734357171</v>
      </c>
      <c r="G18" s="303">
        <v>8326.7880140060843</v>
      </c>
      <c r="H18" s="303">
        <v>0</v>
      </c>
      <c r="I18" s="303">
        <v>0</v>
      </c>
      <c r="J18" s="303">
        <f>G18+I18</f>
        <v>8326.7880140060843</v>
      </c>
      <c r="K18" s="303">
        <f t="shared" si="1"/>
        <v>82.3</v>
      </c>
      <c r="L18" s="118"/>
      <c r="M18" s="303">
        <v>99.87299999999999</v>
      </c>
      <c r="N18" s="306">
        <v>0</v>
      </c>
      <c r="O18" s="303">
        <v>0.127</v>
      </c>
      <c r="P18" s="303">
        <f>M18+O18</f>
        <v>99.999999999999986</v>
      </c>
      <c r="Q18" s="13"/>
      <c r="R18" s="14"/>
      <c r="S18" s="15"/>
      <c r="T18" s="15"/>
    </row>
    <row r="19" spans="1:20" x14ac:dyDescent="0.25">
      <c r="A19" s="11">
        <v>3</v>
      </c>
      <c r="B19" s="9">
        <v>2006</v>
      </c>
      <c r="C19" s="310">
        <v>188</v>
      </c>
      <c r="D19" s="311" t="s">
        <v>28</v>
      </c>
      <c r="E19" s="121" t="s">
        <v>29</v>
      </c>
      <c r="F19" s="303">
        <v>4331.7973700457096</v>
      </c>
      <c r="G19" s="303">
        <v>3665.4944214181678</v>
      </c>
      <c r="H19" s="303">
        <v>18.6483940412</v>
      </c>
      <c r="I19" s="303">
        <v>0</v>
      </c>
      <c r="J19" s="303">
        <f>G19+I19</f>
        <v>3665.4944214181678</v>
      </c>
      <c r="K19" s="303">
        <f t="shared" si="1"/>
        <v>84.6</v>
      </c>
      <c r="L19" s="118"/>
      <c r="M19" s="303">
        <v>99.899999999999991</v>
      </c>
      <c r="N19" s="306">
        <v>1</v>
      </c>
      <c r="O19" s="303">
        <v>0</v>
      </c>
      <c r="P19" s="303">
        <f>M19+O19</f>
        <v>99.899999999999991</v>
      </c>
      <c r="Q19" s="13"/>
      <c r="R19" s="14"/>
      <c r="S19" s="15"/>
      <c r="T19" s="15"/>
    </row>
    <row r="20" spans="1:20" x14ac:dyDescent="0.25">
      <c r="A20" s="11">
        <v>4</v>
      </c>
      <c r="C20" s="310"/>
      <c r="D20" s="312" t="s">
        <v>30</v>
      </c>
      <c r="E20" s="121"/>
      <c r="F20" s="302">
        <f>SUBTOTAL(9,F21:F22)</f>
        <v>6631.6329793999994</v>
      </c>
      <c r="G20" s="302">
        <f>SUBTOTAL(9,G21:G22)</f>
        <v>3232.4803680366895</v>
      </c>
      <c r="H20" s="302">
        <f>SUBTOTAL(9,H21:H22)</f>
        <v>392.87733502489993</v>
      </c>
      <c r="I20" s="302">
        <f>SUBTOTAL(9,I21:I22)</f>
        <v>0</v>
      </c>
      <c r="J20" s="302">
        <f>SUBTOTAL(9,J21:J22)</f>
        <v>3232.4803680366895</v>
      </c>
      <c r="K20" s="302">
        <f t="shared" si="1"/>
        <v>48.7</v>
      </c>
      <c r="L20" s="118"/>
      <c r="M20" s="303"/>
      <c r="N20" s="306"/>
      <c r="O20" s="303"/>
      <c r="P20" s="303"/>
      <c r="Q20" s="13"/>
      <c r="R20" s="14"/>
      <c r="S20" s="15"/>
    </row>
    <row r="21" spans="1:20" x14ac:dyDescent="0.25">
      <c r="A21" s="11">
        <v>5</v>
      </c>
      <c r="B21" s="9">
        <v>2007</v>
      </c>
      <c r="C21" s="310">
        <v>209</v>
      </c>
      <c r="D21" s="311" t="s">
        <v>31</v>
      </c>
      <c r="E21" s="121" t="s">
        <v>29</v>
      </c>
      <c r="F21" s="303">
        <v>2357.7575417000003</v>
      </c>
      <c r="G21" s="303">
        <v>1108.04375</v>
      </c>
      <c r="H21" s="303">
        <v>259.47379610349998</v>
      </c>
      <c r="I21" s="303">
        <v>0</v>
      </c>
      <c r="J21" s="303">
        <f>+G21+I21</f>
        <v>1108.04375</v>
      </c>
      <c r="K21" s="303">
        <f t="shared" si="1"/>
        <v>47</v>
      </c>
      <c r="L21" s="118"/>
      <c r="M21" s="303">
        <v>67.8</v>
      </c>
      <c r="N21" s="306">
        <v>11.01</v>
      </c>
      <c r="O21" s="303">
        <v>0</v>
      </c>
      <c r="P21" s="303">
        <f>+M21+O21</f>
        <v>67.8</v>
      </c>
      <c r="Q21" s="13"/>
      <c r="R21" s="14"/>
      <c r="S21" s="15"/>
      <c r="T21" s="15"/>
    </row>
    <row r="22" spans="1:20" x14ac:dyDescent="0.25">
      <c r="A22" s="11">
        <v>6</v>
      </c>
      <c r="B22" s="9">
        <v>2007</v>
      </c>
      <c r="C22" s="310">
        <v>214</v>
      </c>
      <c r="D22" s="311" t="s">
        <v>751</v>
      </c>
      <c r="E22" s="121" t="s">
        <v>27</v>
      </c>
      <c r="F22" s="303">
        <v>4273.8754376999996</v>
      </c>
      <c r="G22" s="303">
        <v>2124.4366180366892</v>
      </c>
      <c r="H22" s="303">
        <v>133.40353892139998</v>
      </c>
      <c r="I22" s="303">
        <v>0</v>
      </c>
      <c r="J22" s="303">
        <f>+G22+I22</f>
        <v>2124.4366180366892</v>
      </c>
      <c r="K22" s="303">
        <f t="shared" si="1"/>
        <v>49.7</v>
      </c>
      <c r="L22" s="118"/>
      <c r="M22" s="303">
        <v>99.93</v>
      </c>
      <c r="N22" s="306">
        <v>3.12</v>
      </c>
      <c r="O22" s="303">
        <v>6.9999999999996024E-2</v>
      </c>
      <c r="P22" s="303">
        <f>+M22+O22</f>
        <v>100</v>
      </c>
      <c r="Q22" s="13"/>
      <c r="R22" s="14"/>
      <c r="S22" s="15"/>
      <c r="T22" s="15"/>
    </row>
    <row r="23" spans="1:20" x14ac:dyDescent="0.25">
      <c r="A23" s="11">
        <v>7</v>
      </c>
      <c r="C23" s="310"/>
      <c r="D23" s="312" t="s">
        <v>32</v>
      </c>
      <c r="E23" s="121"/>
      <c r="F23" s="302">
        <f>SUBTOTAL(9,F24:F24)</f>
        <v>1655.5122816155531</v>
      </c>
      <c r="G23" s="302">
        <f>SUBTOTAL(9,G24:G24)</f>
        <v>761.51414762499996</v>
      </c>
      <c r="H23" s="304">
        <f>SUBTOTAL(9,H24:H24)</f>
        <v>0</v>
      </c>
      <c r="I23" s="302">
        <f>SUBTOTAL(9,I24:I24)</f>
        <v>0</v>
      </c>
      <c r="J23" s="302">
        <f>SUBTOTAL(9,J24:J24)</f>
        <v>761.51414762499996</v>
      </c>
      <c r="K23" s="302">
        <f t="shared" si="1"/>
        <v>46</v>
      </c>
      <c r="L23" s="118"/>
      <c r="M23" s="303"/>
      <c r="N23" s="306"/>
      <c r="O23" s="303"/>
      <c r="P23" s="303"/>
      <c r="Q23" s="13"/>
      <c r="R23" s="14"/>
      <c r="S23" s="15"/>
    </row>
    <row r="24" spans="1:20" x14ac:dyDescent="0.25">
      <c r="A24" s="11">
        <v>8</v>
      </c>
      <c r="B24" s="9">
        <v>2008</v>
      </c>
      <c r="C24" s="310">
        <v>245</v>
      </c>
      <c r="D24" s="311" t="s">
        <v>752</v>
      </c>
      <c r="E24" s="121" t="s">
        <v>29</v>
      </c>
      <c r="F24" s="303">
        <v>1655.5122816155531</v>
      </c>
      <c r="G24" s="303">
        <v>761.51414762499996</v>
      </c>
      <c r="H24" s="303">
        <v>0</v>
      </c>
      <c r="I24" s="303">
        <v>0</v>
      </c>
      <c r="J24" s="303">
        <f>+G24+I24</f>
        <v>761.51414762499996</v>
      </c>
      <c r="K24" s="303">
        <f t="shared" si="1"/>
        <v>46</v>
      </c>
      <c r="L24" s="118"/>
      <c r="M24" s="303">
        <v>96.5</v>
      </c>
      <c r="N24" s="306">
        <v>0</v>
      </c>
      <c r="O24" s="303">
        <v>0</v>
      </c>
      <c r="P24" s="303">
        <f>+M24+O24</f>
        <v>96.5</v>
      </c>
      <c r="Q24" s="13"/>
      <c r="R24" s="14"/>
      <c r="S24" s="15"/>
      <c r="T24" s="15"/>
    </row>
    <row r="25" spans="1:20" x14ac:dyDescent="0.25">
      <c r="A25" s="11">
        <v>9</v>
      </c>
      <c r="C25" s="310"/>
      <c r="D25" s="312" t="s">
        <v>33</v>
      </c>
      <c r="E25" s="121"/>
      <c r="F25" s="302">
        <f t="shared" ref="F25:H25" si="2">SUBTOTAL(9,F26:F27)</f>
        <v>8652.4062100190531</v>
      </c>
      <c r="G25" s="302">
        <f t="shared" si="2"/>
        <v>3570.5601799999995</v>
      </c>
      <c r="H25" s="302">
        <f t="shared" si="2"/>
        <v>34.468723587100001</v>
      </c>
      <c r="I25" s="302">
        <f>SUBTOTAL(9,I26:I27)</f>
        <v>0</v>
      </c>
      <c r="J25" s="302">
        <f>SUBTOTAL(9,J26:J27)</f>
        <v>3570.5601799999995</v>
      </c>
      <c r="K25" s="302">
        <f t="shared" si="1"/>
        <v>41.3</v>
      </c>
      <c r="L25" s="118"/>
      <c r="M25" s="303"/>
      <c r="N25" s="306"/>
      <c r="O25" s="303"/>
      <c r="P25" s="303"/>
      <c r="Q25" s="13"/>
      <c r="R25" s="14"/>
      <c r="S25" s="15"/>
    </row>
    <row r="26" spans="1:20" x14ac:dyDescent="0.25">
      <c r="A26" s="11">
        <v>10</v>
      </c>
      <c r="B26" s="9">
        <v>2009</v>
      </c>
      <c r="C26" s="310">
        <v>249</v>
      </c>
      <c r="D26" s="311" t="s">
        <v>34</v>
      </c>
      <c r="E26" s="121" t="s">
        <v>29</v>
      </c>
      <c r="F26" s="303">
        <v>1017.435182819053</v>
      </c>
      <c r="G26" s="303">
        <v>794.2457599999999</v>
      </c>
      <c r="H26" s="303">
        <v>34.4687058584</v>
      </c>
      <c r="I26" s="303">
        <v>0</v>
      </c>
      <c r="J26" s="303">
        <f>G26+I26</f>
        <v>794.2457599999999</v>
      </c>
      <c r="K26" s="303">
        <f t="shared" si="1"/>
        <v>78.099999999999994</v>
      </c>
      <c r="L26" s="118"/>
      <c r="M26" s="303">
        <v>100</v>
      </c>
      <c r="N26" s="306">
        <v>1</v>
      </c>
      <c r="O26" s="303">
        <v>0</v>
      </c>
      <c r="P26" s="303">
        <f>M26+O26</f>
        <v>100</v>
      </c>
      <c r="Q26" s="13"/>
      <c r="R26" s="14"/>
      <c r="S26" s="15"/>
      <c r="T26" s="15"/>
    </row>
    <row r="27" spans="1:20" x14ac:dyDescent="0.25">
      <c r="A27" s="11">
        <v>11</v>
      </c>
      <c r="B27" s="9">
        <v>2009</v>
      </c>
      <c r="C27" s="310">
        <v>258</v>
      </c>
      <c r="D27" s="311" t="s">
        <v>753</v>
      </c>
      <c r="E27" s="121" t="s">
        <v>35</v>
      </c>
      <c r="F27" s="303">
        <v>7634.9710272000002</v>
      </c>
      <c r="G27" s="303">
        <v>2776.3144199999997</v>
      </c>
      <c r="H27" s="303">
        <v>1.7728699999999998E-5</v>
      </c>
      <c r="I27" s="303">
        <v>0</v>
      </c>
      <c r="J27" s="303">
        <f>G27+I27</f>
        <v>2776.3144199999997</v>
      </c>
      <c r="K27" s="303">
        <f t="shared" si="1"/>
        <v>36.4</v>
      </c>
      <c r="L27" s="118"/>
      <c r="M27" s="303">
        <v>41.209600000000002</v>
      </c>
      <c r="N27" s="306">
        <v>18.8</v>
      </c>
      <c r="O27" s="303">
        <v>0</v>
      </c>
      <c r="P27" s="303">
        <f>M27+O27</f>
        <v>41.209600000000002</v>
      </c>
      <c r="Q27" s="13"/>
      <c r="R27" s="14"/>
      <c r="S27" s="15"/>
      <c r="T27" s="15"/>
    </row>
    <row r="28" spans="1:20" x14ac:dyDescent="0.25">
      <c r="A28" s="11">
        <v>12</v>
      </c>
      <c r="C28" s="310"/>
      <c r="D28" s="312" t="s">
        <v>36</v>
      </c>
      <c r="E28" s="121"/>
      <c r="F28" s="302">
        <f>SUBTOTAL(9,F29:F32)</f>
        <v>20277.177470973547</v>
      </c>
      <c r="G28" s="302">
        <f>SUBTOTAL(9,G29:G32)</f>
        <v>14933.476961427386</v>
      </c>
      <c r="H28" s="304">
        <f>SUBTOTAL(9,H29:H32)</f>
        <v>63.501792296800005</v>
      </c>
      <c r="I28" s="302">
        <f>SUBTOTAL(9,I29:I32)</f>
        <v>1.8242821965241116</v>
      </c>
      <c r="J28" s="302">
        <f>SUBTOTAL(9,J29:J32)</f>
        <v>14935.30124362391</v>
      </c>
      <c r="K28" s="302">
        <f t="shared" si="1"/>
        <v>73.7</v>
      </c>
      <c r="L28" s="118"/>
      <c r="M28" s="303"/>
      <c r="N28" s="306"/>
      <c r="O28" s="303"/>
      <c r="P28" s="303"/>
      <c r="Q28" s="13"/>
      <c r="R28" s="14"/>
      <c r="S28" s="15"/>
    </row>
    <row r="29" spans="1:20" x14ac:dyDescent="0.25">
      <c r="A29" s="11">
        <v>13</v>
      </c>
      <c r="B29" s="9">
        <v>2011</v>
      </c>
      <c r="C29" s="310">
        <v>264</v>
      </c>
      <c r="D29" s="311" t="s">
        <v>37</v>
      </c>
      <c r="E29" s="121" t="s">
        <v>29</v>
      </c>
      <c r="F29" s="303">
        <v>12938.495392366545</v>
      </c>
      <c r="G29" s="303">
        <v>10718.89792614734</v>
      </c>
      <c r="H29" s="303">
        <v>17.7287</v>
      </c>
      <c r="I29" s="303">
        <v>0</v>
      </c>
      <c r="J29" s="303">
        <f>G29+I29</f>
        <v>10718.89792614734</v>
      </c>
      <c r="K29" s="303">
        <f t="shared" si="1"/>
        <v>82.8</v>
      </c>
      <c r="L29" s="118"/>
      <c r="M29" s="303">
        <v>99.88</v>
      </c>
      <c r="N29" s="306">
        <v>0.3</v>
      </c>
      <c r="O29" s="303">
        <v>0</v>
      </c>
      <c r="P29" s="303">
        <f>M29+O29</f>
        <v>99.88</v>
      </c>
      <c r="Q29" s="13"/>
      <c r="R29" s="14"/>
      <c r="S29" s="15"/>
      <c r="T29" s="15"/>
    </row>
    <row r="30" spans="1:20" x14ac:dyDescent="0.25">
      <c r="A30" s="11">
        <v>14</v>
      </c>
      <c r="B30" s="9">
        <v>2011</v>
      </c>
      <c r="C30" s="310">
        <v>266</v>
      </c>
      <c r="D30" s="311" t="s">
        <v>38</v>
      </c>
      <c r="E30" s="121" t="s">
        <v>29</v>
      </c>
      <c r="F30" s="303">
        <v>3151.7373712000003</v>
      </c>
      <c r="G30" s="303">
        <v>1497.1772513736869</v>
      </c>
      <c r="H30" s="303">
        <v>38.803727582400001</v>
      </c>
      <c r="I30" s="303">
        <v>0</v>
      </c>
      <c r="J30" s="303">
        <f>G30+I30</f>
        <v>1497.1772513736869</v>
      </c>
      <c r="K30" s="303">
        <f t="shared" si="1"/>
        <v>47.5</v>
      </c>
      <c r="L30" s="118"/>
      <c r="M30" s="303">
        <v>92.59</v>
      </c>
      <c r="N30" s="306">
        <v>7.4</v>
      </c>
      <c r="O30" s="303">
        <v>0</v>
      </c>
      <c r="P30" s="303">
        <f>M30+O30</f>
        <v>92.59</v>
      </c>
      <c r="Q30" s="13"/>
      <c r="R30" s="14"/>
      <c r="S30" s="15"/>
      <c r="T30" s="15"/>
    </row>
    <row r="31" spans="1:20" x14ac:dyDescent="0.25">
      <c r="A31" s="11">
        <v>15</v>
      </c>
      <c r="B31" s="9">
        <v>2011</v>
      </c>
      <c r="C31" s="310">
        <v>274</v>
      </c>
      <c r="D31" s="311" t="s">
        <v>754</v>
      </c>
      <c r="E31" s="121" t="s">
        <v>29</v>
      </c>
      <c r="F31" s="303">
        <v>3821.1264567189996</v>
      </c>
      <c r="G31" s="303">
        <v>2369.4644585575093</v>
      </c>
      <c r="H31" s="303">
        <v>0</v>
      </c>
      <c r="I31" s="303">
        <v>0</v>
      </c>
      <c r="J31" s="303">
        <f>G31+I31</f>
        <v>2369.4644585575093</v>
      </c>
      <c r="K31" s="303">
        <f t="shared" si="1"/>
        <v>62</v>
      </c>
      <c r="L31" s="118"/>
      <c r="M31" s="303">
        <v>62.3</v>
      </c>
      <c r="N31" s="306">
        <v>0</v>
      </c>
      <c r="O31" s="303">
        <v>0</v>
      </c>
      <c r="P31" s="303">
        <f>M31+O31</f>
        <v>62.3</v>
      </c>
      <c r="Q31" s="13"/>
      <c r="R31" s="14"/>
      <c r="S31" s="15"/>
      <c r="T31" s="15"/>
    </row>
    <row r="32" spans="1:20" x14ac:dyDescent="0.25">
      <c r="A32" s="11">
        <v>16</v>
      </c>
      <c r="B32" s="9">
        <v>2011</v>
      </c>
      <c r="C32" s="310">
        <v>268</v>
      </c>
      <c r="D32" s="311" t="s">
        <v>39</v>
      </c>
      <c r="E32" s="121" t="s">
        <v>35</v>
      </c>
      <c r="F32" s="303">
        <v>365.81825068799998</v>
      </c>
      <c r="G32" s="303">
        <v>347.93732534884975</v>
      </c>
      <c r="H32" s="303">
        <v>6.9693647144000002</v>
      </c>
      <c r="I32" s="303">
        <v>1.8242821965241116</v>
      </c>
      <c r="J32" s="303">
        <f>G32+I32</f>
        <v>349.76160754537386</v>
      </c>
      <c r="K32" s="303">
        <f t="shared" si="1"/>
        <v>95.6</v>
      </c>
      <c r="L32" s="118"/>
      <c r="M32" s="303">
        <v>95.293999999999997</v>
      </c>
      <c r="N32" s="306">
        <v>1.6</v>
      </c>
      <c r="O32" s="303">
        <v>1.2039999999999935</v>
      </c>
      <c r="P32" s="303">
        <f>M32+O32</f>
        <v>96.49799999999999</v>
      </c>
      <c r="Q32" s="13"/>
      <c r="R32" s="14"/>
      <c r="S32" s="15"/>
      <c r="T32" s="15"/>
    </row>
    <row r="33" spans="1:20" x14ac:dyDescent="0.25">
      <c r="A33" s="11">
        <v>17</v>
      </c>
      <c r="C33" s="313"/>
      <c r="D33" s="312" t="s">
        <v>40</v>
      </c>
      <c r="E33" s="122"/>
      <c r="F33" s="302">
        <f>SUBTOTAL(9,F34:F40)</f>
        <v>18012.677731380765</v>
      </c>
      <c r="G33" s="302">
        <f>SUBTOTAL(9,G34:G40)</f>
        <v>8681.0618952833829</v>
      </c>
      <c r="H33" s="304">
        <f>SUBTOTAL(9,H34:H40)</f>
        <v>3416.0225591965</v>
      </c>
      <c r="I33" s="302">
        <f>SUBTOTAL(9,I34:I40)</f>
        <v>0</v>
      </c>
      <c r="J33" s="302">
        <f>SUBTOTAL(9,J34:J40)</f>
        <v>8681.0618952833829</v>
      </c>
      <c r="K33" s="302">
        <f t="shared" si="1"/>
        <v>48.2</v>
      </c>
      <c r="L33" s="118"/>
      <c r="M33" s="303"/>
      <c r="N33" s="306"/>
      <c r="O33" s="302"/>
      <c r="P33" s="303"/>
      <c r="Q33" s="13"/>
      <c r="R33" s="14"/>
      <c r="S33" s="15"/>
    </row>
    <row r="34" spans="1:20" x14ac:dyDescent="0.25">
      <c r="A34" s="11">
        <v>18</v>
      </c>
      <c r="B34" s="9">
        <v>2012</v>
      </c>
      <c r="C34" s="313">
        <v>278</v>
      </c>
      <c r="D34" s="311" t="s">
        <v>755</v>
      </c>
      <c r="E34" s="122" t="s">
        <v>29</v>
      </c>
      <c r="F34" s="303">
        <v>3793.9418000000001</v>
      </c>
      <c r="G34" s="303">
        <v>3793.6758694999999</v>
      </c>
      <c r="H34" s="303">
        <v>0</v>
      </c>
      <c r="I34" s="303">
        <v>0</v>
      </c>
      <c r="J34" s="303">
        <f>+G34+I34</f>
        <v>3793.6758694999999</v>
      </c>
      <c r="K34" s="303">
        <f t="shared" si="1"/>
        <v>100</v>
      </c>
      <c r="L34" s="118"/>
      <c r="M34" s="303">
        <v>100</v>
      </c>
      <c r="N34" s="306">
        <v>0</v>
      </c>
      <c r="O34" s="303">
        <v>0</v>
      </c>
      <c r="P34" s="303">
        <f>+M34+O34</f>
        <v>100</v>
      </c>
      <c r="Q34" s="13"/>
      <c r="R34" s="14"/>
      <c r="S34" s="15"/>
      <c r="T34" s="15"/>
    </row>
    <row r="35" spans="1:20" x14ac:dyDescent="0.25">
      <c r="A35" s="11">
        <v>19</v>
      </c>
      <c r="B35" s="9">
        <v>2012</v>
      </c>
      <c r="C35" s="310">
        <v>280</v>
      </c>
      <c r="D35" s="311" t="s">
        <v>41</v>
      </c>
      <c r="E35" s="122" t="s">
        <v>29</v>
      </c>
      <c r="F35" s="303">
        <v>1801.6968662000002</v>
      </c>
      <c r="G35" s="303">
        <v>416.64234783179796</v>
      </c>
      <c r="H35" s="303">
        <v>89.365678594499997</v>
      </c>
      <c r="I35" s="303">
        <v>0</v>
      </c>
      <c r="J35" s="303">
        <f>+G35+I35</f>
        <v>416.64234783179796</v>
      </c>
      <c r="K35" s="303">
        <f t="shared" si="1"/>
        <v>23.1</v>
      </c>
      <c r="L35" s="120"/>
      <c r="M35" s="303">
        <v>23.09469129787071</v>
      </c>
      <c r="N35" s="306">
        <v>4.96</v>
      </c>
      <c r="O35" s="303">
        <v>0</v>
      </c>
      <c r="P35" s="303">
        <f>+M35+O35</f>
        <v>23.09469129787071</v>
      </c>
      <c r="Q35" s="13"/>
      <c r="R35" s="14"/>
      <c r="S35" s="15"/>
      <c r="T35" s="15"/>
    </row>
    <row r="36" spans="1:20" x14ac:dyDescent="0.25">
      <c r="A36" s="11">
        <v>20</v>
      </c>
      <c r="B36" s="9">
        <v>2012</v>
      </c>
      <c r="C36" s="310">
        <v>281</v>
      </c>
      <c r="D36" s="311" t="s">
        <v>42</v>
      </c>
      <c r="E36" s="121" t="s">
        <v>27</v>
      </c>
      <c r="F36" s="303">
        <v>1667.3584044562228</v>
      </c>
      <c r="G36" s="303">
        <v>1529.5792674449244</v>
      </c>
      <c r="H36" s="303">
        <v>17.7287</v>
      </c>
      <c r="I36" s="303">
        <v>0</v>
      </c>
      <c r="J36" s="303">
        <f>+G36+I36</f>
        <v>1529.5792674449244</v>
      </c>
      <c r="K36" s="303">
        <f t="shared" si="1"/>
        <v>91.7</v>
      </c>
      <c r="L36" s="118"/>
      <c r="M36" s="303">
        <v>99.899999999999991</v>
      </c>
      <c r="N36" s="306">
        <v>1</v>
      </c>
      <c r="O36" s="303">
        <v>0.10000000000000853</v>
      </c>
      <c r="P36" s="303">
        <f>+M36+O36</f>
        <v>100</v>
      </c>
      <c r="Q36" s="13"/>
      <c r="R36" s="14"/>
      <c r="S36" s="15"/>
      <c r="T36" s="15"/>
    </row>
    <row r="37" spans="1:20" x14ac:dyDescent="0.25">
      <c r="A37" s="11">
        <v>21</v>
      </c>
      <c r="B37" s="9">
        <v>2012</v>
      </c>
      <c r="C37" s="310">
        <v>282</v>
      </c>
      <c r="D37" s="311" t="s">
        <v>756</v>
      </c>
      <c r="E37" s="121" t="s">
        <v>29</v>
      </c>
      <c r="F37" s="303">
        <v>1063.722</v>
      </c>
      <c r="G37" s="303">
        <v>209.43131727584</v>
      </c>
      <c r="H37" s="303">
        <v>0</v>
      </c>
      <c r="I37" s="303">
        <v>0</v>
      </c>
      <c r="J37" s="303">
        <f>G37+I37</f>
        <v>209.43131727584</v>
      </c>
      <c r="K37" s="303">
        <f t="shared" si="1"/>
        <v>19.7</v>
      </c>
      <c r="L37" s="120"/>
      <c r="M37" s="303">
        <v>24.711446129394801</v>
      </c>
      <c r="N37" s="306">
        <v>0</v>
      </c>
      <c r="O37" s="303">
        <v>0</v>
      </c>
      <c r="P37" s="303">
        <f>M37+O37</f>
        <v>24.711446129394801</v>
      </c>
      <c r="Q37" s="13"/>
      <c r="R37" s="14"/>
      <c r="S37" s="15"/>
      <c r="T37" s="15"/>
    </row>
    <row r="38" spans="1:20" x14ac:dyDescent="0.25">
      <c r="A38" s="11">
        <v>22</v>
      </c>
      <c r="B38" s="9">
        <v>2012</v>
      </c>
      <c r="C38" s="310">
        <v>284</v>
      </c>
      <c r="D38" s="311" t="s">
        <v>757</v>
      </c>
      <c r="E38" s="121" t="s">
        <v>29</v>
      </c>
      <c r="F38" s="303">
        <v>2303.2224649169998</v>
      </c>
      <c r="G38" s="303">
        <v>762.33410000000003</v>
      </c>
      <c r="H38" s="303">
        <v>0</v>
      </c>
      <c r="I38" s="303">
        <v>0</v>
      </c>
      <c r="J38" s="303">
        <f>G38+I38</f>
        <v>762.33410000000003</v>
      </c>
      <c r="K38" s="303">
        <f t="shared" si="1"/>
        <v>33.1</v>
      </c>
      <c r="L38" s="118"/>
      <c r="M38" s="303">
        <v>36.299999999999997</v>
      </c>
      <c r="N38" s="306">
        <v>0</v>
      </c>
      <c r="O38" s="303">
        <v>0</v>
      </c>
      <c r="P38" s="303">
        <f>M38+O38</f>
        <v>36.299999999999997</v>
      </c>
      <c r="Q38" s="13"/>
      <c r="R38" s="14"/>
      <c r="S38" s="15"/>
      <c r="T38" s="15"/>
    </row>
    <row r="39" spans="1:20" x14ac:dyDescent="0.25">
      <c r="A39" s="11">
        <v>23</v>
      </c>
      <c r="B39" s="9">
        <v>2012</v>
      </c>
      <c r="C39" s="310">
        <v>289</v>
      </c>
      <c r="D39" s="311" t="s">
        <v>43</v>
      </c>
      <c r="E39" s="121" t="s">
        <v>35</v>
      </c>
      <c r="F39" s="303">
        <v>7340.293688007544</v>
      </c>
      <c r="G39" s="303">
        <v>1969.3989932308202</v>
      </c>
      <c r="H39" s="303">
        <v>3291.1994806019998</v>
      </c>
      <c r="I39" s="303">
        <v>0</v>
      </c>
      <c r="J39" s="303">
        <f>G39+I39</f>
        <v>1969.3989932308202</v>
      </c>
      <c r="K39" s="303">
        <f t="shared" si="1"/>
        <v>26.8</v>
      </c>
      <c r="L39" s="118"/>
      <c r="M39" s="303">
        <v>25.63</v>
      </c>
      <c r="N39" s="306">
        <v>34.729999999999997</v>
      </c>
      <c r="O39" s="303">
        <v>0</v>
      </c>
      <c r="P39" s="303">
        <f>M39+O39</f>
        <v>25.63</v>
      </c>
      <c r="Q39" s="13"/>
      <c r="R39" s="14"/>
      <c r="S39" s="15"/>
      <c r="T39" s="15"/>
    </row>
    <row r="40" spans="1:20" ht="27" x14ac:dyDescent="0.25">
      <c r="A40" s="11">
        <v>24</v>
      </c>
      <c r="B40" s="9">
        <v>2012</v>
      </c>
      <c r="C40" s="310">
        <v>290</v>
      </c>
      <c r="D40" s="311" t="s">
        <v>44</v>
      </c>
      <c r="E40" s="121" t="s">
        <v>45</v>
      </c>
      <c r="F40" s="303">
        <v>42.442507800000001</v>
      </c>
      <c r="G40" s="303">
        <v>0</v>
      </c>
      <c r="H40" s="303">
        <v>17.7287</v>
      </c>
      <c r="I40" s="303">
        <v>0</v>
      </c>
      <c r="J40" s="303">
        <f>G40+I40</f>
        <v>0</v>
      </c>
      <c r="K40" s="303">
        <f t="shared" si="1"/>
        <v>0</v>
      </c>
      <c r="L40" s="118"/>
      <c r="M40" s="303">
        <v>0</v>
      </c>
      <c r="N40" s="306">
        <v>30</v>
      </c>
      <c r="O40" s="303">
        <v>0</v>
      </c>
      <c r="P40" s="303">
        <f>M40+O40</f>
        <v>0</v>
      </c>
      <c r="Q40" s="13"/>
      <c r="R40" s="14"/>
      <c r="S40" s="15"/>
      <c r="T40" s="15"/>
    </row>
    <row r="41" spans="1:20" x14ac:dyDescent="0.25">
      <c r="A41" s="11">
        <v>25</v>
      </c>
      <c r="C41" s="310"/>
      <c r="D41" s="312" t="s">
        <v>46</v>
      </c>
      <c r="E41" s="121"/>
      <c r="F41" s="302">
        <f>SUBTOTAL(9,F42:F47)</f>
        <v>39601.005375244538</v>
      </c>
      <c r="G41" s="302">
        <f>SUBTOTAL(9,G42:G47)</f>
        <v>25485.388643204187</v>
      </c>
      <c r="H41" s="304">
        <f>SUBTOTAL(9,H42:H47)</f>
        <v>668.86942186459999</v>
      </c>
      <c r="I41" s="302">
        <f>SUBTOTAL(9,I42:I47)</f>
        <v>0</v>
      </c>
      <c r="J41" s="302">
        <f>SUBTOTAL(9,J42:J47)</f>
        <v>25485.388643204187</v>
      </c>
      <c r="K41" s="302">
        <f t="shared" si="1"/>
        <v>64.400000000000006</v>
      </c>
      <c r="L41" s="118"/>
      <c r="M41" s="303"/>
      <c r="N41" s="306"/>
      <c r="O41" s="303"/>
      <c r="P41" s="303"/>
      <c r="Q41" s="13"/>
      <c r="R41" s="14"/>
      <c r="S41" s="15"/>
    </row>
    <row r="42" spans="1:20" x14ac:dyDescent="0.25">
      <c r="A42" s="11">
        <v>26</v>
      </c>
      <c r="B42" s="9">
        <v>2013</v>
      </c>
      <c r="C42" s="310">
        <v>296</v>
      </c>
      <c r="D42" s="311" t="s">
        <v>47</v>
      </c>
      <c r="E42" s="121" t="s">
        <v>29</v>
      </c>
      <c r="F42" s="303">
        <v>12813.843413799999</v>
      </c>
      <c r="G42" s="303">
        <v>8603.0236270759087</v>
      </c>
      <c r="H42" s="303">
        <v>79.779150000000001</v>
      </c>
      <c r="I42" s="303">
        <v>0</v>
      </c>
      <c r="J42" s="303">
        <f>G42+I42</f>
        <v>8603.0236270759087</v>
      </c>
      <c r="K42" s="303">
        <f t="shared" si="1"/>
        <v>67.099999999999994</v>
      </c>
      <c r="L42" s="118"/>
      <c r="M42" s="303">
        <v>99.899999999999991</v>
      </c>
      <c r="N42" s="306">
        <v>0.5</v>
      </c>
      <c r="O42" s="303">
        <v>0</v>
      </c>
      <c r="P42" s="303">
        <f>M42+O42</f>
        <v>99.899999999999991</v>
      </c>
      <c r="Q42" s="13"/>
      <c r="R42" s="14"/>
      <c r="S42" s="15"/>
      <c r="T42" s="15"/>
    </row>
    <row r="43" spans="1:20" x14ac:dyDescent="0.25">
      <c r="A43" s="11">
        <v>27</v>
      </c>
      <c r="B43" s="9">
        <v>2013</v>
      </c>
      <c r="C43" s="310">
        <v>297</v>
      </c>
      <c r="D43" s="311" t="s">
        <v>48</v>
      </c>
      <c r="E43" s="121" t="s">
        <v>29</v>
      </c>
      <c r="F43" s="303">
        <v>2550.6155702665001</v>
      </c>
      <c r="G43" s="303">
        <v>1678.6863943568917</v>
      </c>
      <c r="H43" s="303">
        <v>7.3219531</v>
      </c>
      <c r="I43" s="303">
        <v>0</v>
      </c>
      <c r="J43" s="303">
        <f>G43+I43</f>
        <v>1678.6863943568917</v>
      </c>
      <c r="K43" s="303">
        <f t="shared" si="1"/>
        <v>65.8</v>
      </c>
      <c r="L43" s="118"/>
      <c r="M43" s="303">
        <v>99.929999999999978</v>
      </c>
      <c r="N43" s="306">
        <v>1</v>
      </c>
      <c r="O43" s="303">
        <v>0</v>
      </c>
      <c r="P43" s="303">
        <f>M43+O43</f>
        <v>99.929999999999978</v>
      </c>
      <c r="Q43" s="13"/>
      <c r="R43" s="14"/>
      <c r="S43" s="15"/>
      <c r="T43" s="15"/>
    </row>
    <row r="44" spans="1:20" x14ac:dyDescent="0.25">
      <c r="A44" s="11">
        <v>28</v>
      </c>
      <c r="B44" s="9">
        <v>2013</v>
      </c>
      <c r="C44" s="310">
        <v>298</v>
      </c>
      <c r="D44" s="311" t="s">
        <v>49</v>
      </c>
      <c r="E44" s="121" t="s">
        <v>29</v>
      </c>
      <c r="F44" s="303">
        <v>12388.009081437</v>
      </c>
      <c r="G44" s="303">
        <v>7535.6721102150123</v>
      </c>
      <c r="H44" s="303">
        <v>8.86435</v>
      </c>
      <c r="I44" s="303">
        <v>0</v>
      </c>
      <c r="J44" s="303">
        <f>G44+I44</f>
        <v>7535.6721102150123</v>
      </c>
      <c r="K44" s="303">
        <f t="shared" si="1"/>
        <v>60.8</v>
      </c>
      <c r="L44" s="118"/>
      <c r="M44" s="303">
        <v>99.9495</v>
      </c>
      <c r="N44" s="306">
        <v>0.1</v>
      </c>
      <c r="O44" s="303">
        <v>0</v>
      </c>
      <c r="P44" s="303">
        <f>M44+O44</f>
        <v>99.9495</v>
      </c>
      <c r="Q44" s="13"/>
      <c r="R44" s="14"/>
      <c r="S44" s="15"/>
      <c r="T44" s="15"/>
    </row>
    <row r="45" spans="1:20" x14ac:dyDescent="0.25">
      <c r="A45" s="11">
        <v>29</v>
      </c>
      <c r="B45" s="9">
        <v>2013</v>
      </c>
      <c r="C45" s="310">
        <v>304</v>
      </c>
      <c r="D45" s="311" t="s">
        <v>50</v>
      </c>
      <c r="E45" s="121" t="s">
        <v>35</v>
      </c>
      <c r="F45" s="303">
        <v>3537.4268705682721</v>
      </c>
      <c r="G45" s="303">
        <v>999.66124601644765</v>
      </c>
      <c r="H45" s="303">
        <v>517.67804000000001</v>
      </c>
      <c r="I45" s="303">
        <v>0</v>
      </c>
      <c r="J45" s="303">
        <f>G45+I45</f>
        <v>999.66124601644765</v>
      </c>
      <c r="K45" s="303">
        <f t="shared" si="1"/>
        <v>28.3</v>
      </c>
      <c r="L45" s="118"/>
      <c r="M45" s="303">
        <v>44.019999999999996</v>
      </c>
      <c r="N45" s="306">
        <v>46</v>
      </c>
      <c r="O45" s="303">
        <v>0</v>
      </c>
      <c r="P45" s="303">
        <f>M45+O45</f>
        <v>44.019999999999996</v>
      </c>
      <c r="Q45" s="13"/>
      <c r="R45" s="14"/>
      <c r="S45" s="15"/>
      <c r="T45" s="15"/>
    </row>
    <row r="46" spans="1:20" x14ac:dyDescent="0.25">
      <c r="A46" s="11">
        <v>30</v>
      </c>
      <c r="B46" s="9">
        <v>2013</v>
      </c>
      <c r="C46" s="310">
        <v>310</v>
      </c>
      <c r="D46" s="311" t="s">
        <v>51</v>
      </c>
      <c r="E46" s="121" t="s">
        <v>29</v>
      </c>
      <c r="F46" s="303">
        <v>2074.6833888000001</v>
      </c>
      <c r="G46" s="303">
        <v>559.4279160342071</v>
      </c>
      <c r="H46" s="303">
        <v>55.225928764599999</v>
      </c>
      <c r="I46" s="303">
        <v>0</v>
      </c>
      <c r="J46" s="303">
        <f>+G46+I46</f>
        <v>559.4279160342071</v>
      </c>
      <c r="K46" s="303">
        <f t="shared" si="1"/>
        <v>27</v>
      </c>
      <c r="L46" s="118"/>
      <c r="M46" s="303">
        <v>26.975791240479758</v>
      </c>
      <c r="N46" s="306">
        <v>2.66</v>
      </c>
      <c r="O46" s="303">
        <v>0</v>
      </c>
      <c r="P46" s="303">
        <f>+M46+O46</f>
        <v>26.975791240479758</v>
      </c>
      <c r="Q46" s="13"/>
      <c r="R46" s="14"/>
      <c r="S46" s="15"/>
      <c r="T46" s="15"/>
    </row>
    <row r="47" spans="1:20" x14ac:dyDescent="0.25">
      <c r="A47" s="11">
        <v>31</v>
      </c>
      <c r="B47" s="9">
        <v>2013</v>
      </c>
      <c r="C47" s="313">
        <v>311</v>
      </c>
      <c r="D47" s="311" t="s">
        <v>758</v>
      </c>
      <c r="E47" s="122" t="s">
        <v>29</v>
      </c>
      <c r="F47" s="303">
        <v>6236.4270503727712</v>
      </c>
      <c r="G47" s="303">
        <v>6108.9173495057184</v>
      </c>
      <c r="H47" s="303">
        <v>0</v>
      </c>
      <c r="I47" s="303">
        <v>0</v>
      </c>
      <c r="J47" s="303">
        <f>+G47+I47</f>
        <v>6108.9173495057184</v>
      </c>
      <c r="K47" s="303">
        <f t="shared" si="1"/>
        <v>98</v>
      </c>
      <c r="L47" s="118"/>
      <c r="M47" s="303">
        <v>100</v>
      </c>
      <c r="N47" s="306">
        <v>0</v>
      </c>
      <c r="O47" s="303">
        <v>0</v>
      </c>
      <c r="P47" s="303">
        <f>+M47+O47</f>
        <v>100</v>
      </c>
      <c r="Q47" s="13"/>
      <c r="R47" s="14"/>
      <c r="S47" s="15"/>
      <c r="T47" s="15"/>
    </row>
    <row r="48" spans="1:20" x14ac:dyDescent="0.25">
      <c r="A48" s="11">
        <v>32</v>
      </c>
      <c r="C48" s="310"/>
      <c r="D48" s="312" t="s">
        <v>52</v>
      </c>
      <c r="E48" s="121"/>
      <c r="F48" s="302">
        <f>SUBTOTAL(9,F49:F50)</f>
        <v>13867.424597399999</v>
      </c>
      <c r="G48" s="302">
        <f>SUBTOTAL(9,G49:G50)</f>
        <v>7587.3418681916992</v>
      </c>
      <c r="H48" s="304">
        <f>SUBTOTAL(9,H49:H50)</f>
        <v>125.59287647719999</v>
      </c>
      <c r="I48" s="302">
        <f>SUBTOTAL(9,I49:I50)</f>
        <v>0</v>
      </c>
      <c r="J48" s="302">
        <f>SUBTOTAL(9,J49:J50)</f>
        <v>7587.3418681916992</v>
      </c>
      <c r="K48" s="302">
        <f t="shared" si="1"/>
        <v>54.7</v>
      </c>
      <c r="L48" s="118"/>
      <c r="M48" s="303"/>
      <c r="N48" s="306"/>
      <c r="O48" s="303"/>
      <c r="P48" s="303"/>
      <c r="Q48" s="13"/>
      <c r="R48" s="14"/>
      <c r="S48" s="15"/>
    </row>
    <row r="49" spans="1:20" x14ac:dyDescent="0.25">
      <c r="A49" s="11">
        <v>33</v>
      </c>
      <c r="B49" s="9">
        <v>2014</v>
      </c>
      <c r="C49" s="310">
        <v>313</v>
      </c>
      <c r="D49" s="311" t="s">
        <v>53</v>
      </c>
      <c r="E49" s="121" t="s">
        <v>29</v>
      </c>
      <c r="F49" s="303">
        <v>12826.147131599999</v>
      </c>
      <c r="G49" s="303">
        <v>7084.490090913464</v>
      </c>
      <c r="H49" s="303">
        <v>21.274439999999998</v>
      </c>
      <c r="I49" s="303">
        <v>0</v>
      </c>
      <c r="J49" s="303">
        <f>G49+I49</f>
        <v>7084.490090913464</v>
      </c>
      <c r="K49" s="303">
        <f t="shared" si="1"/>
        <v>55.2</v>
      </c>
      <c r="L49" s="118"/>
      <c r="M49" s="303">
        <v>99.929999999999993</v>
      </c>
      <c r="N49" s="306">
        <v>0.5</v>
      </c>
      <c r="O49" s="303">
        <v>0</v>
      </c>
      <c r="P49" s="303">
        <f>M49+O49</f>
        <v>99.929999999999993</v>
      </c>
      <c r="Q49" s="13"/>
      <c r="R49" s="14"/>
      <c r="S49" s="15"/>
      <c r="T49" s="15"/>
    </row>
    <row r="50" spans="1:20" x14ac:dyDescent="0.25">
      <c r="A50" s="11">
        <v>34</v>
      </c>
      <c r="B50" s="9">
        <v>2014</v>
      </c>
      <c r="C50" s="310">
        <v>321</v>
      </c>
      <c r="D50" s="314" t="s">
        <v>54</v>
      </c>
      <c r="E50" s="121" t="s">
        <v>29</v>
      </c>
      <c r="F50" s="303">
        <v>1041.2774658000001</v>
      </c>
      <c r="G50" s="303">
        <v>502.85177727823498</v>
      </c>
      <c r="H50" s="303">
        <v>104.3184364772</v>
      </c>
      <c r="I50" s="303">
        <v>0</v>
      </c>
      <c r="J50" s="303">
        <f>+G50+I50</f>
        <v>502.85177727823498</v>
      </c>
      <c r="K50" s="303">
        <f t="shared" si="1"/>
        <v>48.3</v>
      </c>
      <c r="L50" s="118"/>
      <c r="M50" s="303">
        <v>49.207630484016569</v>
      </c>
      <c r="N50" s="306">
        <v>10.02</v>
      </c>
      <c r="O50" s="303">
        <v>0</v>
      </c>
      <c r="P50" s="303">
        <f>+M50+O50</f>
        <v>49.207630484016569</v>
      </c>
      <c r="Q50" s="13"/>
      <c r="R50" s="14"/>
      <c r="S50" s="15"/>
      <c r="T50" s="15"/>
    </row>
    <row r="51" spans="1:20" x14ac:dyDescent="0.25">
      <c r="A51" s="11">
        <v>35</v>
      </c>
      <c r="C51" s="310"/>
      <c r="D51" s="312" t="s">
        <v>55</v>
      </c>
      <c r="E51" s="121"/>
      <c r="F51" s="302">
        <f>SUBTOTAL(9,F52:F55)</f>
        <v>17077.973774969265</v>
      </c>
      <c r="G51" s="302">
        <f>SUBTOTAL(9,G52:G55)</f>
        <v>2004.244493204423</v>
      </c>
      <c r="H51" s="304">
        <f>SUBTOTAL(9,H52:H55)</f>
        <v>1060.9346760573001</v>
      </c>
      <c r="I51" s="302">
        <f>SUBTOTAL(9,I52:I55)</f>
        <v>118.83698472730811</v>
      </c>
      <c r="J51" s="302">
        <f>SUBTOTAL(9,J52:J55)</f>
        <v>2123.0814779317311</v>
      </c>
      <c r="K51" s="302">
        <f t="shared" si="1"/>
        <v>12.4</v>
      </c>
      <c r="L51" s="118"/>
      <c r="M51" s="303"/>
      <c r="N51" s="306"/>
      <c r="O51" s="303"/>
      <c r="P51" s="303"/>
      <c r="Q51" s="13"/>
      <c r="R51" s="14"/>
      <c r="S51" s="15"/>
    </row>
    <row r="52" spans="1:20" ht="27" x14ac:dyDescent="0.25">
      <c r="A52" s="11">
        <v>36</v>
      </c>
      <c r="B52" s="9">
        <v>2015</v>
      </c>
      <c r="C52" s="310">
        <v>329</v>
      </c>
      <c r="D52" s="311" t="s">
        <v>56</v>
      </c>
      <c r="E52" s="121" t="s">
        <v>45</v>
      </c>
      <c r="F52" s="303">
        <v>1154.3803314697225</v>
      </c>
      <c r="G52" s="303">
        <v>0</v>
      </c>
      <c r="H52" s="303">
        <v>178.09411679620001</v>
      </c>
      <c r="I52" s="303">
        <v>0</v>
      </c>
      <c r="J52" s="303">
        <f>G52+I52</f>
        <v>0</v>
      </c>
      <c r="K52" s="303">
        <f t="shared" si="1"/>
        <v>0</v>
      </c>
      <c r="L52" s="118"/>
      <c r="M52" s="303">
        <v>0</v>
      </c>
      <c r="N52" s="306">
        <v>52.46</v>
      </c>
      <c r="O52" s="303">
        <v>0</v>
      </c>
      <c r="P52" s="303">
        <f>M52+O52</f>
        <v>0</v>
      </c>
      <c r="Q52" s="13"/>
      <c r="R52" s="14"/>
      <c r="S52" s="15"/>
      <c r="T52" s="15"/>
    </row>
    <row r="53" spans="1:20" ht="27" x14ac:dyDescent="0.25">
      <c r="A53" s="11">
        <v>37</v>
      </c>
      <c r="B53" s="9">
        <v>2015</v>
      </c>
      <c r="C53" s="310">
        <v>330</v>
      </c>
      <c r="D53" s="311" t="s">
        <v>57</v>
      </c>
      <c r="E53" s="121" t="s">
        <v>45</v>
      </c>
      <c r="F53" s="303">
        <v>10393.338222899543</v>
      </c>
      <c r="G53" s="303">
        <v>0</v>
      </c>
      <c r="H53" s="303">
        <v>574.9091379207</v>
      </c>
      <c r="I53" s="303">
        <v>0</v>
      </c>
      <c r="J53" s="303">
        <f>G53+I53</f>
        <v>0</v>
      </c>
      <c r="K53" s="303">
        <f t="shared" si="1"/>
        <v>0</v>
      </c>
      <c r="L53" s="118"/>
      <c r="M53" s="303">
        <v>0</v>
      </c>
      <c r="N53" s="306">
        <v>25.87</v>
      </c>
      <c r="O53" s="303">
        <v>0</v>
      </c>
      <c r="P53" s="303">
        <f>M53+O53</f>
        <v>0</v>
      </c>
      <c r="Q53" s="13"/>
      <c r="R53" s="14"/>
      <c r="S53" s="15"/>
      <c r="T53" s="15"/>
    </row>
    <row r="54" spans="1:20" x14ac:dyDescent="0.25">
      <c r="A54" s="11">
        <v>38</v>
      </c>
      <c r="B54" s="9">
        <v>2015</v>
      </c>
      <c r="C54" s="310">
        <v>337</v>
      </c>
      <c r="D54" s="311" t="s">
        <v>58</v>
      </c>
      <c r="E54" s="121" t="s">
        <v>29</v>
      </c>
      <c r="F54" s="303">
        <v>2576.8310876</v>
      </c>
      <c r="G54" s="303">
        <v>1337.6746459902961</v>
      </c>
      <c r="H54" s="303">
        <v>18.585067124799998</v>
      </c>
      <c r="I54" s="303">
        <v>0</v>
      </c>
      <c r="J54" s="303">
        <f>G54+I54</f>
        <v>1337.6746459902961</v>
      </c>
      <c r="K54" s="303">
        <f t="shared" si="1"/>
        <v>51.9</v>
      </c>
      <c r="L54" s="118"/>
      <c r="M54" s="303">
        <v>99.899999999999991</v>
      </c>
      <c r="N54" s="306">
        <v>1</v>
      </c>
      <c r="O54" s="303">
        <v>0</v>
      </c>
      <c r="P54" s="303">
        <f>M54+O54</f>
        <v>99.899999999999991</v>
      </c>
      <c r="Q54" s="13"/>
      <c r="R54" s="14"/>
      <c r="S54" s="15"/>
      <c r="T54" s="15"/>
    </row>
    <row r="55" spans="1:20" x14ac:dyDescent="0.25">
      <c r="A55" s="11">
        <v>39</v>
      </c>
      <c r="B55" s="9">
        <v>2015</v>
      </c>
      <c r="C55" s="310">
        <v>338</v>
      </c>
      <c r="D55" s="311" t="s">
        <v>59</v>
      </c>
      <c r="E55" s="121" t="s">
        <v>29</v>
      </c>
      <c r="F55" s="303">
        <v>2953.424133</v>
      </c>
      <c r="G55" s="303">
        <v>666.56984721412687</v>
      </c>
      <c r="H55" s="303">
        <v>289.3463542156</v>
      </c>
      <c r="I55" s="303">
        <v>118.83698472730811</v>
      </c>
      <c r="J55" s="303">
        <f>+G55+I55</f>
        <v>785.40683194143503</v>
      </c>
      <c r="K55" s="303">
        <f t="shared" si="1"/>
        <v>26.6</v>
      </c>
      <c r="L55" s="118"/>
      <c r="M55" s="303">
        <v>22.569391228514316</v>
      </c>
      <c r="N55" s="306">
        <v>9.8000000000000007</v>
      </c>
      <c r="O55" s="303">
        <v>3.9828868479500592</v>
      </c>
      <c r="P55" s="303">
        <f>+M55+O55</f>
        <v>26.552278076464376</v>
      </c>
      <c r="Q55" s="13"/>
      <c r="R55" s="14"/>
      <c r="S55" s="15"/>
      <c r="T55" s="15"/>
    </row>
    <row r="56" spans="1:20" x14ac:dyDescent="0.25">
      <c r="A56" s="11">
        <v>40</v>
      </c>
      <c r="C56" s="310"/>
      <c r="D56" s="312" t="s">
        <v>60</v>
      </c>
      <c r="E56" s="121"/>
      <c r="F56" s="302">
        <f>SUBTOTAL(9,F57:F57)</f>
        <v>1471.5175574</v>
      </c>
      <c r="G56" s="302">
        <f>SUBTOTAL(9,G57:G57)</f>
        <v>407.8461372274275</v>
      </c>
      <c r="H56" s="302">
        <f>SUBTOTAL(9,H57:H57)</f>
        <v>65.786986269400003</v>
      </c>
      <c r="I56" s="302">
        <f>SUBTOTAL(9,I57:I57)</f>
        <v>0</v>
      </c>
      <c r="J56" s="302">
        <f>SUBTOTAL(9,J57:J57)</f>
        <v>407.8461372274275</v>
      </c>
      <c r="K56" s="302">
        <f t="shared" si="1"/>
        <v>27.7</v>
      </c>
      <c r="L56" s="118"/>
      <c r="M56" s="303"/>
      <c r="N56" s="306"/>
      <c r="O56" s="303"/>
      <c r="P56" s="303"/>
      <c r="Q56" s="13"/>
      <c r="R56" s="14"/>
      <c r="S56" s="15"/>
    </row>
    <row r="57" spans="1:20" x14ac:dyDescent="0.25">
      <c r="A57" s="11">
        <v>41</v>
      </c>
      <c r="B57" s="9">
        <v>2016</v>
      </c>
      <c r="C57" s="310">
        <v>349</v>
      </c>
      <c r="D57" s="311" t="s">
        <v>61</v>
      </c>
      <c r="E57" s="121" t="s">
        <v>29</v>
      </c>
      <c r="F57" s="303">
        <v>1471.5175574</v>
      </c>
      <c r="G57" s="303">
        <v>407.8461372274275</v>
      </c>
      <c r="H57" s="303">
        <v>65.786986269400003</v>
      </c>
      <c r="I57" s="303">
        <v>0</v>
      </c>
      <c r="J57" s="303">
        <f>+G57+I57</f>
        <v>407.8461372274275</v>
      </c>
      <c r="K57" s="303">
        <f t="shared" si="1"/>
        <v>27.7</v>
      </c>
      <c r="L57" s="118"/>
      <c r="M57" s="303">
        <v>27.672536957597423</v>
      </c>
      <c r="N57" s="306">
        <v>4.47</v>
      </c>
      <c r="O57" s="303">
        <v>0</v>
      </c>
      <c r="P57" s="303">
        <f>+M57+O57</f>
        <v>27.672536957597423</v>
      </c>
      <c r="Q57" s="13"/>
      <c r="R57" s="14"/>
      <c r="S57" s="15"/>
      <c r="T57" s="15"/>
    </row>
    <row r="58" spans="1:20" x14ac:dyDescent="0.25">
      <c r="A58" s="11">
        <v>42</v>
      </c>
      <c r="C58" s="310"/>
      <c r="D58" s="312" t="s">
        <v>62</v>
      </c>
      <c r="E58" s="121"/>
      <c r="F58" s="302">
        <f>SUBTOTAL(9,F59:F62)</f>
        <v>7816.3583037236458</v>
      </c>
      <c r="G58" s="302">
        <f>SUBTOTAL(9,G59:G62)</f>
        <v>29.685752041209</v>
      </c>
      <c r="H58" s="302">
        <f>SUBTOTAL(9,H59:H62)</f>
        <v>4446.5846923443005</v>
      </c>
      <c r="I58" s="302">
        <f>SUBTOTAL(9,I59:I62)</f>
        <v>80.160361769510018</v>
      </c>
      <c r="J58" s="302">
        <f>SUBTOTAL(9,J59:J62)</f>
        <v>109.84611381071902</v>
      </c>
      <c r="K58" s="302">
        <f t="shared" si="1"/>
        <v>1.4</v>
      </c>
      <c r="L58" s="118"/>
      <c r="M58" s="303"/>
      <c r="N58" s="306"/>
      <c r="O58" s="303"/>
      <c r="P58" s="303"/>
      <c r="Q58" s="13"/>
      <c r="R58" s="14"/>
      <c r="S58" s="15"/>
    </row>
    <row r="59" spans="1:20" x14ac:dyDescent="0.25">
      <c r="A59" s="11">
        <v>43</v>
      </c>
      <c r="B59" s="9">
        <v>2021</v>
      </c>
      <c r="C59" s="310">
        <v>352</v>
      </c>
      <c r="D59" s="311" t="s">
        <v>63</v>
      </c>
      <c r="E59" s="121" t="s">
        <v>35</v>
      </c>
      <c r="F59" s="303">
        <v>1618.2894938154452</v>
      </c>
      <c r="G59" s="303">
        <v>29.685752041209</v>
      </c>
      <c r="H59" s="303">
        <v>712.04472775040006</v>
      </c>
      <c r="I59" s="303">
        <v>80.160361769510018</v>
      </c>
      <c r="J59" s="303">
        <f>G59+I59</f>
        <v>109.84611381071902</v>
      </c>
      <c r="K59" s="303">
        <f t="shared" si="1"/>
        <v>6.8</v>
      </c>
      <c r="L59" s="118"/>
      <c r="M59" s="303">
        <v>2.0974274348667334</v>
      </c>
      <c r="N59" s="306">
        <v>44</v>
      </c>
      <c r="O59" s="303">
        <v>5.9925256732016061</v>
      </c>
      <c r="P59" s="303">
        <f>M59+O59</f>
        <v>8.0899531080683396</v>
      </c>
      <c r="Q59" s="13"/>
      <c r="R59" s="14"/>
      <c r="S59" s="15"/>
      <c r="T59" s="15"/>
    </row>
    <row r="60" spans="1:20" ht="27" x14ac:dyDescent="0.25">
      <c r="A60" s="11">
        <v>44</v>
      </c>
      <c r="B60" s="9">
        <v>2021</v>
      </c>
      <c r="C60" s="310">
        <v>353</v>
      </c>
      <c r="D60" s="311" t="s">
        <v>64</v>
      </c>
      <c r="E60" s="121" t="s">
        <v>45</v>
      </c>
      <c r="F60" s="303">
        <v>1127.573490560053</v>
      </c>
      <c r="G60" s="303">
        <v>0</v>
      </c>
      <c r="H60" s="303">
        <v>230.57725611249998</v>
      </c>
      <c r="I60" s="303">
        <v>0</v>
      </c>
      <c r="J60" s="303">
        <f>G60+I60</f>
        <v>0</v>
      </c>
      <c r="K60" s="303">
        <f t="shared" si="1"/>
        <v>0</v>
      </c>
      <c r="L60" s="118"/>
      <c r="M60" s="303">
        <v>0</v>
      </c>
      <c r="N60" s="306">
        <v>20.45</v>
      </c>
      <c r="O60" s="303">
        <v>0</v>
      </c>
      <c r="P60" s="303">
        <f>M60+O60</f>
        <v>0</v>
      </c>
      <c r="Q60" s="13"/>
      <c r="R60" s="14"/>
      <c r="S60" s="15"/>
      <c r="T60" s="15"/>
    </row>
    <row r="61" spans="1:20" ht="27" x14ac:dyDescent="0.25">
      <c r="A61" s="11">
        <v>45</v>
      </c>
      <c r="B61" s="9">
        <v>2021</v>
      </c>
      <c r="C61" s="310">
        <v>354</v>
      </c>
      <c r="D61" s="311" t="s">
        <v>65</v>
      </c>
      <c r="E61" s="121" t="s">
        <v>45</v>
      </c>
      <c r="F61" s="303">
        <v>2486.6175520009378</v>
      </c>
      <c r="G61" s="303">
        <v>0</v>
      </c>
      <c r="H61" s="303">
        <v>2130.2836767938002</v>
      </c>
      <c r="I61" s="303">
        <v>0</v>
      </c>
      <c r="J61" s="303">
        <f>G61+I61</f>
        <v>0</v>
      </c>
      <c r="K61" s="303">
        <f t="shared" si="1"/>
        <v>0</v>
      </c>
      <c r="L61" s="118"/>
      <c r="M61" s="303">
        <v>0</v>
      </c>
      <c r="N61" s="306">
        <v>85.67</v>
      </c>
      <c r="O61" s="303">
        <v>0</v>
      </c>
      <c r="P61" s="303">
        <f>M61+O61</f>
        <v>0</v>
      </c>
      <c r="Q61" s="13"/>
      <c r="R61" s="14"/>
      <c r="S61" s="15"/>
      <c r="T61" s="15"/>
    </row>
    <row r="62" spans="1:20" ht="27" x14ac:dyDescent="0.25">
      <c r="A62" s="11">
        <v>46</v>
      </c>
      <c r="B62" s="9">
        <v>2021</v>
      </c>
      <c r="C62" s="310">
        <v>355</v>
      </c>
      <c r="D62" s="311" t="s">
        <v>66</v>
      </c>
      <c r="E62" s="121" t="s">
        <v>45</v>
      </c>
      <c r="F62" s="303">
        <v>2583.87776734721</v>
      </c>
      <c r="G62" s="303">
        <v>0</v>
      </c>
      <c r="H62" s="303">
        <v>1373.6790316876002</v>
      </c>
      <c r="I62" s="303">
        <v>0</v>
      </c>
      <c r="J62" s="303">
        <f>G62+I62</f>
        <v>0</v>
      </c>
      <c r="K62" s="303">
        <f t="shared" si="1"/>
        <v>0</v>
      </c>
      <c r="L62" s="118"/>
      <c r="M62" s="303">
        <v>0</v>
      </c>
      <c r="N62" s="306">
        <v>53.16</v>
      </c>
      <c r="O62" s="303">
        <v>0</v>
      </c>
      <c r="P62" s="303">
        <f>M62+O62</f>
        <v>0</v>
      </c>
      <c r="Q62" s="13"/>
      <c r="R62" s="14"/>
      <c r="S62" s="15"/>
      <c r="T62" s="15"/>
    </row>
    <row r="63" spans="1:20" x14ac:dyDescent="0.25">
      <c r="A63" s="11">
        <v>47</v>
      </c>
      <c r="C63" s="310"/>
      <c r="D63" s="312" t="s">
        <v>67</v>
      </c>
      <c r="E63" s="121"/>
      <c r="F63" s="302">
        <f>SUBTOTAL(9,F64:F67)</f>
        <v>22634.921379647483</v>
      </c>
      <c r="G63" s="302">
        <f>SUBTOTAL(9,G64:G67)</f>
        <v>0</v>
      </c>
      <c r="H63" s="302">
        <f>SUBTOTAL(9,H64:H67)</f>
        <v>6991.4274255881</v>
      </c>
      <c r="I63" s="302">
        <f>SUBTOTAL(9,I64:I67)</f>
        <v>0</v>
      </c>
      <c r="J63" s="302">
        <f>SUBTOTAL(9,J64:J67)</f>
        <v>0</v>
      </c>
      <c r="K63" s="302">
        <f t="shared" si="1"/>
        <v>0</v>
      </c>
      <c r="L63" s="118"/>
      <c r="M63" s="303"/>
      <c r="N63" s="306"/>
      <c r="O63" s="303"/>
      <c r="P63" s="303"/>
      <c r="Q63" s="13"/>
      <c r="R63" s="14"/>
      <c r="S63" s="15"/>
    </row>
    <row r="64" spans="1:20" ht="27" x14ac:dyDescent="0.25">
      <c r="A64" s="11">
        <v>48</v>
      </c>
      <c r="B64" s="9">
        <v>2022</v>
      </c>
      <c r="C64" s="310">
        <v>356</v>
      </c>
      <c r="D64" s="311" t="s">
        <v>68</v>
      </c>
      <c r="E64" s="121" t="s">
        <v>45</v>
      </c>
      <c r="F64" s="303">
        <v>1769.8277550800001</v>
      </c>
      <c r="G64" s="303">
        <v>0</v>
      </c>
      <c r="H64" s="303">
        <v>1166.82502772</v>
      </c>
      <c r="I64" s="303">
        <v>0</v>
      </c>
      <c r="J64" s="303">
        <f>G64+I64</f>
        <v>0</v>
      </c>
      <c r="K64" s="303">
        <f t="shared" si="1"/>
        <v>0</v>
      </c>
      <c r="L64" s="118"/>
      <c r="M64" s="303">
        <v>0</v>
      </c>
      <c r="N64" s="306">
        <v>65.930000000000007</v>
      </c>
      <c r="O64" s="303">
        <v>0</v>
      </c>
      <c r="P64" s="303">
        <f>M64+O64</f>
        <v>0</v>
      </c>
      <c r="Q64" s="13"/>
      <c r="R64" s="14"/>
      <c r="S64" s="15"/>
      <c r="T64" s="15"/>
    </row>
    <row r="65" spans="1:20" ht="27" x14ac:dyDescent="0.25">
      <c r="A65" s="11">
        <v>49</v>
      </c>
      <c r="B65" s="9">
        <v>2022</v>
      </c>
      <c r="C65" s="310">
        <v>357</v>
      </c>
      <c r="D65" s="315" t="s">
        <v>69</v>
      </c>
      <c r="E65" s="121" t="s">
        <v>45</v>
      </c>
      <c r="F65" s="303">
        <v>1678.8653411199998</v>
      </c>
      <c r="G65" s="303">
        <v>0</v>
      </c>
      <c r="H65" s="303">
        <v>1109.9797240400001</v>
      </c>
      <c r="I65" s="303">
        <v>0</v>
      </c>
      <c r="J65" s="303">
        <f>G65+I65</f>
        <v>0</v>
      </c>
      <c r="K65" s="303">
        <f t="shared" si="1"/>
        <v>0</v>
      </c>
      <c r="L65" s="120"/>
      <c r="M65" s="303">
        <v>0</v>
      </c>
      <c r="N65" s="306">
        <v>66.11</v>
      </c>
      <c r="O65" s="303">
        <v>0</v>
      </c>
      <c r="P65" s="303">
        <f>M65+O65</f>
        <v>0</v>
      </c>
      <c r="Q65" s="13"/>
      <c r="R65" s="14"/>
      <c r="S65" s="15"/>
      <c r="T65" s="15"/>
    </row>
    <row r="66" spans="1:20" ht="27" x14ac:dyDescent="0.25">
      <c r="A66" s="11">
        <v>50</v>
      </c>
      <c r="B66" s="9">
        <v>2022</v>
      </c>
      <c r="C66" s="310">
        <v>358</v>
      </c>
      <c r="D66" s="315" t="s">
        <v>70</v>
      </c>
      <c r="E66" s="121" t="s">
        <v>45</v>
      </c>
      <c r="F66" s="303">
        <v>6018.8139775664386</v>
      </c>
      <c r="G66" s="303">
        <v>0</v>
      </c>
      <c r="H66" s="303">
        <v>2245.299256277</v>
      </c>
      <c r="I66" s="303">
        <v>0</v>
      </c>
      <c r="J66" s="303">
        <f>G66+I66</f>
        <v>0</v>
      </c>
      <c r="K66" s="303">
        <f t="shared" si="1"/>
        <v>0</v>
      </c>
      <c r="L66" s="118"/>
      <c r="M66" s="303">
        <v>0</v>
      </c>
      <c r="N66" s="306">
        <v>23.14</v>
      </c>
      <c r="O66" s="303">
        <v>0</v>
      </c>
      <c r="P66" s="303">
        <f>M66+O66</f>
        <v>0</v>
      </c>
      <c r="Q66" s="13"/>
      <c r="R66" s="14"/>
      <c r="S66" s="15"/>
      <c r="T66" s="15"/>
    </row>
    <row r="67" spans="1:20" ht="27" x14ac:dyDescent="0.25">
      <c r="A67" s="11">
        <v>51</v>
      </c>
      <c r="B67" s="9">
        <v>2022</v>
      </c>
      <c r="C67" s="310">
        <v>359</v>
      </c>
      <c r="D67" s="315" t="s">
        <v>71</v>
      </c>
      <c r="E67" s="121" t="s">
        <v>45</v>
      </c>
      <c r="F67" s="303">
        <v>13167.414305881044</v>
      </c>
      <c r="G67" s="303">
        <v>0</v>
      </c>
      <c r="H67" s="303">
        <v>2469.3234175510997</v>
      </c>
      <c r="I67" s="303">
        <v>0</v>
      </c>
      <c r="J67" s="303">
        <f>G67+I67</f>
        <v>0</v>
      </c>
      <c r="K67" s="303">
        <f t="shared" si="1"/>
        <v>0</v>
      </c>
      <c r="L67" s="120"/>
      <c r="M67" s="303">
        <v>0</v>
      </c>
      <c r="N67" s="306">
        <v>22.43</v>
      </c>
      <c r="O67" s="303">
        <v>0</v>
      </c>
      <c r="P67" s="303">
        <f>M67+O67</f>
        <v>0</v>
      </c>
      <c r="Q67" s="13"/>
      <c r="R67" s="14"/>
      <c r="S67" s="15"/>
      <c r="T67" s="15"/>
    </row>
    <row r="68" spans="1:20" x14ac:dyDescent="0.25">
      <c r="A68" s="11">
        <v>52</v>
      </c>
      <c r="C68" s="310"/>
      <c r="D68" s="312" t="s">
        <v>72</v>
      </c>
      <c r="E68" s="121"/>
      <c r="F68" s="302">
        <f>SUBTOTAL(9,F69:F72)</f>
        <v>847.07600884510452</v>
      </c>
      <c r="G68" s="302">
        <f>SUBTOTAL(9,G69:G72)</f>
        <v>0</v>
      </c>
      <c r="H68" s="302">
        <f>SUBTOTAL(9,H69:H72)</f>
        <v>0.76761725260000002</v>
      </c>
      <c r="I68" s="302">
        <f>SUBTOTAL(9,I69:I72)</f>
        <v>0</v>
      </c>
      <c r="J68" s="302">
        <f>SUBTOTAL(9,J69:J72)</f>
        <v>0</v>
      </c>
      <c r="K68" s="302">
        <f t="shared" si="1"/>
        <v>0</v>
      </c>
      <c r="L68" s="118"/>
      <c r="M68" s="303"/>
      <c r="N68" s="306"/>
      <c r="O68" s="303"/>
      <c r="P68" s="303"/>
      <c r="Q68" s="13"/>
      <c r="R68" s="14"/>
      <c r="S68" s="15"/>
    </row>
    <row r="69" spans="1:20" x14ac:dyDescent="0.25">
      <c r="A69" s="11">
        <v>53</v>
      </c>
      <c r="C69" s="310">
        <v>360</v>
      </c>
      <c r="D69" s="316" t="s">
        <v>759</v>
      </c>
      <c r="E69" s="121" t="s">
        <v>73</v>
      </c>
      <c r="F69" s="303">
        <v>183.36021404255297</v>
      </c>
      <c r="G69" s="303">
        <v>0</v>
      </c>
      <c r="H69" s="303">
        <v>0</v>
      </c>
      <c r="I69" s="303">
        <v>0</v>
      </c>
      <c r="J69" s="303">
        <f>G69+I69</f>
        <v>0</v>
      </c>
      <c r="K69" s="303">
        <f t="shared" si="1"/>
        <v>0</v>
      </c>
      <c r="L69" s="118"/>
      <c r="M69" s="303">
        <v>0</v>
      </c>
      <c r="N69" s="306">
        <v>0</v>
      </c>
      <c r="O69" s="303">
        <v>0</v>
      </c>
      <c r="P69" s="303">
        <f>M69+O69</f>
        <v>0</v>
      </c>
      <c r="Q69" s="13"/>
      <c r="R69" s="14"/>
      <c r="S69" s="15"/>
    </row>
    <row r="70" spans="1:20" x14ac:dyDescent="0.25">
      <c r="A70" s="11">
        <v>54</v>
      </c>
      <c r="C70" s="310">
        <v>361</v>
      </c>
      <c r="D70" s="316" t="s">
        <v>760</v>
      </c>
      <c r="E70" s="121" t="s">
        <v>73</v>
      </c>
      <c r="F70" s="303">
        <v>272.47386195422263</v>
      </c>
      <c r="G70" s="303">
        <v>0</v>
      </c>
      <c r="H70" s="303">
        <v>0</v>
      </c>
      <c r="I70" s="303">
        <v>0</v>
      </c>
      <c r="J70" s="303">
        <f>G70+I70</f>
        <v>0</v>
      </c>
      <c r="K70" s="303">
        <f t="shared" si="1"/>
        <v>0</v>
      </c>
      <c r="L70" s="120"/>
      <c r="M70" s="303">
        <v>0</v>
      </c>
      <c r="N70" s="306">
        <v>0</v>
      </c>
      <c r="O70" s="303">
        <v>0</v>
      </c>
      <c r="P70" s="303">
        <f>M70+O70</f>
        <v>0</v>
      </c>
      <c r="Q70" s="13"/>
      <c r="R70" s="14"/>
      <c r="S70" s="15"/>
    </row>
    <row r="71" spans="1:20" x14ac:dyDescent="0.25">
      <c r="A71" s="11">
        <v>55</v>
      </c>
      <c r="C71" s="310">
        <v>362</v>
      </c>
      <c r="D71" s="316" t="s">
        <v>761</v>
      </c>
      <c r="E71" s="121" t="s">
        <v>73</v>
      </c>
      <c r="F71" s="303">
        <v>173.77022835155333</v>
      </c>
      <c r="G71" s="303">
        <v>0</v>
      </c>
      <c r="H71" s="303">
        <v>0</v>
      </c>
      <c r="I71" s="303">
        <v>0</v>
      </c>
      <c r="J71" s="303">
        <f>G71+I71</f>
        <v>0</v>
      </c>
      <c r="K71" s="303">
        <f t="shared" si="1"/>
        <v>0</v>
      </c>
      <c r="L71" s="118"/>
      <c r="M71" s="303">
        <v>0</v>
      </c>
      <c r="N71" s="306">
        <v>0</v>
      </c>
      <c r="O71" s="303">
        <v>0</v>
      </c>
      <c r="P71" s="303">
        <f>M71+O71</f>
        <v>0</v>
      </c>
      <c r="Q71" s="13"/>
      <c r="R71" s="14"/>
      <c r="S71" s="15"/>
    </row>
    <row r="72" spans="1:20" x14ac:dyDescent="0.25">
      <c r="A72" s="11">
        <v>56</v>
      </c>
      <c r="C72" s="310">
        <v>363</v>
      </c>
      <c r="D72" s="316" t="s">
        <v>74</v>
      </c>
      <c r="E72" s="121" t="s">
        <v>73</v>
      </c>
      <c r="F72" s="303">
        <v>217.4717044967756</v>
      </c>
      <c r="G72" s="303">
        <v>0</v>
      </c>
      <c r="H72" s="303">
        <v>0.76761725260000002</v>
      </c>
      <c r="I72" s="303">
        <v>0</v>
      </c>
      <c r="J72" s="303">
        <f>G72+I72</f>
        <v>0</v>
      </c>
      <c r="K72" s="303">
        <f t="shared" si="1"/>
        <v>0</v>
      </c>
      <c r="L72" s="120"/>
      <c r="M72" s="303">
        <v>0</v>
      </c>
      <c r="N72" s="306">
        <v>0</v>
      </c>
      <c r="O72" s="303">
        <v>0</v>
      </c>
      <c r="P72" s="303">
        <f>M72+O72</f>
        <v>0</v>
      </c>
      <c r="Q72" s="13"/>
      <c r="R72" s="14"/>
      <c r="S72" s="15"/>
    </row>
    <row r="73" spans="1:20" x14ac:dyDescent="0.25">
      <c r="A73" s="11">
        <v>58</v>
      </c>
      <c r="B73" s="9"/>
      <c r="C73" s="308"/>
      <c r="D73" s="309" t="s">
        <v>75</v>
      </c>
      <c r="E73" s="121"/>
      <c r="F73" s="302">
        <f>+F76+F74</f>
        <v>50067.210416657552</v>
      </c>
      <c r="G73" s="302">
        <f>+G76+G74</f>
        <v>9422.396750846201</v>
      </c>
      <c r="H73" s="302">
        <f>+H76+H74</f>
        <v>531.86099999999999</v>
      </c>
      <c r="I73" s="302">
        <f>+I76+I74</f>
        <v>0</v>
      </c>
      <c r="J73" s="302">
        <f>+J76+J74</f>
        <v>9422.396750846201</v>
      </c>
      <c r="K73" s="302">
        <f t="shared" ref="K73:K78" si="3">ROUND((J73/F73)*100,1)</f>
        <v>18.8</v>
      </c>
      <c r="L73" s="118"/>
      <c r="M73" s="302"/>
      <c r="N73" s="306"/>
      <c r="O73" s="303"/>
      <c r="P73" s="303"/>
      <c r="Q73" s="13"/>
      <c r="R73" s="14"/>
      <c r="S73" s="15"/>
    </row>
    <row r="74" spans="1:20" s="1" customFormat="1" x14ac:dyDescent="0.25">
      <c r="A74" s="11">
        <v>60</v>
      </c>
      <c r="B74" s="9"/>
      <c r="C74" s="308"/>
      <c r="D74" s="309" t="s">
        <v>76</v>
      </c>
      <c r="E74" s="121"/>
      <c r="F74" s="302">
        <f>SUM(F75)</f>
        <v>9978.6844246210003</v>
      </c>
      <c r="G74" s="302">
        <f>SUM(G75)</f>
        <v>2776.3144199999997</v>
      </c>
      <c r="H74" s="302">
        <f>SUM(H75)</f>
        <v>0</v>
      </c>
      <c r="I74" s="302">
        <f>SUM(I75)</f>
        <v>0</v>
      </c>
      <c r="J74" s="302">
        <f>SUM(J75)</f>
        <v>2776.3144199999997</v>
      </c>
      <c r="K74" s="302">
        <f t="shared" si="3"/>
        <v>27.8</v>
      </c>
      <c r="L74" s="118"/>
      <c r="M74" s="302"/>
      <c r="N74" s="306"/>
      <c r="O74" s="302"/>
      <c r="P74" s="303"/>
      <c r="Q74" s="13"/>
      <c r="R74" s="14"/>
      <c r="S74" s="15"/>
    </row>
    <row r="75" spans="1:20" x14ac:dyDescent="0.25">
      <c r="A75" s="11">
        <v>61</v>
      </c>
      <c r="B75" s="9">
        <v>2011</v>
      </c>
      <c r="C75" s="310">
        <v>40</v>
      </c>
      <c r="D75" s="311" t="s">
        <v>762</v>
      </c>
      <c r="E75" s="121" t="s">
        <v>29</v>
      </c>
      <c r="F75" s="303">
        <v>9978.6844246210003</v>
      </c>
      <c r="G75" s="303">
        <v>2776.3144199999997</v>
      </c>
      <c r="H75" s="303">
        <v>0</v>
      </c>
      <c r="I75" s="303">
        <v>0</v>
      </c>
      <c r="J75" s="303">
        <f>G75+I75</f>
        <v>2776.3144199999997</v>
      </c>
      <c r="K75" s="303">
        <f t="shared" si="3"/>
        <v>27.8</v>
      </c>
      <c r="L75" s="120"/>
      <c r="M75" s="303">
        <v>34.5</v>
      </c>
      <c r="N75" s="306">
        <v>0</v>
      </c>
      <c r="O75" s="303">
        <v>0</v>
      </c>
      <c r="P75" s="303">
        <f>M75+O75</f>
        <v>34.5</v>
      </c>
      <c r="Q75" s="13"/>
      <c r="R75" s="14"/>
      <c r="S75" s="15"/>
      <c r="T75" s="15"/>
    </row>
    <row r="76" spans="1:20" s="1" customFormat="1" x14ac:dyDescent="0.25">
      <c r="A76" s="11">
        <v>62</v>
      </c>
      <c r="B76" s="9"/>
      <c r="C76" s="308"/>
      <c r="D76" s="309" t="s">
        <v>77</v>
      </c>
      <c r="E76" s="121"/>
      <c r="F76" s="302">
        <f>SUM(F77:F78)</f>
        <v>40088.52599203655</v>
      </c>
      <c r="G76" s="302">
        <f>SUM(G77:G78)</f>
        <v>6646.0823308462004</v>
      </c>
      <c r="H76" s="302">
        <f>SUM(H77:H78)</f>
        <v>531.86099999999999</v>
      </c>
      <c r="I76" s="302">
        <f>SUM(I77:I78)</f>
        <v>0</v>
      </c>
      <c r="J76" s="302">
        <f>SUM(J77:J78)</f>
        <v>6646.0823308462004</v>
      </c>
      <c r="K76" s="302">
        <f t="shared" si="3"/>
        <v>16.600000000000001</v>
      </c>
      <c r="L76" s="118"/>
      <c r="M76" s="302"/>
      <c r="N76" s="306"/>
      <c r="O76" s="302"/>
      <c r="P76" s="303"/>
      <c r="Q76" s="13"/>
      <c r="R76" s="14"/>
      <c r="S76" s="15"/>
    </row>
    <row r="77" spans="1:20" x14ac:dyDescent="0.25">
      <c r="A77" s="11">
        <v>63</v>
      </c>
      <c r="B77" s="9">
        <v>2013</v>
      </c>
      <c r="C77" s="310">
        <v>45</v>
      </c>
      <c r="D77" s="311" t="s">
        <v>763</v>
      </c>
      <c r="E77" s="121" t="s">
        <v>35</v>
      </c>
      <c r="F77" s="303">
        <v>11184.567090020544</v>
      </c>
      <c r="G77" s="303">
        <v>6646.0823308462004</v>
      </c>
      <c r="H77" s="303">
        <v>0</v>
      </c>
      <c r="I77" s="303">
        <v>0</v>
      </c>
      <c r="J77" s="303">
        <f>G77+I77</f>
        <v>6646.0823308462004</v>
      </c>
      <c r="K77" s="303">
        <f t="shared" si="3"/>
        <v>59.4</v>
      </c>
      <c r="L77" s="120"/>
      <c r="M77" s="303">
        <v>100</v>
      </c>
      <c r="N77" s="306">
        <v>0</v>
      </c>
      <c r="O77" s="303">
        <v>0</v>
      </c>
      <c r="P77" s="303">
        <f>M77+O77</f>
        <v>100</v>
      </c>
      <c r="Q77" s="13"/>
      <c r="R77" s="14"/>
      <c r="S77" s="15"/>
      <c r="T77" s="15"/>
    </row>
    <row r="78" spans="1:20" ht="27.75" thickBot="1" x14ac:dyDescent="0.3">
      <c r="A78" s="11">
        <v>64</v>
      </c>
      <c r="B78" s="9">
        <v>2013</v>
      </c>
      <c r="C78" s="317">
        <v>303</v>
      </c>
      <c r="D78" s="318" t="s">
        <v>78</v>
      </c>
      <c r="E78" s="123" t="s">
        <v>45</v>
      </c>
      <c r="F78" s="305">
        <v>28903.958902016009</v>
      </c>
      <c r="G78" s="305">
        <v>0</v>
      </c>
      <c r="H78" s="305">
        <v>531.86099999999999</v>
      </c>
      <c r="I78" s="305">
        <v>0</v>
      </c>
      <c r="J78" s="305">
        <f>G78+I78</f>
        <v>0</v>
      </c>
      <c r="K78" s="305">
        <f t="shared" si="3"/>
        <v>0</v>
      </c>
      <c r="L78" s="124"/>
      <c r="M78" s="305">
        <v>0</v>
      </c>
      <c r="N78" s="307">
        <v>5</v>
      </c>
      <c r="O78" s="305">
        <v>0</v>
      </c>
      <c r="P78" s="305">
        <f>M78+O78</f>
        <v>0</v>
      </c>
      <c r="Q78" s="13"/>
      <c r="R78" s="14"/>
      <c r="S78" s="15"/>
      <c r="T78" s="15"/>
    </row>
    <row r="79" spans="1:20" s="37" customFormat="1" ht="15.75" customHeight="1" x14ac:dyDescent="0.2">
      <c r="B79" s="36" t="s">
        <v>737</v>
      </c>
      <c r="C79" s="112" t="s">
        <v>737</v>
      </c>
      <c r="F79" s="38"/>
      <c r="G79" s="39"/>
      <c r="H79" s="39"/>
      <c r="I79" s="40"/>
      <c r="J79" s="40"/>
      <c r="K79" s="40"/>
      <c r="L79" s="40"/>
      <c r="M79" s="40"/>
    </row>
    <row r="80" spans="1:20" ht="14.25" customHeight="1" x14ac:dyDescent="0.25">
      <c r="A80" s="11">
        <v>66</v>
      </c>
      <c r="B80" s="9"/>
      <c r="C80" s="334" t="s">
        <v>79</v>
      </c>
      <c r="D80" s="334"/>
      <c r="E80" s="334"/>
      <c r="F80" s="334"/>
      <c r="G80" s="334"/>
      <c r="H80" s="334"/>
      <c r="I80" s="334"/>
      <c r="J80" s="334"/>
      <c r="K80" s="334"/>
      <c r="L80" s="334"/>
      <c r="M80" s="334"/>
      <c r="N80" s="334"/>
      <c r="O80" s="334"/>
      <c r="P80" s="334"/>
      <c r="R80" s="16"/>
    </row>
    <row r="81" spans="1:18" ht="15.75" customHeight="1" x14ac:dyDescent="0.25">
      <c r="A81" s="11">
        <v>67</v>
      </c>
      <c r="B81" s="1"/>
      <c r="C81" s="342" t="s">
        <v>765</v>
      </c>
      <c r="D81" s="342"/>
      <c r="E81" s="342"/>
      <c r="F81" s="342"/>
      <c r="G81" s="342"/>
      <c r="H81" s="342"/>
      <c r="I81" s="342"/>
      <c r="J81" s="342"/>
      <c r="K81" s="342"/>
      <c r="L81" s="342"/>
      <c r="M81" s="342"/>
      <c r="N81" s="342"/>
      <c r="O81" s="342"/>
      <c r="P81" s="342"/>
      <c r="R81" s="16"/>
    </row>
    <row r="82" spans="1:18" ht="25.5" customHeight="1" x14ac:dyDescent="0.25">
      <c r="C82" s="343" t="s">
        <v>944</v>
      </c>
      <c r="D82" s="343"/>
      <c r="E82" s="343"/>
      <c r="F82" s="343"/>
      <c r="G82" s="343"/>
      <c r="H82" s="343"/>
      <c r="I82" s="343"/>
      <c r="J82" s="343"/>
      <c r="K82" s="343"/>
      <c r="L82" s="343"/>
      <c r="M82" s="343"/>
      <c r="N82" s="343"/>
      <c r="O82" s="343"/>
      <c r="P82" s="343"/>
    </row>
    <row r="83" spans="1:18" ht="16.5" customHeight="1" x14ac:dyDescent="0.25">
      <c r="C83" s="343" t="s">
        <v>80</v>
      </c>
      <c r="D83" s="343"/>
      <c r="E83" s="343"/>
      <c r="F83" s="343"/>
      <c r="G83" s="343"/>
      <c r="H83" s="343"/>
      <c r="I83" s="343"/>
      <c r="J83" s="343"/>
      <c r="K83" s="343"/>
      <c r="L83" s="343"/>
      <c r="M83" s="343"/>
      <c r="N83" s="343"/>
      <c r="O83" s="343"/>
      <c r="P83" s="343"/>
    </row>
    <row r="84" spans="1:18" x14ac:dyDescent="0.25">
      <c r="C84" s="334" t="s">
        <v>81</v>
      </c>
      <c r="D84" s="334"/>
      <c r="E84" s="334"/>
      <c r="F84" s="334"/>
      <c r="G84" s="334"/>
      <c r="H84" s="334"/>
      <c r="I84" s="334"/>
      <c r="J84" s="334"/>
      <c r="K84" s="334"/>
      <c r="L84" s="334"/>
      <c r="M84" s="334"/>
      <c r="N84" s="334"/>
      <c r="O84" s="334"/>
      <c r="P84" s="334"/>
      <c r="R84"/>
    </row>
    <row r="85" spans="1:18" x14ac:dyDescent="0.25">
      <c r="C85" s="91"/>
      <c r="D85" s="92"/>
      <c r="E85" s="107"/>
      <c r="F85" s="93"/>
      <c r="G85" s="93"/>
      <c r="H85" s="93"/>
      <c r="I85" s="93"/>
      <c r="J85" s="93"/>
      <c r="K85" s="90"/>
      <c r="L85" s="89"/>
      <c r="M85" s="90"/>
      <c r="N85" s="90"/>
      <c r="O85" s="90"/>
      <c r="P85" s="90"/>
      <c r="R85"/>
    </row>
    <row r="86" spans="1:18" x14ac:dyDescent="0.25">
      <c r="C86" s="17"/>
      <c r="E86" s="108"/>
      <c r="F86" s="18"/>
      <c r="G86" s="18"/>
      <c r="H86" s="18"/>
      <c r="I86" s="18"/>
      <c r="J86" s="18"/>
      <c r="L86" s="2"/>
      <c r="R86"/>
    </row>
    <row r="87" spans="1:18" x14ac:dyDescent="0.25">
      <c r="C87" s="17"/>
      <c r="E87" s="108"/>
      <c r="F87" s="18"/>
      <c r="G87" s="18"/>
      <c r="H87" s="18"/>
      <c r="I87" s="18"/>
      <c r="J87" s="18"/>
      <c r="L87" s="2"/>
      <c r="R87"/>
    </row>
    <row r="88" spans="1:18" x14ac:dyDescent="0.25">
      <c r="C88" s="17"/>
      <c r="E88" s="108"/>
      <c r="F88" s="18"/>
      <c r="G88" s="18"/>
      <c r="H88" s="18"/>
      <c r="I88" s="18"/>
      <c r="J88" s="18"/>
      <c r="L88" s="2"/>
      <c r="R88"/>
    </row>
    <row r="89" spans="1:18" x14ac:dyDescent="0.25">
      <c r="C89" s="17"/>
      <c r="E89" s="109"/>
      <c r="F89" s="18"/>
      <c r="G89" s="18"/>
      <c r="H89" s="18"/>
      <c r="I89" s="18"/>
      <c r="J89" s="18"/>
      <c r="L89" s="2"/>
      <c r="R89"/>
    </row>
    <row r="90" spans="1:18" x14ac:dyDescent="0.25">
      <c r="C90" s="17"/>
      <c r="E90" s="109"/>
      <c r="F90" s="18"/>
      <c r="G90" s="18"/>
      <c r="H90" s="18"/>
      <c r="I90" s="18"/>
      <c r="J90" s="18"/>
      <c r="L90" s="2"/>
      <c r="R90"/>
    </row>
    <row r="91" spans="1:18" x14ac:dyDescent="0.25">
      <c r="C91" s="17"/>
      <c r="E91" s="12"/>
      <c r="F91" s="18"/>
      <c r="G91" s="18"/>
      <c r="H91" s="18"/>
      <c r="I91" s="18"/>
      <c r="J91" s="18"/>
      <c r="L91" s="2"/>
      <c r="R91"/>
    </row>
    <row r="92" spans="1:18" x14ac:dyDescent="0.25">
      <c r="C92" s="17"/>
      <c r="E92" s="109"/>
      <c r="F92" s="18"/>
      <c r="G92" s="18"/>
      <c r="H92" s="18"/>
      <c r="I92" s="18"/>
      <c r="J92" s="18"/>
      <c r="L92" s="2"/>
      <c r="R92"/>
    </row>
    <row r="93" spans="1:18" x14ac:dyDescent="0.25">
      <c r="C93" s="17"/>
      <c r="E93" s="108"/>
      <c r="F93" s="18"/>
      <c r="G93" s="18"/>
      <c r="H93" s="18"/>
      <c r="I93" s="18"/>
      <c r="J93" s="18"/>
      <c r="L93" s="2"/>
      <c r="R93"/>
    </row>
    <row r="94" spans="1:18" x14ac:dyDescent="0.25">
      <c r="C94" s="17"/>
      <c r="E94" s="108"/>
      <c r="F94" s="18"/>
      <c r="G94" s="18"/>
      <c r="H94" s="18"/>
      <c r="I94" s="18"/>
      <c r="J94" s="18"/>
      <c r="L94" s="2"/>
      <c r="R94"/>
    </row>
    <row r="95" spans="1:18" x14ac:dyDescent="0.25">
      <c r="E95" s="110"/>
      <c r="F95" s="18"/>
      <c r="G95" s="18"/>
      <c r="H95" s="18"/>
      <c r="I95" s="18"/>
      <c r="J95" s="18"/>
      <c r="L95" s="2"/>
      <c r="R95"/>
    </row>
  </sheetData>
  <mergeCells count="21">
    <mergeCell ref="C84:P84"/>
    <mergeCell ref="C9:C11"/>
    <mergeCell ref="D9:D11"/>
    <mergeCell ref="E9:E11"/>
    <mergeCell ref="F9:F11"/>
    <mergeCell ref="G9:K9"/>
    <mergeCell ref="M9:P9"/>
    <mergeCell ref="G10:G11"/>
    <mergeCell ref="H10:K10"/>
    <mergeCell ref="M10:M11"/>
    <mergeCell ref="N10:P10"/>
    <mergeCell ref="C80:P80"/>
    <mergeCell ref="C81:P81"/>
    <mergeCell ref="C82:P82"/>
    <mergeCell ref="C83:P83"/>
    <mergeCell ref="A1:D1"/>
    <mergeCell ref="A2:K2"/>
    <mergeCell ref="A3:F3"/>
    <mergeCell ref="G3:K3"/>
    <mergeCell ref="M3:O3"/>
    <mergeCell ref="E1:F1"/>
  </mergeCells>
  <conditionalFormatting sqref="A68 A71:A72">
    <cfRule type="duplicateValues" dxfId="14" priority="12" stopIfTrue="1"/>
  </conditionalFormatting>
  <conditionalFormatting sqref="A69:A70">
    <cfRule type="duplicateValues" dxfId="13" priority="10" stopIfTrue="1"/>
  </conditionalFormatting>
  <conditionalFormatting sqref="C68 C71:C72">
    <cfRule type="duplicateValues" dxfId="12" priority="11"/>
  </conditionalFormatting>
  <conditionalFormatting sqref="C69:C70">
    <cfRule type="duplicateValues" dxfId="11" priority="9"/>
  </conditionalFormatting>
  <conditionalFormatting sqref="C80">
    <cfRule type="duplicateValues" dxfId="10" priority="5"/>
    <cfRule type="duplicateValues" dxfId="9" priority="6"/>
  </conditionalFormatting>
  <conditionalFormatting sqref="C85:C1048576 C4:C12 C73:C79 C14:C67">
    <cfRule type="duplicateValues" dxfId="8" priority="15"/>
  </conditionalFormatting>
  <conditionalFormatting sqref="G19:G24 G27:G57">
    <cfRule type="cellIs" dxfId="7" priority="14" operator="equal">
      <formula>$G$17</formula>
    </cfRule>
  </conditionalFormatting>
  <conditionalFormatting sqref="K81:K84 K17:K79 P54:P84">
    <cfRule type="cellIs" dxfId="6" priority="8" stopIfTrue="1" operator="greaterThan">
      <formula>100</formula>
    </cfRule>
  </conditionalFormatting>
  <conditionalFormatting sqref="K17:K72 K74:K79">
    <cfRule type="cellIs" dxfId="5" priority="7" operator="greaterThan">
      <formula>100</formula>
    </cfRule>
  </conditionalFormatting>
  <conditionalFormatting sqref="P17:P51">
    <cfRule type="cellIs" dxfId="4" priority="13" stopIfTrue="1" operator="greaterThan">
      <formula>100</formula>
    </cfRule>
  </conditionalFormatting>
  <conditionalFormatting sqref="C80:C84">
    <cfRule type="duplicateValues" dxfId="3" priority="25"/>
  </conditionalFormatting>
  <conditionalFormatting sqref="C81:C84">
    <cfRule type="duplicateValues" dxfId="2" priority="27"/>
  </conditionalFormatting>
  <conditionalFormatting sqref="C13">
    <cfRule type="duplicateValues" dxfId="1" priority="1"/>
  </conditionalFormatting>
  <conditionalFormatting sqref="A73:A81 A17:A67">
    <cfRule type="duplicateValues" dxfId="0" priority="37" stopIfTrue="1"/>
  </conditionalFormatting>
  <pageMargins left="0.70866141732283472" right="0.70866141732283472" top="0.74803149606299213" bottom="0.74803149606299213" header="0.31496062992125984" footer="0.31496062992125984"/>
  <pageSetup scale="59" fitToHeight="0" orientation="landscape" r:id="rId1"/>
  <ignoredErrors>
    <ignoredError sqref="E12:P12" numberStoredAsText="1"/>
    <ignoredError sqref="J7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7"/>
  <sheetViews>
    <sheetView showGridLines="0" zoomScale="90" zoomScaleNormal="90" zoomScaleSheetLayoutView="70" workbookViewId="0">
      <selection activeCell="X26" sqref="X26"/>
    </sheetView>
  </sheetViews>
  <sheetFormatPr baseColWidth="10" defaultRowHeight="15" x14ac:dyDescent="0.25"/>
  <cols>
    <col min="1" max="1" width="6.5703125" customWidth="1"/>
    <col min="2" max="2" width="5.7109375" customWidth="1"/>
    <col min="3" max="3" width="53.140625" customWidth="1"/>
    <col min="4" max="4" width="11.85546875" customWidth="1"/>
    <col min="5" max="5" width="17.7109375" bestFit="1" customWidth="1"/>
    <col min="6" max="6" width="13.28515625" bestFit="1" customWidth="1"/>
    <col min="7" max="7" width="16" bestFit="1" customWidth="1"/>
    <col min="8" max="8" width="11.85546875" customWidth="1"/>
    <col min="9" max="9" width="3.140625" customWidth="1"/>
    <col min="10" max="10" width="10.5703125" customWidth="1"/>
    <col min="11" max="11" width="17.7109375" bestFit="1" customWidth="1"/>
    <col min="12" max="12" width="13.28515625" bestFit="1" customWidth="1"/>
    <col min="13" max="13" width="14.42578125" customWidth="1"/>
    <col min="14" max="14" width="12.5703125" bestFit="1" customWidth="1"/>
    <col min="15" max="15" width="11.5703125" bestFit="1" customWidth="1"/>
    <col min="16" max="16" width="11.5703125" hidden="1" customWidth="1"/>
    <col min="17" max="17" width="13.140625" hidden="1" customWidth="1"/>
    <col min="18" max="18" width="12.5703125" hidden="1" customWidth="1"/>
    <col min="19" max="19" width="16" hidden="1" customWidth="1"/>
    <col min="20" max="20" width="20.42578125" hidden="1" customWidth="1"/>
    <col min="21" max="21" width="3.140625" hidden="1" customWidth="1"/>
    <col min="22" max="22" width="11.42578125" customWidth="1"/>
    <col min="257" max="257" width="6.5703125" customWidth="1"/>
    <col min="258" max="258" width="5.7109375" customWidth="1"/>
    <col min="259" max="259" width="21.85546875" customWidth="1"/>
    <col min="260" max="260" width="20" bestFit="1" customWidth="1"/>
    <col min="261" max="261" width="17.7109375" bestFit="1" customWidth="1"/>
    <col min="262" max="262" width="13.28515625" bestFit="1" customWidth="1"/>
    <col min="263" max="263" width="16" bestFit="1" customWidth="1"/>
    <col min="264" max="264" width="17.85546875" bestFit="1" customWidth="1"/>
    <col min="265" max="265" width="12.5703125" bestFit="1" customWidth="1"/>
    <col min="266" max="266" width="17.7109375" bestFit="1" customWidth="1"/>
    <col min="267" max="267" width="13.28515625" bestFit="1" customWidth="1"/>
    <col min="268" max="268" width="17.140625" bestFit="1" customWidth="1"/>
    <col min="269" max="269" width="12.5703125" bestFit="1" customWidth="1"/>
    <col min="270" max="272" width="11.5703125" bestFit="1" customWidth="1"/>
    <col min="273" max="273" width="12.5703125" customWidth="1"/>
    <col min="274" max="274" width="16" bestFit="1" customWidth="1"/>
    <col min="275" max="275" width="14" bestFit="1" customWidth="1"/>
    <col min="276" max="276" width="15.42578125" customWidth="1"/>
    <col min="513" max="513" width="6.5703125" customWidth="1"/>
    <col min="514" max="514" width="5.7109375" customWidth="1"/>
    <col min="515" max="515" width="21.85546875" customWidth="1"/>
    <col min="516" max="516" width="20" bestFit="1" customWidth="1"/>
    <col min="517" max="517" width="17.7109375" bestFit="1" customWidth="1"/>
    <col min="518" max="518" width="13.28515625" bestFit="1" customWidth="1"/>
    <col min="519" max="519" width="16" bestFit="1" customWidth="1"/>
    <col min="520" max="520" width="17.85546875" bestFit="1" customWidth="1"/>
    <col min="521" max="521" width="12.5703125" bestFit="1" customWidth="1"/>
    <col min="522" max="522" width="17.7109375" bestFit="1" customWidth="1"/>
    <col min="523" max="523" width="13.28515625" bestFit="1" customWidth="1"/>
    <col min="524" max="524" width="17.140625" bestFit="1" customWidth="1"/>
    <col min="525" max="525" width="12.5703125" bestFit="1" customWidth="1"/>
    <col min="526" max="528" width="11.5703125" bestFit="1" customWidth="1"/>
    <col min="529" max="529" width="12.5703125" customWidth="1"/>
    <col min="530" max="530" width="16" bestFit="1" customWidth="1"/>
    <col min="531" max="531" width="14" bestFit="1" customWidth="1"/>
    <col min="532" max="532" width="15.42578125" customWidth="1"/>
    <col min="769" max="769" width="6.5703125" customWidth="1"/>
    <col min="770" max="770" width="5.7109375" customWidth="1"/>
    <col min="771" max="771" width="21.85546875" customWidth="1"/>
    <col min="772" max="772" width="20" bestFit="1" customWidth="1"/>
    <col min="773" max="773" width="17.7109375" bestFit="1" customWidth="1"/>
    <col min="774" max="774" width="13.28515625" bestFit="1" customWidth="1"/>
    <col min="775" max="775" width="16" bestFit="1" customWidth="1"/>
    <col min="776" max="776" width="17.85546875" bestFit="1" customWidth="1"/>
    <col min="777" max="777" width="12.5703125" bestFit="1" customWidth="1"/>
    <col min="778" max="778" width="17.7109375" bestFit="1" customWidth="1"/>
    <col min="779" max="779" width="13.28515625" bestFit="1" customWidth="1"/>
    <col min="780" max="780" width="17.140625" bestFit="1" customWidth="1"/>
    <col min="781" max="781" width="12.5703125" bestFit="1" customWidth="1"/>
    <col min="782" max="784" width="11.5703125" bestFit="1" customWidth="1"/>
    <col min="785" max="785" width="12.5703125" customWidth="1"/>
    <col min="786" max="786" width="16" bestFit="1" customWidth="1"/>
    <col min="787" max="787" width="14" bestFit="1" customWidth="1"/>
    <col min="788" max="788" width="15.42578125" customWidth="1"/>
    <col min="1025" max="1025" width="6.5703125" customWidth="1"/>
    <col min="1026" max="1026" width="5.7109375" customWidth="1"/>
    <col min="1027" max="1027" width="21.85546875" customWidth="1"/>
    <col min="1028" max="1028" width="20" bestFit="1" customWidth="1"/>
    <col min="1029" max="1029" width="17.7109375" bestFit="1" customWidth="1"/>
    <col min="1030" max="1030" width="13.28515625" bestFit="1" customWidth="1"/>
    <col min="1031" max="1031" width="16" bestFit="1" customWidth="1"/>
    <col min="1032" max="1032" width="17.85546875" bestFit="1" customWidth="1"/>
    <col min="1033" max="1033" width="12.5703125" bestFit="1" customWidth="1"/>
    <col min="1034" max="1034" width="17.7109375" bestFit="1" customWidth="1"/>
    <col min="1035" max="1035" width="13.28515625" bestFit="1" customWidth="1"/>
    <col min="1036" max="1036" width="17.140625" bestFit="1" customWidth="1"/>
    <col min="1037" max="1037" width="12.5703125" bestFit="1" customWidth="1"/>
    <col min="1038" max="1040" width="11.5703125" bestFit="1" customWidth="1"/>
    <col min="1041" max="1041" width="12.5703125" customWidth="1"/>
    <col min="1042" max="1042" width="16" bestFit="1" customWidth="1"/>
    <col min="1043" max="1043" width="14" bestFit="1" customWidth="1"/>
    <col min="1044" max="1044" width="15.42578125" customWidth="1"/>
    <col min="1281" max="1281" width="6.5703125" customWidth="1"/>
    <col min="1282" max="1282" width="5.7109375" customWidth="1"/>
    <col min="1283" max="1283" width="21.85546875" customWidth="1"/>
    <col min="1284" max="1284" width="20" bestFit="1" customWidth="1"/>
    <col min="1285" max="1285" width="17.7109375" bestFit="1" customWidth="1"/>
    <col min="1286" max="1286" width="13.28515625" bestFit="1" customWidth="1"/>
    <col min="1287" max="1287" width="16" bestFit="1" customWidth="1"/>
    <col min="1288" max="1288" width="17.85546875" bestFit="1" customWidth="1"/>
    <col min="1289" max="1289" width="12.5703125" bestFit="1" customWidth="1"/>
    <col min="1290" max="1290" width="17.7109375" bestFit="1" customWidth="1"/>
    <col min="1291" max="1291" width="13.28515625" bestFit="1" customWidth="1"/>
    <col min="1292" max="1292" width="17.140625" bestFit="1" customWidth="1"/>
    <col min="1293" max="1293" width="12.5703125" bestFit="1" customWidth="1"/>
    <col min="1294" max="1296" width="11.5703125" bestFit="1" customWidth="1"/>
    <col min="1297" max="1297" width="12.5703125" customWidth="1"/>
    <col min="1298" max="1298" width="16" bestFit="1" customWidth="1"/>
    <col min="1299" max="1299" width="14" bestFit="1" customWidth="1"/>
    <col min="1300" max="1300" width="15.42578125" customWidth="1"/>
    <col min="1537" max="1537" width="6.5703125" customWidth="1"/>
    <col min="1538" max="1538" width="5.7109375" customWidth="1"/>
    <col min="1539" max="1539" width="21.85546875" customWidth="1"/>
    <col min="1540" max="1540" width="20" bestFit="1" customWidth="1"/>
    <col min="1541" max="1541" width="17.7109375" bestFit="1" customWidth="1"/>
    <col min="1542" max="1542" width="13.28515625" bestFit="1" customWidth="1"/>
    <col min="1543" max="1543" width="16" bestFit="1" customWidth="1"/>
    <col min="1544" max="1544" width="17.85546875" bestFit="1" customWidth="1"/>
    <col min="1545" max="1545" width="12.5703125" bestFit="1" customWidth="1"/>
    <col min="1546" max="1546" width="17.7109375" bestFit="1" customWidth="1"/>
    <col min="1547" max="1547" width="13.28515625" bestFit="1" customWidth="1"/>
    <col min="1548" max="1548" width="17.140625" bestFit="1" customWidth="1"/>
    <col min="1549" max="1549" width="12.5703125" bestFit="1" customWidth="1"/>
    <col min="1550" max="1552" width="11.5703125" bestFit="1" customWidth="1"/>
    <col min="1553" max="1553" width="12.5703125" customWidth="1"/>
    <col min="1554" max="1554" width="16" bestFit="1" customWidth="1"/>
    <col min="1555" max="1555" width="14" bestFit="1" customWidth="1"/>
    <col min="1556" max="1556" width="15.42578125" customWidth="1"/>
    <col min="1793" max="1793" width="6.5703125" customWidth="1"/>
    <col min="1794" max="1794" width="5.7109375" customWidth="1"/>
    <col min="1795" max="1795" width="21.85546875" customWidth="1"/>
    <col min="1796" max="1796" width="20" bestFit="1" customWidth="1"/>
    <col min="1797" max="1797" width="17.7109375" bestFit="1" customWidth="1"/>
    <col min="1798" max="1798" width="13.28515625" bestFit="1" customWidth="1"/>
    <col min="1799" max="1799" width="16" bestFit="1" customWidth="1"/>
    <col min="1800" max="1800" width="17.85546875" bestFit="1" customWidth="1"/>
    <col min="1801" max="1801" width="12.5703125" bestFit="1" customWidth="1"/>
    <col min="1802" max="1802" width="17.7109375" bestFit="1" customWidth="1"/>
    <col min="1803" max="1803" width="13.28515625" bestFit="1" customWidth="1"/>
    <col min="1804" max="1804" width="17.140625" bestFit="1" customWidth="1"/>
    <col min="1805" max="1805" width="12.5703125" bestFit="1" customWidth="1"/>
    <col min="1806" max="1808" width="11.5703125" bestFit="1" customWidth="1"/>
    <col min="1809" max="1809" width="12.5703125" customWidth="1"/>
    <col min="1810" max="1810" width="16" bestFit="1" customWidth="1"/>
    <col min="1811" max="1811" width="14" bestFit="1" customWidth="1"/>
    <col min="1812" max="1812" width="15.42578125" customWidth="1"/>
    <col min="2049" max="2049" width="6.5703125" customWidth="1"/>
    <col min="2050" max="2050" width="5.7109375" customWidth="1"/>
    <col min="2051" max="2051" width="21.85546875" customWidth="1"/>
    <col min="2052" max="2052" width="20" bestFit="1" customWidth="1"/>
    <col min="2053" max="2053" width="17.7109375" bestFit="1" customWidth="1"/>
    <col min="2054" max="2054" width="13.28515625" bestFit="1" customWidth="1"/>
    <col min="2055" max="2055" width="16" bestFit="1" customWidth="1"/>
    <col min="2056" max="2056" width="17.85546875" bestFit="1" customWidth="1"/>
    <col min="2057" max="2057" width="12.5703125" bestFit="1" customWidth="1"/>
    <col min="2058" max="2058" width="17.7109375" bestFit="1" customWidth="1"/>
    <col min="2059" max="2059" width="13.28515625" bestFit="1" customWidth="1"/>
    <col min="2060" max="2060" width="17.140625" bestFit="1" customWidth="1"/>
    <col min="2061" max="2061" width="12.5703125" bestFit="1" customWidth="1"/>
    <col min="2062" max="2064" width="11.5703125" bestFit="1" customWidth="1"/>
    <col min="2065" max="2065" width="12.5703125" customWidth="1"/>
    <col min="2066" max="2066" width="16" bestFit="1" customWidth="1"/>
    <col min="2067" max="2067" width="14" bestFit="1" customWidth="1"/>
    <col min="2068" max="2068" width="15.42578125" customWidth="1"/>
    <col min="2305" max="2305" width="6.5703125" customWidth="1"/>
    <col min="2306" max="2306" width="5.7109375" customWidth="1"/>
    <col min="2307" max="2307" width="21.85546875" customWidth="1"/>
    <col min="2308" max="2308" width="20" bestFit="1" customWidth="1"/>
    <col min="2309" max="2309" width="17.7109375" bestFit="1" customWidth="1"/>
    <col min="2310" max="2310" width="13.28515625" bestFit="1" customWidth="1"/>
    <col min="2311" max="2311" width="16" bestFit="1" customWidth="1"/>
    <col min="2312" max="2312" width="17.85546875" bestFit="1" customWidth="1"/>
    <col min="2313" max="2313" width="12.5703125" bestFit="1" customWidth="1"/>
    <col min="2314" max="2314" width="17.7109375" bestFit="1" customWidth="1"/>
    <col min="2315" max="2315" width="13.28515625" bestFit="1" customWidth="1"/>
    <col min="2316" max="2316" width="17.140625" bestFit="1" customWidth="1"/>
    <col min="2317" max="2317" width="12.5703125" bestFit="1" customWidth="1"/>
    <col min="2318" max="2320" width="11.5703125" bestFit="1" customWidth="1"/>
    <col min="2321" max="2321" width="12.5703125" customWidth="1"/>
    <col min="2322" max="2322" width="16" bestFit="1" customWidth="1"/>
    <col min="2323" max="2323" width="14" bestFit="1" customWidth="1"/>
    <col min="2324" max="2324" width="15.42578125" customWidth="1"/>
    <col min="2561" max="2561" width="6.5703125" customWidth="1"/>
    <col min="2562" max="2562" width="5.7109375" customWidth="1"/>
    <col min="2563" max="2563" width="21.85546875" customWidth="1"/>
    <col min="2564" max="2564" width="20" bestFit="1" customWidth="1"/>
    <col min="2565" max="2565" width="17.7109375" bestFit="1" customWidth="1"/>
    <col min="2566" max="2566" width="13.28515625" bestFit="1" customWidth="1"/>
    <col min="2567" max="2567" width="16" bestFit="1" customWidth="1"/>
    <col min="2568" max="2568" width="17.85546875" bestFit="1" customWidth="1"/>
    <col min="2569" max="2569" width="12.5703125" bestFit="1" customWidth="1"/>
    <col min="2570" max="2570" width="17.7109375" bestFit="1" customWidth="1"/>
    <col min="2571" max="2571" width="13.28515625" bestFit="1" customWidth="1"/>
    <col min="2572" max="2572" width="17.140625" bestFit="1" customWidth="1"/>
    <col min="2573" max="2573" width="12.5703125" bestFit="1" customWidth="1"/>
    <col min="2574" max="2576" width="11.5703125" bestFit="1" customWidth="1"/>
    <col min="2577" max="2577" width="12.5703125" customWidth="1"/>
    <col min="2578" max="2578" width="16" bestFit="1" customWidth="1"/>
    <col min="2579" max="2579" width="14" bestFit="1" customWidth="1"/>
    <col min="2580" max="2580" width="15.42578125" customWidth="1"/>
    <col min="2817" max="2817" width="6.5703125" customWidth="1"/>
    <col min="2818" max="2818" width="5.7109375" customWidth="1"/>
    <col min="2819" max="2819" width="21.85546875" customWidth="1"/>
    <col min="2820" max="2820" width="20" bestFit="1" customWidth="1"/>
    <col min="2821" max="2821" width="17.7109375" bestFit="1" customWidth="1"/>
    <col min="2822" max="2822" width="13.28515625" bestFit="1" customWidth="1"/>
    <col min="2823" max="2823" width="16" bestFit="1" customWidth="1"/>
    <col min="2824" max="2824" width="17.85546875" bestFit="1" customWidth="1"/>
    <col min="2825" max="2825" width="12.5703125" bestFit="1" customWidth="1"/>
    <col min="2826" max="2826" width="17.7109375" bestFit="1" customWidth="1"/>
    <col min="2827" max="2827" width="13.28515625" bestFit="1" customWidth="1"/>
    <col min="2828" max="2828" width="17.140625" bestFit="1" customWidth="1"/>
    <col min="2829" max="2829" width="12.5703125" bestFit="1" customWidth="1"/>
    <col min="2830" max="2832" width="11.5703125" bestFit="1" customWidth="1"/>
    <col min="2833" max="2833" width="12.5703125" customWidth="1"/>
    <col min="2834" max="2834" width="16" bestFit="1" customWidth="1"/>
    <col min="2835" max="2835" width="14" bestFit="1" customWidth="1"/>
    <col min="2836" max="2836" width="15.42578125" customWidth="1"/>
    <col min="3073" max="3073" width="6.5703125" customWidth="1"/>
    <col min="3074" max="3074" width="5.7109375" customWidth="1"/>
    <col min="3075" max="3075" width="21.85546875" customWidth="1"/>
    <col min="3076" max="3076" width="20" bestFit="1" customWidth="1"/>
    <col min="3077" max="3077" width="17.7109375" bestFit="1" customWidth="1"/>
    <col min="3078" max="3078" width="13.28515625" bestFit="1" customWidth="1"/>
    <col min="3079" max="3079" width="16" bestFit="1" customWidth="1"/>
    <col min="3080" max="3080" width="17.85546875" bestFit="1" customWidth="1"/>
    <col min="3081" max="3081" width="12.5703125" bestFit="1" customWidth="1"/>
    <col min="3082" max="3082" width="17.7109375" bestFit="1" customWidth="1"/>
    <col min="3083" max="3083" width="13.28515625" bestFit="1" customWidth="1"/>
    <col min="3084" max="3084" width="17.140625" bestFit="1" customWidth="1"/>
    <col min="3085" max="3085" width="12.5703125" bestFit="1" customWidth="1"/>
    <col min="3086" max="3088" width="11.5703125" bestFit="1" customWidth="1"/>
    <col min="3089" max="3089" width="12.5703125" customWidth="1"/>
    <col min="3090" max="3090" width="16" bestFit="1" customWidth="1"/>
    <col min="3091" max="3091" width="14" bestFit="1" customWidth="1"/>
    <col min="3092" max="3092" width="15.42578125" customWidth="1"/>
    <col min="3329" max="3329" width="6.5703125" customWidth="1"/>
    <col min="3330" max="3330" width="5.7109375" customWidth="1"/>
    <col min="3331" max="3331" width="21.85546875" customWidth="1"/>
    <col min="3332" max="3332" width="20" bestFit="1" customWidth="1"/>
    <col min="3333" max="3333" width="17.7109375" bestFit="1" customWidth="1"/>
    <col min="3334" max="3334" width="13.28515625" bestFit="1" customWidth="1"/>
    <col min="3335" max="3335" width="16" bestFit="1" customWidth="1"/>
    <col min="3336" max="3336" width="17.85546875" bestFit="1" customWidth="1"/>
    <col min="3337" max="3337" width="12.5703125" bestFit="1" customWidth="1"/>
    <col min="3338" max="3338" width="17.7109375" bestFit="1" customWidth="1"/>
    <col min="3339" max="3339" width="13.28515625" bestFit="1" customWidth="1"/>
    <col min="3340" max="3340" width="17.140625" bestFit="1" customWidth="1"/>
    <col min="3341" max="3341" width="12.5703125" bestFit="1" customWidth="1"/>
    <col min="3342" max="3344" width="11.5703125" bestFit="1" customWidth="1"/>
    <col min="3345" max="3345" width="12.5703125" customWidth="1"/>
    <col min="3346" max="3346" width="16" bestFit="1" customWidth="1"/>
    <col min="3347" max="3347" width="14" bestFit="1" customWidth="1"/>
    <col min="3348" max="3348" width="15.42578125" customWidth="1"/>
    <col min="3585" max="3585" width="6.5703125" customWidth="1"/>
    <col min="3586" max="3586" width="5.7109375" customWidth="1"/>
    <col min="3587" max="3587" width="21.85546875" customWidth="1"/>
    <col min="3588" max="3588" width="20" bestFit="1" customWidth="1"/>
    <col min="3589" max="3589" width="17.7109375" bestFit="1" customWidth="1"/>
    <col min="3590" max="3590" width="13.28515625" bestFit="1" customWidth="1"/>
    <col min="3591" max="3591" width="16" bestFit="1" customWidth="1"/>
    <col min="3592" max="3592" width="17.85546875" bestFit="1" customWidth="1"/>
    <col min="3593" max="3593" width="12.5703125" bestFit="1" customWidth="1"/>
    <col min="3594" max="3594" width="17.7109375" bestFit="1" customWidth="1"/>
    <col min="3595" max="3595" width="13.28515625" bestFit="1" customWidth="1"/>
    <col min="3596" max="3596" width="17.140625" bestFit="1" customWidth="1"/>
    <col min="3597" max="3597" width="12.5703125" bestFit="1" customWidth="1"/>
    <col min="3598" max="3600" width="11.5703125" bestFit="1" customWidth="1"/>
    <col min="3601" max="3601" width="12.5703125" customWidth="1"/>
    <col min="3602" max="3602" width="16" bestFit="1" customWidth="1"/>
    <col min="3603" max="3603" width="14" bestFit="1" customWidth="1"/>
    <col min="3604" max="3604" width="15.42578125" customWidth="1"/>
    <col min="3841" max="3841" width="6.5703125" customWidth="1"/>
    <col min="3842" max="3842" width="5.7109375" customWidth="1"/>
    <col min="3843" max="3843" width="21.85546875" customWidth="1"/>
    <col min="3844" max="3844" width="20" bestFit="1" customWidth="1"/>
    <col min="3845" max="3845" width="17.7109375" bestFit="1" customWidth="1"/>
    <col min="3846" max="3846" width="13.28515625" bestFit="1" customWidth="1"/>
    <col min="3847" max="3847" width="16" bestFit="1" customWidth="1"/>
    <col min="3848" max="3848" width="17.85546875" bestFit="1" customWidth="1"/>
    <col min="3849" max="3849" width="12.5703125" bestFit="1" customWidth="1"/>
    <col min="3850" max="3850" width="17.7109375" bestFit="1" customWidth="1"/>
    <col min="3851" max="3851" width="13.28515625" bestFit="1" customWidth="1"/>
    <col min="3852" max="3852" width="17.140625" bestFit="1" customWidth="1"/>
    <col min="3853" max="3853" width="12.5703125" bestFit="1" customWidth="1"/>
    <col min="3854" max="3856" width="11.5703125" bestFit="1" customWidth="1"/>
    <col min="3857" max="3857" width="12.5703125" customWidth="1"/>
    <col min="3858" max="3858" width="16" bestFit="1" customWidth="1"/>
    <col min="3859" max="3859" width="14" bestFit="1" customWidth="1"/>
    <col min="3860" max="3860" width="15.42578125" customWidth="1"/>
    <col min="4097" max="4097" width="6.5703125" customWidth="1"/>
    <col min="4098" max="4098" width="5.7109375" customWidth="1"/>
    <col min="4099" max="4099" width="21.85546875" customWidth="1"/>
    <col min="4100" max="4100" width="20" bestFit="1" customWidth="1"/>
    <col min="4101" max="4101" width="17.7109375" bestFit="1" customWidth="1"/>
    <col min="4102" max="4102" width="13.28515625" bestFit="1" customWidth="1"/>
    <col min="4103" max="4103" width="16" bestFit="1" customWidth="1"/>
    <col min="4104" max="4104" width="17.85546875" bestFit="1" customWidth="1"/>
    <col min="4105" max="4105" width="12.5703125" bestFit="1" customWidth="1"/>
    <col min="4106" max="4106" width="17.7109375" bestFit="1" customWidth="1"/>
    <col min="4107" max="4107" width="13.28515625" bestFit="1" customWidth="1"/>
    <col min="4108" max="4108" width="17.140625" bestFit="1" customWidth="1"/>
    <col min="4109" max="4109" width="12.5703125" bestFit="1" customWidth="1"/>
    <col min="4110" max="4112" width="11.5703125" bestFit="1" customWidth="1"/>
    <col min="4113" max="4113" width="12.5703125" customWidth="1"/>
    <col min="4114" max="4114" width="16" bestFit="1" customWidth="1"/>
    <col min="4115" max="4115" width="14" bestFit="1" customWidth="1"/>
    <col min="4116" max="4116" width="15.42578125" customWidth="1"/>
    <col min="4353" max="4353" width="6.5703125" customWidth="1"/>
    <col min="4354" max="4354" width="5.7109375" customWidth="1"/>
    <col min="4355" max="4355" width="21.85546875" customWidth="1"/>
    <col min="4356" max="4356" width="20" bestFit="1" customWidth="1"/>
    <col min="4357" max="4357" width="17.7109375" bestFit="1" customWidth="1"/>
    <col min="4358" max="4358" width="13.28515625" bestFit="1" customWidth="1"/>
    <col min="4359" max="4359" width="16" bestFit="1" customWidth="1"/>
    <col min="4360" max="4360" width="17.85546875" bestFit="1" customWidth="1"/>
    <col min="4361" max="4361" width="12.5703125" bestFit="1" customWidth="1"/>
    <col min="4362" max="4362" width="17.7109375" bestFit="1" customWidth="1"/>
    <col min="4363" max="4363" width="13.28515625" bestFit="1" customWidth="1"/>
    <col min="4364" max="4364" width="17.140625" bestFit="1" customWidth="1"/>
    <col min="4365" max="4365" width="12.5703125" bestFit="1" customWidth="1"/>
    <col min="4366" max="4368" width="11.5703125" bestFit="1" customWidth="1"/>
    <col min="4369" max="4369" width="12.5703125" customWidth="1"/>
    <col min="4370" max="4370" width="16" bestFit="1" customWidth="1"/>
    <col min="4371" max="4371" width="14" bestFit="1" customWidth="1"/>
    <col min="4372" max="4372" width="15.42578125" customWidth="1"/>
    <col min="4609" max="4609" width="6.5703125" customWidth="1"/>
    <col min="4610" max="4610" width="5.7109375" customWidth="1"/>
    <col min="4611" max="4611" width="21.85546875" customWidth="1"/>
    <col min="4612" max="4612" width="20" bestFit="1" customWidth="1"/>
    <col min="4613" max="4613" width="17.7109375" bestFit="1" customWidth="1"/>
    <col min="4614" max="4614" width="13.28515625" bestFit="1" customWidth="1"/>
    <col min="4615" max="4615" width="16" bestFit="1" customWidth="1"/>
    <col min="4616" max="4616" width="17.85546875" bestFit="1" customWidth="1"/>
    <col min="4617" max="4617" width="12.5703125" bestFit="1" customWidth="1"/>
    <col min="4618" max="4618" width="17.7109375" bestFit="1" customWidth="1"/>
    <col min="4619" max="4619" width="13.28515625" bestFit="1" customWidth="1"/>
    <col min="4620" max="4620" width="17.140625" bestFit="1" customWidth="1"/>
    <col min="4621" max="4621" width="12.5703125" bestFit="1" customWidth="1"/>
    <col min="4622" max="4624" width="11.5703125" bestFit="1" customWidth="1"/>
    <col min="4625" max="4625" width="12.5703125" customWidth="1"/>
    <col min="4626" max="4626" width="16" bestFit="1" customWidth="1"/>
    <col min="4627" max="4627" width="14" bestFit="1" customWidth="1"/>
    <col min="4628" max="4628" width="15.42578125" customWidth="1"/>
    <col min="4865" max="4865" width="6.5703125" customWidth="1"/>
    <col min="4866" max="4866" width="5.7109375" customWidth="1"/>
    <col min="4867" max="4867" width="21.85546875" customWidth="1"/>
    <col min="4868" max="4868" width="20" bestFit="1" customWidth="1"/>
    <col min="4869" max="4869" width="17.7109375" bestFit="1" customWidth="1"/>
    <col min="4870" max="4870" width="13.28515625" bestFit="1" customWidth="1"/>
    <col min="4871" max="4871" width="16" bestFit="1" customWidth="1"/>
    <col min="4872" max="4872" width="17.85546875" bestFit="1" customWidth="1"/>
    <col min="4873" max="4873" width="12.5703125" bestFit="1" customWidth="1"/>
    <col min="4874" max="4874" width="17.7109375" bestFit="1" customWidth="1"/>
    <col min="4875" max="4875" width="13.28515625" bestFit="1" customWidth="1"/>
    <col min="4876" max="4876" width="17.140625" bestFit="1" customWidth="1"/>
    <col min="4877" max="4877" width="12.5703125" bestFit="1" customWidth="1"/>
    <col min="4878" max="4880" width="11.5703125" bestFit="1" customWidth="1"/>
    <col min="4881" max="4881" width="12.5703125" customWidth="1"/>
    <col min="4882" max="4882" width="16" bestFit="1" customWidth="1"/>
    <col min="4883" max="4883" width="14" bestFit="1" customWidth="1"/>
    <col min="4884" max="4884" width="15.42578125" customWidth="1"/>
    <col min="5121" max="5121" width="6.5703125" customWidth="1"/>
    <col min="5122" max="5122" width="5.7109375" customWidth="1"/>
    <col min="5123" max="5123" width="21.85546875" customWidth="1"/>
    <col min="5124" max="5124" width="20" bestFit="1" customWidth="1"/>
    <col min="5125" max="5125" width="17.7109375" bestFit="1" customWidth="1"/>
    <col min="5126" max="5126" width="13.28515625" bestFit="1" customWidth="1"/>
    <col min="5127" max="5127" width="16" bestFit="1" customWidth="1"/>
    <col min="5128" max="5128" width="17.85546875" bestFit="1" customWidth="1"/>
    <col min="5129" max="5129" width="12.5703125" bestFit="1" customWidth="1"/>
    <col min="5130" max="5130" width="17.7109375" bestFit="1" customWidth="1"/>
    <col min="5131" max="5131" width="13.28515625" bestFit="1" customWidth="1"/>
    <col min="5132" max="5132" width="17.140625" bestFit="1" customWidth="1"/>
    <col min="5133" max="5133" width="12.5703125" bestFit="1" customWidth="1"/>
    <col min="5134" max="5136" width="11.5703125" bestFit="1" customWidth="1"/>
    <col min="5137" max="5137" width="12.5703125" customWidth="1"/>
    <col min="5138" max="5138" width="16" bestFit="1" customWidth="1"/>
    <col min="5139" max="5139" width="14" bestFit="1" customWidth="1"/>
    <col min="5140" max="5140" width="15.42578125" customWidth="1"/>
    <col min="5377" max="5377" width="6.5703125" customWidth="1"/>
    <col min="5378" max="5378" width="5.7109375" customWidth="1"/>
    <col min="5379" max="5379" width="21.85546875" customWidth="1"/>
    <col min="5380" max="5380" width="20" bestFit="1" customWidth="1"/>
    <col min="5381" max="5381" width="17.7109375" bestFit="1" customWidth="1"/>
    <col min="5382" max="5382" width="13.28515625" bestFit="1" customWidth="1"/>
    <col min="5383" max="5383" width="16" bestFit="1" customWidth="1"/>
    <col min="5384" max="5384" width="17.85546875" bestFit="1" customWidth="1"/>
    <col min="5385" max="5385" width="12.5703125" bestFit="1" customWidth="1"/>
    <col min="5386" max="5386" width="17.7109375" bestFit="1" customWidth="1"/>
    <col min="5387" max="5387" width="13.28515625" bestFit="1" customWidth="1"/>
    <col min="5388" max="5388" width="17.140625" bestFit="1" customWidth="1"/>
    <col min="5389" max="5389" width="12.5703125" bestFit="1" customWidth="1"/>
    <col min="5390" max="5392" width="11.5703125" bestFit="1" customWidth="1"/>
    <col min="5393" max="5393" width="12.5703125" customWidth="1"/>
    <col min="5394" max="5394" width="16" bestFit="1" customWidth="1"/>
    <col min="5395" max="5395" width="14" bestFit="1" customWidth="1"/>
    <col min="5396" max="5396" width="15.42578125" customWidth="1"/>
    <col min="5633" max="5633" width="6.5703125" customWidth="1"/>
    <col min="5634" max="5634" width="5.7109375" customWidth="1"/>
    <col min="5635" max="5635" width="21.85546875" customWidth="1"/>
    <col min="5636" max="5636" width="20" bestFit="1" customWidth="1"/>
    <col min="5637" max="5637" width="17.7109375" bestFit="1" customWidth="1"/>
    <col min="5638" max="5638" width="13.28515625" bestFit="1" customWidth="1"/>
    <col min="5639" max="5639" width="16" bestFit="1" customWidth="1"/>
    <col min="5640" max="5640" width="17.85546875" bestFit="1" customWidth="1"/>
    <col min="5641" max="5641" width="12.5703125" bestFit="1" customWidth="1"/>
    <col min="5642" max="5642" width="17.7109375" bestFit="1" customWidth="1"/>
    <col min="5643" max="5643" width="13.28515625" bestFit="1" customWidth="1"/>
    <col min="5644" max="5644" width="17.140625" bestFit="1" customWidth="1"/>
    <col min="5645" max="5645" width="12.5703125" bestFit="1" customWidth="1"/>
    <col min="5646" max="5648" width="11.5703125" bestFit="1" customWidth="1"/>
    <col min="5649" max="5649" width="12.5703125" customWidth="1"/>
    <col min="5650" max="5650" width="16" bestFit="1" customWidth="1"/>
    <col min="5651" max="5651" width="14" bestFit="1" customWidth="1"/>
    <col min="5652" max="5652" width="15.42578125" customWidth="1"/>
    <col min="5889" max="5889" width="6.5703125" customWidth="1"/>
    <col min="5890" max="5890" width="5.7109375" customWidth="1"/>
    <col min="5891" max="5891" width="21.85546875" customWidth="1"/>
    <col min="5892" max="5892" width="20" bestFit="1" customWidth="1"/>
    <col min="5893" max="5893" width="17.7109375" bestFit="1" customWidth="1"/>
    <col min="5894" max="5894" width="13.28515625" bestFit="1" customWidth="1"/>
    <col min="5895" max="5895" width="16" bestFit="1" customWidth="1"/>
    <col min="5896" max="5896" width="17.85546875" bestFit="1" customWidth="1"/>
    <col min="5897" max="5897" width="12.5703125" bestFit="1" customWidth="1"/>
    <col min="5898" max="5898" width="17.7109375" bestFit="1" customWidth="1"/>
    <col min="5899" max="5899" width="13.28515625" bestFit="1" customWidth="1"/>
    <col min="5900" max="5900" width="17.140625" bestFit="1" customWidth="1"/>
    <col min="5901" max="5901" width="12.5703125" bestFit="1" customWidth="1"/>
    <col min="5902" max="5904" width="11.5703125" bestFit="1" customWidth="1"/>
    <col min="5905" max="5905" width="12.5703125" customWidth="1"/>
    <col min="5906" max="5906" width="16" bestFit="1" customWidth="1"/>
    <col min="5907" max="5907" width="14" bestFit="1" customWidth="1"/>
    <col min="5908" max="5908" width="15.42578125" customWidth="1"/>
    <col min="6145" max="6145" width="6.5703125" customWidth="1"/>
    <col min="6146" max="6146" width="5.7109375" customWidth="1"/>
    <col min="6147" max="6147" width="21.85546875" customWidth="1"/>
    <col min="6148" max="6148" width="20" bestFit="1" customWidth="1"/>
    <col min="6149" max="6149" width="17.7109375" bestFit="1" customWidth="1"/>
    <col min="6150" max="6150" width="13.28515625" bestFit="1" customWidth="1"/>
    <col min="6151" max="6151" width="16" bestFit="1" customWidth="1"/>
    <col min="6152" max="6152" width="17.85546875" bestFit="1" customWidth="1"/>
    <col min="6153" max="6153" width="12.5703125" bestFit="1" customWidth="1"/>
    <col min="6154" max="6154" width="17.7109375" bestFit="1" customWidth="1"/>
    <col min="6155" max="6155" width="13.28515625" bestFit="1" customWidth="1"/>
    <col min="6156" max="6156" width="17.140625" bestFit="1" customWidth="1"/>
    <col min="6157" max="6157" width="12.5703125" bestFit="1" customWidth="1"/>
    <col min="6158" max="6160" width="11.5703125" bestFit="1" customWidth="1"/>
    <col min="6161" max="6161" width="12.5703125" customWidth="1"/>
    <col min="6162" max="6162" width="16" bestFit="1" customWidth="1"/>
    <col min="6163" max="6163" width="14" bestFit="1" customWidth="1"/>
    <col min="6164" max="6164" width="15.42578125" customWidth="1"/>
    <col min="6401" max="6401" width="6.5703125" customWidth="1"/>
    <col min="6402" max="6402" width="5.7109375" customWidth="1"/>
    <col min="6403" max="6403" width="21.85546875" customWidth="1"/>
    <col min="6404" max="6404" width="20" bestFit="1" customWidth="1"/>
    <col min="6405" max="6405" width="17.7109375" bestFit="1" customWidth="1"/>
    <col min="6406" max="6406" width="13.28515625" bestFit="1" customWidth="1"/>
    <col min="6407" max="6407" width="16" bestFit="1" customWidth="1"/>
    <col min="6408" max="6408" width="17.85546875" bestFit="1" customWidth="1"/>
    <col min="6409" max="6409" width="12.5703125" bestFit="1" customWidth="1"/>
    <col min="6410" max="6410" width="17.7109375" bestFit="1" customWidth="1"/>
    <col min="6411" max="6411" width="13.28515625" bestFit="1" customWidth="1"/>
    <col min="6412" max="6412" width="17.140625" bestFit="1" customWidth="1"/>
    <col min="6413" max="6413" width="12.5703125" bestFit="1" customWidth="1"/>
    <col min="6414" max="6416" width="11.5703125" bestFit="1" customWidth="1"/>
    <col min="6417" max="6417" width="12.5703125" customWidth="1"/>
    <col min="6418" max="6418" width="16" bestFit="1" customWidth="1"/>
    <col min="6419" max="6419" width="14" bestFit="1" customWidth="1"/>
    <col min="6420" max="6420" width="15.42578125" customWidth="1"/>
    <col min="6657" max="6657" width="6.5703125" customWidth="1"/>
    <col min="6658" max="6658" width="5.7109375" customWidth="1"/>
    <col min="6659" max="6659" width="21.85546875" customWidth="1"/>
    <col min="6660" max="6660" width="20" bestFit="1" customWidth="1"/>
    <col min="6661" max="6661" width="17.7109375" bestFit="1" customWidth="1"/>
    <col min="6662" max="6662" width="13.28515625" bestFit="1" customWidth="1"/>
    <col min="6663" max="6663" width="16" bestFit="1" customWidth="1"/>
    <col min="6664" max="6664" width="17.85546875" bestFit="1" customWidth="1"/>
    <col min="6665" max="6665" width="12.5703125" bestFit="1" customWidth="1"/>
    <col min="6666" max="6666" width="17.7109375" bestFit="1" customWidth="1"/>
    <col min="6667" max="6667" width="13.28515625" bestFit="1" customWidth="1"/>
    <col min="6668" max="6668" width="17.140625" bestFit="1" customWidth="1"/>
    <col min="6669" max="6669" width="12.5703125" bestFit="1" customWidth="1"/>
    <col min="6670" max="6672" width="11.5703125" bestFit="1" customWidth="1"/>
    <col min="6673" max="6673" width="12.5703125" customWidth="1"/>
    <col min="6674" max="6674" width="16" bestFit="1" customWidth="1"/>
    <col min="6675" max="6675" width="14" bestFit="1" customWidth="1"/>
    <col min="6676" max="6676" width="15.42578125" customWidth="1"/>
    <col min="6913" max="6913" width="6.5703125" customWidth="1"/>
    <col min="6914" max="6914" width="5.7109375" customWidth="1"/>
    <col min="6915" max="6915" width="21.85546875" customWidth="1"/>
    <col min="6916" max="6916" width="20" bestFit="1" customWidth="1"/>
    <col min="6917" max="6917" width="17.7109375" bestFit="1" customWidth="1"/>
    <col min="6918" max="6918" width="13.28515625" bestFit="1" customWidth="1"/>
    <col min="6919" max="6919" width="16" bestFit="1" customWidth="1"/>
    <col min="6920" max="6920" width="17.85546875" bestFit="1" customWidth="1"/>
    <col min="6921" max="6921" width="12.5703125" bestFit="1" customWidth="1"/>
    <col min="6922" max="6922" width="17.7109375" bestFit="1" customWidth="1"/>
    <col min="6923" max="6923" width="13.28515625" bestFit="1" customWidth="1"/>
    <col min="6924" max="6924" width="17.140625" bestFit="1" customWidth="1"/>
    <col min="6925" max="6925" width="12.5703125" bestFit="1" customWidth="1"/>
    <col min="6926" max="6928" width="11.5703125" bestFit="1" customWidth="1"/>
    <col min="6929" max="6929" width="12.5703125" customWidth="1"/>
    <col min="6930" max="6930" width="16" bestFit="1" customWidth="1"/>
    <col min="6931" max="6931" width="14" bestFit="1" customWidth="1"/>
    <col min="6932" max="6932" width="15.42578125" customWidth="1"/>
    <col min="7169" max="7169" width="6.5703125" customWidth="1"/>
    <col min="7170" max="7170" width="5.7109375" customWidth="1"/>
    <col min="7171" max="7171" width="21.85546875" customWidth="1"/>
    <col min="7172" max="7172" width="20" bestFit="1" customWidth="1"/>
    <col min="7173" max="7173" width="17.7109375" bestFit="1" customWidth="1"/>
    <col min="7174" max="7174" width="13.28515625" bestFit="1" customWidth="1"/>
    <col min="7175" max="7175" width="16" bestFit="1" customWidth="1"/>
    <col min="7176" max="7176" width="17.85546875" bestFit="1" customWidth="1"/>
    <col min="7177" max="7177" width="12.5703125" bestFit="1" customWidth="1"/>
    <col min="7178" max="7178" width="17.7109375" bestFit="1" customWidth="1"/>
    <col min="7179" max="7179" width="13.28515625" bestFit="1" customWidth="1"/>
    <col min="7180" max="7180" width="17.140625" bestFit="1" customWidth="1"/>
    <col min="7181" max="7181" width="12.5703125" bestFit="1" customWidth="1"/>
    <col min="7182" max="7184" width="11.5703125" bestFit="1" customWidth="1"/>
    <col min="7185" max="7185" width="12.5703125" customWidth="1"/>
    <col min="7186" max="7186" width="16" bestFit="1" customWidth="1"/>
    <col min="7187" max="7187" width="14" bestFit="1" customWidth="1"/>
    <col min="7188" max="7188" width="15.42578125" customWidth="1"/>
    <col min="7425" max="7425" width="6.5703125" customWidth="1"/>
    <col min="7426" max="7426" width="5.7109375" customWidth="1"/>
    <col min="7427" max="7427" width="21.85546875" customWidth="1"/>
    <col min="7428" max="7428" width="20" bestFit="1" customWidth="1"/>
    <col min="7429" max="7429" width="17.7109375" bestFit="1" customWidth="1"/>
    <col min="7430" max="7430" width="13.28515625" bestFit="1" customWidth="1"/>
    <col min="7431" max="7431" width="16" bestFit="1" customWidth="1"/>
    <col min="7432" max="7432" width="17.85546875" bestFit="1" customWidth="1"/>
    <col min="7433" max="7433" width="12.5703125" bestFit="1" customWidth="1"/>
    <col min="7434" max="7434" width="17.7109375" bestFit="1" customWidth="1"/>
    <col min="7435" max="7435" width="13.28515625" bestFit="1" customWidth="1"/>
    <col min="7436" max="7436" width="17.140625" bestFit="1" customWidth="1"/>
    <col min="7437" max="7437" width="12.5703125" bestFit="1" customWidth="1"/>
    <col min="7438" max="7440" width="11.5703125" bestFit="1" customWidth="1"/>
    <col min="7441" max="7441" width="12.5703125" customWidth="1"/>
    <col min="7442" max="7442" width="16" bestFit="1" customWidth="1"/>
    <col min="7443" max="7443" width="14" bestFit="1" customWidth="1"/>
    <col min="7444" max="7444" width="15.42578125" customWidth="1"/>
    <col min="7681" max="7681" width="6.5703125" customWidth="1"/>
    <col min="7682" max="7682" width="5.7109375" customWidth="1"/>
    <col min="7683" max="7683" width="21.85546875" customWidth="1"/>
    <col min="7684" max="7684" width="20" bestFit="1" customWidth="1"/>
    <col min="7685" max="7685" width="17.7109375" bestFit="1" customWidth="1"/>
    <col min="7686" max="7686" width="13.28515625" bestFit="1" customWidth="1"/>
    <col min="7687" max="7687" width="16" bestFit="1" customWidth="1"/>
    <col min="7688" max="7688" width="17.85546875" bestFit="1" customWidth="1"/>
    <col min="7689" max="7689" width="12.5703125" bestFit="1" customWidth="1"/>
    <col min="7690" max="7690" width="17.7109375" bestFit="1" customWidth="1"/>
    <col min="7691" max="7691" width="13.28515625" bestFit="1" customWidth="1"/>
    <col min="7692" max="7692" width="17.140625" bestFit="1" customWidth="1"/>
    <col min="7693" max="7693" width="12.5703125" bestFit="1" customWidth="1"/>
    <col min="7694" max="7696" width="11.5703125" bestFit="1" customWidth="1"/>
    <col min="7697" max="7697" width="12.5703125" customWidth="1"/>
    <col min="7698" max="7698" width="16" bestFit="1" customWidth="1"/>
    <col min="7699" max="7699" width="14" bestFit="1" customWidth="1"/>
    <col min="7700" max="7700" width="15.42578125" customWidth="1"/>
    <col min="7937" max="7937" width="6.5703125" customWidth="1"/>
    <col min="7938" max="7938" width="5.7109375" customWidth="1"/>
    <col min="7939" max="7939" width="21.85546875" customWidth="1"/>
    <col min="7940" max="7940" width="20" bestFit="1" customWidth="1"/>
    <col min="7941" max="7941" width="17.7109375" bestFit="1" customWidth="1"/>
    <col min="7942" max="7942" width="13.28515625" bestFit="1" customWidth="1"/>
    <col min="7943" max="7943" width="16" bestFit="1" customWidth="1"/>
    <col min="7944" max="7944" width="17.85546875" bestFit="1" customWidth="1"/>
    <col min="7945" max="7945" width="12.5703125" bestFit="1" customWidth="1"/>
    <col min="7946" max="7946" width="17.7109375" bestFit="1" customWidth="1"/>
    <col min="7947" max="7947" width="13.28515625" bestFit="1" customWidth="1"/>
    <col min="7948" max="7948" width="17.140625" bestFit="1" customWidth="1"/>
    <col min="7949" max="7949" width="12.5703125" bestFit="1" customWidth="1"/>
    <col min="7950" max="7952" width="11.5703125" bestFit="1" customWidth="1"/>
    <col min="7953" max="7953" width="12.5703125" customWidth="1"/>
    <col min="7954" max="7954" width="16" bestFit="1" customWidth="1"/>
    <col min="7955" max="7955" width="14" bestFit="1" customWidth="1"/>
    <col min="7956" max="7956" width="15.42578125" customWidth="1"/>
    <col min="8193" max="8193" width="6.5703125" customWidth="1"/>
    <col min="8194" max="8194" width="5.7109375" customWidth="1"/>
    <col min="8195" max="8195" width="21.85546875" customWidth="1"/>
    <col min="8196" max="8196" width="20" bestFit="1" customWidth="1"/>
    <col min="8197" max="8197" width="17.7109375" bestFit="1" customWidth="1"/>
    <col min="8198" max="8198" width="13.28515625" bestFit="1" customWidth="1"/>
    <col min="8199" max="8199" width="16" bestFit="1" customWidth="1"/>
    <col min="8200" max="8200" width="17.85546875" bestFit="1" customWidth="1"/>
    <col min="8201" max="8201" width="12.5703125" bestFit="1" customWidth="1"/>
    <col min="8202" max="8202" width="17.7109375" bestFit="1" customWidth="1"/>
    <col min="8203" max="8203" width="13.28515625" bestFit="1" customWidth="1"/>
    <col min="8204" max="8204" width="17.140625" bestFit="1" customWidth="1"/>
    <col min="8205" max="8205" width="12.5703125" bestFit="1" customWidth="1"/>
    <col min="8206" max="8208" width="11.5703125" bestFit="1" customWidth="1"/>
    <col min="8209" max="8209" width="12.5703125" customWidth="1"/>
    <col min="8210" max="8210" width="16" bestFit="1" customWidth="1"/>
    <col min="8211" max="8211" width="14" bestFit="1" customWidth="1"/>
    <col min="8212" max="8212" width="15.42578125" customWidth="1"/>
    <col min="8449" max="8449" width="6.5703125" customWidth="1"/>
    <col min="8450" max="8450" width="5.7109375" customWidth="1"/>
    <col min="8451" max="8451" width="21.85546875" customWidth="1"/>
    <col min="8452" max="8452" width="20" bestFit="1" customWidth="1"/>
    <col min="8453" max="8453" width="17.7109375" bestFit="1" customWidth="1"/>
    <col min="8454" max="8454" width="13.28515625" bestFit="1" customWidth="1"/>
    <col min="8455" max="8455" width="16" bestFit="1" customWidth="1"/>
    <col min="8456" max="8456" width="17.85546875" bestFit="1" customWidth="1"/>
    <col min="8457" max="8457" width="12.5703125" bestFit="1" customWidth="1"/>
    <col min="8458" max="8458" width="17.7109375" bestFit="1" customWidth="1"/>
    <col min="8459" max="8459" width="13.28515625" bestFit="1" customWidth="1"/>
    <col min="8460" max="8460" width="17.140625" bestFit="1" customWidth="1"/>
    <col min="8461" max="8461" width="12.5703125" bestFit="1" customWidth="1"/>
    <col min="8462" max="8464" width="11.5703125" bestFit="1" customWidth="1"/>
    <col min="8465" max="8465" width="12.5703125" customWidth="1"/>
    <col min="8466" max="8466" width="16" bestFit="1" customWidth="1"/>
    <col min="8467" max="8467" width="14" bestFit="1" customWidth="1"/>
    <col min="8468" max="8468" width="15.42578125" customWidth="1"/>
    <col min="8705" max="8705" width="6.5703125" customWidth="1"/>
    <col min="8706" max="8706" width="5.7109375" customWidth="1"/>
    <col min="8707" max="8707" width="21.85546875" customWidth="1"/>
    <col min="8708" max="8708" width="20" bestFit="1" customWidth="1"/>
    <col min="8709" max="8709" width="17.7109375" bestFit="1" customWidth="1"/>
    <col min="8710" max="8710" width="13.28515625" bestFit="1" customWidth="1"/>
    <col min="8711" max="8711" width="16" bestFit="1" customWidth="1"/>
    <col min="8712" max="8712" width="17.85546875" bestFit="1" customWidth="1"/>
    <col min="8713" max="8713" width="12.5703125" bestFit="1" customWidth="1"/>
    <col min="8714" max="8714" width="17.7109375" bestFit="1" customWidth="1"/>
    <col min="8715" max="8715" width="13.28515625" bestFit="1" customWidth="1"/>
    <col min="8716" max="8716" width="17.140625" bestFit="1" customWidth="1"/>
    <col min="8717" max="8717" width="12.5703125" bestFit="1" customWidth="1"/>
    <col min="8718" max="8720" width="11.5703125" bestFit="1" customWidth="1"/>
    <col min="8721" max="8721" width="12.5703125" customWidth="1"/>
    <col min="8722" max="8722" width="16" bestFit="1" customWidth="1"/>
    <col min="8723" max="8723" width="14" bestFit="1" customWidth="1"/>
    <col min="8724" max="8724" width="15.42578125" customWidth="1"/>
    <col min="8961" max="8961" width="6.5703125" customWidth="1"/>
    <col min="8962" max="8962" width="5.7109375" customWidth="1"/>
    <col min="8963" max="8963" width="21.85546875" customWidth="1"/>
    <col min="8964" max="8964" width="20" bestFit="1" customWidth="1"/>
    <col min="8965" max="8965" width="17.7109375" bestFit="1" customWidth="1"/>
    <col min="8966" max="8966" width="13.28515625" bestFit="1" customWidth="1"/>
    <col min="8967" max="8967" width="16" bestFit="1" customWidth="1"/>
    <col min="8968" max="8968" width="17.85546875" bestFit="1" customWidth="1"/>
    <col min="8969" max="8969" width="12.5703125" bestFit="1" customWidth="1"/>
    <col min="8970" max="8970" width="17.7109375" bestFit="1" customWidth="1"/>
    <col min="8971" max="8971" width="13.28515625" bestFit="1" customWidth="1"/>
    <col min="8972" max="8972" width="17.140625" bestFit="1" customWidth="1"/>
    <col min="8973" max="8973" width="12.5703125" bestFit="1" customWidth="1"/>
    <col min="8974" max="8976" width="11.5703125" bestFit="1" customWidth="1"/>
    <col min="8977" max="8977" width="12.5703125" customWidth="1"/>
    <col min="8978" max="8978" width="16" bestFit="1" customWidth="1"/>
    <col min="8979" max="8979" width="14" bestFit="1" customWidth="1"/>
    <col min="8980" max="8980" width="15.42578125" customWidth="1"/>
    <col min="9217" max="9217" width="6.5703125" customWidth="1"/>
    <col min="9218" max="9218" width="5.7109375" customWidth="1"/>
    <col min="9219" max="9219" width="21.85546875" customWidth="1"/>
    <col min="9220" max="9220" width="20" bestFit="1" customWidth="1"/>
    <col min="9221" max="9221" width="17.7109375" bestFit="1" customWidth="1"/>
    <col min="9222" max="9222" width="13.28515625" bestFit="1" customWidth="1"/>
    <col min="9223" max="9223" width="16" bestFit="1" customWidth="1"/>
    <col min="9224" max="9224" width="17.85546875" bestFit="1" customWidth="1"/>
    <col min="9225" max="9225" width="12.5703125" bestFit="1" customWidth="1"/>
    <col min="9226" max="9226" width="17.7109375" bestFit="1" customWidth="1"/>
    <col min="9227" max="9227" width="13.28515625" bestFit="1" customWidth="1"/>
    <col min="9228" max="9228" width="17.140625" bestFit="1" customWidth="1"/>
    <col min="9229" max="9229" width="12.5703125" bestFit="1" customWidth="1"/>
    <col min="9230" max="9232" width="11.5703125" bestFit="1" customWidth="1"/>
    <col min="9233" max="9233" width="12.5703125" customWidth="1"/>
    <col min="9234" max="9234" width="16" bestFit="1" customWidth="1"/>
    <col min="9235" max="9235" width="14" bestFit="1" customWidth="1"/>
    <col min="9236" max="9236" width="15.42578125" customWidth="1"/>
    <col min="9473" max="9473" width="6.5703125" customWidth="1"/>
    <col min="9474" max="9474" width="5.7109375" customWidth="1"/>
    <col min="9475" max="9475" width="21.85546875" customWidth="1"/>
    <col min="9476" max="9476" width="20" bestFit="1" customWidth="1"/>
    <col min="9477" max="9477" width="17.7109375" bestFit="1" customWidth="1"/>
    <col min="9478" max="9478" width="13.28515625" bestFit="1" customWidth="1"/>
    <col min="9479" max="9479" width="16" bestFit="1" customWidth="1"/>
    <col min="9480" max="9480" width="17.85546875" bestFit="1" customWidth="1"/>
    <col min="9481" max="9481" width="12.5703125" bestFit="1" customWidth="1"/>
    <col min="9482" max="9482" width="17.7109375" bestFit="1" customWidth="1"/>
    <col min="9483" max="9483" width="13.28515625" bestFit="1" customWidth="1"/>
    <col min="9484" max="9484" width="17.140625" bestFit="1" customWidth="1"/>
    <col min="9485" max="9485" width="12.5703125" bestFit="1" customWidth="1"/>
    <col min="9486" max="9488" width="11.5703125" bestFit="1" customWidth="1"/>
    <col min="9489" max="9489" width="12.5703125" customWidth="1"/>
    <col min="9490" max="9490" width="16" bestFit="1" customWidth="1"/>
    <col min="9491" max="9491" width="14" bestFit="1" customWidth="1"/>
    <col min="9492" max="9492" width="15.42578125" customWidth="1"/>
    <col min="9729" max="9729" width="6.5703125" customWidth="1"/>
    <col min="9730" max="9730" width="5.7109375" customWidth="1"/>
    <col min="9731" max="9731" width="21.85546875" customWidth="1"/>
    <col min="9732" max="9732" width="20" bestFit="1" customWidth="1"/>
    <col min="9733" max="9733" width="17.7109375" bestFit="1" customWidth="1"/>
    <col min="9734" max="9734" width="13.28515625" bestFit="1" customWidth="1"/>
    <col min="9735" max="9735" width="16" bestFit="1" customWidth="1"/>
    <col min="9736" max="9736" width="17.85546875" bestFit="1" customWidth="1"/>
    <col min="9737" max="9737" width="12.5703125" bestFit="1" customWidth="1"/>
    <col min="9738" max="9738" width="17.7109375" bestFit="1" customWidth="1"/>
    <col min="9739" max="9739" width="13.28515625" bestFit="1" customWidth="1"/>
    <col min="9740" max="9740" width="17.140625" bestFit="1" customWidth="1"/>
    <col min="9741" max="9741" width="12.5703125" bestFit="1" customWidth="1"/>
    <col min="9742" max="9744" width="11.5703125" bestFit="1" customWidth="1"/>
    <col min="9745" max="9745" width="12.5703125" customWidth="1"/>
    <col min="9746" max="9746" width="16" bestFit="1" customWidth="1"/>
    <col min="9747" max="9747" width="14" bestFit="1" customWidth="1"/>
    <col min="9748" max="9748" width="15.42578125" customWidth="1"/>
    <col min="9985" max="9985" width="6.5703125" customWidth="1"/>
    <col min="9986" max="9986" width="5.7109375" customWidth="1"/>
    <col min="9987" max="9987" width="21.85546875" customWidth="1"/>
    <col min="9988" max="9988" width="20" bestFit="1" customWidth="1"/>
    <col min="9989" max="9989" width="17.7109375" bestFit="1" customWidth="1"/>
    <col min="9990" max="9990" width="13.28515625" bestFit="1" customWidth="1"/>
    <col min="9991" max="9991" width="16" bestFit="1" customWidth="1"/>
    <col min="9992" max="9992" width="17.85546875" bestFit="1" customWidth="1"/>
    <col min="9993" max="9993" width="12.5703125" bestFit="1" customWidth="1"/>
    <col min="9994" max="9994" width="17.7109375" bestFit="1" customWidth="1"/>
    <col min="9995" max="9995" width="13.28515625" bestFit="1" customWidth="1"/>
    <col min="9996" max="9996" width="17.140625" bestFit="1" customWidth="1"/>
    <col min="9997" max="9997" width="12.5703125" bestFit="1" customWidth="1"/>
    <col min="9998" max="10000" width="11.5703125" bestFit="1" customWidth="1"/>
    <col min="10001" max="10001" width="12.5703125" customWidth="1"/>
    <col min="10002" max="10002" width="16" bestFit="1" customWidth="1"/>
    <col min="10003" max="10003" width="14" bestFit="1" customWidth="1"/>
    <col min="10004" max="10004" width="15.42578125" customWidth="1"/>
    <col min="10241" max="10241" width="6.5703125" customWidth="1"/>
    <col min="10242" max="10242" width="5.7109375" customWidth="1"/>
    <col min="10243" max="10243" width="21.85546875" customWidth="1"/>
    <col min="10244" max="10244" width="20" bestFit="1" customWidth="1"/>
    <col min="10245" max="10245" width="17.7109375" bestFit="1" customWidth="1"/>
    <col min="10246" max="10246" width="13.28515625" bestFit="1" customWidth="1"/>
    <col min="10247" max="10247" width="16" bestFit="1" customWidth="1"/>
    <col min="10248" max="10248" width="17.85546875" bestFit="1" customWidth="1"/>
    <col min="10249" max="10249" width="12.5703125" bestFit="1" customWidth="1"/>
    <col min="10250" max="10250" width="17.7109375" bestFit="1" customWidth="1"/>
    <col min="10251" max="10251" width="13.28515625" bestFit="1" customWidth="1"/>
    <col min="10252" max="10252" width="17.140625" bestFit="1" customWidth="1"/>
    <col min="10253" max="10253" width="12.5703125" bestFit="1" customWidth="1"/>
    <col min="10254" max="10256" width="11.5703125" bestFit="1" customWidth="1"/>
    <col min="10257" max="10257" width="12.5703125" customWidth="1"/>
    <col min="10258" max="10258" width="16" bestFit="1" customWidth="1"/>
    <col min="10259" max="10259" width="14" bestFit="1" customWidth="1"/>
    <col min="10260" max="10260" width="15.42578125" customWidth="1"/>
    <col min="10497" max="10497" width="6.5703125" customWidth="1"/>
    <col min="10498" max="10498" width="5.7109375" customWidth="1"/>
    <col min="10499" max="10499" width="21.85546875" customWidth="1"/>
    <col min="10500" max="10500" width="20" bestFit="1" customWidth="1"/>
    <col min="10501" max="10501" width="17.7109375" bestFit="1" customWidth="1"/>
    <col min="10502" max="10502" width="13.28515625" bestFit="1" customWidth="1"/>
    <col min="10503" max="10503" width="16" bestFit="1" customWidth="1"/>
    <col min="10504" max="10504" width="17.85546875" bestFit="1" customWidth="1"/>
    <col min="10505" max="10505" width="12.5703125" bestFit="1" customWidth="1"/>
    <col min="10506" max="10506" width="17.7109375" bestFit="1" customWidth="1"/>
    <col min="10507" max="10507" width="13.28515625" bestFit="1" customWidth="1"/>
    <col min="10508" max="10508" width="17.140625" bestFit="1" customWidth="1"/>
    <col min="10509" max="10509" width="12.5703125" bestFit="1" customWidth="1"/>
    <col min="10510" max="10512" width="11.5703125" bestFit="1" customWidth="1"/>
    <col min="10513" max="10513" width="12.5703125" customWidth="1"/>
    <col min="10514" max="10514" width="16" bestFit="1" customWidth="1"/>
    <col min="10515" max="10515" width="14" bestFit="1" customWidth="1"/>
    <col min="10516" max="10516" width="15.42578125" customWidth="1"/>
    <col min="10753" max="10753" width="6.5703125" customWidth="1"/>
    <col min="10754" max="10754" width="5.7109375" customWidth="1"/>
    <col min="10755" max="10755" width="21.85546875" customWidth="1"/>
    <col min="10756" max="10756" width="20" bestFit="1" customWidth="1"/>
    <col min="10757" max="10757" width="17.7109375" bestFit="1" customWidth="1"/>
    <col min="10758" max="10758" width="13.28515625" bestFit="1" customWidth="1"/>
    <col min="10759" max="10759" width="16" bestFit="1" customWidth="1"/>
    <col min="10760" max="10760" width="17.85546875" bestFit="1" customWidth="1"/>
    <col min="10761" max="10761" width="12.5703125" bestFit="1" customWidth="1"/>
    <col min="10762" max="10762" width="17.7109375" bestFit="1" customWidth="1"/>
    <col min="10763" max="10763" width="13.28515625" bestFit="1" customWidth="1"/>
    <col min="10764" max="10764" width="17.140625" bestFit="1" customWidth="1"/>
    <col min="10765" max="10765" width="12.5703125" bestFit="1" customWidth="1"/>
    <col min="10766" max="10768" width="11.5703125" bestFit="1" customWidth="1"/>
    <col min="10769" max="10769" width="12.5703125" customWidth="1"/>
    <col min="10770" max="10770" width="16" bestFit="1" customWidth="1"/>
    <col min="10771" max="10771" width="14" bestFit="1" customWidth="1"/>
    <col min="10772" max="10772" width="15.42578125" customWidth="1"/>
    <col min="11009" max="11009" width="6.5703125" customWidth="1"/>
    <col min="11010" max="11010" width="5.7109375" customWidth="1"/>
    <col min="11011" max="11011" width="21.85546875" customWidth="1"/>
    <col min="11012" max="11012" width="20" bestFit="1" customWidth="1"/>
    <col min="11013" max="11013" width="17.7109375" bestFit="1" customWidth="1"/>
    <col min="11014" max="11014" width="13.28515625" bestFit="1" customWidth="1"/>
    <col min="11015" max="11015" width="16" bestFit="1" customWidth="1"/>
    <col min="11016" max="11016" width="17.85546875" bestFit="1" customWidth="1"/>
    <col min="11017" max="11017" width="12.5703125" bestFit="1" customWidth="1"/>
    <col min="11018" max="11018" width="17.7109375" bestFit="1" customWidth="1"/>
    <col min="11019" max="11019" width="13.28515625" bestFit="1" customWidth="1"/>
    <col min="11020" max="11020" width="17.140625" bestFit="1" customWidth="1"/>
    <col min="11021" max="11021" width="12.5703125" bestFit="1" customWidth="1"/>
    <col min="11022" max="11024" width="11.5703125" bestFit="1" customWidth="1"/>
    <col min="11025" max="11025" width="12.5703125" customWidth="1"/>
    <col min="11026" max="11026" width="16" bestFit="1" customWidth="1"/>
    <col min="11027" max="11027" width="14" bestFit="1" customWidth="1"/>
    <col min="11028" max="11028" width="15.42578125" customWidth="1"/>
    <col min="11265" max="11265" width="6.5703125" customWidth="1"/>
    <col min="11266" max="11266" width="5.7109375" customWidth="1"/>
    <col min="11267" max="11267" width="21.85546875" customWidth="1"/>
    <col min="11268" max="11268" width="20" bestFit="1" customWidth="1"/>
    <col min="11269" max="11269" width="17.7109375" bestFit="1" customWidth="1"/>
    <col min="11270" max="11270" width="13.28515625" bestFit="1" customWidth="1"/>
    <col min="11271" max="11271" width="16" bestFit="1" customWidth="1"/>
    <col min="11272" max="11272" width="17.85546875" bestFit="1" customWidth="1"/>
    <col min="11273" max="11273" width="12.5703125" bestFit="1" customWidth="1"/>
    <col min="11274" max="11274" width="17.7109375" bestFit="1" customWidth="1"/>
    <col min="11275" max="11275" width="13.28515625" bestFit="1" customWidth="1"/>
    <col min="11276" max="11276" width="17.140625" bestFit="1" customWidth="1"/>
    <col min="11277" max="11277" width="12.5703125" bestFit="1" customWidth="1"/>
    <col min="11278" max="11280" width="11.5703125" bestFit="1" customWidth="1"/>
    <col min="11281" max="11281" width="12.5703125" customWidth="1"/>
    <col min="11282" max="11282" width="16" bestFit="1" customWidth="1"/>
    <col min="11283" max="11283" width="14" bestFit="1" customWidth="1"/>
    <col min="11284" max="11284" width="15.42578125" customWidth="1"/>
    <col min="11521" max="11521" width="6.5703125" customWidth="1"/>
    <col min="11522" max="11522" width="5.7109375" customWidth="1"/>
    <col min="11523" max="11523" width="21.85546875" customWidth="1"/>
    <col min="11524" max="11524" width="20" bestFit="1" customWidth="1"/>
    <col min="11525" max="11525" width="17.7109375" bestFit="1" customWidth="1"/>
    <col min="11526" max="11526" width="13.28515625" bestFit="1" customWidth="1"/>
    <col min="11527" max="11527" width="16" bestFit="1" customWidth="1"/>
    <col min="11528" max="11528" width="17.85546875" bestFit="1" customWidth="1"/>
    <col min="11529" max="11529" width="12.5703125" bestFit="1" customWidth="1"/>
    <col min="11530" max="11530" width="17.7109375" bestFit="1" customWidth="1"/>
    <col min="11531" max="11531" width="13.28515625" bestFit="1" customWidth="1"/>
    <col min="11532" max="11532" width="17.140625" bestFit="1" customWidth="1"/>
    <col min="11533" max="11533" width="12.5703125" bestFit="1" customWidth="1"/>
    <col min="11534" max="11536" width="11.5703125" bestFit="1" customWidth="1"/>
    <col min="11537" max="11537" width="12.5703125" customWidth="1"/>
    <col min="11538" max="11538" width="16" bestFit="1" customWidth="1"/>
    <col min="11539" max="11539" width="14" bestFit="1" customWidth="1"/>
    <col min="11540" max="11540" width="15.42578125" customWidth="1"/>
    <col min="11777" max="11777" width="6.5703125" customWidth="1"/>
    <col min="11778" max="11778" width="5.7109375" customWidth="1"/>
    <col min="11779" max="11779" width="21.85546875" customWidth="1"/>
    <col min="11780" max="11780" width="20" bestFit="1" customWidth="1"/>
    <col min="11781" max="11781" width="17.7109375" bestFit="1" customWidth="1"/>
    <col min="11782" max="11782" width="13.28515625" bestFit="1" customWidth="1"/>
    <col min="11783" max="11783" width="16" bestFit="1" customWidth="1"/>
    <col min="11784" max="11784" width="17.85546875" bestFit="1" customWidth="1"/>
    <col min="11785" max="11785" width="12.5703125" bestFit="1" customWidth="1"/>
    <col min="11786" max="11786" width="17.7109375" bestFit="1" customWidth="1"/>
    <col min="11787" max="11787" width="13.28515625" bestFit="1" customWidth="1"/>
    <col min="11788" max="11788" width="17.140625" bestFit="1" customWidth="1"/>
    <col min="11789" max="11789" width="12.5703125" bestFit="1" customWidth="1"/>
    <col min="11790" max="11792" width="11.5703125" bestFit="1" customWidth="1"/>
    <col min="11793" max="11793" width="12.5703125" customWidth="1"/>
    <col min="11794" max="11794" width="16" bestFit="1" customWidth="1"/>
    <col min="11795" max="11795" width="14" bestFit="1" customWidth="1"/>
    <col min="11796" max="11796" width="15.42578125" customWidth="1"/>
    <col min="12033" max="12033" width="6.5703125" customWidth="1"/>
    <col min="12034" max="12034" width="5.7109375" customWidth="1"/>
    <col min="12035" max="12035" width="21.85546875" customWidth="1"/>
    <col min="12036" max="12036" width="20" bestFit="1" customWidth="1"/>
    <col min="12037" max="12037" width="17.7109375" bestFit="1" customWidth="1"/>
    <col min="12038" max="12038" width="13.28515625" bestFit="1" customWidth="1"/>
    <col min="12039" max="12039" width="16" bestFit="1" customWidth="1"/>
    <col min="12040" max="12040" width="17.85546875" bestFit="1" customWidth="1"/>
    <col min="12041" max="12041" width="12.5703125" bestFit="1" customWidth="1"/>
    <col min="12042" max="12042" width="17.7109375" bestFit="1" customWidth="1"/>
    <col min="12043" max="12043" width="13.28515625" bestFit="1" customWidth="1"/>
    <col min="12044" max="12044" width="17.140625" bestFit="1" customWidth="1"/>
    <col min="12045" max="12045" width="12.5703125" bestFit="1" customWidth="1"/>
    <col min="12046" max="12048" width="11.5703125" bestFit="1" customWidth="1"/>
    <col min="12049" max="12049" width="12.5703125" customWidth="1"/>
    <col min="12050" max="12050" width="16" bestFit="1" customWidth="1"/>
    <col min="12051" max="12051" width="14" bestFit="1" customWidth="1"/>
    <col min="12052" max="12052" width="15.42578125" customWidth="1"/>
    <col min="12289" max="12289" width="6.5703125" customWidth="1"/>
    <col min="12290" max="12290" width="5.7109375" customWidth="1"/>
    <col min="12291" max="12291" width="21.85546875" customWidth="1"/>
    <col min="12292" max="12292" width="20" bestFit="1" customWidth="1"/>
    <col min="12293" max="12293" width="17.7109375" bestFit="1" customWidth="1"/>
    <col min="12294" max="12294" width="13.28515625" bestFit="1" customWidth="1"/>
    <col min="12295" max="12295" width="16" bestFit="1" customWidth="1"/>
    <col min="12296" max="12296" width="17.85546875" bestFit="1" customWidth="1"/>
    <col min="12297" max="12297" width="12.5703125" bestFit="1" customWidth="1"/>
    <col min="12298" max="12298" width="17.7109375" bestFit="1" customWidth="1"/>
    <col min="12299" max="12299" width="13.28515625" bestFit="1" customWidth="1"/>
    <col min="12300" max="12300" width="17.140625" bestFit="1" customWidth="1"/>
    <col min="12301" max="12301" width="12.5703125" bestFit="1" customWidth="1"/>
    <col min="12302" max="12304" width="11.5703125" bestFit="1" customWidth="1"/>
    <col min="12305" max="12305" width="12.5703125" customWidth="1"/>
    <col min="12306" max="12306" width="16" bestFit="1" customWidth="1"/>
    <col min="12307" max="12307" width="14" bestFit="1" customWidth="1"/>
    <col min="12308" max="12308" width="15.42578125" customWidth="1"/>
    <col min="12545" max="12545" width="6.5703125" customWidth="1"/>
    <col min="12546" max="12546" width="5.7109375" customWidth="1"/>
    <col min="12547" max="12547" width="21.85546875" customWidth="1"/>
    <col min="12548" max="12548" width="20" bestFit="1" customWidth="1"/>
    <col min="12549" max="12549" width="17.7109375" bestFit="1" customWidth="1"/>
    <col min="12550" max="12550" width="13.28515625" bestFit="1" customWidth="1"/>
    <col min="12551" max="12551" width="16" bestFit="1" customWidth="1"/>
    <col min="12552" max="12552" width="17.85546875" bestFit="1" customWidth="1"/>
    <col min="12553" max="12553" width="12.5703125" bestFit="1" customWidth="1"/>
    <col min="12554" max="12554" width="17.7109375" bestFit="1" customWidth="1"/>
    <col min="12555" max="12555" width="13.28515625" bestFit="1" customWidth="1"/>
    <col min="12556" max="12556" width="17.140625" bestFit="1" customWidth="1"/>
    <col min="12557" max="12557" width="12.5703125" bestFit="1" customWidth="1"/>
    <col min="12558" max="12560" width="11.5703125" bestFit="1" customWidth="1"/>
    <col min="12561" max="12561" width="12.5703125" customWidth="1"/>
    <col min="12562" max="12562" width="16" bestFit="1" customWidth="1"/>
    <col min="12563" max="12563" width="14" bestFit="1" customWidth="1"/>
    <col min="12564" max="12564" width="15.42578125" customWidth="1"/>
    <col min="12801" max="12801" width="6.5703125" customWidth="1"/>
    <col min="12802" max="12802" width="5.7109375" customWidth="1"/>
    <col min="12803" max="12803" width="21.85546875" customWidth="1"/>
    <col min="12804" max="12804" width="20" bestFit="1" customWidth="1"/>
    <col min="12805" max="12805" width="17.7109375" bestFit="1" customWidth="1"/>
    <col min="12806" max="12806" width="13.28515625" bestFit="1" customWidth="1"/>
    <col min="12807" max="12807" width="16" bestFit="1" customWidth="1"/>
    <col min="12808" max="12808" width="17.85546875" bestFit="1" customWidth="1"/>
    <col min="12809" max="12809" width="12.5703125" bestFit="1" customWidth="1"/>
    <col min="12810" max="12810" width="17.7109375" bestFit="1" customWidth="1"/>
    <col min="12811" max="12811" width="13.28515625" bestFit="1" customWidth="1"/>
    <col min="12812" max="12812" width="17.140625" bestFit="1" customWidth="1"/>
    <col min="12813" max="12813" width="12.5703125" bestFit="1" customWidth="1"/>
    <col min="12814" max="12816" width="11.5703125" bestFit="1" customWidth="1"/>
    <col min="12817" max="12817" width="12.5703125" customWidth="1"/>
    <col min="12818" max="12818" width="16" bestFit="1" customWidth="1"/>
    <col min="12819" max="12819" width="14" bestFit="1" customWidth="1"/>
    <col min="12820" max="12820" width="15.42578125" customWidth="1"/>
    <col min="13057" max="13057" width="6.5703125" customWidth="1"/>
    <col min="13058" max="13058" width="5.7109375" customWidth="1"/>
    <col min="13059" max="13059" width="21.85546875" customWidth="1"/>
    <col min="13060" max="13060" width="20" bestFit="1" customWidth="1"/>
    <col min="13061" max="13061" width="17.7109375" bestFit="1" customWidth="1"/>
    <col min="13062" max="13062" width="13.28515625" bestFit="1" customWidth="1"/>
    <col min="13063" max="13063" width="16" bestFit="1" customWidth="1"/>
    <col min="13064" max="13064" width="17.85546875" bestFit="1" customWidth="1"/>
    <col min="13065" max="13065" width="12.5703125" bestFit="1" customWidth="1"/>
    <col min="13066" max="13066" width="17.7109375" bestFit="1" customWidth="1"/>
    <col min="13067" max="13067" width="13.28515625" bestFit="1" customWidth="1"/>
    <col min="13068" max="13068" width="17.140625" bestFit="1" customWidth="1"/>
    <col min="13069" max="13069" width="12.5703125" bestFit="1" customWidth="1"/>
    <col min="13070" max="13072" width="11.5703125" bestFit="1" customWidth="1"/>
    <col min="13073" max="13073" width="12.5703125" customWidth="1"/>
    <col min="13074" max="13074" width="16" bestFit="1" customWidth="1"/>
    <col min="13075" max="13075" width="14" bestFit="1" customWidth="1"/>
    <col min="13076" max="13076" width="15.42578125" customWidth="1"/>
    <col min="13313" max="13313" width="6.5703125" customWidth="1"/>
    <col min="13314" max="13314" width="5.7109375" customWidth="1"/>
    <col min="13315" max="13315" width="21.85546875" customWidth="1"/>
    <col min="13316" max="13316" width="20" bestFit="1" customWidth="1"/>
    <col min="13317" max="13317" width="17.7109375" bestFit="1" customWidth="1"/>
    <col min="13318" max="13318" width="13.28515625" bestFit="1" customWidth="1"/>
    <col min="13319" max="13319" width="16" bestFit="1" customWidth="1"/>
    <col min="13320" max="13320" width="17.85546875" bestFit="1" customWidth="1"/>
    <col min="13321" max="13321" width="12.5703125" bestFit="1" customWidth="1"/>
    <col min="13322" max="13322" width="17.7109375" bestFit="1" customWidth="1"/>
    <col min="13323" max="13323" width="13.28515625" bestFit="1" customWidth="1"/>
    <col min="13324" max="13324" width="17.140625" bestFit="1" customWidth="1"/>
    <col min="13325" max="13325" width="12.5703125" bestFit="1" customWidth="1"/>
    <col min="13326" max="13328" width="11.5703125" bestFit="1" customWidth="1"/>
    <col min="13329" max="13329" width="12.5703125" customWidth="1"/>
    <col min="13330" max="13330" width="16" bestFit="1" customWidth="1"/>
    <col min="13331" max="13331" width="14" bestFit="1" customWidth="1"/>
    <col min="13332" max="13332" width="15.42578125" customWidth="1"/>
    <col min="13569" max="13569" width="6.5703125" customWidth="1"/>
    <col min="13570" max="13570" width="5.7109375" customWidth="1"/>
    <col min="13571" max="13571" width="21.85546875" customWidth="1"/>
    <col min="13572" max="13572" width="20" bestFit="1" customWidth="1"/>
    <col min="13573" max="13573" width="17.7109375" bestFit="1" customWidth="1"/>
    <col min="13574" max="13574" width="13.28515625" bestFit="1" customWidth="1"/>
    <col min="13575" max="13575" width="16" bestFit="1" customWidth="1"/>
    <col min="13576" max="13576" width="17.85546875" bestFit="1" customWidth="1"/>
    <col min="13577" max="13577" width="12.5703125" bestFit="1" customWidth="1"/>
    <col min="13578" max="13578" width="17.7109375" bestFit="1" customWidth="1"/>
    <col min="13579" max="13579" width="13.28515625" bestFit="1" customWidth="1"/>
    <col min="13580" max="13580" width="17.140625" bestFit="1" customWidth="1"/>
    <col min="13581" max="13581" width="12.5703125" bestFit="1" customWidth="1"/>
    <col min="13582" max="13584" width="11.5703125" bestFit="1" customWidth="1"/>
    <col min="13585" max="13585" width="12.5703125" customWidth="1"/>
    <col min="13586" max="13586" width="16" bestFit="1" customWidth="1"/>
    <col min="13587" max="13587" width="14" bestFit="1" customWidth="1"/>
    <col min="13588" max="13588" width="15.42578125" customWidth="1"/>
    <col min="13825" max="13825" width="6.5703125" customWidth="1"/>
    <col min="13826" max="13826" width="5.7109375" customWidth="1"/>
    <col min="13827" max="13827" width="21.85546875" customWidth="1"/>
    <col min="13828" max="13828" width="20" bestFit="1" customWidth="1"/>
    <col min="13829" max="13829" width="17.7109375" bestFit="1" customWidth="1"/>
    <col min="13830" max="13830" width="13.28515625" bestFit="1" customWidth="1"/>
    <col min="13831" max="13831" width="16" bestFit="1" customWidth="1"/>
    <col min="13832" max="13832" width="17.85546875" bestFit="1" customWidth="1"/>
    <col min="13833" max="13833" width="12.5703125" bestFit="1" customWidth="1"/>
    <col min="13834" max="13834" width="17.7109375" bestFit="1" customWidth="1"/>
    <col min="13835" max="13835" width="13.28515625" bestFit="1" customWidth="1"/>
    <col min="13836" max="13836" width="17.140625" bestFit="1" customWidth="1"/>
    <col min="13837" max="13837" width="12.5703125" bestFit="1" customWidth="1"/>
    <col min="13838" max="13840" width="11.5703125" bestFit="1" customWidth="1"/>
    <col min="13841" max="13841" width="12.5703125" customWidth="1"/>
    <col min="13842" max="13842" width="16" bestFit="1" customWidth="1"/>
    <col min="13843" max="13843" width="14" bestFit="1" customWidth="1"/>
    <col min="13844" max="13844" width="15.42578125" customWidth="1"/>
    <col min="14081" max="14081" width="6.5703125" customWidth="1"/>
    <col min="14082" max="14082" width="5.7109375" customWidth="1"/>
    <col min="14083" max="14083" width="21.85546875" customWidth="1"/>
    <col min="14084" max="14084" width="20" bestFit="1" customWidth="1"/>
    <col min="14085" max="14085" width="17.7109375" bestFit="1" customWidth="1"/>
    <col min="14086" max="14086" width="13.28515625" bestFit="1" customWidth="1"/>
    <col min="14087" max="14087" width="16" bestFit="1" customWidth="1"/>
    <col min="14088" max="14088" width="17.85546875" bestFit="1" customWidth="1"/>
    <col min="14089" max="14089" width="12.5703125" bestFit="1" customWidth="1"/>
    <col min="14090" max="14090" width="17.7109375" bestFit="1" customWidth="1"/>
    <col min="14091" max="14091" width="13.28515625" bestFit="1" customWidth="1"/>
    <col min="14092" max="14092" width="17.140625" bestFit="1" customWidth="1"/>
    <col min="14093" max="14093" width="12.5703125" bestFit="1" customWidth="1"/>
    <col min="14094" max="14096" width="11.5703125" bestFit="1" customWidth="1"/>
    <col min="14097" max="14097" width="12.5703125" customWidth="1"/>
    <col min="14098" max="14098" width="16" bestFit="1" customWidth="1"/>
    <col min="14099" max="14099" width="14" bestFit="1" customWidth="1"/>
    <col min="14100" max="14100" width="15.42578125" customWidth="1"/>
    <col min="14337" max="14337" width="6.5703125" customWidth="1"/>
    <col min="14338" max="14338" width="5.7109375" customWidth="1"/>
    <col min="14339" max="14339" width="21.85546875" customWidth="1"/>
    <col min="14340" max="14340" width="20" bestFit="1" customWidth="1"/>
    <col min="14341" max="14341" width="17.7109375" bestFit="1" customWidth="1"/>
    <col min="14342" max="14342" width="13.28515625" bestFit="1" customWidth="1"/>
    <col min="14343" max="14343" width="16" bestFit="1" customWidth="1"/>
    <col min="14344" max="14344" width="17.85546875" bestFit="1" customWidth="1"/>
    <col min="14345" max="14345" width="12.5703125" bestFit="1" customWidth="1"/>
    <col min="14346" max="14346" width="17.7109375" bestFit="1" customWidth="1"/>
    <col min="14347" max="14347" width="13.28515625" bestFit="1" customWidth="1"/>
    <col min="14348" max="14348" width="17.140625" bestFit="1" customWidth="1"/>
    <col min="14349" max="14349" width="12.5703125" bestFit="1" customWidth="1"/>
    <col min="14350" max="14352" width="11.5703125" bestFit="1" customWidth="1"/>
    <col min="14353" max="14353" width="12.5703125" customWidth="1"/>
    <col min="14354" max="14354" width="16" bestFit="1" customWidth="1"/>
    <col min="14355" max="14355" width="14" bestFit="1" customWidth="1"/>
    <col min="14356" max="14356" width="15.42578125" customWidth="1"/>
    <col min="14593" max="14593" width="6.5703125" customWidth="1"/>
    <col min="14594" max="14594" width="5.7109375" customWidth="1"/>
    <col min="14595" max="14595" width="21.85546875" customWidth="1"/>
    <col min="14596" max="14596" width="20" bestFit="1" customWidth="1"/>
    <col min="14597" max="14597" width="17.7109375" bestFit="1" customWidth="1"/>
    <col min="14598" max="14598" width="13.28515625" bestFit="1" customWidth="1"/>
    <col min="14599" max="14599" width="16" bestFit="1" customWidth="1"/>
    <col min="14600" max="14600" width="17.85546875" bestFit="1" customWidth="1"/>
    <col min="14601" max="14601" width="12.5703125" bestFit="1" customWidth="1"/>
    <col min="14602" max="14602" width="17.7109375" bestFit="1" customWidth="1"/>
    <col min="14603" max="14603" width="13.28515625" bestFit="1" customWidth="1"/>
    <col min="14604" max="14604" width="17.140625" bestFit="1" customWidth="1"/>
    <col min="14605" max="14605" width="12.5703125" bestFit="1" customWidth="1"/>
    <col min="14606" max="14608" width="11.5703125" bestFit="1" customWidth="1"/>
    <col min="14609" max="14609" width="12.5703125" customWidth="1"/>
    <col min="14610" max="14610" width="16" bestFit="1" customWidth="1"/>
    <col min="14611" max="14611" width="14" bestFit="1" customWidth="1"/>
    <col min="14612" max="14612" width="15.42578125" customWidth="1"/>
    <col min="14849" max="14849" width="6.5703125" customWidth="1"/>
    <col min="14850" max="14850" width="5.7109375" customWidth="1"/>
    <col min="14851" max="14851" width="21.85546875" customWidth="1"/>
    <col min="14852" max="14852" width="20" bestFit="1" customWidth="1"/>
    <col min="14853" max="14853" width="17.7109375" bestFit="1" customWidth="1"/>
    <col min="14854" max="14854" width="13.28515625" bestFit="1" customWidth="1"/>
    <col min="14855" max="14855" width="16" bestFit="1" customWidth="1"/>
    <col min="14856" max="14856" width="17.85546875" bestFit="1" customWidth="1"/>
    <col min="14857" max="14857" width="12.5703125" bestFit="1" customWidth="1"/>
    <col min="14858" max="14858" width="17.7109375" bestFit="1" customWidth="1"/>
    <col min="14859" max="14859" width="13.28515625" bestFit="1" customWidth="1"/>
    <col min="14860" max="14860" width="17.140625" bestFit="1" customWidth="1"/>
    <col min="14861" max="14861" width="12.5703125" bestFit="1" customWidth="1"/>
    <col min="14862" max="14864" width="11.5703125" bestFit="1" customWidth="1"/>
    <col min="14865" max="14865" width="12.5703125" customWidth="1"/>
    <col min="14866" max="14866" width="16" bestFit="1" customWidth="1"/>
    <col min="14867" max="14867" width="14" bestFit="1" customWidth="1"/>
    <col min="14868" max="14868" width="15.42578125" customWidth="1"/>
    <col min="15105" max="15105" width="6.5703125" customWidth="1"/>
    <col min="15106" max="15106" width="5.7109375" customWidth="1"/>
    <col min="15107" max="15107" width="21.85546875" customWidth="1"/>
    <col min="15108" max="15108" width="20" bestFit="1" customWidth="1"/>
    <col min="15109" max="15109" width="17.7109375" bestFit="1" customWidth="1"/>
    <col min="15110" max="15110" width="13.28515625" bestFit="1" customWidth="1"/>
    <col min="15111" max="15111" width="16" bestFit="1" customWidth="1"/>
    <col min="15112" max="15112" width="17.85546875" bestFit="1" customWidth="1"/>
    <col min="15113" max="15113" width="12.5703125" bestFit="1" customWidth="1"/>
    <col min="15114" max="15114" width="17.7109375" bestFit="1" customWidth="1"/>
    <col min="15115" max="15115" width="13.28515625" bestFit="1" customWidth="1"/>
    <col min="15116" max="15116" width="17.140625" bestFit="1" customWidth="1"/>
    <col min="15117" max="15117" width="12.5703125" bestFit="1" customWidth="1"/>
    <col min="15118" max="15120" width="11.5703125" bestFit="1" customWidth="1"/>
    <col min="15121" max="15121" width="12.5703125" customWidth="1"/>
    <col min="15122" max="15122" width="16" bestFit="1" customWidth="1"/>
    <col min="15123" max="15123" width="14" bestFit="1" customWidth="1"/>
    <col min="15124" max="15124" width="15.42578125" customWidth="1"/>
    <col min="15361" max="15361" width="6.5703125" customWidth="1"/>
    <col min="15362" max="15362" width="5.7109375" customWidth="1"/>
    <col min="15363" max="15363" width="21.85546875" customWidth="1"/>
    <col min="15364" max="15364" width="20" bestFit="1" customWidth="1"/>
    <col min="15365" max="15365" width="17.7109375" bestFit="1" customWidth="1"/>
    <col min="15366" max="15366" width="13.28515625" bestFit="1" customWidth="1"/>
    <col min="15367" max="15367" width="16" bestFit="1" customWidth="1"/>
    <col min="15368" max="15368" width="17.85546875" bestFit="1" customWidth="1"/>
    <col min="15369" max="15369" width="12.5703125" bestFit="1" customWidth="1"/>
    <col min="15370" max="15370" width="17.7109375" bestFit="1" customWidth="1"/>
    <col min="15371" max="15371" width="13.28515625" bestFit="1" customWidth="1"/>
    <col min="15372" max="15372" width="17.140625" bestFit="1" customWidth="1"/>
    <col min="15373" max="15373" width="12.5703125" bestFit="1" customWidth="1"/>
    <col min="15374" max="15376" width="11.5703125" bestFit="1" customWidth="1"/>
    <col min="15377" max="15377" width="12.5703125" customWidth="1"/>
    <col min="15378" max="15378" width="16" bestFit="1" customWidth="1"/>
    <col min="15379" max="15379" width="14" bestFit="1" customWidth="1"/>
    <col min="15380" max="15380" width="15.42578125" customWidth="1"/>
    <col min="15617" max="15617" width="6.5703125" customWidth="1"/>
    <col min="15618" max="15618" width="5.7109375" customWidth="1"/>
    <col min="15619" max="15619" width="21.85546875" customWidth="1"/>
    <col min="15620" max="15620" width="20" bestFit="1" customWidth="1"/>
    <col min="15621" max="15621" width="17.7109375" bestFit="1" customWidth="1"/>
    <col min="15622" max="15622" width="13.28515625" bestFit="1" customWidth="1"/>
    <col min="15623" max="15623" width="16" bestFit="1" customWidth="1"/>
    <col min="15624" max="15624" width="17.85546875" bestFit="1" customWidth="1"/>
    <col min="15625" max="15625" width="12.5703125" bestFit="1" customWidth="1"/>
    <col min="15626" max="15626" width="17.7109375" bestFit="1" customWidth="1"/>
    <col min="15627" max="15627" width="13.28515625" bestFit="1" customWidth="1"/>
    <col min="15628" max="15628" width="17.140625" bestFit="1" customWidth="1"/>
    <col min="15629" max="15629" width="12.5703125" bestFit="1" customWidth="1"/>
    <col min="15630" max="15632" width="11.5703125" bestFit="1" customWidth="1"/>
    <col min="15633" max="15633" width="12.5703125" customWidth="1"/>
    <col min="15634" max="15634" width="16" bestFit="1" customWidth="1"/>
    <col min="15635" max="15635" width="14" bestFit="1" customWidth="1"/>
    <col min="15636" max="15636" width="15.42578125" customWidth="1"/>
    <col min="15873" max="15873" width="6.5703125" customWidth="1"/>
    <col min="15874" max="15874" width="5.7109375" customWidth="1"/>
    <col min="15875" max="15875" width="21.85546875" customWidth="1"/>
    <col min="15876" max="15876" width="20" bestFit="1" customWidth="1"/>
    <col min="15877" max="15877" width="17.7109375" bestFit="1" customWidth="1"/>
    <col min="15878" max="15878" width="13.28515625" bestFit="1" customWidth="1"/>
    <col min="15879" max="15879" width="16" bestFit="1" customWidth="1"/>
    <col min="15880" max="15880" width="17.85546875" bestFit="1" customWidth="1"/>
    <col min="15881" max="15881" width="12.5703125" bestFit="1" customWidth="1"/>
    <col min="15882" max="15882" width="17.7109375" bestFit="1" customWidth="1"/>
    <col min="15883" max="15883" width="13.28515625" bestFit="1" customWidth="1"/>
    <col min="15884" max="15884" width="17.140625" bestFit="1" customWidth="1"/>
    <col min="15885" max="15885" width="12.5703125" bestFit="1" customWidth="1"/>
    <col min="15886" max="15888" width="11.5703125" bestFit="1" customWidth="1"/>
    <col min="15889" max="15889" width="12.5703125" customWidth="1"/>
    <col min="15890" max="15890" width="16" bestFit="1" customWidth="1"/>
    <col min="15891" max="15891" width="14" bestFit="1" customWidth="1"/>
    <col min="15892" max="15892" width="15.42578125" customWidth="1"/>
    <col min="16129" max="16129" width="6.5703125" customWidth="1"/>
    <col min="16130" max="16130" width="5.7109375" customWidth="1"/>
    <col min="16131" max="16131" width="21.85546875" customWidth="1"/>
    <col min="16132" max="16132" width="20" bestFit="1" customWidth="1"/>
    <col min="16133" max="16133" width="17.7109375" bestFit="1" customWidth="1"/>
    <col min="16134" max="16134" width="13.28515625" bestFit="1" customWidth="1"/>
    <col min="16135" max="16135" width="16" bestFit="1" customWidth="1"/>
    <col min="16136" max="16136" width="17.85546875" bestFit="1" customWidth="1"/>
    <col min="16137" max="16137" width="12.5703125" bestFit="1" customWidth="1"/>
    <col min="16138" max="16138" width="17.7109375" bestFit="1" customWidth="1"/>
    <col min="16139" max="16139" width="13.28515625" bestFit="1" customWidth="1"/>
    <col min="16140" max="16140" width="17.140625" bestFit="1" customWidth="1"/>
    <col min="16141" max="16141" width="12.5703125" bestFit="1" customWidth="1"/>
    <col min="16142" max="16144" width="11.5703125" bestFit="1" customWidth="1"/>
    <col min="16145" max="16145" width="12.5703125" customWidth="1"/>
    <col min="16146" max="16146" width="16" bestFit="1" customWidth="1"/>
    <col min="16147" max="16147" width="14" bestFit="1" customWidth="1"/>
    <col min="16148" max="16148" width="15.42578125" customWidth="1"/>
  </cols>
  <sheetData>
    <row r="1" spans="1:22" s="1" customFormat="1" ht="60" customHeight="1" x14ac:dyDescent="0.2">
      <c r="A1" s="329" t="s">
        <v>743</v>
      </c>
      <c r="B1" s="329"/>
      <c r="C1" s="329"/>
      <c r="D1" s="329"/>
      <c r="E1" s="344" t="s">
        <v>745</v>
      </c>
      <c r="F1" s="344"/>
      <c r="G1" s="344"/>
      <c r="H1" s="344"/>
      <c r="I1" s="344"/>
      <c r="J1" s="344"/>
      <c r="K1" s="344"/>
      <c r="L1" s="344"/>
      <c r="M1" s="344"/>
      <c r="N1" s="344"/>
      <c r="O1" s="344"/>
    </row>
    <row r="2" spans="1:22" s="1" customFormat="1" ht="36" customHeight="1" thickBot="1" x14ac:dyDescent="0.45">
      <c r="A2" s="345" t="s">
        <v>744</v>
      </c>
      <c r="B2" s="345"/>
      <c r="C2" s="345"/>
      <c r="D2" s="345"/>
      <c r="E2" s="345"/>
      <c r="F2" s="345"/>
      <c r="G2" s="345"/>
      <c r="H2" s="345"/>
      <c r="I2" s="345"/>
      <c r="J2" s="345"/>
      <c r="K2" s="345"/>
      <c r="L2" s="345"/>
      <c r="M2" s="345"/>
      <c r="N2" s="345"/>
      <c r="O2" s="345"/>
    </row>
    <row r="3" spans="1:22" ht="3.75" customHeight="1" x14ac:dyDescent="0.4">
      <c r="A3" s="331"/>
      <c r="B3" s="331"/>
      <c r="C3" s="331"/>
      <c r="D3" s="331"/>
      <c r="E3" s="331"/>
      <c r="F3" s="331"/>
      <c r="G3" s="331"/>
      <c r="H3" s="331"/>
      <c r="I3" s="331"/>
      <c r="J3" s="331"/>
      <c r="K3" s="331"/>
      <c r="L3" s="331"/>
      <c r="M3" s="331"/>
      <c r="N3" s="331"/>
      <c r="O3" s="331"/>
    </row>
    <row r="4" spans="1:22" s="21" customFormat="1" ht="21.75" customHeight="1" x14ac:dyDescent="0.2">
      <c r="A4" s="355" t="s">
        <v>767</v>
      </c>
      <c r="B4" s="355"/>
      <c r="C4" s="355"/>
      <c r="D4" s="355"/>
      <c r="E4" s="355"/>
      <c r="F4" s="355"/>
      <c r="G4" s="355"/>
      <c r="H4" s="355"/>
      <c r="I4" s="355"/>
      <c r="J4" s="355"/>
      <c r="K4" s="355"/>
      <c r="L4" s="355"/>
      <c r="M4" s="355"/>
      <c r="N4" s="135"/>
      <c r="O4" s="135"/>
      <c r="P4" s="20"/>
    </row>
    <row r="5" spans="1:22" s="21" customFormat="1" ht="20.100000000000001" customHeight="1" x14ac:dyDescent="0.2">
      <c r="A5" s="355" t="s">
        <v>82</v>
      </c>
      <c r="B5" s="355"/>
      <c r="C5" s="355"/>
      <c r="D5" s="355"/>
      <c r="E5" s="355"/>
      <c r="F5" s="355"/>
      <c r="G5" s="355"/>
      <c r="H5" s="355"/>
      <c r="I5" s="355"/>
      <c r="J5" s="355"/>
      <c r="K5" s="355"/>
      <c r="L5" s="355"/>
      <c r="M5" s="355"/>
      <c r="N5" s="135"/>
      <c r="O5" s="135"/>
      <c r="P5" s="20"/>
      <c r="S5" s="22"/>
    </row>
    <row r="6" spans="1:22" s="21" customFormat="1" ht="20.100000000000001" customHeight="1" x14ac:dyDescent="0.2">
      <c r="A6" s="355" t="s">
        <v>1</v>
      </c>
      <c r="B6" s="355"/>
      <c r="C6" s="355"/>
      <c r="D6" s="355"/>
      <c r="E6" s="355"/>
      <c r="F6" s="355"/>
      <c r="G6" s="355"/>
      <c r="H6" s="355"/>
      <c r="I6" s="355"/>
      <c r="J6" s="355"/>
      <c r="K6" s="355"/>
      <c r="L6" s="355"/>
      <c r="M6" s="355"/>
      <c r="N6" s="135"/>
      <c r="O6" s="135"/>
      <c r="S6" s="22"/>
    </row>
    <row r="7" spans="1:22" s="21" customFormat="1" ht="20.100000000000001" customHeight="1" x14ac:dyDescent="0.2">
      <c r="A7" s="356" t="s">
        <v>943</v>
      </c>
      <c r="B7" s="355"/>
      <c r="C7" s="355"/>
      <c r="D7" s="355"/>
      <c r="E7" s="355"/>
      <c r="F7" s="355"/>
      <c r="G7" s="355"/>
      <c r="H7" s="355"/>
      <c r="I7" s="355"/>
      <c r="J7" s="355"/>
      <c r="K7" s="355"/>
      <c r="L7" s="355"/>
      <c r="M7" s="355"/>
      <c r="N7" s="135"/>
      <c r="O7" s="135"/>
      <c r="Q7" s="23"/>
    </row>
    <row r="8" spans="1:22" s="21" customFormat="1" ht="20.100000000000001" customHeight="1" x14ac:dyDescent="0.2">
      <c r="A8" s="355" t="s">
        <v>768</v>
      </c>
      <c r="B8" s="355"/>
      <c r="C8" s="355"/>
      <c r="D8" s="355"/>
      <c r="E8" s="355"/>
      <c r="F8" s="355"/>
      <c r="G8" s="355"/>
      <c r="H8" s="355"/>
      <c r="I8" s="355"/>
      <c r="J8" s="355"/>
      <c r="K8" s="355"/>
      <c r="L8" s="355"/>
      <c r="M8" s="355"/>
      <c r="N8" s="135"/>
      <c r="O8" s="135"/>
    </row>
    <row r="9" spans="1:22" s="24" customFormat="1" ht="15" customHeight="1" x14ac:dyDescent="0.25">
      <c r="A9" s="346" t="s">
        <v>3</v>
      </c>
      <c r="B9" s="346"/>
      <c r="C9" s="346"/>
      <c r="D9" s="358" t="s">
        <v>83</v>
      </c>
      <c r="E9" s="358"/>
      <c r="F9" s="358"/>
      <c r="G9" s="358"/>
      <c r="H9" s="358"/>
      <c r="I9" s="136"/>
      <c r="J9" s="358" t="s">
        <v>84</v>
      </c>
      <c r="K9" s="358"/>
      <c r="L9" s="358"/>
      <c r="M9" s="358"/>
      <c r="N9" s="358"/>
      <c r="O9" s="137"/>
      <c r="P9" s="25" t="s">
        <v>85</v>
      </c>
      <c r="Q9" s="25"/>
      <c r="R9" s="25"/>
      <c r="S9" s="25" t="s">
        <v>84</v>
      </c>
      <c r="T9" s="25"/>
      <c r="U9" s="25"/>
    </row>
    <row r="10" spans="1:22" s="24" customFormat="1" ht="15" customHeight="1" x14ac:dyDescent="0.25">
      <c r="A10" s="346"/>
      <c r="B10" s="346"/>
      <c r="C10" s="346"/>
      <c r="D10" s="137"/>
      <c r="E10" s="359" t="s">
        <v>86</v>
      </c>
      <c r="F10" s="359"/>
      <c r="G10" s="359"/>
      <c r="H10" s="137"/>
      <c r="I10" s="137"/>
      <c r="J10" s="137"/>
      <c r="K10" s="359" t="s">
        <v>87</v>
      </c>
      <c r="L10" s="359"/>
      <c r="M10" s="359"/>
      <c r="N10" s="137"/>
      <c r="O10" s="137"/>
      <c r="P10" s="351" t="s">
        <v>88</v>
      </c>
      <c r="Q10" s="351"/>
      <c r="R10" s="351"/>
      <c r="S10" s="352" t="s">
        <v>88</v>
      </c>
      <c r="T10" s="351"/>
      <c r="U10" s="351"/>
    </row>
    <row r="11" spans="1:22" s="24" customFormat="1" ht="15" customHeight="1" x14ac:dyDescent="0.25">
      <c r="A11" s="346"/>
      <c r="B11" s="346"/>
      <c r="C11" s="346"/>
      <c r="D11" s="360" t="s">
        <v>89</v>
      </c>
      <c r="E11" s="138" t="s">
        <v>90</v>
      </c>
      <c r="F11" s="139"/>
      <c r="G11" s="139"/>
      <c r="H11" s="360" t="s">
        <v>91</v>
      </c>
      <c r="I11" s="140"/>
      <c r="J11" s="346" t="s">
        <v>89</v>
      </c>
      <c r="K11" s="138" t="s">
        <v>90</v>
      </c>
      <c r="L11" s="139"/>
      <c r="M11" s="139"/>
      <c r="N11" s="360" t="s">
        <v>91</v>
      </c>
      <c r="O11" s="346" t="s">
        <v>92</v>
      </c>
      <c r="P11" s="353" t="s">
        <v>93</v>
      </c>
      <c r="Q11" s="349" t="s">
        <v>94</v>
      </c>
      <c r="R11" s="349" t="s">
        <v>95</v>
      </c>
      <c r="S11" s="347" t="s">
        <v>93</v>
      </c>
      <c r="T11" s="349" t="s">
        <v>94</v>
      </c>
      <c r="U11" s="349" t="s">
        <v>95</v>
      </c>
    </row>
    <row r="12" spans="1:22" s="24" customFormat="1" ht="15" customHeight="1" x14ac:dyDescent="0.25">
      <c r="A12" s="346"/>
      <c r="B12" s="346"/>
      <c r="C12" s="346"/>
      <c r="D12" s="360"/>
      <c r="E12" s="139" t="s">
        <v>96</v>
      </c>
      <c r="F12" s="141" t="s">
        <v>93</v>
      </c>
      <c r="G12" s="139" t="s">
        <v>97</v>
      </c>
      <c r="H12" s="360"/>
      <c r="I12" s="140"/>
      <c r="J12" s="346"/>
      <c r="K12" s="139" t="s">
        <v>96</v>
      </c>
      <c r="L12" s="141" t="s">
        <v>93</v>
      </c>
      <c r="M12" s="139" t="s">
        <v>97</v>
      </c>
      <c r="N12" s="360"/>
      <c r="O12" s="346"/>
      <c r="P12" s="354"/>
      <c r="Q12" s="350"/>
      <c r="R12" s="350"/>
      <c r="S12" s="348"/>
      <c r="T12" s="350"/>
      <c r="U12" s="350"/>
    </row>
    <row r="13" spans="1:22" s="24" customFormat="1" ht="15" customHeight="1" x14ac:dyDescent="0.25">
      <c r="A13" s="346"/>
      <c r="B13" s="346"/>
      <c r="C13" s="346"/>
      <c r="D13" s="360"/>
      <c r="E13" s="139" t="s">
        <v>98</v>
      </c>
      <c r="F13" s="141" t="s">
        <v>99</v>
      </c>
      <c r="G13" s="139" t="s">
        <v>90</v>
      </c>
      <c r="H13" s="360"/>
      <c r="I13" s="140"/>
      <c r="J13" s="346"/>
      <c r="K13" s="139" t="s">
        <v>98</v>
      </c>
      <c r="L13" s="141" t="s">
        <v>99</v>
      </c>
      <c r="M13" s="139" t="s">
        <v>90</v>
      </c>
      <c r="N13" s="360"/>
      <c r="O13" s="346"/>
      <c r="P13" s="354"/>
      <c r="Q13" s="350"/>
      <c r="R13" s="350"/>
      <c r="S13" s="348"/>
      <c r="T13" s="350"/>
      <c r="U13" s="350"/>
    </row>
    <row r="14" spans="1:22" s="24" customFormat="1" ht="15" customHeight="1" x14ac:dyDescent="0.25">
      <c r="A14" s="346"/>
      <c r="B14" s="346"/>
      <c r="C14" s="346"/>
      <c r="D14" s="360"/>
      <c r="E14" s="139" t="s">
        <v>100</v>
      </c>
      <c r="F14" s="141" t="s">
        <v>101</v>
      </c>
      <c r="G14" s="139"/>
      <c r="H14" s="360"/>
      <c r="I14" s="140"/>
      <c r="J14" s="346"/>
      <c r="K14" s="139" t="s">
        <v>100</v>
      </c>
      <c r="L14" s="141" t="s">
        <v>101</v>
      </c>
      <c r="M14" s="139"/>
      <c r="N14" s="360"/>
      <c r="O14" s="346"/>
      <c r="P14" s="354"/>
      <c r="Q14" s="350"/>
      <c r="R14" s="350"/>
      <c r="S14" s="348"/>
      <c r="T14" s="350"/>
      <c r="U14" s="350"/>
    </row>
    <row r="15" spans="1:22" s="24" customFormat="1" ht="15" customHeight="1" thickBot="1" x14ac:dyDescent="0.3">
      <c r="A15" s="357"/>
      <c r="B15" s="357"/>
      <c r="C15" s="357"/>
      <c r="D15" s="142" t="s">
        <v>102</v>
      </c>
      <c r="E15" s="142" t="s">
        <v>103</v>
      </c>
      <c r="F15" s="143" t="s">
        <v>104</v>
      </c>
      <c r="G15" s="142" t="s">
        <v>105</v>
      </c>
      <c r="H15" s="136" t="s">
        <v>106</v>
      </c>
      <c r="I15" s="136"/>
      <c r="J15" s="144" t="s">
        <v>107</v>
      </c>
      <c r="K15" s="144" t="s">
        <v>108</v>
      </c>
      <c r="L15" s="143" t="s">
        <v>109</v>
      </c>
      <c r="M15" s="144" t="s">
        <v>110</v>
      </c>
      <c r="N15" s="136" t="s">
        <v>111</v>
      </c>
      <c r="O15" s="136" t="s">
        <v>112</v>
      </c>
      <c r="P15" s="26" t="s">
        <v>113</v>
      </c>
      <c r="Q15" s="26" t="s">
        <v>114</v>
      </c>
      <c r="R15" s="26" t="s">
        <v>115</v>
      </c>
      <c r="S15" s="27" t="s">
        <v>116</v>
      </c>
      <c r="T15" s="26" t="s">
        <v>117</v>
      </c>
      <c r="U15" s="26" t="s">
        <v>118</v>
      </c>
    </row>
    <row r="16" spans="1:22" s="134" customFormat="1" ht="6" customHeight="1" thickBot="1" x14ac:dyDescent="0.35">
      <c r="A16" s="125"/>
      <c r="B16" s="125"/>
      <c r="C16" s="125"/>
      <c r="D16" s="126"/>
      <c r="E16" s="126"/>
      <c r="F16" s="126"/>
      <c r="G16" s="126"/>
      <c r="H16" s="127"/>
      <c r="I16" s="127"/>
      <c r="J16" s="126"/>
      <c r="K16" s="128"/>
      <c r="L16" s="126"/>
      <c r="M16" s="128"/>
      <c r="N16" s="127"/>
      <c r="O16" s="127"/>
      <c r="P16" s="129"/>
      <c r="Q16" s="130"/>
      <c r="R16" s="131"/>
      <c r="S16" s="132"/>
      <c r="T16" s="130"/>
      <c r="U16" s="131"/>
      <c r="V16" s="133"/>
    </row>
    <row r="17" spans="1:26" s="30" customFormat="1" ht="15" customHeight="1" x14ac:dyDescent="0.25">
      <c r="A17" s="319"/>
      <c r="B17" s="319"/>
      <c r="C17" s="319" t="s">
        <v>95</v>
      </c>
      <c r="D17" s="321">
        <f>SUM(D18:D281)</f>
        <v>105692.49332199999</v>
      </c>
      <c r="E17" s="321">
        <f t="shared" ref="E17:N17" si="0">SUM(E18:E281)</f>
        <v>38876.092823245162</v>
      </c>
      <c r="F17" s="321">
        <f t="shared" si="0"/>
        <v>0</v>
      </c>
      <c r="G17" s="321">
        <f t="shared" si="0"/>
        <v>5723.5804481600007</v>
      </c>
      <c r="H17" s="321">
        <f t="shared" si="0"/>
        <v>61092.820050594848</v>
      </c>
      <c r="I17" s="321"/>
      <c r="J17" s="321">
        <f t="shared" si="0"/>
        <v>85679.246957917145</v>
      </c>
      <c r="K17" s="321">
        <f t="shared" si="0"/>
        <v>25463.289255645577</v>
      </c>
      <c r="L17" s="321">
        <f t="shared" si="0"/>
        <v>0</v>
      </c>
      <c r="M17" s="321">
        <f t="shared" si="0"/>
        <v>6302.7726182900005</v>
      </c>
      <c r="N17" s="321">
        <f t="shared" si="0"/>
        <v>53913.185083981487</v>
      </c>
      <c r="O17" s="322">
        <f>IF(OR(H17=0,N17=0),"N.A.",IF((((N17-H17)/H17))*100&gt;=500,"500&lt;",IF((((N17-H17)/H17))*100&lt;=-500,"&lt;-500",(((N17-H17)/H17))*100)))</f>
        <v>-11.752011055746729</v>
      </c>
      <c r="P17" s="29">
        <f t="shared" ref="P17:U17" si="1">SUM(P18:P281)</f>
        <v>9076.2419939951706</v>
      </c>
      <c r="Q17" s="29">
        <f t="shared" si="1"/>
        <v>29799.850829250001</v>
      </c>
      <c r="R17" s="29">
        <f t="shared" si="1"/>
        <v>38876.092823245162</v>
      </c>
      <c r="S17" s="29">
        <f t="shared" si="1"/>
        <v>8098.4448041600008</v>
      </c>
      <c r="T17" s="29">
        <f t="shared" si="1"/>
        <v>17364.84445148558</v>
      </c>
      <c r="U17" s="29">
        <f t="shared" si="1"/>
        <v>25463.289255645577</v>
      </c>
      <c r="V17" s="28"/>
      <c r="W17" s="28"/>
      <c r="X17" s="28"/>
      <c r="Y17" s="28"/>
      <c r="Z17" s="28"/>
    </row>
    <row r="18" spans="1:26" s="31" customFormat="1" ht="18.95" customHeight="1" x14ac:dyDescent="0.2">
      <c r="A18" s="315">
        <v>1</v>
      </c>
      <c r="B18" s="315" t="s">
        <v>119</v>
      </c>
      <c r="C18" s="315" t="s">
        <v>120</v>
      </c>
      <c r="D18" s="323">
        <v>0</v>
      </c>
      <c r="E18" s="324">
        <f>R18</f>
        <v>0</v>
      </c>
      <c r="F18" s="323">
        <v>0</v>
      </c>
      <c r="G18" s="323">
        <v>0</v>
      </c>
      <c r="H18" s="322">
        <f>D18-E18-G18</f>
        <v>0</v>
      </c>
      <c r="I18" s="322"/>
      <c r="J18" s="323">
        <v>0</v>
      </c>
      <c r="K18" s="325">
        <f>+U18</f>
        <v>0</v>
      </c>
      <c r="L18" s="323">
        <v>0</v>
      </c>
      <c r="M18" s="325">
        <v>0</v>
      </c>
      <c r="N18" s="325">
        <f t="shared" ref="N18:N81" si="2">J18-K18-M18</f>
        <v>0</v>
      </c>
      <c r="O18" s="322" t="str">
        <f>IF(OR(H18=0,N18=0),"N.A.",IF((((N18-H18)/H18))*100&gt;=500,"500&lt;",IF((((N18-H18)/H18))*100&lt;=-500,"&lt;-500",(((N18-H18)/H18))*100)))</f>
        <v>N.A.</v>
      </c>
      <c r="P18" s="32">
        <v>0</v>
      </c>
      <c r="Q18" s="32">
        <v>0</v>
      </c>
      <c r="R18" s="33">
        <f>SUM(P18:Q18)</f>
        <v>0</v>
      </c>
      <c r="S18" s="32">
        <v>0</v>
      </c>
      <c r="T18" s="32">
        <v>0</v>
      </c>
      <c r="U18" s="33">
        <f>SUM(S18:T18)</f>
        <v>0</v>
      </c>
    </row>
    <row r="19" spans="1:26" s="31" customFormat="1" ht="18.95" customHeight="1" x14ac:dyDescent="0.2">
      <c r="A19" s="315">
        <v>2</v>
      </c>
      <c r="B19" s="315" t="s">
        <v>121</v>
      </c>
      <c r="C19" s="315" t="s">
        <v>122</v>
      </c>
      <c r="D19" s="323">
        <v>0</v>
      </c>
      <c r="E19" s="324">
        <f t="shared" ref="E19:E82" si="3">R19</f>
        <v>0</v>
      </c>
      <c r="F19" s="323">
        <v>0</v>
      </c>
      <c r="G19" s="323">
        <v>0</v>
      </c>
      <c r="H19" s="322">
        <f t="shared" ref="H19:H82" si="4">D19-E19-G19</f>
        <v>0</v>
      </c>
      <c r="I19" s="322"/>
      <c r="J19" s="323">
        <v>0</v>
      </c>
      <c r="K19" s="325">
        <f t="shared" ref="K19:K82" si="5">+U19</f>
        <v>0</v>
      </c>
      <c r="L19" s="323">
        <v>0</v>
      </c>
      <c r="M19" s="323">
        <v>0</v>
      </c>
      <c r="N19" s="325">
        <f t="shared" si="2"/>
        <v>0</v>
      </c>
      <c r="O19" s="322" t="str">
        <f t="shared" ref="O19:O82" si="6">IF(OR(H19=0,N19=0),"N.A.",IF((((N19-H19)/H19))*100&gt;=500,"500&lt;",IF((((N19-H19)/H19))*100&lt;=-500,"&lt;-500",(((N19-H19)/H19))*100)))</f>
        <v>N.A.</v>
      </c>
      <c r="P19" s="32">
        <v>0</v>
      </c>
      <c r="Q19" s="32">
        <v>0</v>
      </c>
      <c r="R19" s="33">
        <f t="shared" ref="R19:R82" si="7">SUM(P19:Q19)</f>
        <v>0</v>
      </c>
      <c r="S19" s="32">
        <v>0</v>
      </c>
      <c r="T19" s="32">
        <v>0</v>
      </c>
      <c r="U19" s="33">
        <f t="shared" ref="U19:U82" si="8">SUM(S19:T19)</f>
        <v>0</v>
      </c>
    </row>
    <row r="20" spans="1:26" s="31" customFormat="1" ht="18.95" customHeight="1" x14ac:dyDescent="0.2">
      <c r="A20" s="315">
        <v>3</v>
      </c>
      <c r="B20" s="315" t="s">
        <v>123</v>
      </c>
      <c r="C20" s="315" t="s">
        <v>124</v>
      </c>
      <c r="D20" s="323">
        <v>0</v>
      </c>
      <c r="E20" s="324">
        <f t="shared" si="3"/>
        <v>0</v>
      </c>
      <c r="F20" s="323">
        <v>0</v>
      </c>
      <c r="G20" s="323">
        <v>0</v>
      </c>
      <c r="H20" s="322">
        <f t="shared" si="4"/>
        <v>0</v>
      </c>
      <c r="I20" s="322"/>
      <c r="J20" s="323">
        <v>0</v>
      </c>
      <c r="K20" s="325">
        <f t="shared" si="5"/>
        <v>0</v>
      </c>
      <c r="L20" s="323">
        <v>0</v>
      </c>
      <c r="M20" s="323">
        <v>0</v>
      </c>
      <c r="N20" s="325">
        <f t="shared" si="2"/>
        <v>0</v>
      </c>
      <c r="O20" s="322" t="str">
        <f t="shared" si="6"/>
        <v>N.A.</v>
      </c>
      <c r="P20" s="32">
        <v>0</v>
      </c>
      <c r="Q20" s="32">
        <v>0</v>
      </c>
      <c r="R20" s="33">
        <f t="shared" si="7"/>
        <v>0</v>
      </c>
      <c r="S20" s="32">
        <v>0</v>
      </c>
      <c r="T20" s="32">
        <v>0</v>
      </c>
      <c r="U20" s="33">
        <f t="shared" si="8"/>
        <v>0</v>
      </c>
    </row>
    <row r="21" spans="1:26" s="31" customFormat="1" ht="18.95" customHeight="1" x14ac:dyDescent="0.2">
      <c r="A21" s="315">
        <v>4</v>
      </c>
      <c r="B21" s="315" t="s">
        <v>121</v>
      </c>
      <c r="C21" s="315" t="s">
        <v>125</v>
      </c>
      <c r="D21" s="323">
        <v>0</v>
      </c>
      <c r="E21" s="324">
        <f t="shared" si="3"/>
        <v>0</v>
      </c>
      <c r="F21" s="323">
        <v>0</v>
      </c>
      <c r="G21" s="323">
        <v>0</v>
      </c>
      <c r="H21" s="322">
        <f t="shared" si="4"/>
        <v>0</v>
      </c>
      <c r="I21" s="322"/>
      <c r="J21" s="323">
        <v>0</v>
      </c>
      <c r="K21" s="325">
        <f t="shared" si="5"/>
        <v>0</v>
      </c>
      <c r="L21" s="323">
        <v>0</v>
      </c>
      <c r="M21" s="323">
        <v>0</v>
      </c>
      <c r="N21" s="325">
        <f t="shared" si="2"/>
        <v>0</v>
      </c>
      <c r="O21" s="322" t="str">
        <f t="shared" si="6"/>
        <v>N.A.</v>
      </c>
      <c r="P21" s="32">
        <v>0</v>
      </c>
      <c r="Q21" s="32">
        <v>0</v>
      </c>
      <c r="R21" s="33">
        <f t="shared" si="7"/>
        <v>0</v>
      </c>
      <c r="S21" s="32">
        <v>0</v>
      </c>
      <c r="T21" s="32">
        <v>0</v>
      </c>
      <c r="U21" s="33">
        <f t="shared" si="8"/>
        <v>0</v>
      </c>
    </row>
    <row r="22" spans="1:26" s="31" customFormat="1" ht="18.95" customHeight="1" x14ac:dyDescent="0.2">
      <c r="A22" s="315">
        <v>5</v>
      </c>
      <c r="B22" s="315" t="s">
        <v>126</v>
      </c>
      <c r="C22" s="315" t="s">
        <v>127</v>
      </c>
      <c r="D22" s="323">
        <v>0</v>
      </c>
      <c r="E22" s="324">
        <f t="shared" si="3"/>
        <v>0</v>
      </c>
      <c r="F22" s="323">
        <v>0</v>
      </c>
      <c r="G22" s="323">
        <v>0</v>
      </c>
      <c r="H22" s="322">
        <f t="shared" si="4"/>
        <v>0</v>
      </c>
      <c r="I22" s="322"/>
      <c r="J22" s="323">
        <v>0</v>
      </c>
      <c r="K22" s="325">
        <f t="shared" si="5"/>
        <v>0</v>
      </c>
      <c r="L22" s="323">
        <v>0</v>
      </c>
      <c r="M22" s="323">
        <v>0</v>
      </c>
      <c r="N22" s="325">
        <f t="shared" si="2"/>
        <v>0</v>
      </c>
      <c r="O22" s="322" t="str">
        <f t="shared" si="6"/>
        <v>N.A.</v>
      </c>
      <c r="P22" s="32">
        <v>0</v>
      </c>
      <c r="Q22" s="32">
        <v>0</v>
      </c>
      <c r="R22" s="33">
        <f t="shared" si="7"/>
        <v>0</v>
      </c>
      <c r="S22" s="32">
        <v>0</v>
      </c>
      <c r="T22" s="32">
        <v>0</v>
      </c>
      <c r="U22" s="33">
        <f t="shared" si="8"/>
        <v>0</v>
      </c>
    </row>
    <row r="23" spans="1:26" s="31" customFormat="1" ht="18.95" customHeight="1" x14ac:dyDescent="0.2">
      <c r="A23" s="315">
        <v>6</v>
      </c>
      <c r="B23" s="315" t="s">
        <v>121</v>
      </c>
      <c r="C23" s="315" t="s">
        <v>128</v>
      </c>
      <c r="D23" s="323">
        <v>0</v>
      </c>
      <c r="E23" s="324">
        <f t="shared" si="3"/>
        <v>0</v>
      </c>
      <c r="F23" s="323">
        <v>0</v>
      </c>
      <c r="G23" s="323">
        <v>0</v>
      </c>
      <c r="H23" s="322">
        <f t="shared" si="4"/>
        <v>0</v>
      </c>
      <c r="I23" s="322"/>
      <c r="J23" s="323">
        <v>0</v>
      </c>
      <c r="K23" s="325">
        <f t="shared" si="5"/>
        <v>0</v>
      </c>
      <c r="L23" s="323">
        <v>0</v>
      </c>
      <c r="M23" s="323">
        <v>0</v>
      </c>
      <c r="N23" s="325">
        <f t="shared" si="2"/>
        <v>0</v>
      </c>
      <c r="O23" s="322" t="str">
        <f t="shared" si="6"/>
        <v>N.A.</v>
      </c>
      <c r="P23" s="32">
        <v>0</v>
      </c>
      <c r="Q23" s="32">
        <v>0</v>
      </c>
      <c r="R23" s="33">
        <f t="shared" si="7"/>
        <v>0</v>
      </c>
      <c r="S23" s="32">
        <v>0</v>
      </c>
      <c r="T23" s="32">
        <v>0</v>
      </c>
      <c r="U23" s="33">
        <f t="shared" si="8"/>
        <v>0</v>
      </c>
    </row>
    <row r="24" spans="1:26" s="31" customFormat="1" ht="18.95" customHeight="1" x14ac:dyDescent="0.2">
      <c r="A24" s="315">
        <v>7</v>
      </c>
      <c r="B24" s="315" t="s">
        <v>129</v>
      </c>
      <c r="C24" s="315" t="s">
        <v>130</v>
      </c>
      <c r="D24" s="323">
        <v>0</v>
      </c>
      <c r="E24" s="324">
        <f t="shared" si="3"/>
        <v>0</v>
      </c>
      <c r="F24" s="323">
        <v>0</v>
      </c>
      <c r="G24" s="323">
        <v>0</v>
      </c>
      <c r="H24" s="322">
        <f t="shared" si="4"/>
        <v>0</v>
      </c>
      <c r="I24" s="322"/>
      <c r="J24" s="323">
        <v>0</v>
      </c>
      <c r="K24" s="325">
        <f t="shared" si="5"/>
        <v>0</v>
      </c>
      <c r="L24" s="323">
        <v>0</v>
      </c>
      <c r="M24" s="323">
        <v>0</v>
      </c>
      <c r="N24" s="325">
        <f t="shared" si="2"/>
        <v>0</v>
      </c>
      <c r="O24" s="322" t="str">
        <f t="shared" si="6"/>
        <v>N.A.</v>
      </c>
      <c r="P24" s="32">
        <v>0</v>
      </c>
      <c r="Q24" s="32">
        <v>0</v>
      </c>
      <c r="R24" s="33">
        <f t="shared" si="7"/>
        <v>0</v>
      </c>
      <c r="S24" s="32">
        <v>0</v>
      </c>
      <c r="T24" s="32">
        <v>0</v>
      </c>
      <c r="U24" s="33">
        <f t="shared" si="8"/>
        <v>0</v>
      </c>
    </row>
    <row r="25" spans="1:26" s="31" customFormat="1" ht="18.95" customHeight="1" x14ac:dyDescent="0.2">
      <c r="A25" s="315">
        <v>9</v>
      </c>
      <c r="B25" s="315" t="s">
        <v>131</v>
      </c>
      <c r="C25" s="315" t="s">
        <v>132</v>
      </c>
      <c r="D25" s="323">
        <v>0</v>
      </c>
      <c r="E25" s="324">
        <f t="shared" si="3"/>
        <v>0</v>
      </c>
      <c r="F25" s="323">
        <v>0</v>
      </c>
      <c r="G25" s="323">
        <v>0</v>
      </c>
      <c r="H25" s="322">
        <f t="shared" si="4"/>
        <v>0</v>
      </c>
      <c r="I25" s="322"/>
      <c r="J25" s="323">
        <v>0</v>
      </c>
      <c r="K25" s="325">
        <f t="shared" si="5"/>
        <v>0</v>
      </c>
      <c r="L25" s="323">
        <v>0</v>
      </c>
      <c r="M25" s="323">
        <v>0</v>
      </c>
      <c r="N25" s="325">
        <f t="shared" si="2"/>
        <v>0</v>
      </c>
      <c r="O25" s="322" t="str">
        <f t="shared" si="6"/>
        <v>N.A.</v>
      </c>
      <c r="P25" s="32">
        <v>0</v>
      </c>
      <c r="Q25" s="32">
        <v>0</v>
      </c>
      <c r="R25" s="33">
        <f t="shared" si="7"/>
        <v>0</v>
      </c>
      <c r="S25" s="32">
        <v>0</v>
      </c>
      <c r="T25" s="32">
        <v>0</v>
      </c>
      <c r="U25" s="33">
        <f t="shared" si="8"/>
        <v>0</v>
      </c>
    </row>
    <row r="26" spans="1:26" s="31" customFormat="1" ht="18.95" customHeight="1" x14ac:dyDescent="0.2">
      <c r="A26" s="315">
        <v>10</v>
      </c>
      <c r="B26" s="315" t="s">
        <v>131</v>
      </c>
      <c r="C26" s="315" t="s">
        <v>133</v>
      </c>
      <c r="D26" s="323">
        <v>0</v>
      </c>
      <c r="E26" s="324">
        <f t="shared" si="3"/>
        <v>0</v>
      </c>
      <c r="F26" s="323">
        <v>0</v>
      </c>
      <c r="G26" s="323">
        <v>0</v>
      </c>
      <c r="H26" s="322">
        <f t="shared" si="4"/>
        <v>0</v>
      </c>
      <c r="I26" s="322"/>
      <c r="J26" s="323">
        <v>0</v>
      </c>
      <c r="K26" s="325">
        <f t="shared" si="5"/>
        <v>0</v>
      </c>
      <c r="L26" s="323">
        <v>0</v>
      </c>
      <c r="M26" s="323">
        <v>0</v>
      </c>
      <c r="N26" s="325">
        <f t="shared" si="2"/>
        <v>0</v>
      </c>
      <c r="O26" s="322" t="str">
        <f t="shared" si="6"/>
        <v>N.A.</v>
      </c>
      <c r="P26" s="32">
        <v>0</v>
      </c>
      <c r="Q26" s="32">
        <v>0</v>
      </c>
      <c r="R26" s="33">
        <f t="shared" si="7"/>
        <v>0</v>
      </c>
      <c r="S26" s="32">
        <v>0</v>
      </c>
      <c r="T26" s="32">
        <v>0</v>
      </c>
      <c r="U26" s="33">
        <f t="shared" si="8"/>
        <v>0</v>
      </c>
    </row>
    <row r="27" spans="1:26" s="31" customFormat="1" ht="18.95" customHeight="1" x14ac:dyDescent="0.2">
      <c r="A27" s="315">
        <v>11</v>
      </c>
      <c r="B27" s="315" t="s">
        <v>131</v>
      </c>
      <c r="C27" s="315" t="s">
        <v>134</v>
      </c>
      <c r="D27" s="323">
        <v>0</v>
      </c>
      <c r="E27" s="324">
        <f t="shared" si="3"/>
        <v>0</v>
      </c>
      <c r="F27" s="323">
        <v>0</v>
      </c>
      <c r="G27" s="323">
        <v>0</v>
      </c>
      <c r="H27" s="322">
        <f t="shared" si="4"/>
        <v>0</v>
      </c>
      <c r="I27" s="322"/>
      <c r="J27" s="323">
        <v>0</v>
      </c>
      <c r="K27" s="325">
        <f t="shared" si="5"/>
        <v>0</v>
      </c>
      <c r="L27" s="323">
        <v>0</v>
      </c>
      <c r="M27" s="323">
        <v>0</v>
      </c>
      <c r="N27" s="325">
        <f t="shared" si="2"/>
        <v>0</v>
      </c>
      <c r="O27" s="322" t="str">
        <f t="shared" si="6"/>
        <v>N.A.</v>
      </c>
      <c r="P27" s="32">
        <v>0</v>
      </c>
      <c r="Q27" s="32">
        <v>0</v>
      </c>
      <c r="R27" s="33">
        <f t="shared" si="7"/>
        <v>0</v>
      </c>
      <c r="S27" s="32">
        <v>0</v>
      </c>
      <c r="T27" s="32">
        <v>0</v>
      </c>
      <c r="U27" s="33">
        <f t="shared" si="8"/>
        <v>0</v>
      </c>
    </row>
    <row r="28" spans="1:26" s="31" customFormat="1" ht="18.95" customHeight="1" x14ac:dyDescent="0.2">
      <c r="A28" s="315">
        <v>12</v>
      </c>
      <c r="B28" s="315" t="s">
        <v>135</v>
      </c>
      <c r="C28" s="315" t="s">
        <v>136</v>
      </c>
      <c r="D28" s="323">
        <v>0</v>
      </c>
      <c r="E28" s="324">
        <f t="shared" si="3"/>
        <v>0</v>
      </c>
      <c r="F28" s="323">
        <v>0</v>
      </c>
      <c r="G28" s="323">
        <v>0</v>
      </c>
      <c r="H28" s="322">
        <f t="shared" si="4"/>
        <v>0</v>
      </c>
      <c r="I28" s="322"/>
      <c r="J28" s="323">
        <v>0</v>
      </c>
      <c r="K28" s="325">
        <f t="shared" si="5"/>
        <v>0</v>
      </c>
      <c r="L28" s="323">
        <v>0</v>
      </c>
      <c r="M28" s="323">
        <v>0</v>
      </c>
      <c r="N28" s="325">
        <f t="shared" si="2"/>
        <v>0</v>
      </c>
      <c r="O28" s="322" t="str">
        <f t="shared" si="6"/>
        <v>N.A.</v>
      </c>
      <c r="P28" s="32">
        <v>0</v>
      </c>
      <c r="Q28" s="32">
        <v>0</v>
      </c>
      <c r="R28" s="33">
        <f t="shared" si="7"/>
        <v>0</v>
      </c>
      <c r="S28" s="32">
        <v>0</v>
      </c>
      <c r="T28" s="32">
        <v>0</v>
      </c>
      <c r="U28" s="33">
        <f t="shared" si="8"/>
        <v>0</v>
      </c>
    </row>
    <row r="29" spans="1:26" s="31" customFormat="1" ht="18.95" customHeight="1" x14ac:dyDescent="0.2">
      <c r="A29" s="315">
        <v>13</v>
      </c>
      <c r="B29" s="315" t="s">
        <v>135</v>
      </c>
      <c r="C29" s="315" t="s">
        <v>137</v>
      </c>
      <c r="D29" s="323">
        <v>0</v>
      </c>
      <c r="E29" s="324">
        <f t="shared" si="3"/>
        <v>0</v>
      </c>
      <c r="F29" s="323">
        <v>0</v>
      </c>
      <c r="G29" s="323">
        <v>0</v>
      </c>
      <c r="H29" s="322">
        <f t="shared" si="4"/>
        <v>0</v>
      </c>
      <c r="I29" s="322"/>
      <c r="J29" s="323">
        <v>0</v>
      </c>
      <c r="K29" s="325">
        <f t="shared" si="5"/>
        <v>0</v>
      </c>
      <c r="L29" s="323">
        <v>0</v>
      </c>
      <c r="M29" s="323">
        <v>0</v>
      </c>
      <c r="N29" s="325">
        <f t="shared" si="2"/>
        <v>0</v>
      </c>
      <c r="O29" s="322" t="str">
        <f t="shared" si="6"/>
        <v>N.A.</v>
      </c>
      <c r="P29" s="32">
        <v>0</v>
      </c>
      <c r="Q29" s="32">
        <v>0</v>
      </c>
      <c r="R29" s="33">
        <f t="shared" si="7"/>
        <v>0</v>
      </c>
      <c r="S29" s="32">
        <v>0</v>
      </c>
      <c r="T29" s="32">
        <v>0</v>
      </c>
      <c r="U29" s="33">
        <f t="shared" si="8"/>
        <v>0</v>
      </c>
    </row>
    <row r="30" spans="1:26" s="31" customFormat="1" ht="18.95" customHeight="1" x14ac:dyDescent="0.2">
      <c r="A30" s="315">
        <v>14</v>
      </c>
      <c r="B30" s="315" t="s">
        <v>135</v>
      </c>
      <c r="C30" s="315" t="s">
        <v>138</v>
      </c>
      <c r="D30" s="323">
        <v>0</v>
      </c>
      <c r="E30" s="324">
        <f t="shared" si="3"/>
        <v>0</v>
      </c>
      <c r="F30" s="323">
        <v>0</v>
      </c>
      <c r="G30" s="323">
        <v>0</v>
      </c>
      <c r="H30" s="322">
        <f t="shared" si="4"/>
        <v>0</v>
      </c>
      <c r="I30" s="322"/>
      <c r="J30" s="323">
        <v>0</v>
      </c>
      <c r="K30" s="325">
        <f t="shared" si="5"/>
        <v>0</v>
      </c>
      <c r="L30" s="323">
        <v>0</v>
      </c>
      <c r="M30" s="323">
        <v>0</v>
      </c>
      <c r="N30" s="325">
        <f t="shared" si="2"/>
        <v>0</v>
      </c>
      <c r="O30" s="322" t="str">
        <f t="shared" si="6"/>
        <v>N.A.</v>
      </c>
      <c r="P30" s="32">
        <v>0</v>
      </c>
      <c r="Q30" s="32">
        <v>0</v>
      </c>
      <c r="R30" s="33">
        <f t="shared" si="7"/>
        <v>0</v>
      </c>
      <c r="S30" s="32">
        <v>0</v>
      </c>
      <c r="T30" s="32">
        <v>0</v>
      </c>
      <c r="U30" s="33">
        <f t="shared" si="8"/>
        <v>0</v>
      </c>
    </row>
    <row r="31" spans="1:26" s="31" customFormat="1" ht="18.95" customHeight="1" x14ac:dyDescent="0.2">
      <c r="A31" s="315">
        <v>15</v>
      </c>
      <c r="B31" s="315" t="s">
        <v>135</v>
      </c>
      <c r="C31" s="315" t="s">
        <v>139</v>
      </c>
      <c r="D31" s="323">
        <v>0</v>
      </c>
      <c r="E31" s="324">
        <f t="shared" si="3"/>
        <v>0</v>
      </c>
      <c r="F31" s="323">
        <v>0</v>
      </c>
      <c r="G31" s="323">
        <v>0</v>
      </c>
      <c r="H31" s="322">
        <f t="shared" si="4"/>
        <v>0</v>
      </c>
      <c r="I31" s="322"/>
      <c r="J31" s="323">
        <v>0</v>
      </c>
      <c r="K31" s="325">
        <f t="shared" si="5"/>
        <v>0</v>
      </c>
      <c r="L31" s="323">
        <v>0</v>
      </c>
      <c r="M31" s="323">
        <v>0</v>
      </c>
      <c r="N31" s="325">
        <f t="shared" si="2"/>
        <v>0</v>
      </c>
      <c r="O31" s="322" t="str">
        <f t="shared" si="6"/>
        <v>N.A.</v>
      </c>
      <c r="P31" s="32">
        <v>0</v>
      </c>
      <c r="Q31" s="32">
        <v>0</v>
      </c>
      <c r="R31" s="33">
        <f t="shared" si="7"/>
        <v>0</v>
      </c>
      <c r="S31" s="32">
        <v>0</v>
      </c>
      <c r="T31" s="32">
        <v>0</v>
      </c>
      <c r="U31" s="33">
        <f t="shared" si="8"/>
        <v>0</v>
      </c>
    </row>
    <row r="32" spans="1:26" s="31" customFormat="1" ht="18.95" customHeight="1" x14ac:dyDescent="0.2">
      <c r="A32" s="315">
        <v>16</v>
      </c>
      <c r="B32" s="315" t="s">
        <v>135</v>
      </c>
      <c r="C32" s="315" t="s">
        <v>140</v>
      </c>
      <c r="D32" s="323">
        <v>0</v>
      </c>
      <c r="E32" s="324">
        <f t="shared" si="3"/>
        <v>0</v>
      </c>
      <c r="F32" s="323">
        <v>0</v>
      </c>
      <c r="G32" s="323">
        <v>0</v>
      </c>
      <c r="H32" s="322">
        <f t="shared" si="4"/>
        <v>0</v>
      </c>
      <c r="I32" s="322"/>
      <c r="J32" s="323">
        <v>0</v>
      </c>
      <c r="K32" s="325">
        <f t="shared" si="5"/>
        <v>0</v>
      </c>
      <c r="L32" s="323">
        <v>0</v>
      </c>
      <c r="M32" s="323">
        <v>0</v>
      </c>
      <c r="N32" s="325">
        <f t="shared" si="2"/>
        <v>0</v>
      </c>
      <c r="O32" s="322" t="str">
        <f t="shared" si="6"/>
        <v>N.A.</v>
      </c>
      <c r="P32" s="32">
        <v>0</v>
      </c>
      <c r="Q32" s="32">
        <v>0</v>
      </c>
      <c r="R32" s="33">
        <f t="shared" si="7"/>
        <v>0</v>
      </c>
      <c r="S32" s="32">
        <v>0</v>
      </c>
      <c r="T32" s="32">
        <v>0</v>
      </c>
      <c r="U32" s="33">
        <f t="shared" si="8"/>
        <v>0</v>
      </c>
    </row>
    <row r="33" spans="1:21" s="31" customFormat="1" ht="18.95" customHeight="1" x14ac:dyDescent="0.2">
      <c r="A33" s="315">
        <v>17</v>
      </c>
      <c r="B33" s="315" t="s">
        <v>131</v>
      </c>
      <c r="C33" s="315" t="s">
        <v>141</v>
      </c>
      <c r="D33" s="323">
        <v>0</v>
      </c>
      <c r="E33" s="324">
        <f t="shared" si="3"/>
        <v>0</v>
      </c>
      <c r="F33" s="323">
        <v>0</v>
      </c>
      <c r="G33" s="323">
        <v>0</v>
      </c>
      <c r="H33" s="322">
        <f t="shared" si="4"/>
        <v>0</v>
      </c>
      <c r="I33" s="322"/>
      <c r="J33" s="323">
        <v>0</v>
      </c>
      <c r="K33" s="325">
        <f t="shared" si="5"/>
        <v>0</v>
      </c>
      <c r="L33" s="323">
        <v>0</v>
      </c>
      <c r="M33" s="323">
        <v>0</v>
      </c>
      <c r="N33" s="325">
        <f t="shared" si="2"/>
        <v>0</v>
      </c>
      <c r="O33" s="322" t="str">
        <f t="shared" si="6"/>
        <v>N.A.</v>
      </c>
      <c r="P33" s="32">
        <v>0</v>
      </c>
      <c r="Q33" s="32">
        <v>0</v>
      </c>
      <c r="R33" s="33">
        <f t="shared" si="7"/>
        <v>0</v>
      </c>
      <c r="S33" s="32">
        <v>0</v>
      </c>
      <c r="T33" s="32">
        <v>0</v>
      </c>
      <c r="U33" s="33">
        <f t="shared" si="8"/>
        <v>0</v>
      </c>
    </row>
    <row r="34" spans="1:21" s="31" customFormat="1" ht="18.95" customHeight="1" x14ac:dyDescent="0.2">
      <c r="A34" s="315">
        <v>18</v>
      </c>
      <c r="B34" s="315" t="s">
        <v>131</v>
      </c>
      <c r="C34" s="315" t="s">
        <v>142</v>
      </c>
      <c r="D34" s="323">
        <v>0</v>
      </c>
      <c r="E34" s="324">
        <f t="shared" si="3"/>
        <v>0</v>
      </c>
      <c r="F34" s="323">
        <v>0</v>
      </c>
      <c r="G34" s="323">
        <v>0</v>
      </c>
      <c r="H34" s="322">
        <f t="shared" si="4"/>
        <v>0</v>
      </c>
      <c r="I34" s="322"/>
      <c r="J34" s="323">
        <v>0</v>
      </c>
      <c r="K34" s="325">
        <f t="shared" si="5"/>
        <v>0</v>
      </c>
      <c r="L34" s="323">
        <v>0</v>
      </c>
      <c r="M34" s="323">
        <v>0</v>
      </c>
      <c r="N34" s="325">
        <f t="shared" si="2"/>
        <v>0</v>
      </c>
      <c r="O34" s="322" t="str">
        <f t="shared" si="6"/>
        <v>N.A.</v>
      </c>
      <c r="P34" s="32">
        <v>0</v>
      </c>
      <c r="Q34" s="32">
        <v>0</v>
      </c>
      <c r="R34" s="33">
        <f t="shared" si="7"/>
        <v>0</v>
      </c>
      <c r="S34" s="32">
        <v>0</v>
      </c>
      <c r="T34" s="32">
        <v>0</v>
      </c>
      <c r="U34" s="33">
        <f t="shared" si="8"/>
        <v>0</v>
      </c>
    </row>
    <row r="35" spans="1:21" s="31" customFormat="1" ht="18.95" customHeight="1" x14ac:dyDescent="0.2">
      <c r="A35" s="315">
        <v>19</v>
      </c>
      <c r="B35" s="315" t="s">
        <v>131</v>
      </c>
      <c r="C35" s="315" t="s">
        <v>143</v>
      </c>
      <c r="D35" s="323">
        <v>0</v>
      </c>
      <c r="E35" s="324">
        <f t="shared" si="3"/>
        <v>0</v>
      </c>
      <c r="F35" s="323">
        <v>0</v>
      </c>
      <c r="G35" s="323">
        <v>0</v>
      </c>
      <c r="H35" s="322">
        <f t="shared" si="4"/>
        <v>0</v>
      </c>
      <c r="I35" s="322"/>
      <c r="J35" s="323">
        <v>0</v>
      </c>
      <c r="K35" s="325">
        <f t="shared" si="5"/>
        <v>0</v>
      </c>
      <c r="L35" s="323">
        <v>0</v>
      </c>
      <c r="M35" s="323">
        <v>0</v>
      </c>
      <c r="N35" s="325">
        <f t="shared" si="2"/>
        <v>0</v>
      </c>
      <c r="O35" s="322" t="str">
        <f t="shared" si="6"/>
        <v>N.A.</v>
      </c>
      <c r="P35" s="32">
        <v>0</v>
      </c>
      <c r="Q35" s="32">
        <v>0</v>
      </c>
      <c r="R35" s="33">
        <f t="shared" si="7"/>
        <v>0</v>
      </c>
      <c r="S35" s="32">
        <v>0</v>
      </c>
      <c r="T35" s="32">
        <v>0</v>
      </c>
      <c r="U35" s="33">
        <f t="shared" si="8"/>
        <v>0</v>
      </c>
    </row>
    <row r="36" spans="1:21" s="31" customFormat="1" ht="18.95" customHeight="1" x14ac:dyDescent="0.2">
      <c r="A36" s="315">
        <v>20</v>
      </c>
      <c r="B36" s="315" t="s">
        <v>131</v>
      </c>
      <c r="C36" s="315" t="s">
        <v>144</v>
      </c>
      <c r="D36" s="323">
        <v>0</v>
      </c>
      <c r="E36" s="324">
        <f t="shared" si="3"/>
        <v>0</v>
      </c>
      <c r="F36" s="323">
        <v>0</v>
      </c>
      <c r="G36" s="323">
        <v>0</v>
      </c>
      <c r="H36" s="322">
        <f t="shared" si="4"/>
        <v>0</v>
      </c>
      <c r="I36" s="322"/>
      <c r="J36" s="323">
        <v>0</v>
      </c>
      <c r="K36" s="325">
        <f t="shared" si="5"/>
        <v>0</v>
      </c>
      <c r="L36" s="323">
        <v>0</v>
      </c>
      <c r="M36" s="323">
        <v>0</v>
      </c>
      <c r="N36" s="325">
        <f t="shared" si="2"/>
        <v>0</v>
      </c>
      <c r="O36" s="322" t="str">
        <f t="shared" si="6"/>
        <v>N.A.</v>
      </c>
      <c r="P36" s="32">
        <v>0</v>
      </c>
      <c r="Q36" s="32">
        <v>0</v>
      </c>
      <c r="R36" s="33">
        <f t="shared" si="7"/>
        <v>0</v>
      </c>
      <c r="S36" s="32">
        <v>0</v>
      </c>
      <c r="T36" s="32">
        <v>0</v>
      </c>
      <c r="U36" s="33">
        <f t="shared" si="8"/>
        <v>0</v>
      </c>
    </row>
    <row r="37" spans="1:21" s="31" customFormat="1" ht="18.95" customHeight="1" x14ac:dyDescent="0.2">
      <c r="A37" s="315">
        <v>21</v>
      </c>
      <c r="B37" s="315" t="s">
        <v>135</v>
      </c>
      <c r="C37" s="315" t="s">
        <v>145</v>
      </c>
      <c r="D37" s="323">
        <v>0</v>
      </c>
      <c r="E37" s="324">
        <f t="shared" si="3"/>
        <v>0</v>
      </c>
      <c r="F37" s="323">
        <v>0</v>
      </c>
      <c r="G37" s="323">
        <v>0</v>
      </c>
      <c r="H37" s="322">
        <f t="shared" si="4"/>
        <v>0</v>
      </c>
      <c r="I37" s="322"/>
      <c r="J37" s="323">
        <v>0</v>
      </c>
      <c r="K37" s="325">
        <f t="shared" si="5"/>
        <v>0</v>
      </c>
      <c r="L37" s="323">
        <v>0</v>
      </c>
      <c r="M37" s="323">
        <v>0</v>
      </c>
      <c r="N37" s="325">
        <f t="shared" si="2"/>
        <v>0</v>
      </c>
      <c r="O37" s="322" t="str">
        <f t="shared" si="6"/>
        <v>N.A.</v>
      </c>
      <c r="P37" s="32">
        <v>0</v>
      </c>
      <c r="Q37" s="32">
        <v>0</v>
      </c>
      <c r="R37" s="33">
        <f t="shared" si="7"/>
        <v>0</v>
      </c>
      <c r="S37" s="32">
        <v>0</v>
      </c>
      <c r="T37" s="32">
        <v>0</v>
      </c>
      <c r="U37" s="33">
        <f t="shared" si="8"/>
        <v>0</v>
      </c>
    </row>
    <row r="38" spans="1:21" s="31" customFormat="1" ht="18.95" customHeight="1" x14ac:dyDescent="0.2">
      <c r="A38" s="315">
        <v>22</v>
      </c>
      <c r="B38" s="315" t="s">
        <v>135</v>
      </c>
      <c r="C38" s="315" t="s">
        <v>146</v>
      </c>
      <c r="D38" s="323">
        <v>0</v>
      </c>
      <c r="E38" s="324">
        <f t="shared" si="3"/>
        <v>0</v>
      </c>
      <c r="F38" s="323">
        <v>0</v>
      </c>
      <c r="G38" s="323">
        <v>0</v>
      </c>
      <c r="H38" s="322">
        <f t="shared" si="4"/>
        <v>0</v>
      </c>
      <c r="I38" s="322"/>
      <c r="J38" s="323">
        <v>0</v>
      </c>
      <c r="K38" s="325">
        <f t="shared" si="5"/>
        <v>0</v>
      </c>
      <c r="L38" s="323">
        <v>0</v>
      </c>
      <c r="M38" s="323">
        <v>0</v>
      </c>
      <c r="N38" s="325">
        <f t="shared" si="2"/>
        <v>0</v>
      </c>
      <c r="O38" s="322" t="str">
        <f t="shared" si="6"/>
        <v>N.A.</v>
      </c>
      <c r="P38" s="32">
        <v>0</v>
      </c>
      <c r="Q38" s="32">
        <v>0</v>
      </c>
      <c r="R38" s="33">
        <f t="shared" si="7"/>
        <v>0</v>
      </c>
      <c r="S38" s="32">
        <v>0</v>
      </c>
      <c r="T38" s="32">
        <v>0</v>
      </c>
      <c r="U38" s="33">
        <f t="shared" si="8"/>
        <v>0</v>
      </c>
    </row>
    <row r="39" spans="1:21" s="31" customFormat="1" ht="18.95" customHeight="1" x14ac:dyDescent="0.2">
      <c r="A39" s="315">
        <v>23</v>
      </c>
      <c r="B39" s="315" t="s">
        <v>135</v>
      </c>
      <c r="C39" s="315" t="s">
        <v>147</v>
      </c>
      <c r="D39" s="323">
        <v>0</v>
      </c>
      <c r="E39" s="324">
        <f t="shared" si="3"/>
        <v>0</v>
      </c>
      <c r="F39" s="323">
        <v>0</v>
      </c>
      <c r="G39" s="323">
        <v>0</v>
      </c>
      <c r="H39" s="322">
        <f t="shared" si="4"/>
        <v>0</v>
      </c>
      <c r="I39" s="322"/>
      <c r="J39" s="323">
        <v>0</v>
      </c>
      <c r="K39" s="325">
        <f t="shared" si="5"/>
        <v>0</v>
      </c>
      <c r="L39" s="323">
        <v>0</v>
      </c>
      <c r="M39" s="323">
        <v>0</v>
      </c>
      <c r="N39" s="325">
        <f t="shared" si="2"/>
        <v>0</v>
      </c>
      <c r="O39" s="322" t="str">
        <f t="shared" si="6"/>
        <v>N.A.</v>
      </c>
      <c r="P39" s="32">
        <v>0</v>
      </c>
      <c r="Q39" s="32">
        <v>0</v>
      </c>
      <c r="R39" s="33">
        <f t="shared" si="7"/>
        <v>0</v>
      </c>
      <c r="S39" s="32">
        <v>0</v>
      </c>
      <c r="T39" s="32">
        <v>0</v>
      </c>
      <c r="U39" s="33">
        <f t="shared" si="8"/>
        <v>0</v>
      </c>
    </row>
    <row r="40" spans="1:21" s="31" customFormat="1" ht="18.95" customHeight="1" x14ac:dyDescent="0.2">
      <c r="A40" s="315">
        <v>24</v>
      </c>
      <c r="B40" s="315" t="s">
        <v>135</v>
      </c>
      <c r="C40" s="315" t="s">
        <v>148</v>
      </c>
      <c r="D40" s="323">
        <v>0</v>
      </c>
      <c r="E40" s="324">
        <f t="shared" si="3"/>
        <v>0</v>
      </c>
      <c r="F40" s="323">
        <v>0</v>
      </c>
      <c r="G40" s="323">
        <v>0</v>
      </c>
      <c r="H40" s="322">
        <f t="shared" si="4"/>
        <v>0</v>
      </c>
      <c r="I40" s="322"/>
      <c r="J40" s="323">
        <v>0</v>
      </c>
      <c r="K40" s="325">
        <f t="shared" si="5"/>
        <v>0</v>
      </c>
      <c r="L40" s="323">
        <v>0</v>
      </c>
      <c r="M40" s="323">
        <v>0</v>
      </c>
      <c r="N40" s="325">
        <f t="shared" si="2"/>
        <v>0</v>
      </c>
      <c r="O40" s="322" t="str">
        <f t="shared" si="6"/>
        <v>N.A.</v>
      </c>
      <c r="P40" s="32">
        <v>0</v>
      </c>
      <c r="Q40" s="32">
        <v>0</v>
      </c>
      <c r="R40" s="33">
        <f t="shared" si="7"/>
        <v>0</v>
      </c>
      <c r="S40" s="32">
        <v>0</v>
      </c>
      <c r="T40" s="32">
        <v>0</v>
      </c>
      <c r="U40" s="33">
        <f t="shared" si="8"/>
        <v>0</v>
      </c>
    </row>
    <row r="41" spans="1:21" s="31" customFormat="1" ht="18.95" customHeight="1" x14ac:dyDescent="0.2">
      <c r="A41" s="315">
        <v>25</v>
      </c>
      <c r="B41" s="315" t="s">
        <v>119</v>
      </c>
      <c r="C41" s="315" t="s">
        <v>149</v>
      </c>
      <c r="D41" s="323">
        <v>0</v>
      </c>
      <c r="E41" s="324">
        <f t="shared" si="3"/>
        <v>0</v>
      </c>
      <c r="F41" s="323">
        <v>0</v>
      </c>
      <c r="G41" s="323">
        <v>0</v>
      </c>
      <c r="H41" s="322">
        <f t="shared" si="4"/>
        <v>0</v>
      </c>
      <c r="I41" s="322"/>
      <c r="J41" s="323">
        <v>0</v>
      </c>
      <c r="K41" s="325">
        <f t="shared" si="5"/>
        <v>0</v>
      </c>
      <c r="L41" s="323">
        <v>0</v>
      </c>
      <c r="M41" s="323">
        <v>0</v>
      </c>
      <c r="N41" s="325">
        <f t="shared" si="2"/>
        <v>0</v>
      </c>
      <c r="O41" s="322" t="str">
        <f t="shared" si="6"/>
        <v>N.A.</v>
      </c>
      <c r="P41" s="32">
        <v>0</v>
      </c>
      <c r="Q41" s="32">
        <v>0</v>
      </c>
      <c r="R41" s="33">
        <f t="shared" si="7"/>
        <v>0</v>
      </c>
      <c r="S41" s="32">
        <v>0</v>
      </c>
      <c r="T41" s="32">
        <v>0</v>
      </c>
      <c r="U41" s="33">
        <f t="shared" si="8"/>
        <v>0</v>
      </c>
    </row>
    <row r="42" spans="1:21" s="31" customFormat="1" ht="18.95" customHeight="1" x14ac:dyDescent="0.2">
      <c r="A42" s="315">
        <v>26</v>
      </c>
      <c r="B42" s="315" t="s">
        <v>150</v>
      </c>
      <c r="C42" s="315" t="s">
        <v>151</v>
      </c>
      <c r="D42" s="323">
        <v>0</v>
      </c>
      <c r="E42" s="324">
        <f t="shared" si="3"/>
        <v>0</v>
      </c>
      <c r="F42" s="323">
        <v>0</v>
      </c>
      <c r="G42" s="323">
        <v>0</v>
      </c>
      <c r="H42" s="322">
        <f t="shared" si="4"/>
        <v>0</v>
      </c>
      <c r="I42" s="322"/>
      <c r="J42" s="323">
        <v>0</v>
      </c>
      <c r="K42" s="325">
        <f t="shared" si="5"/>
        <v>0</v>
      </c>
      <c r="L42" s="323">
        <v>0</v>
      </c>
      <c r="M42" s="323">
        <v>0</v>
      </c>
      <c r="N42" s="325">
        <f t="shared" si="2"/>
        <v>0</v>
      </c>
      <c r="O42" s="322" t="str">
        <f t="shared" si="6"/>
        <v>N.A.</v>
      </c>
      <c r="P42" s="32">
        <v>0</v>
      </c>
      <c r="Q42" s="32">
        <v>0</v>
      </c>
      <c r="R42" s="33">
        <f t="shared" si="7"/>
        <v>0</v>
      </c>
      <c r="S42" s="32">
        <v>0</v>
      </c>
      <c r="T42" s="32">
        <v>0</v>
      </c>
      <c r="U42" s="33">
        <f t="shared" si="8"/>
        <v>0</v>
      </c>
    </row>
    <row r="43" spans="1:21" s="31" customFormat="1" ht="18.95" customHeight="1" x14ac:dyDescent="0.2">
      <c r="A43" s="315">
        <v>27</v>
      </c>
      <c r="B43" s="315" t="s">
        <v>131</v>
      </c>
      <c r="C43" s="315" t="s">
        <v>152</v>
      </c>
      <c r="D43" s="323">
        <v>0</v>
      </c>
      <c r="E43" s="324">
        <f t="shared" si="3"/>
        <v>0</v>
      </c>
      <c r="F43" s="323">
        <v>0</v>
      </c>
      <c r="G43" s="323">
        <v>0</v>
      </c>
      <c r="H43" s="322">
        <f t="shared" si="4"/>
        <v>0</v>
      </c>
      <c r="I43" s="322"/>
      <c r="J43" s="323">
        <v>0</v>
      </c>
      <c r="K43" s="325">
        <f t="shared" si="5"/>
        <v>0</v>
      </c>
      <c r="L43" s="323">
        <v>0</v>
      </c>
      <c r="M43" s="323">
        <v>0</v>
      </c>
      <c r="N43" s="325">
        <f t="shared" si="2"/>
        <v>0</v>
      </c>
      <c r="O43" s="322" t="str">
        <f t="shared" si="6"/>
        <v>N.A.</v>
      </c>
      <c r="P43" s="32">
        <v>0</v>
      </c>
      <c r="Q43" s="32">
        <v>0</v>
      </c>
      <c r="R43" s="33">
        <f t="shared" si="7"/>
        <v>0</v>
      </c>
      <c r="S43" s="32">
        <v>0</v>
      </c>
      <c r="T43" s="32">
        <v>0</v>
      </c>
      <c r="U43" s="33">
        <f t="shared" si="8"/>
        <v>0</v>
      </c>
    </row>
    <row r="44" spans="1:21" s="31" customFormat="1" ht="18.95" customHeight="1" x14ac:dyDescent="0.2">
      <c r="A44" s="315">
        <v>28</v>
      </c>
      <c r="B44" s="315" t="s">
        <v>131</v>
      </c>
      <c r="C44" s="315" t="s">
        <v>153</v>
      </c>
      <c r="D44" s="323">
        <v>0</v>
      </c>
      <c r="E44" s="324">
        <f t="shared" si="3"/>
        <v>0</v>
      </c>
      <c r="F44" s="323">
        <v>0</v>
      </c>
      <c r="G44" s="323">
        <v>0</v>
      </c>
      <c r="H44" s="322">
        <f t="shared" si="4"/>
        <v>0</v>
      </c>
      <c r="I44" s="322"/>
      <c r="J44" s="323">
        <v>0</v>
      </c>
      <c r="K44" s="325">
        <f t="shared" si="5"/>
        <v>0</v>
      </c>
      <c r="L44" s="323">
        <v>0</v>
      </c>
      <c r="M44" s="323">
        <v>0</v>
      </c>
      <c r="N44" s="325">
        <f t="shared" si="2"/>
        <v>0</v>
      </c>
      <c r="O44" s="322" t="str">
        <f t="shared" si="6"/>
        <v>N.A.</v>
      </c>
      <c r="P44" s="32">
        <v>0</v>
      </c>
      <c r="Q44" s="32">
        <v>0</v>
      </c>
      <c r="R44" s="33">
        <f t="shared" si="7"/>
        <v>0</v>
      </c>
      <c r="S44" s="32">
        <v>0</v>
      </c>
      <c r="T44" s="32">
        <v>0</v>
      </c>
      <c r="U44" s="33">
        <f t="shared" si="8"/>
        <v>0</v>
      </c>
    </row>
    <row r="45" spans="1:21" s="31" customFormat="1" ht="18.95" customHeight="1" x14ac:dyDescent="0.2">
      <c r="A45" s="315">
        <v>29</v>
      </c>
      <c r="B45" s="315" t="s">
        <v>131</v>
      </c>
      <c r="C45" s="315" t="s">
        <v>154</v>
      </c>
      <c r="D45" s="323">
        <v>0</v>
      </c>
      <c r="E45" s="324">
        <f t="shared" si="3"/>
        <v>0</v>
      </c>
      <c r="F45" s="323">
        <v>0</v>
      </c>
      <c r="G45" s="323">
        <v>0</v>
      </c>
      <c r="H45" s="322">
        <f t="shared" si="4"/>
        <v>0</v>
      </c>
      <c r="I45" s="322"/>
      <c r="J45" s="323">
        <v>0</v>
      </c>
      <c r="K45" s="325">
        <f t="shared" si="5"/>
        <v>0</v>
      </c>
      <c r="L45" s="323">
        <v>0</v>
      </c>
      <c r="M45" s="323">
        <v>0</v>
      </c>
      <c r="N45" s="325">
        <f t="shared" si="2"/>
        <v>0</v>
      </c>
      <c r="O45" s="322" t="str">
        <f t="shared" si="6"/>
        <v>N.A.</v>
      </c>
      <c r="P45" s="32">
        <v>0</v>
      </c>
      <c r="Q45" s="32">
        <v>0</v>
      </c>
      <c r="R45" s="33">
        <f t="shared" si="7"/>
        <v>0</v>
      </c>
      <c r="S45" s="32">
        <v>0</v>
      </c>
      <c r="T45" s="32">
        <v>0</v>
      </c>
      <c r="U45" s="33">
        <f t="shared" si="8"/>
        <v>0</v>
      </c>
    </row>
    <row r="46" spans="1:21" s="31" customFormat="1" ht="18.95" customHeight="1" x14ac:dyDescent="0.2">
      <c r="A46" s="315">
        <v>30</v>
      </c>
      <c r="B46" s="315" t="s">
        <v>131</v>
      </c>
      <c r="C46" s="315" t="s">
        <v>155</v>
      </c>
      <c r="D46" s="323">
        <v>0</v>
      </c>
      <c r="E46" s="324">
        <f t="shared" si="3"/>
        <v>0</v>
      </c>
      <c r="F46" s="323">
        <v>0</v>
      </c>
      <c r="G46" s="323">
        <v>0</v>
      </c>
      <c r="H46" s="322">
        <f t="shared" si="4"/>
        <v>0</v>
      </c>
      <c r="I46" s="322"/>
      <c r="J46" s="323">
        <v>0</v>
      </c>
      <c r="K46" s="325">
        <f t="shared" si="5"/>
        <v>0</v>
      </c>
      <c r="L46" s="323">
        <v>0</v>
      </c>
      <c r="M46" s="323">
        <v>0</v>
      </c>
      <c r="N46" s="325">
        <f t="shared" si="2"/>
        <v>0</v>
      </c>
      <c r="O46" s="322" t="str">
        <f t="shared" si="6"/>
        <v>N.A.</v>
      </c>
      <c r="P46" s="32">
        <v>0</v>
      </c>
      <c r="Q46" s="32">
        <v>0</v>
      </c>
      <c r="R46" s="33">
        <f t="shared" si="7"/>
        <v>0</v>
      </c>
      <c r="S46" s="32">
        <v>0</v>
      </c>
      <c r="T46" s="32">
        <v>0</v>
      </c>
      <c r="U46" s="33">
        <f t="shared" si="8"/>
        <v>0</v>
      </c>
    </row>
    <row r="47" spans="1:21" s="31" customFormat="1" ht="18.95" customHeight="1" x14ac:dyDescent="0.2">
      <c r="A47" s="315">
        <v>31</v>
      </c>
      <c r="B47" s="315" t="s">
        <v>131</v>
      </c>
      <c r="C47" s="315" t="s">
        <v>156</v>
      </c>
      <c r="D47" s="323">
        <v>0</v>
      </c>
      <c r="E47" s="324">
        <f t="shared" si="3"/>
        <v>0</v>
      </c>
      <c r="F47" s="323">
        <v>0</v>
      </c>
      <c r="G47" s="323">
        <v>0</v>
      </c>
      <c r="H47" s="322">
        <f t="shared" si="4"/>
        <v>0</v>
      </c>
      <c r="I47" s="322"/>
      <c r="J47" s="323">
        <v>0</v>
      </c>
      <c r="K47" s="325">
        <f t="shared" si="5"/>
        <v>0</v>
      </c>
      <c r="L47" s="323">
        <v>0</v>
      </c>
      <c r="M47" s="323">
        <v>0</v>
      </c>
      <c r="N47" s="325">
        <f t="shared" si="2"/>
        <v>0</v>
      </c>
      <c r="O47" s="322" t="str">
        <f t="shared" si="6"/>
        <v>N.A.</v>
      </c>
      <c r="P47" s="32">
        <v>0</v>
      </c>
      <c r="Q47" s="32">
        <v>0</v>
      </c>
      <c r="R47" s="33">
        <f t="shared" si="7"/>
        <v>0</v>
      </c>
      <c r="S47" s="32">
        <v>0</v>
      </c>
      <c r="T47" s="32">
        <v>0</v>
      </c>
      <c r="U47" s="33">
        <f t="shared" si="8"/>
        <v>0</v>
      </c>
    </row>
    <row r="48" spans="1:21" s="31" customFormat="1" ht="18.95" customHeight="1" x14ac:dyDescent="0.2">
      <c r="A48" s="315">
        <v>32</v>
      </c>
      <c r="B48" s="315" t="s">
        <v>135</v>
      </c>
      <c r="C48" s="315" t="s">
        <v>157</v>
      </c>
      <c r="D48" s="323">
        <v>0</v>
      </c>
      <c r="E48" s="324">
        <f t="shared" si="3"/>
        <v>0</v>
      </c>
      <c r="F48" s="323">
        <v>0</v>
      </c>
      <c r="G48" s="323">
        <v>0</v>
      </c>
      <c r="H48" s="322">
        <f t="shared" si="4"/>
        <v>0</v>
      </c>
      <c r="I48" s="322"/>
      <c r="J48" s="323">
        <v>0</v>
      </c>
      <c r="K48" s="325">
        <f t="shared" si="5"/>
        <v>0</v>
      </c>
      <c r="L48" s="323">
        <v>0</v>
      </c>
      <c r="M48" s="323">
        <v>0</v>
      </c>
      <c r="N48" s="325">
        <f t="shared" si="2"/>
        <v>0</v>
      </c>
      <c r="O48" s="322" t="str">
        <f t="shared" si="6"/>
        <v>N.A.</v>
      </c>
      <c r="P48" s="32">
        <v>0</v>
      </c>
      <c r="Q48" s="32">
        <v>0</v>
      </c>
      <c r="R48" s="33">
        <f t="shared" si="7"/>
        <v>0</v>
      </c>
      <c r="S48" s="32">
        <v>0</v>
      </c>
      <c r="T48" s="32">
        <v>0</v>
      </c>
      <c r="U48" s="33">
        <f t="shared" si="8"/>
        <v>0</v>
      </c>
    </row>
    <row r="49" spans="1:21" s="31" customFormat="1" ht="18.95" customHeight="1" x14ac:dyDescent="0.2">
      <c r="A49" s="315">
        <v>33</v>
      </c>
      <c r="B49" s="315" t="s">
        <v>135</v>
      </c>
      <c r="C49" s="315" t="s">
        <v>158</v>
      </c>
      <c r="D49" s="323">
        <v>0</v>
      </c>
      <c r="E49" s="324">
        <f t="shared" si="3"/>
        <v>0</v>
      </c>
      <c r="F49" s="323">
        <v>0</v>
      </c>
      <c r="G49" s="323">
        <v>0</v>
      </c>
      <c r="H49" s="322">
        <f t="shared" si="4"/>
        <v>0</v>
      </c>
      <c r="I49" s="322"/>
      <c r="J49" s="323">
        <v>0</v>
      </c>
      <c r="K49" s="325">
        <f t="shared" si="5"/>
        <v>0</v>
      </c>
      <c r="L49" s="323">
        <v>0</v>
      </c>
      <c r="M49" s="323">
        <v>0</v>
      </c>
      <c r="N49" s="325">
        <f t="shared" si="2"/>
        <v>0</v>
      </c>
      <c r="O49" s="322" t="str">
        <f t="shared" si="6"/>
        <v>N.A.</v>
      </c>
      <c r="P49" s="32">
        <v>0</v>
      </c>
      <c r="Q49" s="32">
        <v>0</v>
      </c>
      <c r="R49" s="33">
        <f t="shared" si="7"/>
        <v>0</v>
      </c>
      <c r="S49" s="32">
        <v>0</v>
      </c>
      <c r="T49" s="32">
        <v>0</v>
      </c>
      <c r="U49" s="33">
        <f t="shared" si="8"/>
        <v>0</v>
      </c>
    </row>
    <row r="50" spans="1:21" s="31" customFormat="1" ht="18.95" customHeight="1" x14ac:dyDescent="0.2">
      <c r="A50" s="315">
        <v>34</v>
      </c>
      <c r="B50" s="315" t="s">
        <v>135</v>
      </c>
      <c r="C50" s="315" t="s">
        <v>159</v>
      </c>
      <c r="D50" s="323">
        <v>0</v>
      </c>
      <c r="E50" s="324">
        <f t="shared" si="3"/>
        <v>0</v>
      </c>
      <c r="F50" s="323">
        <v>0</v>
      </c>
      <c r="G50" s="323">
        <v>0</v>
      </c>
      <c r="H50" s="322">
        <f t="shared" si="4"/>
        <v>0</v>
      </c>
      <c r="I50" s="322"/>
      <c r="J50" s="323">
        <v>0</v>
      </c>
      <c r="K50" s="325">
        <f t="shared" si="5"/>
        <v>0</v>
      </c>
      <c r="L50" s="323">
        <v>0</v>
      </c>
      <c r="M50" s="323">
        <v>0</v>
      </c>
      <c r="N50" s="325">
        <f t="shared" si="2"/>
        <v>0</v>
      </c>
      <c r="O50" s="322" t="str">
        <f t="shared" si="6"/>
        <v>N.A.</v>
      </c>
      <c r="P50" s="32">
        <v>0</v>
      </c>
      <c r="Q50" s="32">
        <v>0</v>
      </c>
      <c r="R50" s="33">
        <f t="shared" si="7"/>
        <v>0</v>
      </c>
      <c r="S50" s="32">
        <v>0</v>
      </c>
      <c r="T50" s="32">
        <v>0</v>
      </c>
      <c r="U50" s="33">
        <f t="shared" si="8"/>
        <v>0</v>
      </c>
    </row>
    <row r="51" spans="1:21" s="31" customFormat="1" ht="18.95" customHeight="1" x14ac:dyDescent="0.2">
      <c r="A51" s="315">
        <v>35</v>
      </c>
      <c r="B51" s="315" t="s">
        <v>135</v>
      </c>
      <c r="C51" s="315" t="s">
        <v>160</v>
      </c>
      <c r="D51" s="323">
        <v>0</v>
      </c>
      <c r="E51" s="324">
        <f t="shared" si="3"/>
        <v>0</v>
      </c>
      <c r="F51" s="323">
        <v>0</v>
      </c>
      <c r="G51" s="323">
        <v>0</v>
      </c>
      <c r="H51" s="322">
        <f t="shared" si="4"/>
        <v>0</v>
      </c>
      <c r="I51" s="322"/>
      <c r="J51" s="323">
        <v>0</v>
      </c>
      <c r="K51" s="325">
        <f t="shared" si="5"/>
        <v>0</v>
      </c>
      <c r="L51" s="323">
        <v>0</v>
      </c>
      <c r="M51" s="323">
        <v>0</v>
      </c>
      <c r="N51" s="325">
        <f t="shared" si="2"/>
        <v>0</v>
      </c>
      <c r="O51" s="322" t="str">
        <f t="shared" si="6"/>
        <v>N.A.</v>
      </c>
      <c r="P51" s="32">
        <v>0</v>
      </c>
      <c r="Q51" s="32">
        <v>0</v>
      </c>
      <c r="R51" s="33">
        <f t="shared" si="7"/>
        <v>0</v>
      </c>
      <c r="S51" s="32">
        <v>0</v>
      </c>
      <c r="T51" s="32">
        <v>0</v>
      </c>
      <c r="U51" s="33">
        <f t="shared" si="8"/>
        <v>0</v>
      </c>
    </row>
    <row r="52" spans="1:21" s="31" customFormat="1" ht="18.95" customHeight="1" x14ac:dyDescent="0.2">
      <c r="A52" s="315">
        <v>36</v>
      </c>
      <c r="B52" s="315" t="s">
        <v>135</v>
      </c>
      <c r="C52" s="315" t="s">
        <v>161</v>
      </c>
      <c r="D52" s="323">
        <v>0</v>
      </c>
      <c r="E52" s="324">
        <f t="shared" si="3"/>
        <v>0</v>
      </c>
      <c r="F52" s="323">
        <v>0</v>
      </c>
      <c r="G52" s="323">
        <v>0</v>
      </c>
      <c r="H52" s="322">
        <f t="shared" si="4"/>
        <v>0</v>
      </c>
      <c r="I52" s="322"/>
      <c r="J52" s="323">
        <v>0</v>
      </c>
      <c r="K52" s="325">
        <f t="shared" si="5"/>
        <v>0</v>
      </c>
      <c r="L52" s="323">
        <v>0</v>
      </c>
      <c r="M52" s="323">
        <v>0</v>
      </c>
      <c r="N52" s="325">
        <f t="shared" si="2"/>
        <v>0</v>
      </c>
      <c r="O52" s="322" t="str">
        <f t="shared" si="6"/>
        <v>N.A.</v>
      </c>
      <c r="P52" s="32">
        <v>0</v>
      </c>
      <c r="Q52" s="32">
        <v>0</v>
      </c>
      <c r="R52" s="33">
        <f t="shared" si="7"/>
        <v>0</v>
      </c>
      <c r="S52" s="32">
        <v>0</v>
      </c>
      <c r="T52" s="32">
        <v>0</v>
      </c>
      <c r="U52" s="33">
        <f t="shared" si="8"/>
        <v>0</v>
      </c>
    </row>
    <row r="53" spans="1:21" s="31" customFormat="1" ht="18.95" customHeight="1" x14ac:dyDescent="0.2">
      <c r="A53" s="315">
        <v>37</v>
      </c>
      <c r="B53" s="315" t="s">
        <v>135</v>
      </c>
      <c r="C53" s="315" t="s">
        <v>162</v>
      </c>
      <c r="D53" s="323">
        <v>0</v>
      </c>
      <c r="E53" s="324">
        <f t="shared" si="3"/>
        <v>0</v>
      </c>
      <c r="F53" s="323">
        <v>0</v>
      </c>
      <c r="G53" s="323">
        <v>0</v>
      </c>
      <c r="H53" s="322">
        <f t="shared" si="4"/>
        <v>0</v>
      </c>
      <c r="I53" s="322"/>
      <c r="J53" s="323">
        <v>0</v>
      </c>
      <c r="K53" s="325">
        <f t="shared" si="5"/>
        <v>0</v>
      </c>
      <c r="L53" s="323">
        <v>0</v>
      </c>
      <c r="M53" s="323">
        <v>0</v>
      </c>
      <c r="N53" s="325">
        <f t="shared" si="2"/>
        <v>0</v>
      </c>
      <c r="O53" s="322" t="str">
        <f t="shared" si="6"/>
        <v>N.A.</v>
      </c>
      <c r="P53" s="32">
        <v>0</v>
      </c>
      <c r="Q53" s="32">
        <v>0</v>
      </c>
      <c r="R53" s="33">
        <f t="shared" si="7"/>
        <v>0</v>
      </c>
      <c r="S53" s="32">
        <v>0</v>
      </c>
      <c r="T53" s="32">
        <v>0</v>
      </c>
      <c r="U53" s="33">
        <f t="shared" si="8"/>
        <v>0</v>
      </c>
    </row>
    <row r="54" spans="1:21" s="31" customFormat="1" ht="18.95" customHeight="1" x14ac:dyDescent="0.2">
      <c r="A54" s="315">
        <v>38</v>
      </c>
      <c r="B54" s="315" t="s">
        <v>121</v>
      </c>
      <c r="C54" s="315" t="s">
        <v>163</v>
      </c>
      <c r="D54" s="323">
        <v>0</v>
      </c>
      <c r="E54" s="324">
        <f t="shared" si="3"/>
        <v>0</v>
      </c>
      <c r="F54" s="323">
        <v>0</v>
      </c>
      <c r="G54" s="323">
        <v>0</v>
      </c>
      <c r="H54" s="322">
        <f t="shared" si="4"/>
        <v>0</v>
      </c>
      <c r="I54" s="322"/>
      <c r="J54" s="323">
        <v>0</v>
      </c>
      <c r="K54" s="325">
        <f t="shared" si="5"/>
        <v>0</v>
      </c>
      <c r="L54" s="323">
        <v>0</v>
      </c>
      <c r="M54" s="323">
        <v>0</v>
      </c>
      <c r="N54" s="325">
        <f t="shared" si="2"/>
        <v>0</v>
      </c>
      <c r="O54" s="322" t="str">
        <f t="shared" si="6"/>
        <v>N.A.</v>
      </c>
      <c r="P54" s="32">
        <v>0</v>
      </c>
      <c r="Q54" s="32">
        <v>0</v>
      </c>
      <c r="R54" s="33">
        <f t="shared" si="7"/>
        <v>0</v>
      </c>
      <c r="S54" s="32">
        <v>0</v>
      </c>
      <c r="T54" s="32">
        <v>0</v>
      </c>
      <c r="U54" s="33">
        <f t="shared" si="8"/>
        <v>0</v>
      </c>
    </row>
    <row r="55" spans="1:21" s="31" customFormat="1" ht="18.95" customHeight="1" x14ac:dyDescent="0.2">
      <c r="A55" s="315">
        <v>39</v>
      </c>
      <c r="B55" s="315" t="s">
        <v>131</v>
      </c>
      <c r="C55" s="315" t="s">
        <v>164</v>
      </c>
      <c r="D55" s="323">
        <v>0</v>
      </c>
      <c r="E55" s="324">
        <f t="shared" si="3"/>
        <v>0</v>
      </c>
      <c r="F55" s="323">
        <v>0</v>
      </c>
      <c r="G55" s="323">
        <v>0</v>
      </c>
      <c r="H55" s="322">
        <f t="shared" si="4"/>
        <v>0</v>
      </c>
      <c r="I55" s="322"/>
      <c r="J55" s="323">
        <v>0</v>
      </c>
      <c r="K55" s="325">
        <f t="shared" si="5"/>
        <v>0</v>
      </c>
      <c r="L55" s="323">
        <v>0</v>
      </c>
      <c r="M55" s="323">
        <v>0</v>
      </c>
      <c r="N55" s="325">
        <f t="shared" si="2"/>
        <v>0</v>
      </c>
      <c r="O55" s="322" t="str">
        <f t="shared" si="6"/>
        <v>N.A.</v>
      </c>
      <c r="P55" s="32">
        <v>0</v>
      </c>
      <c r="Q55" s="32">
        <v>0</v>
      </c>
      <c r="R55" s="33">
        <f t="shared" si="7"/>
        <v>0</v>
      </c>
      <c r="S55" s="32">
        <v>0</v>
      </c>
      <c r="T55" s="32">
        <v>0</v>
      </c>
      <c r="U55" s="33">
        <f t="shared" si="8"/>
        <v>0</v>
      </c>
    </row>
    <row r="56" spans="1:21" s="31" customFormat="1" ht="18.95" customHeight="1" x14ac:dyDescent="0.2">
      <c r="A56" s="315">
        <v>40</v>
      </c>
      <c r="B56" s="315" t="s">
        <v>131</v>
      </c>
      <c r="C56" s="315" t="s">
        <v>165</v>
      </c>
      <c r="D56" s="323">
        <v>0</v>
      </c>
      <c r="E56" s="324">
        <f t="shared" si="3"/>
        <v>0</v>
      </c>
      <c r="F56" s="323">
        <v>0</v>
      </c>
      <c r="G56" s="323">
        <v>0</v>
      </c>
      <c r="H56" s="322">
        <f t="shared" si="4"/>
        <v>0</v>
      </c>
      <c r="I56" s="322"/>
      <c r="J56" s="323">
        <v>0</v>
      </c>
      <c r="K56" s="325">
        <f t="shared" si="5"/>
        <v>0</v>
      </c>
      <c r="L56" s="323">
        <v>0</v>
      </c>
      <c r="M56" s="323">
        <v>0</v>
      </c>
      <c r="N56" s="325">
        <f t="shared" si="2"/>
        <v>0</v>
      </c>
      <c r="O56" s="322" t="str">
        <f t="shared" si="6"/>
        <v>N.A.</v>
      </c>
      <c r="P56" s="32">
        <v>0</v>
      </c>
      <c r="Q56" s="32">
        <v>0</v>
      </c>
      <c r="R56" s="33">
        <f t="shared" si="7"/>
        <v>0</v>
      </c>
      <c r="S56" s="32">
        <v>0</v>
      </c>
      <c r="T56" s="32">
        <v>0</v>
      </c>
      <c r="U56" s="33">
        <f t="shared" si="8"/>
        <v>0</v>
      </c>
    </row>
    <row r="57" spans="1:21" s="31" customFormat="1" ht="18.95" customHeight="1" x14ac:dyDescent="0.2">
      <c r="A57" s="315">
        <v>41</v>
      </c>
      <c r="B57" s="315" t="s">
        <v>131</v>
      </c>
      <c r="C57" s="315" t="s">
        <v>166</v>
      </c>
      <c r="D57" s="323">
        <v>0</v>
      </c>
      <c r="E57" s="324">
        <f t="shared" si="3"/>
        <v>0</v>
      </c>
      <c r="F57" s="323">
        <v>0</v>
      </c>
      <c r="G57" s="323">
        <v>0</v>
      </c>
      <c r="H57" s="322">
        <f t="shared" si="4"/>
        <v>0</v>
      </c>
      <c r="I57" s="322"/>
      <c r="J57" s="323">
        <v>0</v>
      </c>
      <c r="K57" s="325">
        <f t="shared" si="5"/>
        <v>0</v>
      </c>
      <c r="L57" s="323">
        <v>0</v>
      </c>
      <c r="M57" s="323">
        <v>0</v>
      </c>
      <c r="N57" s="325">
        <f t="shared" si="2"/>
        <v>0</v>
      </c>
      <c r="O57" s="322" t="str">
        <f t="shared" si="6"/>
        <v>N.A.</v>
      </c>
      <c r="P57" s="32">
        <v>0</v>
      </c>
      <c r="Q57" s="32">
        <v>0</v>
      </c>
      <c r="R57" s="33">
        <f t="shared" si="7"/>
        <v>0</v>
      </c>
      <c r="S57" s="32">
        <v>0</v>
      </c>
      <c r="T57" s="32">
        <v>0</v>
      </c>
      <c r="U57" s="33">
        <f t="shared" si="8"/>
        <v>0</v>
      </c>
    </row>
    <row r="58" spans="1:21" s="31" customFormat="1" ht="18.95" customHeight="1" x14ac:dyDescent="0.2">
      <c r="A58" s="315">
        <v>42</v>
      </c>
      <c r="B58" s="315" t="s">
        <v>131</v>
      </c>
      <c r="C58" s="315" t="s">
        <v>167</v>
      </c>
      <c r="D58" s="323">
        <v>0</v>
      </c>
      <c r="E58" s="324">
        <f t="shared" si="3"/>
        <v>0</v>
      </c>
      <c r="F58" s="323">
        <v>0</v>
      </c>
      <c r="G58" s="323">
        <v>0</v>
      </c>
      <c r="H58" s="322">
        <f t="shared" si="4"/>
        <v>0</v>
      </c>
      <c r="I58" s="322"/>
      <c r="J58" s="323">
        <v>0</v>
      </c>
      <c r="K58" s="325">
        <f t="shared" si="5"/>
        <v>0</v>
      </c>
      <c r="L58" s="323">
        <v>0</v>
      </c>
      <c r="M58" s="323">
        <v>0</v>
      </c>
      <c r="N58" s="325">
        <f t="shared" si="2"/>
        <v>0</v>
      </c>
      <c r="O58" s="322" t="str">
        <f t="shared" si="6"/>
        <v>N.A.</v>
      </c>
      <c r="P58" s="32">
        <v>0</v>
      </c>
      <c r="Q58" s="32">
        <v>0</v>
      </c>
      <c r="R58" s="33">
        <f t="shared" si="7"/>
        <v>0</v>
      </c>
      <c r="S58" s="32">
        <v>0</v>
      </c>
      <c r="T58" s="32">
        <v>0</v>
      </c>
      <c r="U58" s="33">
        <f t="shared" si="8"/>
        <v>0</v>
      </c>
    </row>
    <row r="59" spans="1:21" s="31" customFormat="1" ht="18.95" customHeight="1" x14ac:dyDescent="0.2">
      <c r="A59" s="315">
        <v>43</v>
      </c>
      <c r="B59" s="315" t="s">
        <v>131</v>
      </c>
      <c r="C59" s="315" t="s">
        <v>168</v>
      </c>
      <c r="D59" s="323">
        <v>0</v>
      </c>
      <c r="E59" s="324">
        <f t="shared" si="3"/>
        <v>0</v>
      </c>
      <c r="F59" s="323">
        <v>0</v>
      </c>
      <c r="G59" s="323">
        <v>0</v>
      </c>
      <c r="H59" s="322">
        <f t="shared" si="4"/>
        <v>0</v>
      </c>
      <c r="I59" s="322"/>
      <c r="J59" s="323">
        <v>0</v>
      </c>
      <c r="K59" s="325">
        <f t="shared" si="5"/>
        <v>0</v>
      </c>
      <c r="L59" s="323">
        <v>0</v>
      </c>
      <c r="M59" s="323">
        <v>0</v>
      </c>
      <c r="N59" s="325">
        <f t="shared" si="2"/>
        <v>0</v>
      </c>
      <c r="O59" s="322" t="str">
        <f t="shared" si="6"/>
        <v>N.A.</v>
      </c>
      <c r="P59" s="32">
        <v>0</v>
      </c>
      <c r="Q59" s="32">
        <v>0</v>
      </c>
      <c r="R59" s="33">
        <f t="shared" si="7"/>
        <v>0</v>
      </c>
      <c r="S59" s="32">
        <v>0</v>
      </c>
      <c r="T59" s="32">
        <v>0</v>
      </c>
      <c r="U59" s="33">
        <f t="shared" si="8"/>
        <v>0</v>
      </c>
    </row>
    <row r="60" spans="1:21" s="31" customFormat="1" ht="18.95" customHeight="1" x14ac:dyDescent="0.2">
      <c r="A60" s="315">
        <v>44</v>
      </c>
      <c r="B60" s="315" t="s">
        <v>135</v>
      </c>
      <c r="C60" s="315" t="s">
        <v>169</v>
      </c>
      <c r="D60" s="323">
        <v>0</v>
      </c>
      <c r="E60" s="324">
        <f t="shared" si="3"/>
        <v>0</v>
      </c>
      <c r="F60" s="323">
        <v>0</v>
      </c>
      <c r="G60" s="323">
        <v>0</v>
      </c>
      <c r="H60" s="322">
        <f t="shared" si="4"/>
        <v>0</v>
      </c>
      <c r="I60" s="322"/>
      <c r="J60" s="323">
        <v>0</v>
      </c>
      <c r="K60" s="325">
        <f t="shared" si="5"/>
        <v>0</v>
      </c>
      <c r="L60" s="323">
        <v>0</v>
      </c>
      <c r="M60" s="323">
        <v>0</v>
      </c>
      <c r="N60" s="325">
        <f t="shared" si="2"/>
        <v>0</v>
      </c>
      <c r="O60" s="322" t="str">
        <f t="shared" si="6"/>
        <v>N.A.</v>
      </c>
      <c r="P60" s="32">
        <v>0</v>
      </c>
      <c r="Q60" s="32">
        <v>0</v>
      </c>
      <c r="R60" s="33">
        <f t="shared" si="7"/>
        <v>0</v>
      </c>
      <c r="S60" s="32">
        <v>0</v>
      </c>
      <c r="T60" s="32">
        <v>0</v>
      </c>
      <c r="U60" s="33">
        <f t="shared" si="8"/>
        <v>0</v>
      </c>
    </row>
    <row r="61" spans="1:21" s="31" customFormat="1" ht="18.95" customHeight="1" x14ac:dyDescent="0.2">
      <c r="A61" s="315">
        <v>45</v>
      </c>
      <c r="B61" s="315" t="s">
        <v>135</v>
      </c>
      <c r="C61" s="315" t="s">
        <v>170</v>
      </c>
      <c r="D61" s="323">
        <v>0</v>
      </c>
      <c r="E61" s="324">
        <f t="shared" si="3"/>
        <v>0</v>
      </c>
      <c r="F61" s="323">
        <v>0</v>
      </c>
      <c r="G61" s="323">
        <v>0</v>
      </c>
      <c r="H61" s="322">
        <f t="shared" si="4"/>
        <v>0</v>
      </c>
      <c r="I61" s="322"/>
      <c r="J61" s="323">
        <v>0</v>
      </c>
      <c r="K61" s="325">
        <f t="shared" si="5"/>
        <v>0</v>
      </c>
      <c r="L61" s="323">
        <v>0</v>
      </c>
      <c r="M61" s="323">
        <v>0</v>
      </c>
      <c r="N61" s="325">
        <f t="shared" si="2"/>
        <v>0</v>
      </c>
      <c r="O61" s="322" t="str">
        <f t="shared" si="6"/>
        <v>N.A.</v>
      </c>
      <c r="P61" s="32">
        <v>0</v>
      </c>
      <c r="Q61" s="32">
        <v>0</v>
      </c>
      <c r="R61" s="33">
        <f t="shared" si="7"/>
        <v>0</v>
      </c>
      <c r="S61" s="32">
        <v>0</v>
      </c>
      <c r="T61" s="32">
        <v>0</v>
      </c>
      <c r="U61" s="33">
        <f t="shared" si="8"/>
        <v>0</v>
      </c>
    </row>
    <row r="62" spans="1:21" s="31" customFormat="1" ht="18.95" customHeight="1" x14ac:dyDescent="0.2">
      <c r="A62" s="315">
        <v>46</v>
      </c>
      <c r="B62" s="315" t="s">
        <v>135</v>
      </c>
      <c r="C62" s="315" t="s">
        <v>171</v>
      </c>
      <c r="D62" s="323">
        <v>0</v>
      </c>
      <c r="E62" s="324">
        <f t="shared" si="3"/>
        <v>0</v>
      </c>
      <c r="F62" s="323">
        <v>0</v>
      </c>
      <c r="G62" s="323">
        <v>0</v>
      </c>
      <c r="H62" s="322">
        <f t="shared" si="4"/>
        <v>0</v>
      </c>
      <c r="I62" s="322"/>
      <c r="J62" s="323">
        <v>0</v>
      </c>
      <c r="K62" s="325">
        <f t="shared" si="5"/>
        <v>0</v>
      </c>
      <c r="L62" s="323">
        <v>0</v>
      </c>
      <c r="M62" s="323">
        <v>0</v>
      </c>
      <c r="N62" s="325">
        <f t="shared" si="2"/>
        <v>0</v>
      </c>
      <c r="O62" s="322" t="str">
        <f t="shared" si="6"/>
        <v>N.A.</v>
      </c>
      <c r="P62" s="32">
        <v>0</v>
      </c>
      <c r="Q62" s="32">
        <v>0</v>
      </c>
      <c r="R62" s="33">
        <f t="shared" si="7"/>
        <v>0</v>
      </c>
      <c r="S62" s="32">
        <v>0</v>
      </c>
      <c r="T62" s="32">
        <v>0</v>
      </c>
      <c r="U62" s="33">
        <f t="shared" si="8"/>
        <v>0</v>
      </c>
    </row>
    <row r="63" spans="1:21" s="31" customFormat="1" ht="18.95" customHeight="1" x14ac:dyDescent="0.2">
      <c r="A63" s="315">
        <v>47</v>
      </c>
      <c r="B63" s="315" t="s">
        <v>135</v>
      </c>
      <c r="C63" s="315" t="s">
        <v>172</v>
      </c>
      <c r="D63" s="323">
        <v>0</v>
      </c>
      <c r="E63" s="324">
        <f t="shared" si="3"/>
        <v>0</v>
      </c>
      <c r="F63" s="323">
        <v>0</v>
      </c>
      <c r="G63" s="323">
        <v>0</v>
      </c>
      <c r="H63" s="322">
        <f t="shared" si="4"/>
        <v>0</v>
      </c>
      <c r="I63" s="322"/>
      <c r="J63" s="323">
        <v>0</v>
      </c>
      <c r="K63" s="325">
        <f t="shared" si="5"/>
        <v>0</v>
      </c>
      <c r="L63" s="323">
        <v>0</v>
      </c>
      <c r="M63" s="323">
        <v>0</v>
      </c>
      <c r="N63" s="325">
        <f t="shared" si="2"/>
        <v>0</v>
      </c>
      <c r="O63" s="322" t="str">
        <f t="shared" si="6"/>
        <v>N.A.</v>
      </c>
      <c r="P63" s="32">
        <v>0</v>
      </c>
      <c r="Q63" s="32">
        <v>0</v>
      </c>
      <c r="R63" s="33">
        <f t="shared" si="7"/>
        <v>0</v>
      </c>
      <c r="S63" s="32">
        <v>0</v>
      </c>
      <c r="T63" s="32">
        <v>0</v>
      </c>
      <c r="U63" s="33">
        <f t="shared" si="8"/>
        <v>0</v>
      </c>
    </row>
    <row r="64" spans="1:21" s="31" customFormat="1" ht="18.95" customHeight="1" x14ac:dyDescent="0.2">
      <c r="A64" s="315">
        <v>48</v>
      </c>
      <c r="B64" s="315" t="s">
        <v>123</v>
      </c>
      <c r="C64" s="315" t="s">
        <v>173</v>
      </c>
      <c r="D64" s="323">
        <v>0</v>
      </c>
      <c r="E64" s="324">
        <f t="shared" si="3"/>
        <v>0</v>
      </c>
      <c r="F64" s="323">
        <v>0</v>
      </c>
      <c r="G64" s="323">
        <v>0</v>
      </c>
      <c r="H64" s="322">
        <f t="shared" si="4"/>
        <v>0</v>
      </c>
      <c r="I64" s="322"/>
      <c r="J64" s="323">
        <v>0</v>
      </c>
      <c r="K64" s="325">
        <f t="shared" si="5"/>
        <v>0</v>
      </c>
      <c r="L64" s="323">
        <v>0</v>
      </c>
      <c r="M64" s="323">
        <v>0</v>
      </c>
      <c r="N64" s="325">
        <f t="shared" si="2"/>
        <v>0</v>
      </c>
      <c r="O64" s="322" t="str">
        <f t="shared" si="6"/>
        <v>N.A.</v>
      </c>
      <c r="P64" s="32">
        <v>0</v>
      </c>
      <c r="Q64" s="32">
        <v>0</v>
      </c>
      <c r="R64" s="33">
        <f t="shared" si="7"/>
        <v>0</v>
      </c>
      <c r="S64" s="32">
        <v>0</v>
      </c>
      <c r="T64" s="32">
        <v>0</v>
      </c>
      <c r="U64" s="33">
        <f t="shared" si="8"/>
        <v>0</v>
      </c>
    </row>
    <row r="65" spans="1:21" s="31" customFormat="1" ht="18.95" customHeight="1" x14ac:dyDescent="0.2">
      <c r="A65" s="315">
        <v>49</v>
      </c>
      <c r="B65" s="315" t="s">
        <v>131</v>
      </c>
      <c r="C65" s="315" t="s">
        <v>174</v>
      </c>
      <c r="D65" s="323">
        <v>0</v>
      </c>
      <c r="E65" s="324">
        <f t="shared" si="3"/>
        <v>0</v>
      </c>
      <c r="F65" s="323">
        <v>0</v>
      </c>
      <c r="G65" s="323">
        <v>0</v>
      </c>
      <c r="H65" s="322">
        <f t="shared" si="4"/>
        <v>0</v>
      </c>
      <c r="I65" s="322"/>
      <c r="J65" s="323">
        <v>0</v>
      </c>
      <c r="K65" s="325">
        <f t="shared" si="5"/>
        <v>0</v>
      </c>
      <c r="L65" s="323">
        <v>0</v>
      </c>
      <c r="M65" s="323">
        <v>0</v>
      </c>
      <c r="N65" s="325">
        <f t="shared" si="2"/>
        <v>0</v>
      </c>
      <c r="O65" s="322" t="str">
        <f t="shared" si="6"/>
        <v>N.A.</v>
      </c>
      <c r="P65" s="32">
        <v>0</v>
      </c>
      <c r="Q65" s="32">
        <v>0</v>
      </c>
      <c r="R65" s="33">
        <f t="shared" si="7"/>
        <v>0</v>
      </c>
      <c r="S65" s="32">
        <v>0</v>
      </c>
      <c r="T65" s="32">
        <v>0</v>
      </c>
      <c r="U65" s="33">
        <f t="shared" si="8"/>
        <v>0</v>
      </c>
    </row>
    <row r="66" spans="1:21" s="31" customFormat="1" ht="18.95" customHeight="1" x14ac:dyDescent="0.2">
      <c r="A66" s="315">
        <v>50</v>
      </c>
      <c r="B66" s="315" t="s">
        <v>131</v>
      </c>
      <c r="C66" s="315" t="s">
        <v>175</v>
      </c>
      <c r="D66" s="323">
        <v>0</v>
      </c>
      <c r="E66" s="324">
        <f t="shared" si="3"/>
        <v>0</v>
      </c>
      <c r="F66" s="323">
        <v>0</v>
      </c>
      <c r="G66" s="323">
        <v>0</v>
      </c>
      <c r="H66" s="322">
        <f t="shared" si="4"/>
        <v>0</v>
      </c>
      <c r="I66" s="322"/>
      <c r="J66" s="323">
        <v>0</v>
      </c>
      <c r="K66" s="325">
        <f t="shared" si="5"/>
        <v>0</v>
      </c>
      <c r="L66" s="323">
        <v>0</v>
      </c>
      <c r="M66" s="323">
        <v>0</v>
      </c>
      <c r="N66" s="325">
        <f t="shared" si="2"/>
        <v>0</v>
      </c>
      <c r="O66" s="322" t="str">
        <f t="shared" si="6"/>
        <v>N.A.</v>
      </c>
      <c r="P66" s="32">
        <v>0</v>
      </c>
      <c r="Q66" s="32">
        <v>0</v>
      </c>
      <c r="R66" s="33">
        <f t="shared" si="7"/>
        <v>0</v>
      </c>
      <c r="S66" s="32">
        <v>0</v>
      </c>
      <c r="T66" s="32">
        <v>0</v>
      </c>
      <c r="U66" s="33">
        <f t="shared" si="8"/>
        <v>0</v>
      </c>
    </row>
    <row r="67" spans="1:21" s="31" customFormat="1" ht="18.95" customHeight="1" x14ac:dyDescent="0.2">
      <c r="A67" s="315">
        <v>51</v>
      </c>
      <c r="B67" s="315" t="s">
        <v>131</v>
      </c>
      <c r="C67" s="315" t="s">
        <v>176</v>
      </c>
      <c r="D67" s="323">
        <v>0</v>
      </c>
      <c r="E67" s="324">
        <f t="shared" si="3"/>
        <v>0</v>
      </c>
      <c r="F67" s="323">
        <v>0</v>
      </c>
      <c r="G67" s="323">
        <v>0</v>
      </c>
      <c r="H67" s="322">
        <f t="shared" si="4"/>
        <v>0</v>
      </c>
      <c r="I67" s="322"/>
      <c r="J67" s="323">
        <v>0</v>
      </c>
      <c r="K67" s="325">
        <f t="shared" si="5"/>
        <v>0</v>
      </c>
      <c r="L67" s="323">
        <v>0</v>
      </c>
      <c r="M67" s="323">
        <v>0</v>
      </c>
      <c r="N67" s="325">
        <f t="shared" si="2"/>
        <v>0</v>
      </c>
      <c r="O67" s="322" t="str">
        <f t="shared" si="6"/>
        <v>N.A.</v>
      </c>
      <c r="P67" s="32">
        <v>0</v>
      </c>
      <c r="Q67" s="32">
        <v>0</v>
      </c>
      <c r="R67" s="33">
        <f t="shared" si="7"/>
        <v>0</v>
      </c>
      <c r="S67" s="32">
        <v>0</v>
      </c>
      <c r="T67" s="32">
        <v>0</v>
      </c>
      <c r="U67" s="33">
        <f t="shared" si="8"/>
        <v>0</v>
      </c>
    </row>
    <row r="68" spans="1:21" s="31" customFormat="1" ht="18.95" customHeight="1" x14ac:dyDescent="0.2">
      <c r="A68" s="315">
        <v>52</v>
      </c>
      <c r="B68" s="315" t="s">
        <v>131</v>
      </c>
      <c r="C68" s="315" t="s">
        <v>177</v>
      </c>
      <c r="D68" s="323">
        <v>0</v>
      </c>
      <c r="E68" s="324">
        <f t="shared" si="3"/>
        <v>0</v>
      </c>
      <c r="F68" s="323">
        <v>0</v>
      </c>
      <c r="G68" s="323">
        <v>0</v>
      </c>
      <c r="H68" s="322">
        <f t="shared" si="4"/>
        <v>0</v>
      </c>
      <c r="I68" s="322"/>
      <c r="J68" s="323">
        <v>0</v>
      </c>
      <c r="K68" s="325">
        <f t="shared" si="5"/>
        <v>0</v>
      </c>
      <c r="L68" s="323">
        <v>0</v>
      </c>
      <c r="M68" s="323">
        <v>0</v>
      </c>
      <c r="N68" s="325">
        <f t="shared" si="2"/>
        <v>0</v>
      </c>
      <c r="O68" s="322" t="str">
        <f t="shared" si="6"/>
        <v>N.A.</v>
      </c>
      <c r="P68" s="32">
        <v>0</v>
      </c>
      <c r="Q68" s="32">
        <v>0</v>
      </c>
      <c r="R68" s="33">
        <f t="shared" si="7"/>
        <v>0</v>
      </c>
      <c r="S68" s="32">
        <v>0</v>
      </c>
      <c r="T68" s="32">
        <v>0</v>
      </c>
      <c r="U68" s="33">
        <f t="shared" si="8"/>
        <v>0</v>
      </c>
    </row>
    <row r="69" spans="1:21" s="31" customFormat="1" ht="18.95" customHeight="1" x14ac:dyDescent="0.2">
      <c r="A69" s="315">
        <v>53</v>
      </c>
      <c r="B69" s="315" t="s">
        <v>131</v>
      </c>
      <c r="C69" s="315" t="s">
        <v>178</v>
      </c>
      <c r="D69" s="323">
        <v>0</v>
      </c>
      <c r="E69" s="324">
        <f t="shared" si="3"/>
        <v>0</v>
      </c>
      <c r="F69" s="323">
        <v>0</v>
      </c>
      <c r="G69" s="323">
        <v>0</v>
      </c>
      <c r="H69" s="322">
        <f t="shared" si="4"/>
        <v>0</v>
      </c>
      <c r="I69" s="322"/>
      <c r="J69" s="323">
        <v>0</v>
      </c>
      <c r="K69" s="325">
        <f t="shared" si="5"/>
        <v>0</v>
      </c>
      <c r="L69" s="323">
        <v>0</v>
      </c>
      <c r="M69" s="323">
        <v>0</v>
      </c>
      <c r="N69" s="325">
        <f t="shared" si="2"/>
        <v>0</v>
      </c>
      <c r="O69" s="322" t="str">
        <f t="shared" si="6"/>
        <v>N.A.</v>
      </c>
      <c r="P69" s="32">
        <v>0</v>
      </c>
      <c r="Q69" s="32">
        <v>0</v>
      </c>
      <c r="R69" s="33">
        <f t="shared" si="7"/>
        <v>0</v>
      </c>
      <c r="S69" s="32">
        <v>0</v>
      </c>
      <c r="T69" s="32">
        <v>0</v>
      </c>
      <c r="U69" s="33">
        <f t="shared" si="8"/>
        <v>0</v>
      </c>
    </row>
    <row r="70" spans="1:21" s="31" customFormat="1" ht="18.95" customHeight="1" x14ac:dyDescent="0.2">
      <c r="A70" s="315">
        <v>54</v>
      </c>
      <c r="B70" s="315" t="s">
        <v>131</v>
      </c>
      <c r="C70" s="315" t="s">
        <v>179</v>
      </c>
      <c r="D70" s="323">
        <v>0</v>
      </c>
      <c r="E70" s="324">
        <f t="shared" si="3"/>
        <v>0</v>
      </c>
      <c r="F70" s="323">
        <v>0</v>
      </c>
      <c r="G70" s="323">
        <v>0</v>
      </c>
      <c r="H70" s="322">
        <f t="shared" si="4"/>
        <v>0</v>
      </c>
      <c r="I70" s="322"/>
      <c r="J70" s="323">
        <v>0</v>
      </c>
      <c r="K70" s="325">
        <f t="shared" si="5"/>
        <v>0</v>
      </c>
      <c r="L70" s="323">
        <v>0</v>
      </c>
      <c r="M70" s="323">
        <v>0</v>
      </c>
      <c r="N70" s="325">
        <f t="shared" si="2"/>
        <v>0</v>
      </c>
      <c r="O70" s="322" t="str">
        <f t="shared" si="6"/>
        <v>N.A.</v>
      </c>
      <c r="P70" s="32">
        <v>0</v>
      </c>
      <c r="Q70" s="32">
        <v>0</v>
      </c>
      <c r="R70" s="33">
        <f t="shared" si="7"/>
        <v>0</v>
      </c>
      <c r="S70" s="32">
        <v>0</v>
      </c>
      <c r="T70" s="32">
        <v>0</v>
      </c>
      <c r="U70" s="33">
        <f t="shared" si="8"/>
        <v>0</v>
      </c>
    </row>
    <row r="71" spans="1:21" s="31" customFormat="1" ht="18.95" customHeight="1" x14ac:dyDescent="0.2">
      <c r="A71" s="315">
        <v>55</v>
      </c>
      <c r="B71" s="315" t="s">
        <v>131</v>
      </c>
      <c r="C71" s="315" t="s">
        <v>180</v>
      </c>
      <c r="D71" s="323">
        <v>0</v>
      </c>
      <c r="E71" s="324">
        <f t="shared" si="3"/>
        <v>0</v>
      </c>
      <c r="F71" s="323">
        <v>0</v>
      </c>
      <c r="G71" s="323">
        <v>0</v>
      </c>
      <c r="H71" s="322">
        <f t="shared" si="4"/>
        <v>0</v>
      </c>
      <c r="I71" s="322"/>
      <c r="J71" s="323">
        <v>0</v>
      </c>
      <c r="K71" s="325">
        <f t="shared" si="5"/>
        <v>0</v>
      </c>
      <c r="L71" s="323">
        <v>0</v>
      </c>
      <c r="M71" s="323">
        <v>0</v>
      </c>
      <c r="N71" s="325">
        <f t="shared" si="2"/>
        <v>0</v>
      </c>
      <c r="O71" s="322" t="str">
        <f t="shared" si="6"/>
        <v>N.A.</v>
      </c>
      <c r="P71" s="32">
        <v>0</v>
      </c>
      <c r="Q71" s="32">
        <v>0</v>
      </c>
      <c r="R71" s="33">
        <f t="shared" si="7"/>
        <v>0</v>
      </c>
      <c r="S71" s="32">
        <v>0</v>
      </c>
      <c r="T71" s="32">
        <v>0</v>
      </c>
      <c r="U71" s="33">
        <f t="shared" si="8"/>
        <v>0</v>
      </c>
    </row>
    <row r="72" spans="1:21" s="31" customFormat="1" ht="18.95" customHeight="1" x14ac:dyDescent="0.2">
      <c r="A72" s="315">
        <v>57</v>
      </c>
      <c r="B72" s="315" t="s">
        <v>131</v>
      </c>
      <c r="C72" s="315" t="s">
        <v>181</v>
      </c>
      <c r="D72" s="323">
        <v>0</v>
      </c>
      <c r="E72" s="324">
        <f t="shared" si="3"/>
        <v>0</v>
      </c>
      <c r="F72" s="323">
        <v>0</v>
      </c>
      <c r="G72" s="323">
        <v>0</v>
      </c>
      <c r="H72" s="322">
        <f t="shared" si="4"/>
        <v>0</v>
      </c>
      <c r="I72" s="322"/>
      <c r="J72" s="323">
        <v>0</v>
      </c>
      <c r="K72" s="325">
        <f t="shared" si="5"/>
        <v>0</v>
      </c>
      <c r="L72" s="323">
        <v>0</v>
      </c>
      <c r="M72" s="323">
        <v>0</v>
      </c>
      <c r="N72" s="325">
        <f t="shared" si="2"/>
        <v>0</v>
      </c>
      <c r="O72" s="322" t="str">
        <f t="shared" si="6"/>
        <v>N.A.</v>
      </c>
      <c r="P72" s="32">
        <v>0</v>
      </c>
      <c r="Q72" s="32">
        <v>0</v>
      </c>
      <c r="R72" s="33">
        <f t="shared" si="7"/>
        <v>0</v>
      </c>
      <c r="S72" s="32">
        <v>0</v>
      </c>
      <c r="T72" s="32">
        <v>0</v>
      </c>
      <c r="U72" s="33">
        <f t="shared" si="8"/>
        <v>0</v>
      </c>
    </row>
    <row r="73" spans="1:21" s="31" customFormat="1" ht="18.95" customHeight="1" x14ac:dyDescent="0.2">
      <c r="A73" s="315">
        <v>58</v>
      </c>
      <c r="B73" s="315" t="s">
        <v>135</v>
      </c>
      <c r="C73" s="315" t="s">
        <v>182</v>
      </c>
      <c r="D73" s="323">
        <v>0</v>
      </c>
      <c r="E73" s="324">
        <f t="shared" si="3"/>
        <v>0</v>
      </c>
      <c r="F73" s="323">
        <v>0</v>
      </c>
      <c r="G73" s="323">
        <v>0</v>
      </c>
      <c r="H73" s="322">
        <f t="shared" si="4"/>
        <v>0</v>
      </c>
      <c r="I73" s="322"/>
      <c r="J73" s="323">
        <v>0</v>
      </c>
      <c r="K73" s="325">
        <f t="shared" si="5"/>
        <v>0</v>
      </c>
      <c r="L73" s="323">
        <v>0</v>
      </c>
      <c r="M73" s="323">
        <v>0</v>
      </c>
      <c r="N73" s="325">
        <f t="shared" si="2"/>
        <v>0</v>
      </c>
      <c r="O73" s="322" t="str">
        <f t="shared" si="6"/>
        <v>N.A.</v>
      </c>
      <c r="P73" s="32">
        <v>0</v>
      </c>
      <c r="Q73" s="32">
        <v>0</v>
      </c>
      <c r="R73" s="33">
        <f t="shared" si="7"/>
        <v>0</v>
      </c>
      <c r="S73" s="32">
        <v>0</v>
      </c>
      <c r="T73" s="32">
        <v>0</v>
      </c>
      <c r="U73" s="33">
        <f t="shared" si="8"/>
        <v>0</v>
      </c>
    </row>
    <row r="74" spans="1:21" s="31" customFormat="1" ht="18.95" customHeight="1" x14ac:dyDescent="0.2">
      <c r="A74" s="315">
        <v>59</v>
      </c>
      <c r="B74" s="315" t="s">
        <v>135</v>
      </c>
      <c r="C74" s="315" t="s">
        <v>183</v>
      </c>
      <c r="D74" s="323">
        <v>0</v>
      </c>
      <c r="E74" s="324">
        <f t="shared" si="3"/>
        <v>0</v>
      </c>
      <c r="F74" s="323">
        <v>0</v>
      </c>
      <c r="G74" s="323">
        <v>0</v>
      </c>
      <c r="H74" s="322">
        <f t="shared" si="4"/>
        <v>0</v>
      </c>
      <c r="I74" s="322"/>
      <c r="J74" s="323">
        <v>0</v>
      </c>
      <c r="K74" s="325">
        <f t="shared" si="5"/>
        <v>0</v>
      </c>
      <c r="L74" s="323">
        <v>0</v>
      </c>
      <c r="M74" s="323">
        <v>0</v>
      </c>
      <c r="N74" s="325">
        <f t="shared" si="2"/>
        <v>0</v>
      </c>
      <c r="O74" s="322" t="str">
        <f t="shared" si="6"/>
        <v>N.A.</v>
      </c>
      <c r="P74" s="32">
        <v>0</v>
      </c>
      <c r="Q74" s="32">
        <v>0</v>
      </c>
      <c r="R74" s="33">
        <f t="shared" si="7"/>
        <v>0</v>
      </c>
      <c r="S74" s="32">
        <v>0</v>
      </c>
      <c r="T74" s="32">
        <v>0</v>
      </c>
      <c r="U74" s="33">
        <f t="shared" si="8"/>
        <v>0</v>
      </c>
    </row>
    <row r="75" spans="1:21" s="31" customFormat="1" ht="18.95" customHeight="1" x14ac:dyDescent="0.2">
      <c r="A75" s="315">
        <v>60</v>
      </c>
      <c r="B75" s="315" t="s">
        <v>184</v>
      </c>
      <c r="C75" s="315" t="s">
        <v>185</v>
      </c>
      <c r="D75" s="323">
        <v>0</v>
      </c>
      <c r="E75" s="324">
        <f t="shared" si="3"/>
        <v>0</v>
      </c>
      <c r="F75" s="323">
        <v>0</v>
      </c>
      <c r="G75" s="323">
        <v>0</v>
      </c>
      <c r="H75" s="322">
        <f t="shared" si="4"/>
        <v>0</v>
      </c>
      <c r="I75" s="322"/>
      <c r="J75" s="323">
        <v>0</v>
      </c>
      <c r="K75" s="325">
        <f t="shared" si="5"/>
        <v>0</v>
      </c>
      <c r="L75" s="323">
        <v>0</v>
      </c>
      <c r="M75" s="323">
        <v>0</v>
      </c>
      <c r="N75" s="325">
        <f t="shared" si="2"/>
        <v>0</v>
      </c>
      <c r="O75" s="322" t="str">
        <f t="shared" si="6"/>
        <v>N.A.</v>
      </c>
      <c r="P75" s="32">
        <v>0</v>
      </c>
      <c r="Q75" s="32">
        <v>0</v>
      </c>
      <c r="R75" s="33">
        <f t="shared" si="7"/>
        <v>0</v>
      </c>
      <c r="S75" s="32">
        <v>0</v>
      </c>
      <c r="T75" s="32">
        <v>0</v>
      </c>
      <c r="U75" s="33">
        <f t="shared" si="8"/>
        <v>0</v>
      </c>
    </row>
    <row r="76" spans="1:21" s="31" customFormat="1" ht="18.95" customHeight="1" x14ac:dyDescent="0.2">
      <c r="A76" s="315">
        <v>61</v>
      </c>
      <c r="B76" s="315" t="s">
        <v>121</v>
      </c>
      <c r="C76" s="315" t="s">
        <v>186</v>
      </c>
      <c r="D76" s="323">
        <v>0</v>
      </c>
      <c r="E76" s="324">
        <f t="shared" si="3"/>
        <v>0</v>
      </c>
      <c r="F76" s="323">
        <v>0</v>
      </c>
      <c r="G76" s="323">
        <v>0</v>
      </c>
      <c r="H76" s="322">
        <f t="shared" si="4"/>
        <v>0</v>
      </c>
      <c r="I76" s="322"/>
      <c r="J76" s="323">
        <v>0</v>
      </c>
      <c r="K76" s="325">
        <f t="shared" si="5"/>
        <v>0</v>
      </c>
      <c r="L76" s="323">
        <v>0</v>
      </c>
      <c r="M76" s="323">
        <v>0</v>
      </c>
      <c r="N76" s="325">
        <f t="shared" si="2"/>
        <v>0</v>
      </c>
      <c r="O76" s="322" t="str">
        <f t="shared" si="6"/>
        <v>N.A.</v>
      </c>
      <c r="P76" s="32">
        <v>0</v>
      </c>
      <c r="Q76" s="32">
        <v>0</v>
      </c>
      <c r="R76" s="33">
        <f t="shared" si="7"/>
        <v>0</v>
      </c>
      <c r="S76" s="32">
        <v>0</v>
      </c>
      <c r="T76" s="32">
        <v>0</v>
      </c>
      <c r="U76" s="33">
        <f t="shared" si="8"/>
        <v>0</v>
      </c>
    </row>
    <row r="77" spans="1:21" s="31" customFormat="1" ht="18.95" customHeight="1" x14ac:dyDescent="0.2">
      <c r="A77" s="315">
        <v>62</v>
      </c>
      <c r="B77" s="315" t="s">
        <v>187</v>
      </c>
      <c r="C77" s="315" t="s">
        <v>188</v>
      </c>
      <c r="D77" s="323">
        <v>4443.2881619999998</v>
      </c>
      <c r="E77" s="324">
        <f t="shared" si="3"/>
        <v>1060.7209419299998</v>
      </c>
      <c r="F77" s="323">
        <v>0</v>
      </c>
      <c r="G77" s="323">
        <v>1.73087773</v>
      </c>
      <c r="H77" s="322">
        <f t="shared" si="4"/>
        <v>3380.8363423400001</v>
      </c>
      <c r="I77" s="322"/>
      <c r="J77" s="323">
        <v>5019.0388487614919</v>
      </c>
      <c r="K77" s="325">
        <f t="shared" si="5"/>
        <v>2936.0895477669715</v>
      </c>
      <c r="L77" s="323">
        <v>0</v>
      </c>
      <c r="M77" s="323">
        <v>2.4462943500000001</v>
      </c>
      <c r="N77" s="325">
        <f t="shared" si="2"/>
        <v>2080.5030066445206</v>
      </c>
      <c r="O77" s="322">
        <f t="shared" si="6"/>
        <v>-38.461883511210466</v>
      </c>
      <c r="P77" s="32">
        <v>3.4853829300000001</v>
      </c>
      <c r="Q77" s="32">
        <v>1057.2355589999997</v>
      </c>
      <c r="R77" s="33">
        <f t="shared" si="7"/>
        <v>1060.7209419299998</v>
      </c>
      <c r="S77" s="32">
        <v>3.5409060699999997</v>
      </c>
      <c r="T77" s="32">
        <v>2932.5486416969716</v>
      </c>
      <c r="U77" s="33">
        <f t="shared" si="8"/>
        <v>2936.0895477669715</v>
      </c>
    </row>
    <row r="78" spans="1:21" s="31" customFormat="1" ht="18.95" customHeight="1" x14ac:dyDescent="0.2">
      <c r="A78" s="315">
        <v>63</v>
      </c>
      <c r="B78" s="315" t="s">
        <v>189</v>
      </c>
      <c r="C78" s="315" t="s">
        <v>190</v>
      </c>
      <c r="D78" s="323">
        <v>2744.7725906666669</v>
      </c>
      <c r="E78" s="324">
        <f t="shared" si="3"/>
        <v>520.53936337000005</v>
      </c>
      <c r="F78" s="323">
        <v>0</v>
      </c>
      <c r="G78" s="323">
        <v>136.19660754999998</v>
      </c>
      <c r="H78" s="322">
        <f t="shared" si="4"/>
        <v>2088.0366197466669</v>
      </c>
      <c r="I78" s="322"/>
      <c r="J78" s="323">
        <v>2040.5421977868159</v>
      </c>
      <c r="K78" s="325">
        <f t="shared" si="5"/>
        <v>262.79282252999997</v>
      </c>
      <c r="L78" s="323">
        <v>0</v>
      </c>
      <c r="M78" s="323">
        <v>207.73317338999999</v>
      </c>
      <c r="N78" s="325">
        <f t="shared" si="2"/>
        <v>1570.0162018668159</v>
      </c>
      <c r="O78" s="322">
        <f t="shared" si="6"/>
        <v>-24.808971882049672</v>
      </c>
      <c r="P78" s="32">
        <v>465.38952261999998</v>
      </c>
      <c r="Q78" s="32">
        <v>55.14984075000001</v>
      </c>
      <c r="R78" s="33">
        <f t="shared" si="7"/>
        <v>520.53936337000005</v>
      </c>
      <c r="S78" s="32">
        <v>218.09720252999998</v>
      </c>
      <c r="T78" s="32">
        <v>44.695620000000005</v>
      </c>
      <c r="U78" s="33">
        <f t="shared" si="8"/>
        <v>262.79282252999997</v>
      </c>
    </row>
    <row r="79" spans="1:21" s="31" customFormat="1" ht="18.95" customHeight="1" x14ac:dyDescent="0.2">
      <c r="A79" s="315">
        <v>64</v>
      </c>
      <c r="B79" s="315" t="s">
        <v>131</v>
      </c>
      <c r="C79" s="315" t="s">
        <v>191</v>
      </c>
      <c r="D79" s="323">
        <v>0</v>
      </c>
      <c r="E79" s="324">
        <f t="shared" si="3"/>
        <v>0</v>
      </c>
      <c r="F79" s="323">
        <v>0</v>
      </c>
      <c r="G79" s="323">
        <v>0</v>
      </c>
      <c r="H79" s="322">
        <f t="shared" si="4"/>
        <v>0</v>
      </c>
      <c r="I79" s="322"/>
      <c r="J79" s="323">
        <v>0</v>
      </c>
      <c r="K79" s="325">
        <f t="shared" si="5"/>
        <v>0</v>
      </c>
      <c r="L79" s="323">
        <v>0</v>
      </c>
      <c r="M79" s="323">
        <v>0</v>
      </c>
      <c r="N79" s="325">
        <f t="shared" si="2"/>
        <v>0</v>
      </c>
      <c r="O79" s="322" t="str">
        <f t="shared" si="6"/>
        <v>N.A.</v>
      </c>
      <c r="P79" s="32">
        <v>0</v>
      </c>
      <c r="Q79" s="32">
        <v>0</v>
      </c>
      <c r="R79" s="33">
        <f t="shared" si="7"/>
        <v>0</v>
      </c>
      <c r="S79" s="32">
        <v>0</v>
      </c>
      <c r="T79" s="32">
        <v>0</v>
      </c>
      <c r="U79" s="33">
        <f t="shared" si="8"/>
        <v>0</v>
      </c>
    </row>
    <row r="80" spans="1:21" s="31" customFormat="1" ht="18.95" customHeight="1" x14ac:dyDescent="0.2">
      <c r="A80" s="315">
        <v>65</v>
      </c>
      <c r="B80" s="315" t="s">
        <v>131</v>
      </c>
      <c r="C80" s="315" t="s">
        <v>192</v>
      </c>
      <c r="D80" s="323">
        <v>0</v>
      </c>
      <c r="E80" s="324">
        <f t="shared" si="3"/>
        <v>0</v>
      </c>
      <c r="F80" s="323">
        <v>0</v>
      </c>
      <c r="G80" s="323">
        <v>0</v>
      </c>
      <c r="H80" s="322">
        <f t="shared" si="4"/>
        <v>0</v>
      </c>
      <c r="I80" s="322"/>
      <c r="J80" s="323">
        <v>0</v>
      </c>
      <c r="K80" s="325">
        <f t="shared" si="5"/>
        <v>0</v>
      </c>
      <c r="L80" s="323">
        <v>0</v>
      </c>
      <c r="M80" s="323">
        <v>0</v>
      </c>
      <c r="N80" s="325">
        <f t="shared" si="2"/>
        <v>0</v>
      </c>
      <c r="O80" s="322" t="str">
        <f t="shared" si="6"/>
        <v>N.A.</v>
      </c>
      <c r="P80" s="32">
        <v>0</v>
      </c>
      <c r="Q80" s="32">
        <v>0</v>
      </c>
      <c r="R80" s="33">
        <f t="shared" si="7"/>
        <v>0</v>
      </c>
      <c r="S80" s="32">
        <v>0</v>
      </c>
      <c r="T80" s="32">
        <v>0</v>
      </c>
      <c r="U80" s="33">
        <f t="shared" si="8"/>
        <v>0</v>
      </c>
    </row>
    <row r="81" spans="1:21" s="31" customFormat="1" ht="18.95" customHeight="1" x14ac:dyDescent="0.2">
      <c r="A81" s="315">
        <v>66</v>
      </c>
      <c r="B81" s="315" t="s">
        <v>131</v>
      </c>
      <c r="C81" s="315" t="s">
        <v>193</v>
      </c>
      <c r="D81" s="323">
        <v>0</v>
      </c>
      <c r="E81" s="324">
        <f t="shared" si="3"/>
        <v>0</v>
      </c>
      <c r="F81" s="323">
        <v>0</v>
      </c>
      <c r="G81" s="323">
        <v>0</v>
      </c>
      <c r="H81" s="322">
        <f t="shared" si="4"/>
        <v>0</v>
      </c>
      <c r="I81" s="322"/>
      <c r="J81" s="323">
        <v>0</v>
      </c>
      <c r="K81" s="325">
        <f t="shared" si="5"/>
        <v>0</v>
      </c>
      <c r="L81" s="323">
        <v>0</v>
      </c>
      <c r="M81" s="323">
        <v>0</v>
      </c>
      <c r="N81" s="325">
        <f t="shared" si="2"/>
        <v>0</v>
      </c>
      <c r="O81" s="322" t="str">
        <f t="shared" si="6"/>
        <v>N.A.</v>
      </c>
      <c r="P81" s="32">
        <v>0</v>
      </c>
      <c r="Q81" s="32">
        <v>0</v>
      </c>
      <c r="R81" s="33">
        <f t="shared" si="7"/>
        <v>0</v>
      </c>
      <c r="S81" s="32">
        <v>0</v>
      </c>
      <c r="T81" s="32">
        <v>0</v>
      </c>
      <c r="U81" s="33">
        <f t="shared" si="8"/>
        <v>0</v>
      </c>
    </row>
    <row r="82" spans="1:21" s="31" customFormat="1" ht="18.95" customHeight="1" x14ac:dyDescent="0.2">
      <c r="A82" s="315">
        <v>67</v>
      </c>
      <c r="B82" s="315" t="s">
        <v>131</v>
      </c>
      <c r="C82" s="315" t="s">
        <v>194</v>
      </c>
      <c r="D82" s="323">
        <v>0</v>
      </c>
      <c r="E82" s="324">
        <f t="shared" si="3"/>
        <v>0</v>
      </c>
      <c r="F82" s="323">
        <v>0</v>
      </c>
      <c r="G82" s="323">
        <v>0</v>
      </c>
      <c r="H82" s="322">
        <f t="shared" si="4"/>
        <v>0</v>
      </c>
      <c r="I82" s="322"/>
      <c r="J82" s="323">
        <v>0</v>
      </c>
      <c r="K82" s="325">
        <f t="shared" si="5"/>
        <v>0</v>
      </c>
      <c r="L82" s="323">
        <v>0</v>
      </c>
      <c r="M82" s="323">
        <v>0</v>
      </c>
      <c r="N82" s="325">
        <f t="shared" ref="N82:N145" si="9">J82-K82-M82</f>
        <v>0</v>
      </c>
      <c r="O82" s="322" t="str">
        <f t="shared" si="6"/>
        <v>N.A.</v>
      </c>
      <c r="P82" s="32">
        <v>0</v>
      </c>
      <c r="Q82" s="32">
        <v>0</v>
      </c>
      <c r="R82" s="33">
        <f t="shared" si="7"/>
        <v>0</v>
      </c>
      <c r="S82" s="32">
        <v>0</v>
      </c>
      <c r="T82" s="32">
        <v>0</v>
      </c>
      <c r="U82" s="33">
        <f t="shared" si="8"/>
        <v>0</v>
      </c>
    </row>
    <row r="83" spans="1:21" s="31" customFormat="1" ht="18.95" customHeight="1" x14ac:dyDescent="0.2">
      <c r="A83" s="315">
        <v>68</v>
      </c>
      <c r="B83" s="315" t="s">
        <v>131</v>
      </c>
      <c r="C83" s="315" t="s">
        <v>195</v>
      </c>
      <c r="D83" s="323">
        <v>82.789531333333315</v>
      </c>
      <c r="E83" s="324">
        <f t="shared" ref="E83:E146" si="10">R83</f>
        <v>62.017789579999999</v>
      </c>
      <c r="F83" s="323">
        <v>0</v>
      </c>
      <c r="G83" s="323">
        <v>7.0635693900000005</v>
      </c>
      <c r="H83" s="322">
        <f t="shared" ref="H83:H146" si="11">D83-E83-G83</f>
        <v>13.708172363333315</v>
      </c>
      <c r="I83" s="322"/>
      <c r="J83" s="323">
        <v>85.871313975907569</v>
      </c>
      <c r="K83" s="325">
        <f t="shared" ref="K83:K146" si="12">+U83</f>
        <v>57.174884332670516</v>
      </c>
      <c r="L83" s="323">
        <v>0</v>
      </c>
      <c r="M83" s="323">
        <v>9.4557053599999996</v>
      </c>
      <c r="N83" s="325">
        <f t="shared" si="9"/>
        <v>19.240724283237054</v>
      </c>
      <c r="O83" s="322">
        <f t="shared" ref="O83:O146" si="13">IF(OR(H83=0,N83=0),"N.A.",IF((((N83-H83)/H83))*100&gt;=500,"500&lt;",IF((((N83-H83)/H83))*100&lt;=-500,"&lt;-500",(((N83-H83)/H83))*100)))</f>
        <v>40.359515282301487</v>
      </c>
      <c r="P83" s="32">
        <v>11.444284579999998</v>
      </c>
      <c r="Q83" s="32">
        <v>50.573504999999997</v>
      </c>
      <c r="R83" s="33">
        <f t="shared" ref="R83:R146" si="14">SUM(P83:Q83)</f>
        <v>62.017789579999999</v>
      </c>
      <c r="S83" s="32">
        <v>10.35063568</v>
      </c>
      <c r="T83" s="32">
        <v>46.824248652670519</v>
      </c>
      <c r="U83" s="33">
        <f t="shared" ref="U83:U146" si="15">SUM(S83:T83)</f>
        <v>57.174884332670516</v>
      </c>
    </row>
    <row r="84" spans="1:21" s="31" customFormat="1" ht="18.95" customHeight="1" x14ac:dyDescent="0.2">
      <c r="A84" s="315">
        <v>69</v>
      </c>
      <c r="B84" s="315" t="s">
        <v>131</v>
      </c>
      <c r="C84" s="315" t="s">
        <v>196</v>
      </c>
      <c r="D84" s="323">
        <v>0</v>
      </c>
      <c r="E84" s="324">
        <f t="shared" si="10"/>
        <v>0</v>
      </c>
      <c r="F84" s="323">
        <v>0</v>
      </c>
      <c r="G84" s="323">
        <v>0</v>
      </c>
      <c r="H84" s="322">
        <f t="shared" si="11"/>
        <v>0</v>
      </c>
      <c r="I84" s="322"/>
      <c r="J84" s="323">
        <v>0</v>
      </c>
      <c r="K84" s="325">
        <f t="shared" si="12"/>
        <v>0</v>
      </c>
      <c r="L84" s="323">
        <v>0</v>
      </c>
      <c r="M84" s="323">
        <v>0</v>
      </c>
      <c r="N84" s="325">
        <f t="shared" si="9"/>
        <v>0</v>
      </c>
      <c r="O84" s="322" t="str">
        <f t="shared" si="13"/>
        <v>N.A.</v>
      </c>
      <c r="P84" s="32">
        <v>0</v>
      </c>
      <c r="Q84" s="32">
        <v>0</v>
      </c>
      <c r="R84" s="33">
        <f t="shared" si="14"/>
        <v>0</v>
      </c>
      <c r="S84" s="32">
        <v>0</v>
      </c>
      <c r="T84" s="32">
        <v>0</v>
      </c>
      <c r="U84" s="33">
        <f t="shared" si="15"/>
        <v>0</v>
      </c>
    </row>
    <row r="85" spans="1:21" s="31" customFormat="1" ht="18.95" customHeight="1" x14ac:dyDescent="0.2">
      <c r="A85" s="315">
        <v>70</v>
      </c>
      <c r="B85" s="315" t="s">
        <v>131</v>
      </c>
      <c r="C85" s="315" t="s">
        <v>197</v>
      </c>
      <c r="D85" s="323">
        <v>0</v>
      </c>
      <c r="E85" s="324">
        <f t="shared" si="10"/>
        <v>0</v>
      </c>
      <c r="F85" s="323">
        <v>0</v>
      </c>
      <c r="G85" s="323">
        <v>0</v>
      </c>
      <c r="H85" s="322">
        <f t="shared" si="11"/>
        <v>0</v>
      </c>
      <c r="I85" s="322"/>
      <c r="J85" s="323">
        <v>0</v>
      </c>
      <c r="K85" s="325">
        <f t="shared" si="12"/>
        <v>0</v>
      </c>
      <c r="L85" s="323">
        <v>0</v>
      </c>
      <c r="M85" s="323">
        <v>0</v>
      </c>
      <c r="N85" s="325">
        <f t="shared" si="9"/>
        <v>0</v>
      </c>
      <c r="O85" s="322" t="str">
        <f t="shared" si="13"/>
        <v>N.A.</v>
      </c>
      <c r="P85" s="32">
        <v>0</v>
      </c>
      <c r="Q85" s="32">
        <v>0</v>
      </c>
      <c r="R85" s="33">
        <f t="shared" si="14"/>
        <v>0</v>
      </c>
      <c r="S85" s="32">
        <v>0</v>
      </c>
      <c r="T85" s="32">
        <v>0</v>
      </c>
      <c r="U85" s="33">
        <f t="shared" si="15"/>
        <v>0</v>
      </c>
    </row>
    <row r="86" spans="1:21" s="31" customFormat="1" ht="18.95" customHeight="1" x14ac:dyDescent="0.2">
      <c r="A86" s="315">
        <v>71</v>
      </c>
      <c r="B86" s="315" t="s">
        <v>198</v>
      </c>
      <c r="C86" s="315" t="s">
        <v>199</v>
      </c>
      <c r="D86" s="323">
        <v>0</v>
      </c>
      <c r="E86" s="324">
        <f t="shared" si="10"/>
        <v>0</v>
      </c>
      <c r="F86" s="323">
        <v>0</v>
      </c>
      <c r="G86" s="323">
        <v>0</v>
      </c>
      <c r="H86" s="322">
        <f t="shared" si="11"/>
        <v>0</v>
      </c>
      <c r="I86" s="322"/>
      <c r="J86" s="323">
        <v>0</v>
      </c>
      <c r="K86" s="325">
        <f t="shared" si="12"/>
        <v>0</v>
      </c>
      <c r="L86" s="323">
        <v>0</v>
      </c>
      <c r="M86" s="323">
        <v>0</v>
      </c>
      <c r="N86" s="325">
        <f t="shared" si="9"/>
        <v>0</v>
      </c>
      <c r="O86" s="322" t="str">
        <f t="shared" si="13"/>
        <v>N.A.</v>
      </c>
      <c r="P86" s="32">
        <v>0</v>
      </c>
      <c r="Q86" s="32">
        <v>0</v>
      </c>
      <c r="R86" s="33">
        <f t="shared" si="14"/>
        <v>0</v>
      </c>
      <c r="S86" s="32">
        <v>0</v>
      </c>
      <c r="T86" s="32">
        <v>0</v>
      </c>
      <c r="U86" s="33">
        <f t="shared" si="15"/>
        <v>0</v>
      </c>
    </row>
    <row r="87" spans="1:21" s="31" customFormat="1" ht="18.95" customHeight="1" x14ac:dyDescent="0.2">
      <c r="A87" s="315">
        <v>72</v>
      </c>
      <c r="B87" s="315" t="s">
        <v>200</v>
      </c>
      <c r="C87" s="315" t="s">
        <v>201</v>
      </c>
      <c r="D87" s="323">
        <v>0</v>
      </c>
      <c r="E87" s="324">
        <f t="shared" si="10"/>
        <v>0</v>
      </c>
      <c r="F87" s="323">
        <v>0</v>
      </c>
      <c r="G87" s="323">
        <v>0</v>
      </c>
      <c r="H87" s="322">
        <f t="shared" si="11"/>
        <v>0</v>
      </c>
      <c r="I87" s="322"/>
      <c r="J87" s="323">
        <v>0</v>
      </c>
      <c r="K87" s="325">
        <f t="shared" si="12"/>
        <v>0</v>
      </c>
      <c r="L87" s="323">
        <v>0</v>
      </c>
      <c r="M87" s="323">
        <v>0</v>
      </c>
      <c r="N87" s="325">
        <f t="shared" si="9"/>
        <v>0</v>
      </c>
      <c r="O87" s="322" t="str">
        <f t="shared" si="13"/>
        <v>N.A.</v>
      </c>
      <c r="P87" s="32">
        <v>0</v>
      </c>
      <c r="Q87" s="32">
        <v>0</v>
      </c>
      <c r="R87" s="33">
        <f t="shared" si="14"/>
        <v>0</v>
      </c>
      <c r="S87" s="32">
        <v>0</v>
      </c>
      <c r="T87" s="32">
        <v>0</v>
      </c>
      <c r="U87" s="33">
        <f t="shared" si="15"/>
        <v>0</v>
      </c>
    </row>
    <row r="88" spans="1:21" s="31" customFormat="1" ht="18.95" customHeight="1" x14ac:dyDescent="0.2">
      <c r="A88" s="315">
        <v>73</v>
      </c>
      <c r="B88" s="315" t="s">
        <v>200</v>
      </c>
      <c r="C88" s="315" t="s">
        <v>202</v>
      </c>
      <c r="D88" s="323">
        <v>0</v>
      </c>
      <c r="E88" s="324">
        <f t="shared" si="10"/>
        <v>0</v>
      </c>
      <c r="F88" s="323">
        <v>0</v>
      </c>
      <c r="G88" s="323">
        <v>0</v>
      </c>
      <c r="H88" s="322">
        <f t="shared" si="11"/>
        <v>0</v>
      </c>
      <c r="I88" s="322"/>
      <c r="J88" s="323">
        <v>0</v>
      </c>
      <c r="K88" s="325">
        <f t="shared" si="12"/>
        <v>0</v>
      </c>
      <c r="L88" s="323">
        <v>0</v>
      </c>
      <c r="M88" s="323">
        <v>0</v>
      </c>
      <c r="N88" s="325">
        <f t="shared" si="9"/>
        <v>0</v>
      </c>
      <c r="O88" s="322" t="str">
        <f t="shared" si="13"/>
        <v>N.A.</v>
      </c>
      <c r="P88" s="32">
        <v>0</v>
      </c>
      <c r="Q88" s="32">
        <v>0</v>
      </c>
      <c r="R88" s="33">
        <f t="shared" si="14"/>
        <v>0</v>
      </c>
      <c r="S88" s="32">
        <v>0</v>
      </c>
      <c r="T88" s="32">
        <v>0</v>
      </c>
      <c r="U88" s="33">
        <f t="shared" si="15"/>
        <v>0</v>
      </c>
    </row>
    <row r="89" spans="1:21" s="31" customFormat="1" ht="18.95" customHeight="1" x14ac:dyDescent="0.2">
      <c r="A89" s="315">
        <v>74</v>
      </c>
      <c r="B89" s="315" t="s">
        <v>200</v>
      </c>
      <c r="C89" s="315" t="s">
        <v>203</v>
      </c>
      <c r="D89" s="323">
        <v>0</v>
      </c>
      <c r="E89" s="324">
        <f t="shared" si="10"/>
        <v>0</v>
      </c>
      <c r="F89" s="323">
        <v>0</v>
      </c>
      <c r="G89" s="323">
        <v>0</v>
      </c>
      <c r="H89" s="322">
        <f t="shared" si="11"/>
        <v>0</v>
      </c>
      <c r="I89" s="322"/>
      <c r="J89" s="323">
        <v>0</v>
      </c>
      <c r="K89" s="325">
        <f t="shared" si="12"/>
        <v>0</v>
      </c>
      <c r="L89" s="323">
        <v>0</v>
      </c>
      <c r="M89" s="323">
        <v>0</v>
      </c>
      <c r="N89" s="325">
        <f t="shared" si="9"/>
        <v>0</v>
      </c>
      <c r="O89" s="322" t="str">
        <f t="shared" si="13"/>
        <v>N.A.</v>
      </c>
      <c r="P89" s="32">
        <v>0</v>
      </c>
      <c r="Q89" s="32">
        <v>0</v>
      </c>
      <c r="R89" s="33">
        <f t="shared" si="14"/>
        <v>0</v>
      </c>
      <c r="S89" s="32">
        <v>0</v>
      </c>
      <c r="T89" s="32">
        <v>0</v>
      </c>
      <c r="U89" s="33">
        <f t="shared" si="15"/>
        <v>0</v>
      </c>
    </row>
    <row r="90" spans="1:21" s="31" customFormat="1" ht="18.95" customHeight="1" x14ac:dyDescent="0.2">
      <c r="A90" s="315">
        <v>75</v>
      </c>
      <c r="B90" s="315" t="s">
        <v>200</v>
      </c>
      <c r="C90" s="315" t="s">
        <v>204</v>
      </c>
      <c r="D90" s="323">
        <v>0</v>
      </c>
      <c r="E90" s="324">
        <f t="shared" si="10"/>
        <v>0</v>
      </c>
      <c r="F90" s="323">
        <v>0</v>
      </c>
      <c r="G90" s="323">
        <v>0</v>
      </c>
      <c r="H90" s="322">
        <f t="shared" si="11"/>
        <v>0</v>
      </c>
      <c r="I90" s="322"/>
      <c r="J90" s="323">
        <v>0</v>
      </c>
      <c r="K90" s="325">
        <f t="shared" si="12"/>
        <v>0</v>
      </c>
      <c r="L90" s="323">
        <v>0</v>
      </c>
      <c r="M90" s="323">
        <v>0</v>
      </c>
      <c r="N90" s="325">
        <f t="shared" si="9"/>
        <v>0</v>
      </c>
      <c r="O90" s="322" t="str">
        <f t="shared" si="13"/>
        <v>N.A.</v>
      </c>
      <c r="P90" s="32">
        <v>0</v>
      </c>
      <c r="Q90" s="32">
        <v>0</v>
      </c>
      <c r="R90" s="33">
        <f t="shared" si="14"/>
        <v>0</v>
      </c>
      <c r="S90" s="32">
        <v>0</v>
      </c>
      <c r="T90" s="32">
        <v>0</v>
      </c>
      <c r="U90" s="33">
        <f t="shared" si="15"/>
        <v>0</v>
      </c>
    </row>
    <row r="91" spans="1:21" s="31" customFormat="1" ht="18.95" customHeight="1" x14ac:dyDescent="0.2">
      <c r="A91" s="315">
        <v>76</v>
      </c>
      <c r="B91" s="315" t="s">
        <v>200</v>
      </c>
      <c r="C91" s="315" t="s">
        <v>205</v>
      </c>
      <c r="D91" s="323">
        <v>0</v>
      </c>
      <c r="E91" s="324">
        <f t="shared" si="10"/>
        <v>0</v>
      </c>
      <c r="F91" s="323">
        <v>0</v>
      </c>
      <c r="G91" s="323">
        <v>0</v>
      </c>
      <c r="H91" s="322">
        <f t="shared" si="11"/>
        <v>0</v>
      </c>
      <c r="I91" s="322"/>
      <c r="J91" s="323">
        <v>0</v>
      </c>
      <c r="K91" s="325">
        <f t="shared" si="12"/>
        <v>0</v>
      </c>
      <c r="L91" s="323">
        <v>0</v>
      </c>
      <c r="M91" s="323">
        <v>0</v>
      </c>
      <c r="N91" s="325">
        <f t="shared" si="9"/>
        <v>0</v>
      </c>
      <c r="O91" s="322" t="str">
        <f t="shared" si="13"/>
        <v>N.A.</v>
      </c>
      <c r="P91" s="32">
        <v>0</v>
      </c>
      <c r="Q91" s="32">
        <v>0</v>
      </c>
      <c r="R91" s="33">
        <f t="shared" si="14"/>
        <v>0</v>
      </c>
      <c r="S91" s="32">
        <v>0</v>
      </c>
      <c r="T91" s="32">
        <v>0</v>
      </c>
      <c r="U91" s="33">
        <f t="shared" si="15"/>
        <v>0</v>
      </c>
    </row>
    <row r="92" spans="1:21" s="31" customFormat="1" ht="18.95" customHeight="1" x14ac:dyDescent="0.2">
      <c r="A92" s="315">
        <v>77</v>
      </c>
      <c r="B92" s="315" t="s">
        <v>200</v>
      </c>
      <c r="C92" s="315" t="s">
        <v>206</v>
      </c>
      <c r="D92" s="323">
        <v>0</v>
      </c>
      <c r="E92" s="324">
        <f t="shared" si="10"/>
        <v>0</v>
      </c>
      <c r="F92" s="323">
        <v>0</v>
      </c>
      <c r="G92" s="323">
        <v>0</v>
      </c>
      <c r="H92" s="322">
        <f t="shared" si="11"/>
        <v>0</v>
      </c>
      <c r="I92" s="322"/>
      <c r="J92" s="323">
        <v>0</v>
      </c>
      <c r="K92" s="325">
        <f t="shared" si="12"/>
        <v>0</v>
      </c>
      <c r="L92" s="323">
        <v>0</v>
      </c>
      <c r="M92" s="323">
        <v>0</v>
      </c>
      <c r="N92" s="325">
        <f t="shared" si="9"/>
        <v>0</v>
      </c>
      <c r="O92" s="322" t="str">
        <f t="shared" si="13"/>
        <v>N.A.</v>
      </c>
      <c r="P92" s="32">
        <v>0</v>
      </c>
      <c r="Q92" s="32">
        <v>0</v>
      </c>
      <c r="R92" s="33">
        <f t="shared" si="14"/>
        <v>0</v>
      </c>
      <c r="S92" s="32">
        <v>0</v>
      </c>
      <c r="T92" s="32">
        <v>0</v>
      </c>
      <c r="U92" s="33">
        <f t="shared" si="15"/>
        <v>0</v>
      </c>
    </row>
    <row r="93" spans="1:21" s="31" customFormat="1" ht="18.95" customHeight="1" x14ac:dyDescent="0.2">
      <c r="A93" s="315">
        <v>78</v>
      </c>
      <c r="B93" s="315" t="s">
        <v>200</v>
      </c>
      <c r="C93" s="315" t="s">
        <v>207</v>
      </c>
      <c r="D93" s="323">
        <v>0</v>
      </c>
      <c r="E93" s="324">
        <f t="shared" si="10"/>
        <v>0</v>
      </c>
      <c r="F93" s="323">
        <v>0</v>
      </c>
      <c r="G93" s="323">
        <v>0</v>
      </c>
      <c r="H93" s="322">
        <f t="shared" si="11"/>
        <v>0</v>
      </c>
      <c r="I93" s="322"/>
      <c r="J93" s="323">
        <v>0</v>
      </c>
      <c r="K93" s="325">
        <f t="shared" si="12"/>
        <v>0</v>
      </c>
      <c r="L93" s="323">
        <v>0</v>
      </c>
      <c r="M93" s="323">
        <v>0</v>
      </c>
      <c r="N93" s="325">
        <f t="shared" si="9"/>
        <v>0</v>
      </c>
      <c r="O93" s="322" t="str">
        <f t="shared" si="13"/>
        <v>N.A.</v>
      </c>
      <c r="P93" s="32">
        <v>0</v>
      </c>
      <c r="Q93" s="32">
        <v>0</v>
      </c>
      <c r="R93" s="33">
        <f t="shared" si="14"/>
        <v>0</v>
      </c>
      <c r="S93" s="32">
        <v>0</v>
      </c>
      <c r="T93" s="32">
        <v>0</v>
      </c>
      <c r="U93" s="33">
        <f t="shared" si="15"/>
        <v>0</v>
      </c>
    </row>
    <row r="94" spans="1:21" s="31" customFormat="1" ht="18.95" customHeight="1" x14ac:dyDescent="0.2">
      <c r="A94" s="315">
        <v>79</v>
      </c>
      <c r="B94" s="315" t="s">
        <v>208</v>
      </c>
      <c r="C94" s="315" t="s">
        <v>209</v>
      </c>
      <c r="D94" s="323">
        <v>0</v>
      </c>
      <c r="E94" s="324">
        <f t="shared" si="10"/>
        <v>0</v>
      </c>
      <c r="F94" s="323">
        <v>0</v>
      </c>
      <c r="G94" s="323">
        <v>0</v>
      </c>
      <c r="H94" s="322">
        <f t="shared" si="11"/>
        <v>0</v>
      </c>
      <c r="I94" s="322"/>
      <c r="J94" s="323">
        <v>0</v>
      </c>
      <c r="K94" s="325">
        <f t="shared" si="12"/>
        <v>0</v>
      </c>
      <c r="L94" s="323">
        <v>0</v>
      </c>
      <c r="M94" s="323">
        <v>0</v>
      </c>
      <c r="N94" s="325">
        <f t="shared" si="9"/>
        <v>0</v>
      </c>
      <c r="O94" s="322" t="str">
        <f t="shared" si="13"/>
        <v>N.A.</v>
      </c>
      <c r="P94" s="32">
        <v>0</v>
      </c>
      <c r="Q94" s="32">
        <v>0</v>
      </c>
      <c r="R94" s="33">
        <f t="shared" si="14"/>
        <v>0</v>
      </c>
      <c r="S94" s="32">
        <v>0</v>
      </c>
      <c r="T94" s="32">
        <v>0</v>
      </c>
      <c r="U94" s="33">
        <f t="shared" si="15"/>
        <v>0</v>
      </c>
    </row>
    <row r="95" spans="1:21" s="31" customFormat="1" ht="18.95" customHeight="1" x14ac:dyDescent="0.2">
      <c r="A95" s="315">
        <v>80</v>
      </c>
      <c r="B95" s="315" t="s">
        <v>200</v>
      </c>
      <c r="C95" s="315" t="s">
        <v>210</v>
      </c>
      <c r="D95" s="323">
        <v>0</v>
      </c>
      <c r="E95" s="324">
        <f t="shared" si="10"/>
        <v>0</v>
      </c>
      <c r="F95" s="323">
        <v>0</v>
      </c>
      <c r="G95" s="323">
        <v>0</v>
      </c>
      <c r="H95" s="322">
        <f t="shared" si="11"/>
        <v>0</v>
      </c>
      <c r="I95" s="322"/>
      <c r="J95" s="323">
        <v>0</v>
      </c>
      <c r="K95" s="325">
        <f t="shared" si="12"/>
        <v>0</v>
      </c>
      <c r="L95" s="323">
        <v>0</v>
      </c>
      <c r="M95" s="323">
        <v>0</v>
      </c>
      <c r="N95" s="325">
        <f t="shared" si="9"/>
        <v>0</v>
      </c>
      <c r="O95" s="322" t="str">
        <f t="shared" si="13"/>
        <v>N.A.</v>
      </c>
      <c r="P95" s="32">
        <v>0</v>
      </c>
      <c r="Q95" s="32">
        <v>0</v>
      </c>
      <c r="R95" s="33">
        <f t="shared" si="14"/>
        <v>0</v>
      </c>
      <c r="S95" s="32">
        <v>0</v>
      </c>
      <c r="T95" s="32">
        <v>0</v>
      </c>
      <c r="U95" s="33">
        <f t="shared" si="15"/>
        <v>0</v>
      </c>
    </row>
    <row r="96" spans="1:21" s="31" customFormat="1" ht="18.95" customHeight="1" x14ac:dyDescent="0.2">
      <c r="A96" s="315">
        <v>82</v>
      </c>
      <c r="B96" s="315" t="s">
        <v>208</v>
      </c>
      <c r="C96" s="315" t="s">
        <v>211</v>
      </c>
      <c r="D96" s="323">
        <v>0</v>
      </c>
      <c r="E96" s="324">
        <f t="shared" si="10"/>
        <v>0</v>
      </c>
      <c r="F96" s="323">
        <v>0</v>
      </c>
      <c r="G96" s="323">
        <v>0</v>
      </c>
      <c r="H96" s="322">
        <f t="shared" si="11"/>
        <v>0</v>
      </c>
      <c r="I96" s="322"/>
      <c r="J96" s="323">
        <v>0</v>
      </c>
      <c r="K96" s="325">
        <f t="shared" si="12"/>
        <v>0</v>
      </c>
      <c r="L96" s="323">
        <v>0</v>
      </c>
      <c r="M96" s="323">
        <v>0</v>
      </c>
      <c r="N96" s="325">
        <f t="shared" si="9"/>
        <v>0</v>
      </c>
      <c r="O96" s="322" t="str">
        <f t="shared" si="13"/>
        <v>N.A.</v>
      </c>
      <c r="P96" s="32">
        <v>0</v>
      </c>
      <c r="Q96" s="32">
        <v>0</v>
      </c>
      <c r="R96" s="33">
        <f t="shared" si="14"/>
        <v>0</v>
      </c>
      <c r="S96" s="32">
        <v>0</v>
      </c>
      <c r="T96" s="32">
        <v>0</v>
      </c>
      <c r="U96" s="33">
        <f t="shared" si="15"/>
        <v>0</v>
      </c>
    </row>
    <row r="97" spans="1:21" s="31" customFormat="1" ht="18.95" customHeight="1" x14ac:dyDescent="0.2">
      <c r="A97" s="315">
        <v>83</v>
      </c>
      <c r="B97" s="315" t="s">
        <v>200</v>
      </c>
      <c r="C97" s="315" t="s">
        <v>212</v>
      </c>
      <c r="D97" s="323">
        <v>0</v>
      </c>
      <c r="E97" s="324">
        <f t="shared" si="10"/>
        <v>0</v>
      </c>
      <c r="F97" s="323">
        <v>0</v>
      </c>
      <c r="G97" s="323">
        <v>0</v>
      </c>
      <c r="H97" s="322">
        <f t="shared" si="11"/>
        <v>0</v>
      </c>
      <c r="I97" s="322"/>
      <c r="J97" s="323">
        <v>0</v>
      </c>
      <c r="K97" s="325">
        <f t="shared" si="12"/>
        <v>0</v>
      </c>
      <c r="L97" s="323">
        <v>0</v>
      </c>
      <c r="M97" s="323">
        <v>0</v>
      </c>
      <c r="N97" s="325">
        <f t="shared" si="9"/>
        <v>0</v>
      </c>
      <c r="O97" s="322" t="str">
        <f t="shared" si="13"/>
        <v>N.A.</v>
      </c>
      <c r="P97" s="32">
        <v>0</v>
      </c>
      <c r="Q97" s="32">
        <v>0</v>
      </c>
      <c r="R97" s="33">
        <f t="shared" si="14"/>
        <v>0</v>
      </c>
      <c r="S97" s="32">
        <v>0</v>
      </c>
      <c r="T97" s="32">
        <v>0</v>
      </c>
      <c r="U97" s="33">
        <f t="shared" si="15"/>
        <v>0</v>
      </c>
    </row>
    <row r="98" spans="1:21" s="31" customFormat="1" ht="18.95" customHeight="1" x14ac:dyDescent="0.2">
      <c r="A98" s="315">
        <v>84</v>
      </c>
      <c r="B98" s="315" t="s">
        <v>208</v>
      </c>
      <c r="C98" s="315" t="s">
        <v>213</v>
      </c>
      <c r="D98" s="323">
        <v>0</v>
      </c>
      <c r="E98" s="324">
        <f t="shared" si="10"/>
        <v>0</v>
      </c>
      <c r="F98" s="323">
        <v>0</v>
      </c>
      <c r="G98" s="323">
        <v>0</v>
      </c>
      <c r="H98" s="322">
        <f t="shared" si="11"/>
        <v>0</v>
      </c>
      <c r="I98" s="322"/>
      <c r="J98" s="323">
        <v>0</v>
      </c>
      <c r="K98" s="325">
        <f t="shared" si="12"/>
        <v>0</v>
      </c>
      <c r="L98" s="323">
        <v>0</v>
      </c>
      <c r="M98" s="323">
        <v>0</v>
      </c>
      <c r="N98" s="325">
        <f t="shared" si="9"/>
        <v>0</v>
      </c>
      <c r="O98" s="322" t="str">
        <f t="shared" si="13"/>
        <v>N.A.</v>
      </c>
      <c r="P98" s="32">
        <v>0</v>
      </c>
      <c r="Q98" s="32">
        <v>0</v>
      </c>
      <c r="R98" s="33">
        <f t="shared" si="14"/>
        <v>0</v>
      </c>
      <c r="S98" s="32">
        <v>0</v>
      </c>
      <c r="T98" s="32">
        <v>0</v>
      </c>
      <c r="U98" s="33">
        <f t="shared" si="15"/>
        <v>0</v>
      </c>
    </row>
    <row r="99" spans="1:21" s="31" customFormat="1" ht="18.95" customHeight="1" x14ac:dyDescent="0.2">
      <c r="A99" s="315">
        <v>87</v>
      </c>
      <c r="B99" s="315" t="s">
        <v>200</v>
      </c>
      <c r="C99" s="315" t="s">
        <v>214</v>
      </c>
      <c r="D99" s="323">
        <v>0</v>
      </c>
      <c r="E99" s="324">
        <f t="shared" si="10"/>
        <v>0</v>
      </c>
      <c r="F99" s="323">
        <v>0</v>
      </c>
      <c r="G99" s="323">
        <v>0</v>
      </c>
      <c r="H99" s="322">
        <f t="shared" si="11"/>
        <v>0</v>
      </c>
      <c r="I99" s="322"/>
      <c r="J99" s="323">
        <v>0</v>
      </c>
      <c r="K99" s="325">
        <f t="shared" si="12"/>
        <v>0</v>
      </c>
      <c r="L99" s="323">
        <v>0</v>
      </c>
      <c r="M99" s="323">
        <v>0</v>
      </c>
      <c r="N99" s="325">
        <f t="shared" si="9"/>
        <v>0</v>
      </c>
      <c r="O99" s="322" t="str">
        <f t="shared" si="13"/>
        <v>N.A.</v>
      </c>
      <c r="P99" s="32">
        <v>0</v>
      </c>
      <c r="Q99" s="32">
        <v>0</v>
      </c>
      <c r="R99" s="33">
        <f t="shared" si="14"/>
        <v>0</v>
      </c>
      <c r="S99" s="32">
        <v>0</v>
      </c>
      <c r="T99" s="32">
        <v>0</v>
      </c>
      <c r="U99" s="33">
        <f t="shared" si="15"/>
        <v>0</v>
      </c>
    </row>
    <row r="100" spans="1:21" s="31" customFormat="1" ht="18.95" customHeight="1" x14ac:dyDescent="0.2">
      <c r="A100" s="315">
        <v>90</v>
      </c>
      <c r="B100" s="315" t="s">
        <v>200</v>
      </c>
      <c r="C100" s="315" t="s">
        <v>215</v>
      </c>
      <c r="D100" s="323">
        <v>0</v>
      </c>
      <c r="E100" s="324">
        <f t="shared" si="10"/>
        <v>0</v>
      </c>
      <c r="F100" s="323">
        <v>0</v>
      </c>
      <c r="G100" s="323">
        <v>0</v>
      </c>
      <c r="H100" s="322">
        <f t="shared" si="11"/>
        <v>0</v>
      </c>
      <c r="I100" s="322"/>
      <c r="J100" s="323">
        <v>0</v>
      </c>
      <c r="K100" s="325">
        <f t="shared" si="12"/>
        <v>0</v>
      </c>
      <c r="L100" s="323">
        <v>0</v>
      </c>
      <c r="M100" s="323">
        <v>0</v>
      </c>
      <c r="N100" s="325">
        <f t="shared" si="9"/>
        <v>0</v>
      </c>
      <c r="O100" s="322" t="str">
        <f t="shared" si="13"/>
        <v>N.A.</v>
      </c>
      <c r="P100" s="32">
        <v>0</v>
      </c>
      <c r="Q100" s="32">
        <v>0</v>
      </c>
      <c r="R100" s="33">
        <f t="shared" si="14"/>
        <v>0</v>
      </c>
      <c r="S100" s="32">
        <v>0</v>
      </c>
      <c r="T100" s="32">
        <v>0</v>
      </c>
      <c r="U100" s="33">
        <f t="shared" si="15"/>
        <v>0</v>
      </c>
    </row>
    <row r="101" spans="1:21" s="31" customFormat="1" ht="18.95" customHeight="1" x14ac:dyDescent="0.2">
      <c r="A101" s="315">
        <v>91</v>
      </c>
      <c r="B101" s="315" t="s">
        <v>200</v>
      </c>
      <c r="C101" s="315" t="s">
        <v>216</v>
      </c>
      <c r="D101" s="323">
        <v>0</v>
      </c>
      <c r="E101" s="324">
        <f t="shared" si="10"/>
        <v>0</v>
      </c>
      <c r="F101" s="323">
        <v>0</v>
      </c>
      <c r="G101" s="323">
        <v>0</v>
      </c>
      <c r="H101" s="322">
        <f t="shared" si="11"/>
        <v>0</v>
      </c>
      <c r="I101" s="322"/>
      <c r="J101" s="323">
        <v>0</v>
      </c>
      <c r="K101" s="325">
        <f t="shared" si="12"/>
        <v>0</v>
      </c>
      <c r="L101" s="323">
        <v>0</v>
      </c>
      <c r="M101" s="323">
        <v>0</v>
      </c>
      <c r="N101" s="325">
        <f t="shared" si="9"/>
        <v>0</v>
      </c>
      <c r="O101" s="322" t="str">
        <f t="shared" si="13"/>
        <v>N.A.</v>
      </c>
      <c r="P101" s="32">
        <v>0</v>
      </c>
      <c r="Q101" s="32">
        <v>0</v>
      </c>
      <c r="R101" s="33">
        <f t="shared" si="14"/>
        <v>0</v>
      </c>
      <c r="S101" s="32">
        <v>0</v>
      </c>
      <c r="T101" s="32">
        <v>0</v>
      </c>
      <c r="U101" s="33">
        <f t="shared" si="15"/>
        <v>0</v>
      </c>
    </row>
    <row r="102" spans="1:21" s="31" customFormat="1" ht="18.95" customHeight="1" x14ac:dyDescent="0.2">
      <c r="A102" s="315">
        <v>92</v>
      </c>
      <c r="B102" s="315" t="s">
        <v>200</v>
      </c>
      <c r="C102" s="315" t="s">
        <v>217</v>
      </c>
      <c r="D102" s="323">
        <v>0</v>
      </c>
      <c r="E102" s="324">
        <f t="shared" si="10"/>
        <v>0</v>
      </c>
      <c r="F102" s="323">
        <v>0</v>
      </c>
      <c r="G102" s="323">
        <v>0</v>
      </c>
      <c r="H102" s="322">
        <f t="shared" si="11"/>
        <v>0</v>
      </c>
      <c r="I102" s="322"/>
      <c r="J102" s="323">
        <v>0</v>
      </c>
      <c r="K102" s="325">
        <f t="shared" si="12"/>
        <v>0</v>
      </c>
      <c r="L102" s="323">
        <v>0</v>
      </c>
      <c r="M102" s="323">
        <v>0</v>
      </c>
      <c r="N102" s="325">
        <f t="shared" si="9"/>
        <v>0</v>
      </c>
      <c r="O102" s="322" t="str">
        <f t="shared" si="13"/>
        <v>N.A.</v>
      </c>
      <c r="P102" s="32">
        <v>0</v>
      </c>
      <c r="Q102" s="32">
        <v>0</v>
      </c>
      <c r="R102" s="33">
        <f t="shared" si="14"/>
        <v>0</v>
      </c>
      <c r="S102" s="32">
        <v>0</v>
      </c>
      <c r="T102" s="32">
        <v>0</v>
      </c>
      <c r="U102" s="33">
        <f t="shared" si="15"/>
        <v>0</v>
      </c>
    </row>
    <row r="103" spans="1:21" s="31" customFormat="1" ht="18.95" customHeight="1" x14ac:dyDescent="0.2">
      <c r="A103" s="315">
        <v>93</v>
      </c>
      <c r="B103" s="315" t="s">
        <v>200</v>
      </c>
      <c r="C103" s="315" t="s">
        <v>218</v>
      </c>
      <c r="D103" s="323">
        <v>0</v>
      </c>
      <c r="E103" s="324">
        <f t="shared" si="10"/>
        <v>0</v>
      </c>
      <c r="F103" s="323">
        <v>0</v>
      </c>
      <c r="G103" s="323">
        <v>0</v>
      </c>
      <c r="H103" s="322">
        <f t="shared" si="11"/>
        <v>0</v>
      </c>
      <c r="I103" s="322"/>
      <c r="J103" s="323">
        <v>0</v>
      </c>
      <c r="K103" s="325">
        <f t="shared" si="12"/>
        <v>0</v>
      </c>
      <c r="L103" s="323">
        <v>0</v>
      </c>
      <c r="M103" s="323">
        <v>0</v>
      </c>
      <c r="N103" s="325">
        <f t="shared" si="9"/>
        <v>0</v>
      </c>
      <c r="O103" s="322" t="str">
        <f t="shared" si="13"/>
        <v>N.A.</v>
      </c>
      <c r="P103" s="32">
        <v>0</v>
      </c>
      <c r="Q103" s="32">
        <v>0</v>
      </c>
      <c r="R103" s="33">
        <f t="shared" si="14"/>
        <v>0</v>
      </c>
      <c r="S103" s="32">
        <v>0</v>
      </c>
      <c r="T103" s="32">
        <v>0</v>
      </c>
      <c r="U103" s="33">
        <f t="shared" si="15"/>
        <v>0</v>
      </c>
    </row>
    <row r="104" spans="1:21" s="31" customFormat="1" ht="18.95" customHeight="1" x14ac:dyDescent="0.2">
      <c r="A104" s="315">
        <v>94</v>
      </c>
      <c r="B104" s="315" t="s">
        <v>200</v>
      </c>
      <c r="C104" s="315" t="s">
        <v>219</v>
      </c>
      <c r="D104" s="323">
        <v>0</v>
      </c>
      <c r="E104" s="324">
        <f t="shared" si="10"/>
        <v>0</v>
      </c>
      <c r="F104" s="323">
        <v>0</v>
      </c>
      <c r="G104" s="323">
        <v>0</v>
      </c>
      <c r="H104" s="322">
        <f t="shared" si="11"/>
        <v>0</v>
      </c>
      <c r="I104" s="322"/>
      <c r="J104" s="323">
        <v>0</v>
      </c>
      <c r="K104" s="325">
        <f t="shared" si="12"/>
        <v>0</v>
      </c>
      <c r="L104" s="323">
        <v>0</v>
      </c>
      <c r="M104" s="323">
        <v>0</v>
      </c>
      <c r="N104" s="325">
        <f t="shared" si="9"/>
        <v>0</v>
      </c>
      <c r="O104" s="322" t="str">
        <f t="shared" si="13"/>
        <v>N.A.</v>
      </c>
      <c r="P104" s="32">
        <v>0</v>
      </c>
      <c r="Q104" s="32">
        <v>0</v>
      </c>
      <c r="R104" s="33">
        <f t="shared" si="14"/>
        <v>0</v>
      </c>
      <c r="S104" s="32">
        <v>0</v>
      </c>
      <c r="T104" s="32">
        <v>0</v>
      </c>
      <c r="U104" s="33">
        <f t="shared" si="15"/>
        <v>0</v>
      </c>
    </row>
    <row r="105" spans="1:21" s="31" customFormat="1" ht="18.95" customHeight="1" x14ac:dyDescent="0.2">
      <c r="A105" s="315">
        <v>95</v>
      </c>
      <c r="B105" s="315" t="s">
        <v>135</v>
      </c>
      <c r="C105" s="315" t="s">
        <v>220</v>
      </c>
      <c r="D105" s="323">
        <v>0</v>
      </c>
      <c r="E105" s="324">
        <f t="shared" si="10"/>
        <v>0</v>
      </c>
      <c r="F105" s="323">
        <v>0</v>
      </c>
      <c r="G105" s="323">
        <v>0</v>
      </c>
      <c r="H105" s="322">
        <f t="shared" si="11"/>
        <v>0</v>
      </c>
      <c r="I105" s="322"/>
      <c r="J105" s="323">
        <v>0</v>
      </c>
      <c r="K105" s="325">
        <f t="shared" si="12"/>
        <v>0</v>
      </c>
      <c r="L105" s="323">
        <v>0</v>
      </c>
      <c r="M105" s="323">
        <v>0</v>
      </c>
      <c r="N105" s="325">
        <f t="shared" si="9"/>
        <v>0</v>
      </c>
      <c r="O105" s="322" t="str">
        <f t="shared" si="13"/>
        <v>N.A.</v>
      </c>
      <c r="P105" s="32">
        <v>0</v>
      </c>
      <c r="Q105" s="32">
        <v>0</v>
      </c>
      <c r="R105" s="33">
        <f t="shared" si="14"/>
        <v>0</v>
      </c>
      <c r="S105" s="32">
        <v>0</v>
      </c>
      <c r="T105" s="32">
        <v>0</v>
      </c>
      <c r="U105" s="33">
        <f t="shared" si="15"/>
        <v>0</v>
      </c>
    </row>
    <row r="106" spans="1:21" s="31" customFormat="1" ht="18.95" customHeight="1" x14ac:dyDescent="0.2">
      <c r="A106" s="315">
        <v>98</v>
      </c>
      <c r="B106" s="315" t="s">
        <v>135</v>
      </c>
      <c r="C106" s="315" t="s">
        <v>221</v>
      </c>
      <c r="D106" s="323">
        <v>0</v>
      </c>
      <c r="E106" s="324">
        <f t="shared" si="10"/>
        <v>0</v>
      </c>
      <c r="F106" s="323">
        <v>0</v>
      </c>
      <c r="G106" s="323">
        <v>0</v>
      </c>
      <c r="H106" s="322">
        <f t="shared" si="11"/>
        <v>0</v>
      </c>
      <c r="I106" s="322"/>
      <c r="J106" s="323">
        <v>0</v>
      </c>
      <c r="K106" s="325">
        <f t="shared" si="12"/>
        <v>0</v>
      </c>
      <c r="L106" s="323">
        <v>0</v>
      </c>
      <c r="M106" s="323">
        <v>0</v>
      </c>
      <c r="N106" s="325">
        <f t="shared" si="9"/>
        <v>0</v>
      </c>
      <c r="O106" s="322" t="str">
        <f t="shared" si="13"/>
        <v>N.A.</v>
      </c>
      <c r="P106" s="32">
        <v>0</v>
      </c>
      <c r="Q106" s="32">
        <v>0</v>
      </c>
      <c r="R106" s="33">
        <f t="shared" si="14"/>
        <v>0</v>
      </c>
      <c r="S106" s="32">
        <v>0</v>
      </c>
      <c r="T106" s="32">
        <v>0</v>
      </c>
      <c r="U106" s="33">
        <f t="shared" si="15"/>
        <v>0</v>
      </c>
    </row>
    <row r="107" spans="1:21" s="31" customFormat="1" ht="18.95" customHeight="1" x14ac:dyDescent="0.2">
      <c r="A107" s="315">
        <v>99</v>
      </c>
      <c r="B107" s="315" t="s">
        <v>135</v>
      </c>
      <c r="C107" s="315" t="s">
        <v>222</v>
      </c>
      <c r="D107" s="323">
        <v>0</v>
      </c>
      <c r="E107" s="324">
        <f t="shared" si="10"/>
        <v>0</v>
      </c>
      <c r="F107" s="323">
        <v>0</v>
      </c>
      <c r="G107" s="323">
        <v>0</v>
      </c>
      <c r="H107" s="322">
        <f t="shared" si="11"/>
        <v>0</v>
      </c>
      <c r="I107" s="322"/>
      <c r="J107" s="323">
        <v>0</v>
      </c>
      <c r="K107" s="325">
        <f t="shared" si="12"/>
        <v>0</v>
      </c>
      <c r="L107" s="323">
        <v>0</v>
      </c>
      <c r="M107" s="323">
        <v>0</v>
      </c>
      <c r="N107" s="325">
        <f t="shared" si="9"/>
        <v>0</v>
      </c>
      <c r="O107" s="322" t="str">
        <f t="shared" si="13"/>
        <v>N.A.</v>
      </c>
      <c r="P107" s="32">
        <v>0</v>
      </c>
      <c r="Q107" s="32">
        <v>0</v>
      </c>
      <c r="R107" s="33">
        <f t="shared" si="14"/>
        <v>0</v>
      </c>
      <c r="S107" s="32">
        <v>0</v>
      </c>
      <c r="T107" s="32">
        <v>0</v>
      </c>
      <c r="U107" s="33">
        <f t="shared" si="15"/>
        <v>0</v>
      </c>
    </row>
    <row r="108" spans="1:21" s="31" customFormat="1" ht="18.95" customHeight="1" x14ac:dyDescent="0.2">
      <c r="A108" s="315">
        <v>100</v>
      </c>
      <c r="B108" s="315" t="s">
        <v>223</v>
      </c>
      <c r="C108" s="315" t="s">
        <v>224</v>
      </c>
      <c r="D108" s="323">
        <v>0</v>
      </c>
      <c r="E108" s="324">
        <f t="shared" si="10"/>
        <v>0</v>
      </c>
      <c r="F108" s="323">
        <v>0</v>
      </c>
      <c r="G108" s="323">
        <v>0</v>
      </c>
      <c r="H108" s="322">
        <f t="shared" si="11"/>
        <v>0</v>
      </c>
      <c r="I108" s="322"/>
      <c r="J108" s="323">
        <v>0</v>
      </c>
      <c r="K108" s="325">
        <f t="shared" si="12"/>
        <v>0</v>
      </c>
      <c r="L108" s="323">
        <v>0</v>
      </c>
      <c r="M108" s="323">
        <v>0</v>
      </c>
      <c r="N108" s="325">
        <f t="shared" si="9"/>
        <v>0</v>
      </c>
      <c r="O108" s="322" t="str">
        <f t="shared" si="13"/>
        <v>N.A.</v>
      </c>
      <c r="P108" s="32">
        <v>0</v>
      </c>
      <c r="Q108" s="32">
        <v>0</v>
      </c>
      <c r="R108" s="33">
        <f t="shared" si="14"/>
        <v>0</v>
      </c>
      <c r="S108" s="32">
        <v>0</v>
      </c>
      <c r="T108" s="32">
        <v>0</v>
      </c>
      <c r="U108" s="33">
        <f t="shared" si="15"/>
        <v>0</v>
      </c>
    </row>
    <row r="109" spans="1:21" s="31" customFormat="1" ht="18.95" customHeight="1" x14ac:dyDescent="0.2">
      <c r="A109" s="315">
        <v>101</v>
      </c>
      <c r="B109" s="315" t="s">
        <v>223</v>
      </c>
      <c r="C109" s="315" t="s">
        <v>225</v>
      </c>
      <c r="D109" s="323">
        <v>0</v>
      </c>
      <c r="E109" s="324">
        <f t="shared" si="10"/>
        <v>0</v>
      </c>
      <c r="F109" s="323">
        <v>0</v>
      </c>
      <c r="G109" s="323">
        <v>0</v>
      </c>
      <c r="H109" s="322">
        <f t="shared" si="11"/>
        <v>0</v>
      </c>
      <c r="I109" s="322"/>
      <c r="J109" s="323">
        <v>0</v>
      </c>
      <c r="K109" s="325">
        <f t="shared" si="12"/>
        <v>0</v>
      </c>
      <c r="L109" s="323">
        <v>0</v>
      </c>
      <c r="M109" s="323">
        <v>0</v>
      </c>
      <c r="N109" s="325">
        <f t="shared" si="9"/>
        <v>0</v>
      </c>
      <c r="O109" s="322" t="str">
        <f t="shared" si="13"/>
        <v>N.A.</v>
      </c>
      <c r="P109" s="32">
        <v>0</v>
      </c>
      <c r="Q109" s="32">
        <v>0</v>
      </c>
      <c r="R109" s="33">
        <f t="shared" si="14"/>
        <v>0</v>
      </c>
      <c r="S109" s="32">
        <v>0</v>
      </c>
      <c r="T109" s="32">
        <v>0</v>
      </c>
      <c r="U109" s="33">
        <f t="shared" si="15"/>
        <v>0</v>
      </c>
    </row>
    <row r="110" spans="1:21" s="31" customFormat="1" ht="18.95" customHeight="1" x14ac:dyDescent="0.2">
      <c r="A110" s="315">
        <v>102</v>
      </c>
      <c r="B110" s="315" t="s">
        <v>223</v>
      </c>
      <c r="C110" s="315" t="s">
        <v>226</v>
      </c>
      <c r="D110" s="323">
        <v>0</v>
      </c>
      <c r="E110" s="324">
        <f t="shared" si="10"/>
        <v>0</v>
      </c>
      <c r="F110" s="323">
        <v>0</v>
      </c>
      <c r="G110" s="323">
        <v>0</v>
      </c>
      <c r="H110" s="322">
        <f t="shared" si="11"/>
        <v>0</v>
      </c>
      <c r="I110" s="322"/>
      <c r="J110" s="323">
        <v>0</v>
      </c>
      <c r="K110" s="325">
        <f t="shared" si="12"/>
        <v>0</v>
      </c>
      <c r="L110" s="323">
        <v>0</v>
      </c>
      <c r="M110" s="323">
        <v>0</v>
      </c>
      <c r="N110" s="325">
        <f t="shared" si="9"/>
        <v>0</v>
      </c>
      <c r="O110" s="322" t="str">
        <f t="shared" si="13"/>
        <v>N.A.</v>
      </c>
      <c r="P110" s="32">
        <v>0</v>
      </c>
      <c r="Q110" s="32">
        <v>0</v>
      </c>
      <c r="R110" s="33">
        <f t="shared" si="14"/>
        <v>0</v>
      </c>
      <c r="S110" s="32">
        <v>0</v>
      </c>
      <c r="T110" s="32">
        <v>0</v>
      </c>
      <c r="U110" s="33">
        <f t="shared" si="15"/>
        <v>0</v>
      </c>
    </row>
    <row r="111" spans="1:21" s="31" customFormat="1" ht="18.95" customHeight="1" x14ac:dyDescent="0.2">
      <c r="A111" s="315">
        <v>103</v>
      </c>
      <c r="B111" s="315" t="s">
        <v>223</v>
      </c>
      <c r="C111" s="315" t="s">
        <v>227</v>
      </c>
      <c r="D111" s="323">
        <v>0</v>
      </c>
      <c r="E111" s="324">
        <f t="shared" si="10"/>
        <v>0</v>
      </c>
      <c r="F111" s="323">
        <v>0</v>
      </c>
      <c r="G111" s="323">
        <v>0</v>
      </c>
      <c r="H111" s="322">
        <f t="shared" si="11"/>
        <v>0</v>
      </c>
      <c r="I111" s="322"/>
      <c r="J111" s="323">
        <v>0</v>
      </c>
      <c r="K111" s="325">
        <f t="shared" si="12"/>
        <v>0</v>
      </c>
      <c r="L111" s="323">
        <v>0</v>
      </c>
      <c r="M111" s="323">
        <v>0</v>
      </c>
      <c r="N111" s="325">
        <f t="shared" si="9"/>
        <v>0</v>
      </c>
      <c r="O111" s="322" t="str">
        <f t="shared" si="13"/>
        <v>N.A.</v>
      </c>
      <c r="P111" s="32">
        <v>0</v>
      </c>
      <c r="Q111" s="32">
        <v>0</v>
      </c>
      <c r="R111" s="33">
        <f t="shared" si="14"/>
        <v>0</v>
      </c>
      <c r="S111" s="32">
        <v>0</v>
      </c>
      <c r="T111" s="32">
        <v>0</v>
      </c>
      <c r="U111" s="33">
        <f t="shared" si="15"/>
        <v>0</v>
      </c>
    </row>
    <row r="112" spans="1:21" s="31" customFormat="1" ht="18.95" customHeight="1" x14ac:dyDescent="0.2">
      <c r="A112" s="315">
        <v>104</v>
      </c>
      <c r="B112" s="315" t="s">
        <v>223</v>
      </c>
      <c r="C112" s="315" t="s">
        <v>228</v>
      </c>
      <c r="D112" s="323">
        <v>84.251473333333337</v>
      </c>
      <c r="E112" s="324">
        <f t="shared" si="10"/>
        <v>75.663624549999994</v>
      </c>
      <c r="F112" s="323">
        <v>0</v>
      </c>
      <c r="G112" s="323">
        <v>9.1103982300000013</v>
      </c>
      <c r="H112" s="322">
        <f t="shared" si="11"/>
        <v>-0.52254944666665892</v>
      </c>
      <c r="I112" s="322"/>
      <c r="J112" s="323">
        <v>91.501549973447851</v>
      </c>
      <c r="K112" s="325">
        <f t="shared" si="12"/>
        <v>76.32733790269981</v>
      </c>
      <c r="L112" s="323">
        <v>0</v>
      </c>
      <c r="M112" s="323">
        <v>8.1468429499999999</v>
      </c>
      <c r="N112" s="325">
        <f t="shared" si="9"/>
        <v>7.0273691207480411</v>
      </c>
      <c r="O112" s="322" t="str">
        <f t="shared" si="13"/>
        <v>&lt;-500</v>
      </c>
      <c r="P112" s="32">
        <v>10.003550049999999</v>
      </c>
      <c r="Q112" s="32">
        <v>65.660074499999993</v>
      </c>
      <c r="R112" s="33">
        <f t="shared" si="14"/>
        <v>75.663624549999994</v>
      </c>
      <c r="S112" s="32">
        <v>9.1501736900000008</v>
      </c>
      <c r="T112" s="32">
        <v>67.177164212699807</v>
      </c>
      <c r="U112" s="33">
        <f t="shared" si="15"/>
        <v>76.32733790269981</v>
      </c>
    </row>
    <row r="113" spans="1:21" s="31" customFormat="1" ht="18.95" customHeight="1" x14ac:dyDescent="0.2">
      <c r="A113" s="315">
        <v>105</v>
      </c>
      <c r="B113" s="315" t="s">
        <v>223</v>
      </c>
      <c r="C113" s="315" t="s">
        <v>229</v>
      </c>
      <c r="D113" s="323">
        <v>0</v>
      </c>
      <c r="E113" s="324">
        <f t="shared" si="10"/>
        <v>0</v>
      </c>
      <c r="F113" s="323">
        <v>0</v>
      </c>
      <c r="G113" s="323">
        <v>0</v>
      </c>
      <c r="H113" s="322">
        <f t="shared" si="11"/>
        <v>0</v>
      </c>
      <c r="I113" s="322"/>
      <c r="J113" s="323">
        <v>0</v>
      </c>
      <c r="K113" s="325">
        <f t="shared" si="12"/>
        <v>0</v>
      </c>
      <c r="L113" s="323">
        <v>0</v>
      </c>
      <c r="M113" s="323">
        <v>0</v>
      </c>
      <c r="N113" s="325">
        <f t="shared" si="9"/>
        <v>0</v>
      </c>
      <c r="O113" s="322" t="str">
        <f t="shared" si="13"/>
        <v>N.A.</v>
      </c>
      <c r="P113" s="32">
        <v>0</v>
      </c>
      <c r="Q113" s="32">
        <v>0</v>
      </c>
      <c r="R113" s="33">
        <f t="shared" si="14"/>
        <v>0</v>
      </c>
      <c r="S113" s="32">
        <v>0</v>
      </c>
      <c r="T113" s="32">
        <v>0</v>
      </c>
      <c r="U113" s="33">
        <f t="shared" si="15"/>
        <v>0</v>
      </c>
    </row>
    <row r="114" spans="1:21" s="31" customFormat="1" ht="18.95" customHeight="1" x14ac:dyDescent="0.2">
      <c r="A114" s="315">
        <v>106</v>
      </c>
      <c r="B114" s="315" t="s">
        <v>121</v>
      </c>
      <c r="C114" s="315" t="s">
        <v>230</v>
      </c>
      <c r="D114" s="323">
        <v>0</v>
      </c>
      <c r="E114" s="324">
        <f t="shared" si="10"/>
        <v>0</v>
      </c>
      <c r="F114" s="323">
        <v>0</v>
      </c>
      <c r="G114" s="323">
        <v>0</v>
      </c>
      <c r="H114" s="322">
        <f t="shared" si="11"/>
        <v>0</v>
      </c>
      <c r="I114" s="322"/>
      <c r="J114" s="323">
        <v>0</v>
      </c>
      <c r="K114" s="325">
        <f t="shared" si="12"/>
        <v>0</v>
      </c>
      <c r="L114" s="323">
        <v>0</v>
      </c>
      <c r="M114" s="323">
        <v>0</v>
      </c>
      <c r="N114" s="325">
        <f t="shared" si="9"/>
        <v>0</v>
      </c>
      <c r="O114" s="322" t="str">
        <f t="shared" si="13"/>
        <v>N.A.</v>
      </c>
      <c r="P114" s="32">
        <v>0</v>
      </c>
      <c r="Q114" s="32">
        <v>0</v>
      </c>
      <c r="R114" s="33">
        <f t="shared" si="14"/>
        <v>0</v>
      </c>
      <c r="S114" s="32">
        <v>0</v>
      </c>
      <c r="T114" s="32">
        <v>0</v>
      </c>
      <c r="U114" s="33">
        <f t="shared" si="15"/>
        <v>0</v>
      </c>
    </row>
    <row r="115" spans="1:21" s="31" customFormat="1" ht="18.95" customHeight="1" x14ac:dyDescent="0.2">
      <c r="A115" s="315">
        <v>107</v>
      </c>
      <c r="B115" s="315" t="s">
        <v>123</v>
      </c>
      <c r="C115" s="315" t="s">
        <v>231</v>
      </c>
      <c r="D115" s="323">
        <v>0</v>
      </c>
      <c r="E115" s="324">
        <f t="shared" si="10"/>
        <v>0</v>
      </c>
      <c r="F115" s="323">
        <v>0</v>
      </c>
      <c r="G115" s="323">
        <v>0</v>
      </c>
      <c r="H115" s="322">
        <f t="shared" si="11"/>
        <v>0</v>
      </c>
      <c r="I115" s="322"/>
      <c r="J115" s="323">
        <v>0</v>
      </c>
      <c r="K115" s="325">
        <f t="shared" si="12"/>
        <v>0</v>
      </c>
      <c r="L115" s="323">
        <v>0</v>
      </c>
      <c r="M115" s="323">
        <v>0</v>
      </c>
      <c r="N115" s="325">
        <f t="shared" si="9"/>
        <v>0</v>
      </c>
      <c r="O115" s="322" t="str">
        <f t="shared" si="13"/>
        <v>N.A.</v>
      </c>
      <c r="P115" s="32">
        <v>0</v>
      </c>
      <c r="Q115" s="32">
        <v>0</v>
      </c>
      <c r="R115" s="33">
        <f t="shared" si="14"/>
        <v>0</v>
      </c>
      <c r="S115" s="32">
        <v>0</v>
      </c>
      <c r="T115" s="32">
        <v>0</v>
      </c>
      <c r="U115" s="33">
        <f t="shared" si="15"/>
        <v>0</v>
      </c>
    </row>
    <row r="116" spans="1:21" s="31" customFormat="1" ht="18.95" customHeight="1" x14ac:dyDescent="0.2">
      <c r="A116" s="315">
        <v>108</v>
      </c>
      <c r="B116" s="315" t="s">
        <v>131</v>
      </c>
      <c r="C116" s="315" t="s">
        <v>232</v>
      </c>
      <c r="D116" s="323">
        <v>0</v>
      </c>
      <c r="E116" s="324">
        <f t="shared" si="10"/>
        <v>0</v>
      </c>
      <c r="F116" s="323">
        <v>0</v>
      </c>
      <c r="G116" s="323">
        <v>0</v>
      </c>
      <c r="H116" s="322">
        <f t="shared" si="11"/>
        <v>0</v>
      </c>
      <c r="I116" s="322"/>
      <c r="J116" s="323">
        <v>0</v>
      </c>
      <c r="K116" s="325">
        <f t="shared" si="12"/>
        <v>0</v>
      </c>
      <c r="L116" s="323">
        <v>0</v>
      </c>
      <c r="M116" s="323">
        <v>0</v>
      </c>
      <c r="N116" s="325">
        <f t="shared" si="9"/>
        <v>0</v>
      </c>
      <c r="O116" s="322" t="str">
        <f t="shared" si="13"/>
        <v>N.A.</v>
      </c>
      <c r="P116" s="32">
        <v>0</v>
      </c>
      <c r="Q116" s="32">
        <v>0</v>
      </c>
      <c r="R116" s="33">
        <f t="shared" si="14"/>
        <v>0</v>
      </c>
      <c r="S116" s="32">
        <v>0</v>
      </c>
      <c r="T116" s="32">
        <v>0</v>
      </c>
      <c r="U116" s="33">
        <f t="shared" si="15"/>
        <v>0</v>
      </c>
    </row>
    <row r="117" spans="1:21" s="31" customFormat="1" ht="18.95" customHeight="1" x14ac:dyDescent="0.2">
      <c r="A117" s="315">
        <v>110</v>
      </c>
      <c r="B117" s="315" t="s">
        <v>208</v>
      </c>
      <c r="C117" s="315" t="s">
        <v>233</v>
      </c>
      <c r="D117" s="323">
        <v>0</v>
      </c>
      <c r="E117" s="324">
        <f t="shared" si="10"/>
        <v>0</v>
      </c>
      <c r="F117" s="323">
        <v>0</v>
      </c>
      <c r="G117" s="323">
        <v>0</v>
      </c>
      <c r="H117" s="322">
        <f t="shared" si="11"/>
        <v>0</v>
      </c>
      <c r="I117" s="322"/>
      <c r="J117" s="323">
        <v>0</v>
      </c>
      <c r="K117" s="325">
        <f t="shared" si="12"/>
        <v>0</v>
      </c>
      <c r="L117" s="323">
        <v>0</v>
      </c>
      <c r="M117" s="323">
        <v>0</v>
      </c>
      <c r="N117" s="325">
        <f t="shared" si="9"/>
        <v>0</v>
      </c>
      <c r="O117" s="322" t="str">
        <f t="shared" si="13"/>
        <v>N.A.</v>
      </c>
      <c r="P117" s="32">
        <v>0</v>
      </c>
      <c r="Q117" s="32">
        <v>0</v>
      </c>
      <c r="R117" s="33">
        <f t="shared" si="14"/>
        <v>0</v>
      </c>
      <c r="S117" s="32">
        <v>0</v>
      </c>
      <c r="T117" s="32">
        <v>0</v>
      </c>
      <c r="U117" s="33">
        <f t="shared" si="15"/>
        <v>0</v>
      </c>
    </row>
    <row r="118" spans="1:21" s="31" customFormat="1" ht="18.95" customHeight="1" x14ac:dyDescent="0.2">
      <c r="A118" s="315">
        <v>111</v>
      </c>
      <c r="B118" s="315" t="s">
        <v>200</v>
      </c>
      <c r="C118" s="315" t="s">
        <v>234</v>
      </c>
      <c r="D118" s="323">
        <v>0</v>
      </c>
      <c r="E118" s="324">
        <f t="shared" si="10"/>
        <v>0</v>
      </c>
      <c r="F118" s="323">
        <v>0</v>
      </c>
      <c r="G118" s="323">
        <v>0</v>
      </c>
      <c r="H118" s="322">
        <f t="shared" si="11"/>
        <v>0</v>
      </c>
      <c r="I118" s="322"/>
      <c r="J118" s="323">
        <v>0</v>
      </c>
      <c r="K118" s="325">
        <f t="shared" si="12"/>
        <v>0</v>
      </c>
      <c r="L118" s="323">
        <v>0</v>
      </c>
      <c r="M118" s="323">
        <v>0</v>
      </c>
      <c r="N118" s="325">
        <f t="shared" si="9"/>
        <v>0</v>
      </c>
      <c r="O118" s="322" t="str">
        <f t="shared" si="13"/>
        <v>N.A.</v>
      </c>
      <c r="P118" s="32">
        <v>0</v>
      </c>
      <c r="Q118" s="32">
        <v>0</v>
      </c>
      <c r="R118" s="33">
        <f t="shared" si="14"/>
        <v>0</v>
      </c>
      <c r="S118" s="32">
        <v>0</v>
      </c>
      <c r="T118" s="32">
        <v>0</v>
      </c>
      <c r="U118" s="33">
        <f t="shared" si="15"/>
        <v>0</v>
      </c>
    </row>
    <row r="119" spans="1:21" s="31" customFormat="1" ht="18.95" customHeight="1" x14ac:dyDescent="0.2">
      <c r="A119" s="315">
        <v>112</v>
      </c>
      <c r="B119" s="315" t="s">
        <v>200</v>
      </c>
      <c r="C119" s="315" t="s">
        <v>235</v>
      </c>
      <c r="D119" s="323">
        <v>0</v>
      </c>
      <c r="E119" s="324">
        <f t="shared" si="10"/>
        <v>0</v>
      </c>
      <c r="F119" s="323">
        <v>0</v>
      </c>
      <c r="G119" s="323">
        <v>0</v>
      </c>
      <c r="H119" s="322">
        <f t="shared" si="11"/>
        <v>0</v>
      </c>
      <c r="I119" s="322"/>
      <c r="J119" s="323">
        <v>0</v>
      </c>
      <c r="K119" s="325">
        <f t="shared" si="12"/>
        <v>0</v>
      </c>
      <c r="L119" s="323">
        <v>0</v>
      </c>
      <c r="M119" s="323">
        <v>0</v>
      </c>
      <c r="N119" s="325">
        <f t="shared" si="9"/>
        <v>0</v>
      </c>
      <c r="O119" s="322" t="str">
        <f t="shared" si="13"/>
        <v>N.A.</v>
      </c>
      <c r="P119" s="32">
        <v>0</v>
      </c>
      <c r="Q119" s="32">
        <v>0</v>
      </c>
      <c r="R119" s="33">
        <f t="shared" si="14"/>
        <v>0</v>
      </c>
      <c r="S119" s="32">
        <v>0</v>
      </c>
      <c r="T119" s="32">
        <v>0</v>
      </c>
      <c r="U119" s="33">
        <f t="shared" si="15"/>
        <v>0</v>
      </c>
    </row>
    <row r="120" spans="1:21" s="31" customFormat="1" ht="18.95" customHeight="1" x14ac:dyDescent="0.2">
      <c r="A120" s="315">
        <v>113</v>
      </c>
      <c r="B120" s="315" t="s">
        <v>208</v>
      </c>
      <c r="C120" s="315" t="s">
        <v>236</v>
      </c>
      <c r="D120" s="323">
        <v>0</v>
      </c>
      <c r="E120" s="324">
        <f t="shared" si="10"/>
        <v>0</v>
      </c>
      <c r="F120" s="323">
        <v>0</v>
      </c>
      <c r="G120" s="323">
        <v>0</v>
      </c>
      <c r="H120" s="322">
        <f t="shared" si="11"/>
        <v>0</v>
      </c>
      <c r="I120" s="322"/>
      <c r="J120" s="323">
        <v>0</v>
      </c>
      <c r="K120" s="325">
        <f t="shared" si="12"/>
        <v>0</v>
      </c>
      <c r="L120" s="323">
        <v>0</v>
      </c>
      <c r="M120" s="323">
        <v>0</v>
      </c>
      <c r="N120" s="325">
        <f t="shared" si="9"/>
        <v>0</v>
      </c>
      <c r="O120" s="322" t="str">
        <f t="shared" si="13"/>
        <v>N.A.</v>
      </c>
      <c r="P120" s="32">
        <v>0</v>
      </c>
      <c r="Q120" s="32">
        <v>0</v>
      </c>
      <c r="R120" s="33">
        <f t="shared" si="14"/>
        <v>0</v>
      </c>
      <c r="S120" s="32">
        <v>0</v>
      </c>
      <c r="T120" s="32">
        <v>0</v>
      </c>
      <c r="U120" s="33">
        <f t="shared" si="15"/>
        <v>0</v>
      </c>
    </row>
    <row r="121" spans="1:21" s="31" customFormat="1" ht="18.95" customHeight="1" x14ac:dyDescent="0.2">
      <c r="A121" s="315">
        <v>114</v>
      </c>
      <c r="B121" s="315" t="s">
        <v>208</v>
      </c>
      <c r="C121" s="315" t="s">
        <v>237</v>
      </c>
      <c r="D121" s="323">
        <v>0</v>
      </c>
      <c r="E121" s="324">
        <f t="shared" si="10"/>
        <v>0</v>
      </c>
      <c r="F121" s="323">
        <v>0</v>
      </c>
      <c r="G121" s="323">
        <v>0</v>
      </c>
      <c r="H121" s="322">
        <f t="shared" si="11"/>
        <v>0</v>
      </c>
      <c r="I121" s="322"/>
      <c r="J121" s="323">
        <v>0</v>
      </c>
      <c r="K121" s="325">
        <f t="shared" si="12"/>
        <v>0</v>
      </c>
      <c r="L121" s="323">
        <v>0</v>
      </c>
      <c r="M121" s="323">
        <v>0</v>
      </c>
      <c r="N121" s="325">
        <f t="shared" si="9"/>
        <v>0</v>
      </c>
      <c r="O121" s="322" t="str">
        <f t="shared" si="13"/>
        <v>N.A.</v>
      </c>
      <c r="P121" s="32">
        <v>0</v>
      </c>
      <c r="Q121" s="32">
        <v>0</v>
      </c>
      <c r="R121" s="33">
        <f t="shared" si="14"/>
        <v>0</v>
      </c>
      <c r="S121" s="32">
        <v>0</v>
      </c>
      <c r="T121" s="32">
        <v>0</v>
      </c>
      <c r="U121" s="33">
        <f t="shared" si="15"/>
        <v>0</v>
      </c>
    </row>
    <row r="122" spans="1:21" s="31" customFormat="1" ht="18.95" customHeight="1" x14ac:dyDescent="0.2">
      <c r="A122" s="315">
        <v>117</v>
      </c>
      <c r="B122" s="315" t="s">
        <v>208</v>
      </c>
      <c r="C122" s="315" t="s">
        <v>238</v>
      </c>
      <c r="D122" s="323">
        <v>0</v>
      </c>
      <c r="E122" s="324">
        <f t="shared" si="10"/>
        <v>0</v>
      </c>
      <c r="F122" s="323">
        <v>0</v>
      </c>
      <c r="G122" s="323">
        <v>0</v>
      </c>
      <c r="H122" s="322">
        <f t="shared" si="11"/>
        <v>0</v>
      </c>
      <c r="I122" s="322"/>
      <c r="J122" s="323">
        <v>0</v>
      </c>
      <c r="K122" s="325">
        <f t="shared" si="12"/>
        <v>0</v>
      </c>
      <c r="L122" s="323">
        <v>0</v>
      </c>
      <c r="M122" s="323">
        <v>0</v>
      </c>
      <c r="N122" s="325">
        <f t="shared" si="9"/>
        <v>0</v>
      </c>
      <c r="O122" s="322" t="str">
        <f t="shared" si="13"/>
        <v>N.A.</v>
      </c>
      <c r="P122" s="32">
        <v>0</v>
      </c>
      <c r="Q122" s="32">
        <v>0</v>
      </c>
      <c r="R122" s="33">
        <f t="shared" si="14"/>
        <v>0</v>
      </c>
      <c r="S122" s="32">
        <v>0</v>
      </c>
      <c r="T122" s="32">
        <v>0</v>
      </c>
      <c r="U122" s="33">
        <f t="shared" si="15"/>
        <v>0</v>
      </c>
    </row>
    <row r="123" spans="1:21" s="31" customFormat="1" ht="18.95" customHeight="1" x14ac:dyDescent="0.2">
      <c r="A123" s="315">
        <v>118</v>
      </c>
      <c r="B123" s="315" t="s">
        <v>200</v>
      </c>
      <c r="C123" s="315" t="s">
        <v>239</v>
      </c>
      <c r="D123" s="323">
        <v>0</v>
      </c>
      <c r="E123" s="324">
        <f t="shared" si="10"/>
        <v>0</v>
      </c>
      <c r="F123" s="323">
        <v>0</v>
      </c>
      <c r="G123" s="323">
        <v>0</v>
      </c>
      <c r="H123" s="322">
        <f t="shared" si="11"/>
        <v>0</v>
      </c>
      <c r="I123" s="322"/>
      <c r="J123" s="323">
        <v>0</v>
      </c>
      <c r="K123" s="325">
        <f t="shared" si="12"/>
        <v>0</v>
      </c>
      <c r="L123" s="323">
        <v>0</v>
      </c>
      <c r="M123" s="323">
        <v>0</v>
      </c>
      <c r="N123" s="325">
        <f t="shared" si="9"/>
        <v>0</v>
      </c>
      <c r="O123" s="322" t="str">
        <f t="shared" si="13"/>
        <v>N.A.</v>
      </c>
      <c r="P123" s="32">
        <v>0</v>
      </c>
      <c r="Q123" s="32">
        <v>0</v>
      </c>
      <c r="R123" s="33">
        <f t="shared" si="14"/>
        <v>0</v>
      </c>
      <c r="S123" s="32">
        <v>0</v>
      </c>
      <c r="T123" s="32">
        <v>0</v>
      </c>
      <c r="U123" s="33">
        <f t="shared" si="15"/>
        <v>0</v>
      </c>
    </row>
    <row r="124" spans="1:21" s="31" customFormat="1" ht="18.95" customHeight="1" x14ac:dyDescent="0.2">
      <c r="A124" s="315">
        <v>122</v>
      </c>
      <c r="B124" s="315" t="s">
        <v>135</v>
      </c>
      <c r="C124" s="315" t="s">
        <v>240</v>
      </c>
      <c r="D124" s="323">
        <v>0</v>
      </c>
      <c r="E124" s="324">
        <f t="shared" si="10"/>
        <v>0</v>
      </c>
      <c r="F124" s="323">
        <v>0</v>
      </c>
      <c r="G124" s="323">
        <v>0</v>
      </c>
      <c r="H124" s="322">
        <f t="shared" si="11"/>
        <v>0</v>
      </c>
      <c r="I124" s="322"/>
      <c r="J124" s="323">
        <v>0</v>
      </c>
      <c r="K124" s="325">
        <f t="shared" si="12"/>
        <v>0</v>
      </c>
      <c r="L124" s="323">
        <v>0</v>
      </c>
      <c r="M124" s="323">
        <v>0</v>
      </c>
      <c r="N124" s="325">
        <f t="shared" si="9"/>
        <v>0</v>
      </c>
      <c r="O124" s="322" t="str">
        <f t="shared" si="13"/>
        <v>N.A.</v>
      </c>
      <c r="P124" s="32">
        <v>0</v>
      </c>
      <c r="Q124" s="32">
        <v>0</v>
      </c>
      <c r="R124" s="33">
        <f t="shared" si="14"/>
        <v>0</v>
      </c>
      <c r="S124" s="32">
        <v>0</v>
      </c>
      <c r="T124" s="32">
        <v>0</v>
      </c>
      <c r="U124" s="33">
        <f t="shared" si="15"/>
        <v>0</v>
      </c>
    </row>
    <row r="125" spans="1:21" s="31" customFormat="1" ht="18.95" customHeight="1" x14ac:dyDescent="0.2">
      <c r="A125" s="315">
        <v>123</v>
      </c>
      <c r="B125" s="315" t="s">
        <v>241</v>
      </c>
      <c r="C125" s="315" t="s">
        <v>242</v>
      </c>
      <c r="D125" s="323">
        <v>0</v>
      </c>
      <c r="E125" s="324">
        <f t="shared" si="10"/>
        <v>0</v>
      </c>
      <c r="F125" s="323">
        <v>0</v>
      </c>
      <c r="G125" s="323">
        <v>0</v>
      </c>
      <c r="H125" s="322">
        <f t="shared" si="11"/>
        <v>0</v>
      </c>
      <c r="I125" s="322"/>
      <c r="J125" s="323">
        <v>0</v>
      </c>
      <c r="K125" s="325">
        <f t="shared" si="12"/>
        <v>0</v>
      </c>
      <c r="L125" s="323">
        <v>0</v>
      </c>
      <c r="M125" s="323">
        <v>0</v>
      </c>
      <c r="N125" s="325">
        <f t="shared" si="9"/>
        <v>0</v>
      </c>
      <c r="O125" s="322" t="str">
        <f t="shared" si="13"/>
        <v>N.A.</v>
      </c>
      <c r="P125" s="32">
        <v>0</v>
      </c>
      <c r="Q125" s="32">
        <v>0</v>
      </c>
      <c r="R125" s="33">
        <f t="shared" si="14"/>
        <v>0</v>
      </c>
      <c r="S125" s="32">
        <v>0</v>
      </c>
      <c r="T125" s="32">
        <v>0</v>
      </c>
      <c r="U125" s="33">
        <f t="shared" si="15"/>
        <v>0</v>
      </c>
    </row>
    <row r="126" spans="1:21" s="31" customFormat="1" ht="18.95" customHeight="1" x14ac:dyDescent="0.2">
      <c r="A126" s="315">
        <v>124</v>
      </c>
      <c r="B126" s="315" t="s">
        <v>135</v>
      </c>
      <c r="C126" s="315" t="s">
        <v>243</v>
      </c>
      <c r="D126" s="323">
        <v>0</v>
      </c>
      <c r="E126" s="324">
        <f t="shared" si="10"/>
        <v>0</v>
      </c>
      <c r="F126" s="323">
        <v>0</v>
      </c>
      <c r="G126" s="323">
        <v>0</v>
      </c>
      <c r="H126" s="322">
        <f t="shared" si="11"/>
        <v>0</v>
      </c>
      <c r="I126" s="322"/>
      <c r="J126" s="323">
        <v>0</v>
      </c>
      <c r="K126" s="325">
        <f t="shared" si="12"/>
        <v>0</v>
      </c>
      <c r="L126" s="323">
        <v>0</v>
      </c>
      <c r="M126" s="323">
        <v>0</v>
      </c>
      <c r="N126" s="325">
        <f t="shared" si="9"/>
        <v>0</v>
      </c>
      <c r="O126" s="322" t="str">
        <f t="shared" si="13"/>
        <v>N.A.</v>
      </c>
      <c r="P126" s="32">
        <v>0</v>
      </c>
      <c r="Q126" s="32">
        <v>0</v>
      </c>
      <c r="R126" s="33">
        <f t="shared" si="14"/>
        <v>0</v>
      </c>
      <c r="S126" s="32">
        <v>0</v>
      </c>
      <c r="T126" s="32">
        <v>0</v>
      </c>
      <c r="U126" s="33">
        <f t="shared" si="15"/>
        <v>0</v>
      </c>
    </row>
    <row r="127" spans="1:21" s="31" customFormat="1" ht="18.95" customHeight="1" x14ac:dyDescent="0.2">
      <c r="A127" s="315">
        <v>126</v>
      </c>
      <c r="B127" s="315" t="s">
        <v>223</v>
      </c>
      <c r="C127" s="315" t="s">
        <v>244</v>
      </c>
      <c r="D127" s="323">
        <v>0</v>
      </c>
      <c r="E127" s="324">
        <f t="shared" si="10"/>
        <v>0</v>
      </c>
      <c r="F127" s="323">
        <v>0</v>
      </c>
      <c r="G127" s="323">
        <v>0</v>
      </c>
      <c r="H127" s="322">
        <f t="shared" si="11"/>
        <v>0</v>
      </c>
      <c r="I127" s="322"/>
      <c r="J127" s="323">
        <v>0</v>
      </c>
      <c r="K127" s="325">
        <f t="shared" si="12"/>
        <v>0</v>
      </c>
      <c r="L127" s="323">
        <v>0</v>
      </c>
      <c r="M127" s="323">
        <v>0</v>
      </c>
      <c r="N127" s="325">
        <f t="shared" si="9"/>
        <v>0</v>
      </c>
      <c r="O127" s="322" t="str">
        <f t="shared" si="13"/>
        <v>N.A.</v>
      </c>
      <c r="P127" s="32">
        <v>0</v>
      </c>
      <c r="Q127" s="32">
        <v>0</v>
      </c>
      <c r="R127" s="33">
        <f t="shared" si="14"/>
        <v>0</v>
      </c>
      <c r="S127" s="32">
        <v>0</v>
      </c>
      <c r="T127" s="32">
        <v>0</v>
      </c>
      <c r="U127" s="33">
        <f t="shared" si="15"/>
        <v>0</v>
      </c>
    </row>
    <row r="128" spans="1:21" s="31" customFormat="1" ht="18.95" customHeight="1" x14ac:dyDescent="0.2">
      <c r="A128" s="315">
        <v>127</v>
      </c>
      <c r="B128" s="315" t="s">
        <v>245</v>
      </c>
      <c r="C128" s="315" t="s">
        <v>246</v>
      </c>
      <c r="D128" s="323">
        <v>0</v>
      </c>
      <c r="E128" s="324">
        <f t="shared" si="10"/>
        <v>0</v>
      </c>
      <c r="F128" s="323">
        <v>0</v>
      </c>
      <c r="G128" s="323">
        <v>0</v>
      </c>
      <c r="H128" s="322">
        <f t="shared" si="11"/>
        <v>0</v>
      </c>
      <c r="I128" s="322"/>
      <c r="J128" s="323">
        <v>0</v>
      </c>
      <c r="K128" s="325">
        <f t="shared" si="12"/>
        <v>0</v>
      </c>
      <c r="L128" s="323">
        <v>0</v>
      </c>
      <c r="M128" s="323">
        <v>0</v>
      </c>
      <c r="N128" s="325">
        <f t="shared" si="9"/>
        <v>0</v>
      </c>
      <c r="O128" s="322" t="str">
        <f t="shared" si="13"/>
        <v>N.A.</v>
      </c>
      <c r="P128" s="32">
        <v>0</v>
      </c>
      <c r="Q128" s="32">
        <v>0</v>
      </c>
      <c r="R128" s="33">
        <f t="shared" si="14"/>
        <v>0</v>
      </c>
      <c r="S128" s="32">
        <v>0</v>
      </c>
      <c r="T128" s="32">
        <v>0</v>
      </c>
      <c r="U128" s="33">
        <f t="shared" si="15"/>
        <v>0</v>
      </c>
    </row>
    <row r="129" spans="1:21" s="31" customFormat="1" ht="18.95" customHeight="1" x14ac:dyDescent="0.2">
      <c r="A129" s="315">
        <v>128</v>
      </c>
      <c r="B129" s="315" t="s">
        <v>223</v>
      </c>
      <c r="C129" s="315" t="s">
        <v>247</v>
      </c>
      <c r="D129" s="323">
        <v>0</v>
      </c>
      <c r="E129" s="324">
        <f t="shared" si="10"/>
        <v>0</v>
      </c>
      <c r="F129" s="323">
        <v>0</v>
      </c>
      <c r="G129" s="323">
        <v>0</v>
      </c>
      <c r="H129" s="322">
        <f t="shared" si="11"/>
        <v>0</v>
      </c>
      <c r="I129" s="322"/>
      <c r="J129" s="323">
        <v>0</v>
      </c>
      <c r="K129" s="325">
        <f t="shared" si="12"/>
        <v>0</v>
      </c>
      <c r="L129" s="323">
        <v>0</v>
      </c>
      <c r="M129" s="323">
        <v>0</v>
      </c>
      <c r="N129" s="325">
        <f t="shared" si="9"/>
        <v>0</v>
      </c>
      <c r="O129" s="322" t="str">
        <f t="shared" si="13"/>
        <v>N.A.</v>
      </c>
      <c r="P129" s="32">
        <v>0</v>
      </c>
      <c r="Q129" s="32">
        <v>0</v>
      </c>
      <c r="R129" s="33">
        <f t="shared" si="14"/>
        <v>0</v>
      </c>
      <c r="S129" s="32">
        <v>0</v>
      </c>
      <c r="T129" s="32">
        <v>0</v>
      </c>
      <c r="U129" s="33">
        <f t="shared" si="15"/>
        <v>0</v>
      </c>
    </row>
    <row r="130" spans="1:21" s="31" customFormat="1" ht="18.95" customHeight="1" x14ac:dyDescent="0.2">
      <c r="A130" s="315">
        <v>130</v>
      </c>
      <c r="B130" s="315" t="s">
        <v>223</v>
      </c>
      <c r="C130" s="315" t="s">
        <v>248</v>
      </c>
      <c r="D130" s="323">
        <v>40.411197333333341</v>
      </c>
      <c r="E130" s="324">
        <f t="shared" si="10"/>
        <v>26.399070829999996</v>
      </c>
      <c r="F130" s="323">
        <v>0</v>
      </c>
      <c r="G130" s="323">
        <v>1.8284428999999998</v>
      </c>
      <c r="H130" s="322">
        <f t="shared" si="11"/>
        <v>12.183683603333346</v>
      </c>
      <c r="I130" s="322"/>
      <c r="J130" s="323">
        <v>34.986076907014208</v>
      </c>
      <c r="K130" s="325">
        <f t="shared" si="12"/>
        <v>24.520703538249226</v>
      </c>
      <c r="L130" s="323">
        <v>0</v>
      </c>
      <c r="M130" s="323">
        <v>2.5244698999999997</v>
      </c>
      <c r="N130" s="325">
        <f t="shared" si="9"/>
        <v>7.9409034687649829</v>
      </c>
      <c r="O130" s="322">
        <f t="shared" si="13"/>
        <v>-34.823459576770169</v>
      </c>
      <c r="P130" s="32">
        <v>2.8520040799999995</v>
      </c>
      <c r="Q130" s="32">
        <v>23.547066749999995</v>
      </c>
      <c r="R130" s="33">
        <f t="shared" si="14"/>
        <v>26.399070829999996</v>
      </c>
      <c r="S130" s="32">
        <v>2.8417203999999998</v>
      </c>
      <c r="T130" s="32">
        <v>21.678983138249226</v>
      </c>
      <c r="U130" s="33">
        <f t="shared" si="15"/>
        <v>24.520703538249226</v>
      </c>
    </row>
    <row r="131" spans="1:21" s="31" customFormat="1" ht="18.95" customHeight="1" x14ac:dyDescent="0.2">
      <c r="A131" s="315">
        <v>132</v>
      </c>
      <c r="B131" s="315" t="s">
        <v>249</v>
      </c>
      <c r="C131" s="315" t="s">
        <v>250</v>
      </c>
      <c r="D131" s="323">
        <v>0</v>
      </c>
      <c r="E131" s="324">
        <f t="shared" si="10"/>
        <v>0</v>
      </c>
      <c r="F131" s="323">
        <v>0</v>
      </c>
      <c r="G131" s="323">
        <v>0</v>
      </c>
      <c r="H131" s="322">
        <f t="shared" si="11"/>
        <v>0</v>
      </c>
      <c r="I131" s="322"/>
      <c r="J131" s="323">
        <v>118.64688708074186</v>
      </c>
      <c r="K131" s="325">
        <f t="shared" si="12"/>
        <v>187.84148445398239</v>
      </c>
      <c r="L131" s="323">
        <v>0</v>
      </c>
      <c r="M131" s="323">
        <v>0</v>
      </c>
      <c r="N131" s="325">
        <f t="shared" si="9"/>
        <v>-69.194597373240526</v>
      </c>
      <c r="O131" s="322" t="str">
        <f t="shared" si="13"/>
        <v>N.A.</v>
      </c>
      <c r="P131" s="32">
        <v>0</v>
      </c>
      <c r="Q131" s="32">
        <v>0</v>
      </c>
      <c r="R131" s="33">
        <f t="shared" si="14"/>
        <v>0</v>
      </c>
      <c r="S131" s="32">
        <v>0</v>
      </c>
      <c r="T131" s="32">
        <v>187.84148445398239</v>
      </c>
      <c r="U131" s="33">
        <f t="shared" si="15"/>
        <v>187.84148445398239</v>
      </c>
    </row>
    <row r="132" spans="1:21" s="31" customFormat="1" ht="18.95" customHeight="1" x14ac:dyDescent="0.2">
      <c r="A132" s="315">
        <v>136</v>
      </c>
      <c r="B132" s="315" t="s">
        <v>131</v>
      </c>
      <c r="C132" s="315" t="s">
        <v>251</v>
      </c>
      <c r="D132" s="323">
        <v>0</v>
      </c>
      <c r="E132" s="324">
        <f t="shared" si="10"/>
        <v>0</v>
      </c>
      <c r="F132" s="323">
        <v>0</v>
      </c>
      <c r="G132" s="323">
        <v>0</v>
      </c>
      <c r="H132" s="322">
        <f t="shared" si="11"/>
        <v>0</v>
      </c>
      <c r="I132" s="322"/>
      <c r="J132" s="323">
        <v>0</v>
      </c>
      <c r="K132" s="325">
        <f t="shared" si="12"/>
        <v>0</v>
      </c>
      <c r="L132" s="323">
        <v>0</v>
      </c>
      <c r="M132" s="323">
        <v>0</v>
      </c>
      <c r="N132" s="325">
        <f t="shared" si="9"/>
        <v>0</v>
      </c>
      <c r="O132" s="322" t="str">
        <f t="shared" si="13"/>
        <v>N.A.</v>
      </c>
      <c r="P132" s="32">
        <v>0</v>
      </c>
      <c r="Q132" s="32">
        <v>0</v>
      </c>
      <c r="R132" s="33">
        <f t="shared" si="14"/>
        <v>0</v>
      </c>
      <c r="S132" s="32">
        <v>0</v>
      </c>
      <c r="T132" s="32">
        <v>0</v>
      </c>
      <c r="U132" s="33">
        <f t="shared" si="15"/>
        <v>0</v>
      </c>
    </row>
    <row r="133" spans="1:21" s="31" customFormat="1" ht="18.95" customHeight="1" x14ac:dyDescent="0.2">
      <c r="A133" s="315">
        <v>138</v>
      </c>
      <c r="B133" s="315" t="s">
        <v>135</v>
      </c>
      <c r="C133" s="315" t="s">
        <v>252</v>
      </c>
      <c r="D133" s="323">
        <v>0</v>
      </c>
      <c r="E133" s="324">
        <f t="shared" si="10"/>
        <v>0</v>
      </c>
      <c r="F133" s="323">
        <v>0</v>
      </c>
      <c r="G133" s="323">
        <v>0</v>
      </c>
      <c r="H133" s="322">
        <f t="shared" si="11"/>
        <v>0</v>
      </c>
      <c r="I133" s="322"/>
      <c r="J133" s="323">
        <v>0</v>
      </c>
      <c r="K133" s="325">
        <f t="shared" si="12"/>
        <v>0</v>
      </c>
      <c r="L133" s="323">
        <v>0</v>
      </c>
      <c r="M133" s="323">
        <v>0</v>
      </c>
      <c r="N133" s="325">
        <f t="shared" si="9"/>
        <v>0</v>
      </c>
      <c r="O133" s="322" t="str">
        <f t="shared" si="13"/>
        <v>N.A.</v>
      </c>
      <c r="P133" s="32">
        <v>0</v>
      </c>
      <c r="Q133" s="32">
        <v>0</v>
      </c>
      <c r="R133" s="33">
        <f t="shared" si="14"/>
        <v>0</v>
      </c>
      <c r="S133" s="32">
        <v>0</v>
      </c>
      <c r="T133" s="32">
        <v>0</v>
      </c>
      <c r="U133" s="33">
        <f t="shared" si="15"/>
        <v>0</v>
      </c>
    </row>
    <row r="134" spans="1:21" s="31" customFormat="1" ht="18.95" customHeight="1" x14ac:dyDescent="0.2">
      <c r="A134" s="315">
        <v>139</v>
      </c>
      <c r="B134" s="315" t="s">
        <v>135</v>
      </c>
      <c r="C134" s="315" t="s">
        <v>253</v>
      </c>
      <c r="D134" s="323">
        <v>0</v>
      </c>
      <c r="E134" s="324">
        <f t="shared" si="10"/>
        <v>0</v>
      </c>
      <c r="F134" s="323">
        <v>0</v>
      </c>
      <c r="G134" s="323">
        <v>0</v>
      </c>
      <c r="H134" s="322">
        <f t="shared" si="11"/>
        <v>0</v>
      </c>
      <c r="I134" s="322"/>
      <c r="J134" s="323">
        <v>0</v>
      </c>
      <c r="K134" s="325">
        <f t="shared" si="12"/>
        <v>0</v>
      </c>
      <c r="L134" s="323">
        <v>0</v>
      </c>
      <c r="M134" s="323">
        <v>0</v>
      </c>
      <c r="N134" s="325">
        <f t="shared" si="9"/>
        <v>0</v>
      </c>
      <c r="O134" s="322" t="str">
        <f t="shared" si="13"/>
        <v>N.A.</v>
      </c>
      <c r="P134" s="32">
        <v>0</v>
      </c>
      <c r="Q134" s="32">
        <v>0</v>
      </c>
      <c r="R134" s="33">
        <f t="shared" si="14"/>
        <v>0</v>
      </c>
      <c r="S134" s="32">
        <v>0</v>
      </c>
      <c r="T134" s="32">
        <v>0</v>
      </c>
      <c r="U134" s="33">
        <f t="shared" si="15"/>
        <v>0</v>
      </c>
    </row>
    <row r="135" spans="1:21" s="31" customFormat="1" ht="18.95" customHeight="1" x14ac:dyDescent="0.2">
      <c r="A135" s="315">
        <v>140</v>
      </c>
      <c r="B135" s="315" t="s">
        <v>241</v>
      </c>
      <c r="C135" s="315" t="s">
        <v>254</v>
      </c>
      <c r="D135" s="323">
        <v>30.789059333333331</v>
      </c>
      <c r="E135" s="324">
        <f t="shared" si="10"/>
        <v>20.5106365</v>
      </c>
      <c r="F135" s="323">
        <v>0</v>
      </c>
      <c r="G135" s="323">
        <v>1.4956879000000001</v>
      </c>
      <c r="H135" s="322">
        <f t="shared" si="11"/>
        <v>8.7827349333333302</v>
      </c>
      <c r="I135" s="322"/>
      <c r="J135" s="323">
        <v>35.673622220821365</v>
      </c>
      <c r="K135" s="325">
        <f t="shared" si="12"/>
        <v>21.083303020317683</v>
      </c>
      <c r="L135" s="323">
        <v>0</v>
      </c>
      <c r="M135" s="323">
        <v>1.5404846699999997</v>
      </c>
      <c r="N135" s="325">
        <f t="shared" si="9"/>
        <v>13.049834530503682</v>
      </c>
      <c r="O135" s="322">
        <f t="shared" si="13"/>
        <v>48.585089150024601</v>
      </c>
      <c r="P135" s="32">
        <v>15.540186250000001</v>
      </c>
      <c r="Q135" s="32">
        <v>4.9704502499999998</v>
      </c>
      <c r="R135" s="33">
        <f t="shared" si="14"/>
        <v>20.5106365</v>
      </c>
      <c r="S135" s="32">
        <v>16.397891539999996</v>
      </c>
      <c r="T135" s="32">
        <v>4.6854114803176863</v>
      </c>
      <c r="U135" s="33">
        <f t="shared" si="15"/>
        <v>21.083303020317683</v>
      </c>
    </row>
    <row r="136" spans="1:21" s="31" customFormat="1" ht="18.95" customHeight="1" x14ac:dyDescent="0.2">
      <c r="A136" s="315">
        <v>141</v>
      </c>
      <c r="B136" s="315" t="s">
        <v>135</v>
      </c>
      <c r="C136" s="315" t="s">
        <v>255</v>
      </c>
      <c r="D136" s="323">
        <v>0</v>
      </c>
      <c r="E136" s="324">
        <f t="shared" si="10"/>
        <v>0</v>
      </c>
      <c r="F136" s="323">
        <v>0</v>
      </c>
      <c r="G136" s="323">
        <v>0</v>
      </c>
      <c r="H136" s="322">
        <f t="shared" si="11"/>
        <v>0</v>
      </c>
      <c r="I136" s="322"/>
      <c r="J136" s="323">
        <v>0</v>
      </c>
      <c r="K136" s="325">
        <f t="shared" si="12"/>
        <v>0</v>
      </c>
      <c r="L136" s="323">
        <v>0</v>
      </c>
      <c r="M136" s="323">
        <v>0</v>
      </c>
      <c r="N136" s="325">
        <f t="shared" si="9"/>
        <v>0</v>
      </c>
      <c r="O136" s="322" t="str">
        <f t="shared" si="13"/>
        <v>N.A.</v>
      </c>
      <c r="P136" s="32">
        <v>0</v>
      </c>
      <c r="Q136" s="32">
        <v>0</v>
      </c>
      <c r="R136" s="33">
        <f t="shared" si="14"/>
        <v>0</v>
      </c>
      <c r="S136" s="32">
        <v>0</v>
      </c>
      <c r="T136" s="32">
        <v>0</v>
      </c>
      <c r="U136" s="33">
        <f t="shared" si="15"/>
        <v>0</v>
      </c>
    </row>
    <row r="137" spans="1:21" s="31" customFormat="1" ht="18.95" customHeight="1" x14ac:dyDescent="0.2">
      <c r="A137" s="315">
        <v>142</v>
      </c>
      <c r="B137" s="315" t="s">
        <v>223</v>
      </c>
      <c r="C137" s="315" t="s">
        <v>256</v>
      </c>
      <c r="D137" s="323">
        <v>0</v>
      </c>
      <c r="E137" s="324">
        <f t="shared" si="10"/>
        <v>0</v>
      </c>
      <c r="F137" s="323">
        <v>0</v>
      </c>
      <c r="G137" s="323">
        <v>0</v>
      </c>
      <c r="H137" s="322">
        <f t="shared" si="11"/>
        <v>0</v>
      </c>
      <c r="I137" s="322"/>
      <c r="J137" s="323">
        <v>0</v>
      </c>
      <c r="K137" s="325">
        <f t="shared" si="12"/>
        <v>0</v>
      </c>
      <c r="L137" s="323">
        <v>0</v>
      </c>
      <c r="M137" s="323">
        <v>0</v>
      </c>
      <c r="N137" s="325">
        <f t="shared" si="9"/>
        <v>0</v>
      </c>
      <c r="O137" s="322" t="str">
        <f t="shared" si="13"/>
        <v>N.A.</v>
      </c>
      <c r="P137" s="32">
        <v>0</v>
      </c>
      <c r="Q137" s="32">
        <v>0</v>
      </c>
      <c r="R137" s="33">
        <f t="shared" si="14"/>
        <v>0</v>
      </c>
      <c r="S137" s="32">
        <v>0</v>
      </c>
      <c r="T137" s="32">
        <v>0</v>
      </c>
      <c r="U137" s="33">
        <f t="shared" si="15"/>
        <v>0</v>
      </c>
    </row>
    <row r="138" spans="1:21" s="31" customFormat="1" ht="18.95" customHeight="1" x14ac:dyDescent="0.2">
      <c r="A138" s="315">
        <v>143</v>
      </c>
      <c r="B138" s="315" t="s">
        <v>223</v>
      </c>
      <c r="C138" s="315" t="s">
        <v>257</v>
      </c>
      <c r="D138" s="323">
        <v>0</v>
      </c>
      <c r="E138" s="324">
        <f t="shared" si="10"/>
        <v>0</v>
      </c>
      <c r="F138" s="323">
        <v>0</v>
      </c>
      <c r="G138" s="323">
        <v>0</v>
      </c>
      <c r="H138" s="322">
        <f t="shared" si="11"/>
        <v>0</v>
      </c>
      <c r="I138" s="322"/>
      <c r="J138" s="323">
        <v>0</v>
      </c>
      <c r="K138" s="325">
        <f t="shared" si="12"/>
        <v>0</v>
      </c>
      <c r="L138" s="323">
        <v>0</v>
      </c>
      <c r="M138" s="323">
        <v>0</v>
      </c>
      <c r="N138" s="325">
        <f t="shared" si="9"/>
        <v>0</v>
      </c>
      <c r="O138" s="322" t="str">
        <f t="shared" si="13"/>
        <v>N.A.</v>
      </c>
      <c r="P138" s="32">
        <v>0</v>
      </c>
      <c r="Q138" s="32">
        <v>0</v>
      </c>
      <c r="R138" s="33">
        <f t="shared" si="14"/>
        <v>0</v>
      </c>
      <c r="S138" s="32">
        <v>0</v>
      </c>
      <c r="T138" s="32">
        <v>0</v>
      </c>
      <c r="U138" s="33">
        <f t="shared" si="15"/>
        <v>0</v>
      </c>
    </row>
    <row r="139" spans="1:21" s="31" customFormat="1" ht="18.95" customHeight="1" x14ac:dyDescent="0.2">
      <c r="A139" s="315">
        <v>144</v>
      </c>
      <c r="B139" s="315" t="s">
        <v>245</v>
      </c>
      <c r="C139" s="315" t="s">
        <v>258</v>
      </c>
      <c r="D139" s="323">
        <v>0</v>
      </c>
      <c r="E139" s="324">
        <f t="shared" si="10"/>
        <v>0</v>
      </c>
      <c r="F139" s="323">
        <v>0</v>
      </c>
      <c r="G139" s="323">
        <v>0</v>
      </c>
      <c r="H139" s="322">
        <f t="shared" si="11"/>
        <v>0</v>
      </c>
      <c r="I139" s="322"/>
      <c r="J139" s="323">
        <v>0</v>
      </c>
      <c r="K139" s="325">
        <f t="shared" si="12"/>
        <v>0</v>
      </c>
      <c r="L139" s="323">
        <v>0</v>
      </c>
      <c r="M139" s="323">
        <v>0</v>
      </c>
      <c r="N139" s="325">
        <f t="shared" si="9"/>
        <v>0</v>
      </c>
      <c r="O139" s="322" t="str">
        <f t="shared" si="13"/>
        <v>N.A.</v>
      </c>
      <c r="P139" s="32">
        <v>0</v>
      </c>
      <c r="Q139" s="32">
        <v>0</v>
      </c>
      <c r="R139" s="33">
        <f t="shared" si="14"/>
        <v>0</v>
      </c>
      <c r="S139" s="32">
        <v>0</v>
      </c>
      <c r="T139" s="32">
        <v>0</v>
      </c>
      <c r="U139" s="33">
        <f t="shared" si="15"/>
        <v>0</v>
      </c>
    </row>
    <row r="140" spans="1:21" s="31" customFormat="1" ht="18.95" customHeight="1" x14ac:dyDescent="0.2">
      <c r="A140" s="315">
        <v>146</v>
      </c>
      <c r="B140" s="315" t="s">
        <v>189</v>
      </c>
      <c r="C140" s="315" t="s">
        <v>259</v>
      </c>
      <c r="D140" s="323">
        <v>1998.138702</v>
      </c>
      <c r="E140" s="324">
        <f t="shared" si="10"/>
        <v>561.50662825000018</v>
      </c>
      <c r="F140" s="323">
        <v>0</v>
      </c>
      <c r="G140" s="323">
        <v>721.56891464</v>
      </c>
      <c r="H140" s="322">
        <f t="shared" si="11"/>
        <v>715.06315910999979</v>
      </c>
      <c r="I140" s="322"/>
      <c r="J140" s="323">
        <v>2226.0023591635668</v>
      </c>
      <c r="K140" s="325">
        <f t="shared" si="12"/>
        <v>555.49713164000013</v>
      </c>
      <c r="L140" s="323">
        <v>0</v>
      </c>
      <c r="M140" s="323">
        <v>735.71474318999981</v>
      </c>
      <c r="N140" s="325">
        <f t="shared" si="9"/>
        <v>934.79048433356684</v>
      </c>
      <c r="O140" s="322">
        <f t="shared" si="13"/>
        <v>30.728380063244998</v>
      </c>
      <c r="P140" s="32">
        <v>509.34732025000017</v>
      </c>
      <c r="Q140" s="32">
        <v>52.159308000000003</v>
      </c>
      <c r="R140" s="33">
        <f t="shared" si="14"/>
        <v>561.50662825000018</v>
      </c>
      <c r="S140" s="32">
        <v>506.46312164000017</v>
      </c>
      <c r="T140" s="32">
        <v>49.034010000000002</v>
      </c>
      <c r="U140" s="33">
        <f t="shared" si="15"/>
        <v>555.49713164000013</v>
      </c>
    </row>
    <row r="141" spans="1:21" s="31" customFormat="1" ht="18.95" customHeight="1" x14ac:dyDescent="0.2">
      <c r="A141" s="315">
        <v>147</v>
      </c>
      <c r="B141" s="315" t="s">
        <v>187</v>
      </c>
      <c r="C141" s="315" t="s">
        <v>260</v>
      </c>
      <c r="D141" s="323">
        <v>0</v>
      </c>
      <c r="E141" s="324">
        <f t="shared" si="10"/>
        <v>0</v>
      </c>
      <c r="F141" s="323">
        <v>0</v>
      </c>
      <c r="G141" s="323">
        <v>0</v>
      </c>
      <c r="H141" s="322">
        <f t="shared" si="11"/>
        <v>0</v>
      </c>
      <c r="I141" s="322"/>
      <c r="J141" s="323">
        <v>0</v>
      </c>
      <c r="K141" s="325">
        <f t="shared" si="12"/>
        <v>0</v>
      </c>
      <c r="L141" s="323">
        <v>0</v>
      </c>
      <c r="M141" s="323">
        <v>0</v>
      </c>
      <c r="N141" s="325">
        <f t="shared" si="9"/>
        <v>0</v>
      </c>
      <c r="O141" s="322" t="str">
        <f t="shared" si="13"/>
        <v>N.A.</v>
      </c>
      <c r="P141" s="32">
        <v>0</v>
      </c>
      <c r="Q141" s="32">
        <v>0</v>
      </c>
      <c r="R141" s="33">
        <f t="shared" si="14"/>
        <v>0</v>
      </c>
      <c r="S141" s="32">
        <v>0</v>
      </c>
      <c r="T141" s="32">
        <v>0</v>
      </c>
      <c r="U141" s="33">
        <f t="shared" si="15"/>
        <v>0</v>
      </c>
    </row>
    <row r="142" spans="1:21" s="31" customFormat="1" ht="18.95" customHeight="1" x14ac:dyDescent="0.2">
      <c r="A142" s="315">
        <v>148</v>
      </c>
      <c r="B142" s="315" t="s">
        <v>261</v>
      </c>
      <c r="C142" s="315" t="s">
        <v>262</v>
      </c>
      <c r="D142" s="323">
        <v>0</v>
      </c>
      <c r="E142" s="324">
        <f t="shared" si="10"/>
        <v>0</v>
      </c>
      <c r="F142" s="323">
        <v>0</v>
      </c>
      <c r="G142" s="323">
        <v>0</v>
      </c>
      <c r="H142" s="322">
        <f t="shared" si="11"/>
        <v>0</v>
      </c>
      <c r="I142" s="322"/>
      <c r="J142" s="323">
        <v>0</v>
      </c>
      <c r="K142" s="325">
        <f t="shared" si="12"/>
        <v>0</v>
      </c>
      <c r="L142" s="323">
        <v>0</v>
      </c>
      <c r="M142" s="323">
        <v>0</v>
      </c>
      <c r="N142" s="325">
        <f t="shared" si="9"/>
        <v>0</v>
      </c>
      <c r="O142" s="322" t="str">
        <f t="shared" si="13"/>
        <v>N.A.</v>
      </c>
      <c r="P142" s="32">
        <v>0</v>
      </c>
      <c r="Q142" s="32">
        <v>0</v>
      </c>
      <c r="R142" s="33">
        <f t="shared" si="14"/>
        <v>0</v>
      </c>
      <c r="S142" s="32">
        <v>0</v>
      </c>
      <c r="T142" s="32">
        <v>0</v>
      </c>
      <c r="U142" s="33">
        <f t="shared" si="15"/>
        <v>0</v>
      </c>
    </row>
    <row r="143" spans="1:21" s="31" customFormat="1" ht="18.95" customHeight="1" x14ac:dyDescent="0.2">
      <c r="A143" s="315">
        <v>149</v>
      </c>
      <c r="B143" s="315" t="s">
        <v>261</v>
      </c>
      <c r="C143" s="315" t="s">
        <v>263</v>
      </c>
      <c r="D143" s="323">
        <v>0</v>
      </c>
      <c r="E143" s="324">
        <f t="shared" si="10"/>
        <v>0</v>
      </c>
      <c r="F143" s="323">
        <v>0</v>
      </c>
      <c r="G143" s="323">
        <v>0</v>
      </c>
      <c r="H143" s="322">
        <f t="shared" si="11"/>
        <v>0</v>
      </c>
      <c r="I143" s="322"/>
      <c r="J143" s="323">
        <v>0</v>
      </c>
      <c r="K143" s="325">
        <f t="shared" si="12"/>
        <v>0</v>
      </c>
      <c r="L143" s="323">
        <v>0</v>
      </c>
      <c r="M143" s="323">
        <v>0</v>
      </c>
      <c r="N143" s="325">
        <f t="shared" si="9"/>
        <v>0</v>
      </c>
      <c r="O143" s="322" t="str">
        <f t="shared" si="13"/>
        <v>N.A.</v>
      </c>
      <c r="P143" s="32">
        <v>0</v>
      </c>
      <c r="Q143" s="32">
        <v>0</v>
      </c>
      <c r="R143" s="33">
        <f t="shared" si="14"/>
        <v>0</v>
      </c>
      <c r="S143" s="32">
        <v>0</v>
      </c>
      <c r="T143" s="32">
        <v>0</v>
      </c>
      <c r="U143" s="33">
        <f t="shared" si="15"/>
        <v>0</v>
      </c>
    </row>
    <row r="144" spans="1:21" s="31" customFormat="1" ht="18.95" customHeight="1" x14ac:dyDescent="0.2">
      <c r="A144" s="315">
        <v>150</v>
      </c>
      <c r="B144" s="315" t="s">
        <v>261</v>
      </c>
      <c r="C144" s="315" t="s">
        <v>264</v>
      </c>
      <c r="D144" s="323">
        <v>510.89913533333333</v>
      </c>
      <c r="E144" s="324">
        <f t="shared" si="10"/>
        <v>288.60231379999999</v>
      </c>
      <c r="F144" s="323">
        <v>0</v>
      </c>
      <c r="G144" s="323">
        <v>0.15570935</v>
      </c>
      <c r="H144" s="322">
        <f t="shared" si="11"/>
        <v>222.14111218333335</v>
      </c>
      <c r="I144" s="322"/>
      <c r="J144" s="323">
        <v>588.36640444000011</v>
      </c>
      <c r="K144" s="325">
        <f t="shared" si="12"/>
        <v>136.79911583000003</v>
      </c>
      <c r="L144" s="323">
        <v>0</v>
      </c>
      <c r="M144" s="323">
        <v>0.22081621999999998</v>
      </c>
      <c r="N144" s="325">
        <f t="shared" si="9"/>
        <v>451.34647239000009</v>
      </c>
      <c r="O144" s="322">
        <f t="shared" si="13"/>
        <v>103.18007232155355</v>
      </c>
      <c r="P144" s="32">
        <v>0.11974355</v>
      </c>
      <c r="Q144" s="32">
        <v>288.48257024999998</v>
      </c>
      <c r="R144" s="33">
        <f t="shared" si="14"/>
        <v>288.60231379999999</v>
      </c>
      <c r="S144" s="32">
        <v>0.24856621000000001</v>
      </c>
      <c r="T144" s="32">
        <v>136.55054962000003</v>
      </c>
      <c r="U144" s="33">
        <f t="shared" si="15"/>
        <v>136.79911583000003</v>
      </c>
    </row>
    <row r="145" spans="1:21" s="31" customFormat="1" ht="18.95" customHeight="1" x14ac:dyDescent="0.2">
      <c r="A145" s="315">
        <v>151</v>
      </c>
      <c r="B145" s="315" t="s">
        <v>241</v>
      </c>
      <c r="C145" s="315" t="s">
        <v>265</v>
      </c>
      <c r="D145" s="323">
        <v>9.0503426666666673</v>
      </c>
      <c r="E145" s="324">
        <f t="shared" si="10"/>
        <v>5.3254373699999995</v>
      </c>
      <c r="F145" s="323">
        <v>0</v>
      </c>
      <c r="G145" s="323">
        <v>0.69490866999999978</v>
      </c>
      <c r="H145" s="322">
        <f t="shared" si="11"/>
        <v>3.029996626666668</v>
      </c>
      <c r="I145" s="322"/>
      <c r="J145" s="323">
        <v>10.958844209242248</v>
      </c>
      <c r="K145" s="325">
        <f t="shared" si="12"/>
        <v>4.966146472031892</v>
      </c>
      <c r="L145" s="323">
        <v>0</v>
      </c>
      <c r="M145" s="323">
        <v>1.09756543</v>
      </c>
      <c r="N145" s="325">
        <f t="shared" si="9"/>
        <v>4.8951323072103552</v>
      </c>
      <c r="O145" s="322">
        <f t="shared" si="13"/>
        <v>61.555701551903809</v>
      </c>
      <c r="P145" s="32">
        <v>1.6002263700000001</v>
      </c>
      <c r="Q145" s="32">
        <v>3.7252109999999994</v>
      </c>
      <c r="R145" s="33">
        <f t="shared" si="14"/>
        <v>5.3254373699999995</v>
      </c>
      <c r="S145" s="32">
        <v>1.5635453000000001</v>
      </c>
      <c r="T145" s="32">
        <v>3.4026011720318916</v>
      </c>
      <c r="U145" s="33">
        <f t="shared" si="15"/>
        <v>4.966146472031892</v>
      </c>
    </row>
    <row r="146" spans="1:21" s="31" customFormat="1" ht="18.95" customHeight="1" x14ac:dyDescent="0.2">
      <c r="A146" s="315">
        <v>152</v>
      </c>
      <c r="B146" s="315" t="s">
        <v>241</v>
      </c>
      <c r="C146" s="315" t="s">
        <v>266</v>
      </c>
      <c r="D146" s="323">
        <v>49.607579999999992</v>
      </c>
      <c r="E146" s="324">
        <f t="shared" si="10"/>
        <v>33.833871780000003</v>
      </c>
      <c r="F146" s="323">
        <v>0</v>
      </c>
      <c r="G146" s="323">
        <v>2.86296755</v>
      </c>
      <c r="H146" s="322">
        <f t="shared" si="11"/>
        <v>12.910740669999988</v>
      </c>
      <c r="I146" s="322"/>
      <c r="J146" s="323">
        <v>61.099573579397472</v>
      </c>
      <c r="K146" s="325">
        <f t="shared" si="12"/>
        <v>34.917593208967801</v>
      </c>
      <c r="L146" s="323">
        <v>0</v>
      </c>
      <c r="M146" s="323">
        <v>3.13629099</v>
      </c>
      <c r="N146" s="325">
        <f t="shared" ref="N146:N209" si="16">J146-K146-M146</f>
        <v>23.045689380429671</v>
      </c>
      <c r="O146" s="322">
        <f t="shared" si="13"/>
        <v>78.50013387674754</v>
      </c>
      <c r="P146" s="32">
        <v>24.817113030000002</v>
      </c>
      <c r="Q146" s="32">
        <v>9.016758750000001</v>
      </c>
      <c r="R146" s="33">
        <f t="shared" si="14"/>
        <v>33.833871780000003</v>
      </c>
      <c r="S146" s="32">
        <v>26.390662380000002</v>
      </c>
      <c r="T146" s="32">
        <v>8.526930828967803</v>
      </c>
      <c r="U146" s="33">
        <f t="shared" si="15"/>
        <v>34.917593208967801</v>
      </c>
    </row>
    <row r="147" spans="1:21" s="31" customFormat="1" ht="18.95" customHeight="1" x14ac:dyDescent="0.2">
      <c r="A147" s="315">
        <v>156</v>
      </c>
      <c r="B147" s="315" t="s">
        <v>200</v>
      </c>
      <c r="C147" s="315" t="s">
        <v>267</v>
      </c>
      <c r="D147" s="323">
        <v>3909.4015166666668</v>
      </c>
      <c r="E147" s="324">
        <f t="shared" ref="E147:E210" si="17">R147</f>
        <v>0.20557160000000002</v>
      </c>
      <c r="F147" s="323">
        <v>0</v>
      </c>
      <c r="G147" s="323">
        <v>0.13179361000000001</v>
      </c>
      <c r="H147" s="322">
        <f t="shared" ref="H147:H210" si="18">D147-E147-G147</f>
        <v>3909.0641514566669</v>
      </c>
      <c r="I147" s="322"/>
      <c r="J147" s="323">
        <v>4154.3681820299998</v>
      </c>
      <c r="K147" s="325">
        <f t="shared" ref="K147:K210" si="19">+U147</f>
        <v>0.20483035000000002</v>
      </c>
      <c r="L147" s="323">
        <v>0</v>
      </c>
      <c r="M147" s="323">
        <v>0.18196305000000002</v>
      </c>
      <c r="N147" s="325">
        <f t="shared" si="16"/>
        <v>4153.9813886299999</v>
      </c>
      <c r="O147" s="322">
        <f t="shared" ref="O147:O210" si="20">IF(OR(H147=0,N147=0),"N.A.",IF((((N147-H147)/H147))*100&gt;=500,"500&lt;",IF((((N147-H147)/H147))*100&lt;=-500,"&lt;-500",(((N147-H147)/H147))*100)))</f>
        <v>6.2653675581677888</v>
      </c>
      <c r="P147" s="32">
        <v>0.20557160000000002</v>
      </c>
      <c r="Q147" s="32">
        <v>0</v>
      </c>
      <c r="R147" s="33">
        <f t="shared" ref="R147:R210" si="21">SUM(P147:Q147)</f>
        <v>0.20557160000000002</v>
      </c>
      <c r="S147" s="32">
        <v>0.20483035000000002</v>
      </c>
      <c r="T147" s="32">
        <v>0</v>
      </c>
      <c r="U147" s="33">
        <f t="shared" ref="U147:U210" si="22">SUM(S147:T147)</f>
        <v>0.20483035000000002</v>
      </c>
    </row>
    <row r="148" spans="1:21" s="31" customFormat="1" ht="18.95" customHeight="1" x14ac:dyDescent="0.2">
      <c r="A148" s="315">
        <v>157</v>
      </c>
      <c r="B148" s="315" t="s">
        <v>208</v>
      </c>
      <c r="C148" s="315" t="s">
        <v>268</v>
      </c>
      <c r="D148" s="323">
        <v>986.43575866666652</v>
      </c>
      <c r="E148" s="324">
        <f t="shared" si="17"/>
        <v>3.92383258</v>
      </c>
      <c r="F148" s="323">
        <v>0</v>
      </c>
      <c r="G148" s="323">
        <v>2.5156007699999998</v>
      </c>
      <c r="H148" s="322">
        <f t="shared" si="18"/>
        <v>979.99632531666657</v>
      </c>
      <c r="I148" s="322"/>
      <c r="J148" s="323">
        <v>5548.8082562999989</v>
      </c>
      <c r="K148" s="325">
        <f t="shared" si="19"/>
        <v>3.90968414</v>
      </c>
      <c r="L148" s="323">
        <v>0</v>
      </c>
      <c r="M148" s="323">
        <v>3.4732058000000001</v>
      </c>
      <c r="N148" s="325">
        <f t="shared" si="16"/>
        <v>5541.4253663599993</v>
      </c>
      <c r="O148" s="322">
        <f t="shared" si="20"/>
        <v>465.45368826453472</v>
      </c>
      <c r="P148" s="32">
        <v>3.92383258</v>
      </c>
      <c r="Q148" s="32">
        <v>0</v>
      </c>
      <c r="R148" s="33">
        <f t="shared" si="21"/>
        <v>3.92383258</v>
      </c>
      <c r="S148" s="32">
        <v>3.90968414</v>
      </c>
      <c r="T148" s="32">
        <v>0</v>
      </c>
      <c r="U148" s="33">
        <f t="shared" si="22"/>
        <v>3.90968414</v>
      </c>
    </row>
    <row r="149" spans="1:21" s="31" customFormat="1" ht="18.95" customHeight="1" x14ac:dyDescent="0.2">
      <c r="A149" s="315">
        <v>158</v>
      </c>
      <c r="B149" s="315" t="s">
        <v>200</v>
      </c>
      <c r="C149" s="315" t="s">
        <v>269</v>
      </c>
      <c r="D149" s="323">
        <v>0</v>
      </c>
      <c r="E149" s="324">
        <f t="shared" si="17"/>
        <v>0</v>
      </c>
      <c r="F149" s="323">
        <v>0</v>
      </c>
      <c r="G149" s="323">
        <v>0</v>
      </c>
      <c r="H149" s="322">
        <f t="shared" si="18"/>
        <v>0</v>
      </c>
      <c r="I149" s="322"/>
      <c r="J149" s="323">
        <v>0</v>
      </c>
      <c r="K149" s="325">
        <f t="shared" si="19"/>
        <v>0</v>
      </c>
      <c r="L149" s="323">
        <v>0</v>
      </c>
      <c r="M149" s="323">
        <v>0</v>
      </c>
      <c r="N149" s="325">
        <f t="shared" si="16"/>
        <v>0</v>
      </c>
      <c r="O149" s="322" t="str">
        <f t="shared" si="20"/>
        <v>N.A.</v>
      </c>
      <c r="P149" s="32">
        <v>0</v>
      </c>
      <c r="Q149" s="32">
        <v>0</v>
      </c>
      <c r="R149" s="33">
        <f t="shared" si="21"/>
        <v>0</v>
      </c>
      <c r="S149" s="32">
        <v>0</v>
      </c>
      <c r="T149" s="32">
        <v>0</v>
      </c>
      <c r="U149" s="33">
        <f t="shared" si="22"/>
        <v>0</v>
      </c>
    </row>
    <row r="150" spans="1:21" s="31" customFormat="1" ht="18.95" customHeight="1" x14ac:dyDescent="0.2">
      <c r="A150" s="315">
        <v>159</v>
      </c>
      <c r="B150" s="315" t="s">
        <v>208</v>
      </c>
      <c r="C150" s="315" t="s">
        <v>270</v>
      </c>
      <c r="D150" s="323">
        <v>0</v>
      </c>
      <c r="E150" s="324">
        <f t="shared" si="17"/>
        <v>0</v>
      </c>
      <c r="F150" s="323">
        <v>0</v>
      </c>
      <c r="G150" s="323">
        <v>0</v>
      </c>
      <c r="H150" s="322">
        <f t="shared" si="18"/>
        <v>0</v>
      </c>
      <c r="I150" s="322"/>
      <c r="J150" s="323">
        <v>0</v>
      </c>
      <c r="K150" s="325">
        <f t="shared" si="19"/>
        <v>0</v>
      </c>
      <c r="L150" s="323">
        <v>0</v>
      </c>
      <c r="M150" s="323">
        <v>0</v>
      </c>
      <c r="N150" s="325">
        <f t="shared" si="16"/>
        <v>0</v>
      </c>
      <c r="O150" s="322" t="str">
        <f t="shared" si="20"/>
        <v>N.A.</v>
      </c>
      <c r="P150" s="32">
        <v>0</v>
      </c>
      <c r="Q150" s="32">
        <v>0</v>
      </c>
      <c r="R150" s="33">
        <f t="shared" si="21"/>
        <v>0</v>
      </c>
      <c r="S150" s="32">
        <v>0</v>
      </c>
      <c r="T150" s="32">
        <v>0</v>
      </c>
      <c r="U150" s="33">
        <f t="shared" si="22"/>
        <v>0</v>
      </c>
    </row>
    <row r="151" spans="1:21" s="31" customFormat="1" ht="18.95" customHeight="1" x14ac:dyDescent="0.2">
      <c r="A151" s="315">
        <v>160</v>
      </c>
      <c r="B151" s="315" t="s">
        <v>208</v>
      </c>
      <c r="C151" s="315" t="s">
        <v>271</v>
      </c>
      <c r="D151" s="323">
        <v>0</v>
      </c>
      <c r="E151" s="324">
        <f t="shared" si="17"/>
        <v>0</v>
      </c>
      <c r="F151" s="323">
        <v>0</v>
      </c>
      <c r="G151" s="323">
        <v>0</v>
      </c>
      <c r="H151" s="322">
        <f t="shared" si="18"/>
        <v>0</v>
      </c>
      <c r="I151" s="322"/>
      <c r="J151" s="323">
        <v>0</v>
      </c>
      <c r="K151" s="325">
        <f t="shared" si="19"/>
        <v>0</v>
      </c>
      <c r="L151" s="323">
        <v>0</v>
      </c>
      <c r="M151" s="323">
        <v>0</v>
      </c>
      <c r="N151" s="325">
        <f t="shared" si="16"/>
        <v>0</v>
      </c>
      <c r="O151" s="322" t="str">
        <f t="shared" si="20"/>
        <v>N.A.</v>
      </c>
      <c r="P151" s="32">
        <v>0</v>
      </c>
      <c r="Q151" s="32">
        <v>0</v>
      </c>
      <c r="R151" s="33">
        <f t="shared" si="21"/>
        <v>0</v>
      </c>
      <c r="S151" s="32">
        <v>0</v>
      </c>
      <c r="T151" s="32">
        <v>0</v>
      </c>
      <c r="U151" s="33">
        <f t="shared" si="22"/>
        <v>0</v>
      </c>
    </row>
    <row r="152" spans="1:21" s="31" customFormat="1" ht="18.95" customHeight="1" x14ac:dyDescent="0.2">
      <c r="A152" s="315">
        <v>161</v>
      </c>
      <c r="B152" s="315" t="s">
        <v>208</v>
      </c>
      <c r="C152" s="315" t="s">
        <v>272</v>
      </c>
      <c r="D152" s="323">
        <v>0</v>
      </c>
      <c r="E152" s="324">
        <f t="shared" si="17"/>
        <v>0</v>
      </c>
      <c r="F152" s="323">
        <v>0</v>
      </c>
      <c r="G152" s="323">
        <v>0</v>
      </c>
      <c r="H152" s="322">
        <f t="shared" si="18"/>
        <v>0</v>
      </c>
      <c r="I152" s="322"/>
      <c r="J152" s="323">
        <v>0</v>
      </c>
      <c r="K152" s="325">
        <f t="shared" si="19"/>
        <v>0</v>
      </c>
      <c r="L152" s="323">
        <v>0</v>
      </c>
      <c r="M152" s="323">
        <v>0</v>
      </c>
      <c r="N152" s="325">
        <f t="shared" si="16"/>
        <v>0</v>
      </c>
      <c r="O152" s="322" t="str">
        <f t="shared" si="20"/>
        <v>N.A.</v>
      </c>
      <c r="P152" s="32">
        <v>0</v>
      </c>
      <c r="Q152" s="32">
        <v>0</v>
      </c>
      <c r="R152" s="33">
        <f t="shared" si="21"/>
        <v>0</v>
      </c>
      <c r="S152" s="32">
        <v>0</v>
      </c>
      <c r="T152" s="32">
        <v>0</v>
      </c>
      <c r="U152" s="33">
        <f t="shared" si="22"/>
        <v>0</v>
      </c>
    </row>
    <row r="153" spans="1:21" s="31" customFormat="1" ht="18.95" customHeight="1" x14ac:dyDescent="0.2">
      <c r="A153" s="315">
        <v>162</v>
      </c>
      <c r="B153" s="315" t="s">
        <v>200</v>
      </c>
      <c r="C153" s="315" t="s">
        <v>273</v>
      </c>
      <c r="D153" s="323">
        <v>0</v>
      </c>
      <c r="E153" s="324">
        <f t="shared" si="17"/>
        <v>0</v>
      </c>
      <c r="F153" s="323">
        <v>0</v>
      </c>
      <c r="G153" s="323">
        <v>0</v>
      </c>
      <c r="H153" s="322">
        <f t="shared" si="18"/>
        <v>0</v>
      </c>
      <c r="I153" s="322"/>
      <c r="J153" s="323">
        <v>0</v>
      </c>
      <c r="K153" s="325">
        <f t="shared" si="19"/>
        <v>0</v>
      </c>
      <c r="L153" s="323">
        <v>0</v>
      </c>
      <c r="M153" s="323">
        <v>0</v>
      </c>
      <c r="N153" s="325">
        <f t="shared" si="16"/>
        <v>0</v>
      </c>
      <c r="O153" s="322" t="str">
        <f t="shared" si="20"/>
        <v>N.A.</v>
      </c>
      <c r="P153" s="32">
        <v>0</v>
      </c>
      <c r="Q153" s="32">
        <v>0</v>
      </c>
      <c r="R153" s="33">
        <f t="shared" si="21"/>
        <v>0</v>
      </c>
      <c r="S153" s="32">
        <v>0</v>
      </c>
      <c r="T153" s="32">
        <v>0</v>
      </c>
      <c r="U153" s="33">
        <f t="shared" si="22"/>
        <v>0</v>
      </c>
    </row>
    <row r="154" spans="1:21" s="31" customFormat="1" ht="18.95" customHeight="1" x14ac:dyDescent="0.2">
      <c r="A154" s="315">
        <v>163</v>
      </c>
      <c r="B154" s="315" t="s">
        <v>135</v>
      </c>
      <c r="C154" s="315" t="s">
        <v>274</v>
      </c>
      <c r="D154" s="323">
        <v>0</v>
      </c>
      <c r="E154" s="324">
        <f t="shared" si="17"/>
        <v>0</v>
      </c>
      <c r="F154" s="323">
        <v>0</v>
      </c>
      <c r="G154" s="323">
        <v>0</v>
      </c>
      <c r="H154" s="322">
        <f t="shared" si="18"/>
        <v>0</v>
      </c>
      <c r="I154" s="322"/>
      <c r="J154" s="323">
        <v>0</v>
      </c>
      <c r="K154" s="325">
        <f t="shared" si="19"/>
        <v>0</v>
      </c>
      <c r="L154" s="323">
        <v>0</v>
      </c>
      <c r="M154" s="323">
        <v>0</v>
      </c>
      <c r="N154" s="325">
        <f t="shared" si="16"/>
        <v>0</v>
      </c>
      <c r="O154" s="322" t="str">
        <f t="shared" si="20"/>
        <v>N.A.</v>
      </c>
      <c r="P154" s="32">
        <v>0</v>
      </c>
      <c r="Q154" s="32">
        <v>0</v>
      </c>
      <c r="R154" s="33">
        <f t="shared" si="21"/>
        <v>0</v>
      </c>
      <c r="S154" s="32">
        <v>0</v>
      </c>
      <c r="T154" s="32">
        <v>0</v>
      </c>
      <c r="U154" s="33">
        <f t="shared" si="22"/>
        <v>0</v>
      </c>
    </row>
    <row r="155" spans="1:21" s="31" customFormat="1" ht="18.95" customHeight="1" x14ac:dyDescent="0.2">
      <c r="A155" s="315">
        <v>164</v>
      </c>
      <c r="B155" s="315" t="s">
        <v>241</v>
      </c>
      <c r="C155" s="315" t="s">
        <v>275</v>
      </c>
      <c r="D155" s="323">
        <v>33.197167333333333</v>
      </c>
      <c r="E155" s="324">
        <f t="shared" si="17"/>
        <v>30.047689130000002</v>
      </c>
      <c r="F155" s="323">
        <v>0</v>
      </c>
      <c r="G155" s="323">
        <v>0.83972217999999998</v>
      </c>
      <c r="H155" s="322">
        <f t="shared" si="18"/>
        <v>2.309756023333331</v>
      </c>
      <c r="I155" s="322"/>
      <c r="J155" s="323">
        <v>30.880128418436556</v>
      </c>
      <c r="K155" s="325">
        <f t="shared" si="19"/>
        <v>26.80437981937855</v>
      </c>
      <c r="L155" s="323">
        <v>0</v>
      </c>
      <c r="M155" s="323">
        <v>0.92520885000000008</v>
      </c>
      <c r="N155" s="325">
        <f t="shared" si="16"/>
        <v>3.1505397490580056</v>
      </c>
      <c r="O155" s="322">
        <f t="shared" si="20"/>
        <v>36.401408513757019</v>
      </c>
      <c r="P155" s="32">
        <v>1.5893763799999998</v>
      </c>
      <c r="Q155" s="32">
        <v>28.458312750000001</v>
      </c>
      <c r="R155" s="33">
        <f t="shared" si="21"/>
        <v>30.047689130000002</v>
      </c>
      <c r="S155" s="32">
        <v>0.79468818999999991</v>
      </c>
      <c r="T155" s="32">
        <v>26.009691629378551</v>
      </c>
      <c r="U155" s="33">
        <f t="shared" si="22"/>
        <v>26.80437981937855</v>
      </c>
    </row>
    <row r="156" spans="1:21" s="31" customFormat="1" ht="18.95" customHeight="1" x14ac:dyDescent="0.2">
      <c r="A156" s="315">
        <v>165</v>
      </c>
      <c r="B156" s="315" t="s">
        <v>131</v>
      </c>
      <c r="C156" s="315" t="s">
        <v>276</v>
      </c>
      <c r="D156" s="323">
        <v>0</v>
      </c>
      <c r="E156" s="324">
        <f t="shared" si="17"/>
        <v>0</v>
      </c>
      <c r="F156" s="323">
        <v>0</v>
      </c>
      <c r="G156" s="323">
        <v>0</v>
      </c>
      <c r="H156" s="322">
        <f t="shared" si="18"/>
        <v>0</v>
      </c>
      <c r="I156" s="322"/>
      <c r="J156" s="323">
        <v>0</v>
      </c>
      <c r="K156" s="325">
        <f t="shared" si="19"/>
        <v>0</v>
      </c>
      <c r="L156" s="323">
        <v>0</v>
      </c>
      <c r="M156" s="323">
        <v>0</v>
      </c>
      <c r="N156" s="325">
        <f t="shared" si="16"/>
        <v>0</v>
      </c>
      <c r="O156" s="322" t="str">
        <f t="shared" si="20"/>
        <v>N.A.</v>
      </c>
      <c r="P156" s="32">
        <v>0</v>
      </c>
      <c r="Q156" s="32">
        <v>0</v>
      </c>
      <c r="R156" s="33">
        <f t="shared" si="21"/>
        <v>0</v>
      </c>
      <c r="S156" s="32">
        <v>0</v>
      </c>
      <c r="T156" s="32">
        <v>0</v>
      </c>
      <c r="U156" s="33">
        <f t="shared" si="22"/>
        <v>0</v>
      </c>
    </row>
    <row r="157" spans="1:21" s="31" customFormat="1" ht="18.95" customHeight="1" x14ac:dyDescent="0.2">
      <c r="A157" s="315">
        <v>166</v>
      </c>
      <c r="B157" s="315" t="s">
        <v>223</v>
      </c>
      <c r="C157" s="315" t="s">
        <v>277</v>
      </c>
      <c r="D157" s="323">
        <v>51.082555333333346</v>
      </c>
      <c r="E157" s="324">
        <f t="shared" si="17"/>
        <v>49.562195389999999</v>
      </c>
      <c r="F157" s="323">
        <v>0</v>
      </c>
      <c r="G157" s="323">
        <v>0.75130436</v>
      </c>
      <c r="H157" s="322">
        <f t="shared" si="18"/>
        <v>0.76905558333334656</v>
      </c>
      <c r="I157" s="322"/>
      <c r="J157" s="323">
        <v>50.453891481964249</v>
      </c>
      <c r="K157" s="325">
        <f t="shared" si="19"/>
        <v>45.486122201533583</v>
      </c>
      <c r="L157" s="323">
        <v>0</v>
      </c>
      <c r="M157" s="323">
        <v>1.0373008200000002</v>
      </c>
      <c r="N157" s="325">
        <f t="shared" si="16"/>
        <v>3.9304684604306654</v>
      </c>
      <c r="O157" s="322">
        <f t="shared" si="20"/>
        <v>411.07729345058362</v>
      </c>
      <c r="P157" s="32">
        <v>1.17188414</v>
      </c>
      <c r="Q157" s="32">
        <v>48.390311249999996</v>
      </c>
      <c r="R157" s="33">
        <f t="shared" si="21"/>
        <v>49.562195389999999</v>
      </c>
      <c r="S157" s="32">
        <v>1.1676585799999999</v>
      </c>
      <c r="T157" s="32">
        <v>44.318463621533581</v>
      </c>
      <c r="U157" s="33">
        <f t="shared" si="22"/>
        <v>45.486122201533583</v>
      </c>
    </row>
    <row r="158" spans="1:21" s="31" customFormat="1" ht="18.95" customHeight="1" x14ac:dyDescent="0.2">
      <c r="A158" s="315">
        <v>167</v>
      </c>
      <c r="B158" s="315" t="s">
        <v>121</v>
      </c>
      <c r="C158" s="315" t="s">
        <v>278</v>
      </c>
      <c r="D158" s="323">
        <v>5225.1351906666678</v>
      </c>
      <c r="E158" s="324">
        <f t="shared" si="17"/>
        <v>819.65602149999995</v>
      </c>
      <c r="F158" s="323">
        <v>0</v>
      </c>
      <c r="G158" s="323">
        <v>17.488308000000004</v>
      </c>
      <c r="H158" s="322">
        <f t="shared" si="18"/>
        <v>4387.9908611666679</v>
      </c>
      <c r="I158" s="322"/>
      <c r="J158" s="323">
        <v>3668.5934874100003</v>
      </c>
      <c r="K158" s="325">
        <f t="shared" si="19"/>
        <v>573.07339061490006</v>
      </c>
      <c r="L158" s="323">
        <v>0</v>
      </c>
      <c r="M158" s="323">
        <v>19.329349329999999</v>
      </c>
      <c r="N158" s="325">
        <f t="shared" si="16"/>
        <v>3076.1907474651007</v>
      </c>
      <c r="O158" s="322">
        <f t="shared" si="20"/>
        <v>-29.895233495376722</v>
      </c>
      <c r="P158" s="32">
        <v>218.566</v>
      </c>
      <c r="Q158" s="32">
        <v>601.09002149999992</v>
      </c>
      <c r="R158" s="33">
        <f t="shared" si="21"/>
        <v>819.65602149999995</v>
      </c>
      <c r="S158" s="32">
        <v>218.97625500000001</v>
      </c>
      <c r="T158" s="32">
        <v>354.09713561490003</v>
      </c>
      <c r="U158" s="33">
        <f t="shared" si="22"/>
        <v>573.07339061490006</v>
      </c>
    </row>
    <row r="159" spans="1:21" s="31" customFormat="1" ht="18.95" customHeight="1" x14ac:dyDescent="0.2">
      <c r="A159" s="315">
        <v>168</v>
      </c>
      <c r="B159" s="315" t="s">
        <v>245</v>
      </c>
      <c r="C159" s="315" t="s">
        <v>279</v>
      </c>
      <c r="D159" s="323">
        <v>0</v>
      </c>
      <c r="E159" s="324">
        <f t="shared" si="17"/>
        <v>0</v>
      </c>
      <c r="F159" s="323">
        <v>0</v>
      </c>
      <c r="G159" s="323">
        <v>0</v>
      </c>
      <c r="H159" s="322">
        <f t="shared" si="18"/>
        <v>0</v>
      </c>
      <c r="I159" s="322"/>
      <c r="J159" s="323">
        <v>0</v>
      </c>
      <c r="K159" s="325">
        <f t="shared" si="19"/>
        <v>0</v>
      </c>
      <c r="L159" s="323">
        <v>0</v>
      </c>
      <c r="M159" s="323">
        <v>0</v>
      </c>
      <c r="N159" s="325">
        <f t="shared" si="16"/>
        <v>0</v>
      </c>
      <c r="O159" s="322" t="str">
        <f t="shared" si="20"/>
        <v>N.A.</v>
      </c>
      <c r="P159" s="32">
        <v>0</v>
      </c>
      <c r="Q159" s="32">
        <v>0</v>
      </c>
      <c r="R159" s="33">
        <f t="shared" si="21"/>
        <v>0</v>
      </c>
      <c r="S159" s="32">
        <v>0</v>
      </c>
      <c r="T159" s="32">
        <v>0</v>
      </c>
      <c r="U159" s="33">
        <f t="shared" si="22"/>
        <v>0</v>
      </c>
    </row>
    <row r="160" spans="1:21" s="31" customFormat="1" ht="18.95" customHeight="1" x14ac:dyDescent="0.2">
      <c r="A160" s="315">
        <v>170</v>
      </c>
      <c r="B160" s="315" t="s">
        <v>131</v>
      </c>
      <c r="C160" s="315" t="s">
        <v>280</v>
      </c>
      <c r="D160" s="323">
        <v>60.138116666666662</v>
      </c>
      <c r="E160" s="324">
        <f t="shared" si="17"/>
        <v>31.460153310000003</v>
      </c>
      <c r="F160" s="323">
        <v>0</v>
      </c>
      <c r="G160" s="323">
        <v>12.93938144</v>
      </c>
      <c r="H160" s="322">
        <f t="shared" si="18"/>
        <v>15.738581916666659</v>
      </c>
      <c r="I160" s="322"/>
      <c r="J160" s="323">
        <v>82.986371749889784</v>
      </c>
      <c r="K160" s="325">
        <f t="shared" si="19"/>
        <v>30.6299684583485</v>
      </c>
      <c r="L160" s="323">
        <v>0</v>
      </c>
      <c r="M160" s="323">
        <v>17.55244162</v>
      </c>
      <c r="N160" s="325">
        <f t="shared" si="16"/>
        <v>34.803961671541288</v>
      </c>
      <c r="O160" s="322">
        <f t="shared" si="20"/>
        <v>121.13785000340465</v>
      </c>
      <c r="P160" s="32">
        <v>20.555976060000003</v>
      </c>
      <c r="Q160" s="32">
        <v>10.90417725</v>
      </c>
      <c r="R160" s="33">
        <f t="shared" si="21"/>
        <v>31.460153310000003</v>
      </c>
      <c r="S160" s="32">
        <v>19.42888121</v>
      </c>
      <c r="T160" s="32">
        <v>11.2010872483485</v>
      </c>
      <c r="U160" s="33">
        <f t="shared" si="22"/>
        <v>30.6299684583485</v>
      </c>
    </row>
    <row r="161" spans="1:21" s="31" customFormat="1" ht="18.95" customHeight="1" x14ac:dyDescent="0.2">
      <c r="A161" s="315">
        <v>171</v>
      </c>
      <c r="B161" s="315" t="s">
        <v>121</v>
      </c>
      <c r="C161" s="315" t="s">
        <v>281</v>
      </c>
      <c r="D161" s="323">
        <v>2379.6405753333333</v>
      </c>
      <c r="E161" s="324">
        <f t="shared" si="17"/>
        <v>1887.51887044</v>
      </c>
      <c r="F161" s="323">
        <v>0</v>
      </c>
      <c r="G161" s="323">
        <v>271.42792824999992</v>
      </c>
      <c r="H161" s="322">
        <f t="shared" si="18"/>
        <v>220.69377664333342</v>
      </c>
      <c r="I161" s="322"/>
      <c r="J161" s="323">
        <v>1334.8552679299996</v>
      </c>
      <c r="K161" s="325">
        <f t="shared" si="19"/>
        <v>1078.5046889999999</v>
      </c>
      <c r="L161" s="323">
        <v>0</v>
      </c>
      <c r="M161" s="323">
        <v>280.60590328000012</v>
      </c>
      <c r="N161" s="325">
        <f t="shared" si="16"/>
        <v>-24.255324350000365</v>
      </c>
      <c r="O161" s="322">
        <f t="shared" si="20"/>
        <v>-110.99048859415721</v>
      </c>
      <c r="P161" s="32">
        <v>368.31232068999998</v>
      </c>
      <c r="Q161" s="32">
        <v>1519.20654975</v>
      </c>
      <c r="R161" s="33">
        <f t="shared" si="21"/>
        <v>1887.51887044</v>
      </c>
      <c r="S161" s="32">
        <v>431.17767199999992</v>
      </c>
      <c r="T161" s="32">
        <v>647.32701700000007</v>
      </c>
      <c r="U161" s="33">
        <f t="shared" si="22"/>
        <v>1078.5046889999999</v>
      </c>
    </row>
    <row r="162" spans="1:21" s="31" customFormat="1" ht="18.95" customHeight="1" x14ac:dyDescent="0.2">
      <c r="A162" s="315">
        <v>176</v>
      </c>
      <c r="B162" s="315" t="s">
        <v>131</v>
      </c>
      <c r="C162" s="315" t="s">
        <v>282</v>
      </c>
      <c r="D162" s="323">
        <v>23.154363999999998</v>
      </c>
      <c r="E162" s="324">
        <f t="shared" si="17"/>
        <v>6.251841999999999</v>
      </c>
      <c r="F162" s="323">
        <v>0</v>
      </c>
      <c r="G162" s="323">
        <v>2.0579249999999996</v>
      </c>
      <c r="H162" s="322">
        <f t="shared" si="18"/>
        <v>14.844596999999998</v>
      </c>
      <c r="I162" s="322"/>
      <c r="J162" s="323">
        <v>23.432023080465235</v>
      </c>
      <c r="K162" s="325">
        <f t="shared" si="19"/>
        <v>10.459104054042538</v>
      </c>
      <c r="L162" s="323">
        <v>0</v>
      </c>
      <c r="M162" s="323">
        <v>3.3084292799999999</v>
      </c>
      <c r="N162" s="325">
        <f t="shared" si="16"/>
        <v>9.6644897464226975</v>
      </c>
      <c r="O162" s="322">
        <f t="shared" si="20"/>
        <v>-34.895573477523847</v>
      </c>
      <c r="P162" s="32">
        <v>2.3127999999999999E-2</v>
      </c>
      <c r="Q162" s="32">
        <v>6.2287139999999992</v>
      </c>
      <c r="R162" s="33">
        <f t="shared" si="21"/>
        <v>6.251841999999999</v>
      </c>
      <c r="S162" s="32">
        <v>4.7888093299999994</v>
      </c>
      <c r="T162" s="32">
        <v>5.670294724042539</v>
      </c>
      <c r="U162" s="33">
        <f t="shared" si="22"/>
        <v>10.459104054042538</v>
      </c>
    </row>
    <row r="163" spans="1:21" s="31" customFormat="1" ht="18.95" customHeight="1" x14ac:dyDescent="0.2">
      <c r="A163" s="315">
        <v>177</v>
      </c>
      <c r="B163" s="315" t="s">
        <v>131</v>
      </c>
      <c r="C163" s="315" t="s">
        <v>283</v>
      </c>
      <c r="D163" s="323">
        <v>1.2706153333333334</v>
      </c>
      <c r="E163" s="324">
        <f t="shared" si="17"/>
        <v>0.65840261999999983</v>
      </c>
      <c r="F163" s="323">
        <v>0</v>
      </c>
      <c r="G163" s="323">
        <v>4.095821999999999E-2</v>
      </c>
      <c r="H163" s="322">
        <f t="shared" si="18"/>
        <v>0.57125449333333367</v>
      </c>
      <c r="I163" s="322"/>
      <c r="J163" s="323">
        <v>1.5941023872815199</v>
      </c>
      <c r="K163" s="325">
        <f t="shared" si="19"/>
        <v>0.60923057317814711</v>
      </c>
      <c r="L163" s="323">
        <v>0</v>
      </c>
      <c r="M163" s="323">
        <v>5.6549640000000005E-2</v>
      </c>
      <c r="N163" s="325">
        <f t="shared" si="16"/>
        <v>0.92832217410337281</v>
      </c>
      <c r="O163" s="322">
        <f t="shared" si="20"/>
        <v>62.505885719429429</v>
      </c>
      <c r="P163" s="32">
        <v>6.3886620000000005E-2</v>
      </c>
      <c r="Q163" s="32">
        <v>0.59451599999999982</v>
      </c>
      <c r="R163" s="33">
        <f t="shared" si="21"/>
        <v>0.65840261999999983</v>
      </c>
      <c r="S163" s="32">
        <v>6.3656270000000015E-2</v>
      </c>
      <c r="T163" s="32">
        <v>0.54557430317814704</v>
      </c>
      <c r="U163" s="33">
        <f t="shared" si="22"/>
        <v>0.60923057317814711</v>
      </c>
    </row>
    <row r="164" spans="1:21" s="31" customFormat="1" ht="18.95" customHeight="1" x14ac:dyDescent="0.2">
      <c r="A164" s="315">
        <v>181</v>
      </c>
      <c r="B164" s="315" t="s">
        <v>200</v>
      </c>
      <c r="C164" s="315" t="s">
        <v>284</v>
      </c>
      <c r="D164" s="323">
        <v>2108.7010866666669</v>
      </c>
      <c r="E164" s="324">
        <f t="shared" si="17"/>
        <v>562.65152899999998</v>
      </c>
      <c r="F164" s="323">
        <v>0</v>
      </c>
      <c r="G164" s="323">
        <v>162.50569599999997</v>
      </c>
      <c r="H164" s="322">
        <f t="shared" si="18"/>
        <v>1383.543861666667</v>
      </c>
      <c r="I164" s="322"/>
      <c r="J164" s="323">
        <v>2569.6614349559995</v>
      </c>
      <c r="K164" s="325">
        <f t="shared" si="19"/>
        <v>492.09095352000003</v>
      </c>
      <c r="L164" s="323">
        <v>0</v>
      </c>
      <c r="M164" s="323">
        <v>142.43477684000001</v>
      </c>
      <c r="N164" s="325">
        <f t="shared" si="16"/>
        <v>1935.1357045959996</v>
      </c>
      <c r="O164" s="322">
        <f t="shared" si="20"/>
        <v>39.868041643787514</v>
      </c>
      <c r="P164" s="32">
        <v>562.65152899999998</v>
      </c>
      <c r="Q164" s="32">
        <v>0</v>
      </c>
      <c r="R164" s="33">
        <f t="shared" si="21"/>
        <v>562.65152899999998</v>
      </c>
      <c r="S164" s="32">
        <v>492.09095352000003</v>
      </c>
      <c r="T164" s="32">
        <v>0</v>
      </c>
      <c r="U164" s="33">
        <f t="shared" si="22"/>
        <v>492.09095352000003</v>
      </c>
    </row>
    <row r="165" spans="1:21" s="31" customFormat="1" ht="18.95" customHeight="1" x14ac:dyDescent="0.2">
      <c r="A165" s="315">
        <v>182</v>
      </c>
      <c r="B165" s="315" t="s">
        <v>208</v>
      </c>
      <c r="C165" s="315" t="s">
        <v>285</v>
      </c>
      <c r="D165" s="323">
        <v>0</v>
      </c>
      <c r="E165" s="324">
        <f t="shared" si="17"/>
        <v>0</v>
      </c>
      <c r="F165" s="323">
        <v>0</v>
      </c>
      <c r="G165" s="323">
        <v>0</v>
      </c>
      <c r="H165" s="322">
        <f t="shared" si="18"/>
        <v>0</v>
      </c>
      <c r="I165" s="322"/>
      <c r="J165" s="323">
        <v>0</v>
      </c>
      <c r="K165" s="325">
        <f t="shared" si="19"/>
        <v>0</v>
      </c>
      <c r="L165" s="323">
        <v>0</v>
      </c>
      <c r="M165" s="323">
        <v>0</v>
      </c>
      <c r="N165" s="325">
        <f t="shared" si="16"/>
        <v>0</v>
      </c>
      <c r="O165" s="322" t="str">
        <f t="shared" si="20"/>
        <v>N.A.</v>
      </c>
      <c r="P165" s="32">
        <v>0</v>
      </c>
      <c r="Q165" s="32">
        <v>0</v>
      </c>
      <c r="R165" s="33">
        <f t="shared" si="21"/>
        <v>0</v>
      </c>
      <c r="S165" s="32">
        <v>0</v>
      </c>
      <c r="T165" s="32">
        <v>0</v>
      </c>
      <c r="U165" s="33">
        <f t="shared" si="22"/>
        <v>0</v>
      </c>
    </row>
    <row r="166" spans="1:21" s="31" customFormat="1" ht="18.95" customHeight="1" x14ac:dyDescent="0.2">
      <c r="A166" s="315">
        <v>183</v>
      </c>
      <c r="B166" s="315" t="s">
        <v>200</v>
      </c>
      <c r="C166" s="315" t="s">
        <v>286</v>
      </c>
      <c r="D166" s="323">
        <v>0</v>
      </c>
      <c r="E166" s="324">
        <f t="shared" si="17"/>
        <v>0</v>
      </c>
      <c r="F166" s="323">
        <v>0</v>
      </c>
      <c r="G166" s="323">
        <v>0</v>
      </c>
      <c r="H166" s="322">
        <f t="shared" si="18"/>
        <v>0</v>
      </c>
      <c r="I166" s="322"/>
      <c r="J166" s="323">
        <v>0</v>
      </c>
      <c r="K166" s="325">
        <f t="shared" si="19"/>
        <v>0</v>
      </c>
      <c r="L166" s="323">
        <v>0</v>
      </c>
      <c r="M166" s="323">
        <v>0</v>
      </c>
      <c r="N166" s="325">
        <f t="shared" si="16"/>
        <v>0</v>
      </c>
      <c r="O166" s="322" t="str">
        <f t="shared" si="20"/>
        <v>N.A.</v>
      </c>
      <c r="P166" s="32">
        <v>0</v>
      </c>
      <c r="Q166" s="32">
        <v>0</v>
      </c>
      <c r="R166" s="33">
        <f t="shared" si="21"/>
        <v>0</v>
      </c>
      <c r="S166" s="32">
        <v>0</v>
      </c>
      <c r="T166" s="32">
        <v>0</v>
      </c>
      <c r="U166" s="33">
        <f t="shared" si="22"/>
        <v>0</v>
      </c>
    </row>
    <row r="167" spans="1:21" s="31" customFormat="1" ht="18.95" customHeight="1" x14ac:dyDescent="0.2">
      <c r="A167" s="315">
        <v>185</v>
      </c>
      <c r="B167" s="315" t="s">
        <v>135</v>
      </c>
      <c r="C167" s="315" t="s">
        <v>287</v>
      </c>
      <c r="D167" s="323">
        <v>46.867702666666666</v>
      </c>
      <c r="E167" s="324">
        <f t="shared" si="17"/>
        <v>46.005143790000005</v>
      </c>
      <c r="F167" s="323">
        <v>0</v>
      </c>
      <c r="G167" s="323">
        <v>1.2102215000000001</v>
      </c>
      <c r="H167" s="322">
        <f t="shared" si="18"/>
        <v>-0.34766262333333908</v>
      </c>
      <c r="I167" s="322"/>
      <c r="J167" s="323">
        <v>46.022162021047095</v>
      </c>
      <c r="K167" s="325">
        <f t="shared" si="19"/>
        <v>41.109010618287229</v>
      </c>
      <c r="L167" s="323">
        <v>0</v>
      </c>
      <c r="M167" s="323">
        <v>1.33342633</v>
      </c>
      <c r="N167" s="325">
        <f t="shared" si="16"/>
        <v>3.5797250727598655</v>
      </c>
      <c r="O167" s="322" t="str">
        <f t="shared" si="20"/>
        <v>&lt;-500</v>
      </c>
      <c r="P167" s="32">
        <v>2.2906355400000002</v>
      </c>
      <c r="Q167" s="32">
        <v>43.714508250000002</v>
      </c>
      <c r="R167" s="33">
        <f t="shared" si="21"/>
        <v>46.005143790000005</v>
      </c>
      <c r="S167" s="32">
        <v>1.1453177700000001</v>
      </c>
      <c r="T167" s="32">
        <v>39.963692848287231</v>
      </c>
      <c r="U167" s="33">
        <f t="shared" si="22"/>
        <v>41.109010618287229</v>
      </c>
    </row>
    <row r="168" spans="1:21" s="31" customFormat="1" ht="18.95" customHeight="1" x14ac:dyDescent="0.2">
      <c r="A168" s="315">
        <v>188</v>
      </c>
      <c r="B168" s="315" t="s">
        <v>135</v>
      </c>
      <c r="C168" s="315" t="s">
        <v>288</v>
      </c>
      <c r="D168" s="323">
        <v>3885.5157899999999</v>
      </c>
      <c r="E168" s="324">
        <f t="shared" si="17"/>
        <v>55.825522839999984</v>
      </c>
      <c r="F168" s="323">
        <v>0</v>
      </c>
      <c r="G168" s="323">
        <v>13.229976460000078</v>
      </c>
      <c r="H168" s="322">
        <f t="shared" si="18"/>
        <v>3816.4602906999999</v>
      </c>
      <c r="I168" s="322"/>
      <c r="J168" s="323">
        <v>115.7470171032426</v>
      </c>
      <c r="K168" s="325">
        <f t="shared" si="19"/>
        <v>82.212332704311706</v>
      </c>
      <c r="L168" s="323">
        <v>0</v>
      </c>
      <c r="M168" s="323">
        <v>10.31445484</v>
      </c>
      <c r="N168" s="325">
        <f t="shared" si="16"/>
        <v>23.220229558930892</v>
      </c>
      <c r="O168" s="322">
        <f t="shared" si="20"/>
        <v>-99.391576807034667</v>
      </c>
      <c r="P168" s="32">
        <v>22.009829589999988</v>
      </c>
      <c r="Q168" s="32">
        <v>33.815693249999995</v>
      </c>
      <c r="R168" s="33">
        <f t="shared" si="21"/>
        <v>55.825522839999984</v>
      </c>
      <c r="S168" s="32">
        <v>12.49528312</v>
      </c>
      <c r="T168" s="32">
        <v>69.71704958431171</v>
      </c>
      <c r="U168" s="33">
        <f t="shared" si="22"/>
        <v>82.212332704311706</v>
      </c>
    </row>
    <row r="169" spans="1:21" s="31" customFormat="1" ht="18.95" customHeight="1" x14ac:dyDescent="0.2">
      <c r="A169" s="315">
        <v>189</v>
      </c>
      <c r="B169" s="315" t="s">
        <v>135</v>
      </c>
      <c r="C169" s="315" t="s">
        <v>289</v>
      </c>
      <c r="D169" s="323">
        <v>16.369982</v>
      </c>
      <c r="E169" s="324">
        <f t="shared" si="17"/>
        <v>9.3010655399999997</v>
      </c>
      <c r="F169" s="323">
        <v>0</v>
      </c>
      <c r="G169" s="323">
        <v>2.2171392700000001</v>
      </c>
      <c r="H169" s="322">
        <f t="shared" si="18"/>
        <v>4.85177719</v>
      </c>
      <c r="I169" s="322"/>
      <c r="J169" s="323">
        <v>19.627140140254227</v>
      </c>
      <c r="K169" s="325">
        <f t="shared" si="19"/>
        <v>9.0219799435892263</v>
      </c>
      <c r="L169" s="323">
        <v>0</v>
      </c>
      <c r="M169" s="323">
        <v>3.0611300499999996</v>
      </c>
      <c r="N169" s="325">
        <f t="shared" si="16"/>
        <v>7.5440301466650013</v>
      </c>
      <c r="O169" s="322">
        <f t="shared" si="20"/>
        <v>55.490036974781219</v>
      </c>
      <c r="P169" s="32">
        <v>3.4582925400000004</v>
      </c>
      <c r="Q169" s="32">
        <v>5.8427730000000002</v>
      </c>
      <c r="R169" s="33">
        <f t="shared" si="21"/>
        <v>9.3010655399999997</v>
      </c>
      <c r="S169" s="32">
        <v>3.4458227300000006</v>
      </c>
      <c r="T169" s="32">
        <v>5.5761572135892248</v>
      </c>
      <c r="U169" s="33">
        <f t="shared" si="22"/>
        <v>9.0219799435892263</v>
      </c>
    </row>
    <row r="170" spans="1:21" s="31" customFormat="1" ht="18.95" customHeight="1" x14ac:dyDescent="0.2">
      <c r="A170" s="315">
        <v>190</v>
      </c>
      <c r="B170" s="315" t="s">
        <v>135</v>
      </c>
      <c r="C170" s="315" t="s">
        <v>290</v>
      </c>
      <c r="D170" s="323">
        <v>28.821716666666664</v>
      </c>
      <c r="E170" s="324">
        <f t="shared" si="17"/>
        <v>22.042314130000001</v>
      </c>
      <c r="F170" s="323">
        <v>0</v>
      </c>
      <c r="G170" s="323">
        <v>7.7444100500000008</v>
      </c>
      <c r="H170" s="322">
        <f t="shared" si="18"/>
        <v>-0.96500751333333845</v>
      </c>
      <c r="I170" s="322"/>
      <c r="J170" s="323">
        <v>43.216482100044395</v>
      </c>
      <c r="K170" s="325">
        <f t="shared" si="19"/>
        <v>23.351537226182209</v>
      </c>
      <c r="L170" s="323">
        <v>0</v>
      </c>
      <c r="M170" s="323">
        <v>8.0946861899999991</v>
      </c>
      <c r="N170" s="325">
        <f t="shared" si="16"/>
        <v>11.770258683862187</v>
      </c>
      <c r="O170" s="322" t="str">
        <f t="shared" si="20"/>
        <v>&lt;-500</v>
      </c>
      <c r="P170" s="32">
        <v>11.83578163</v>
      </c>
      <c r="Q170" s="32">
        <v>10.206532500000002</v>
      </c>
      <c r="R170" s="33">
        <f t="shared" si="21"/>
        <v>22.042314130000001</v>
      </c>
      <c r="S170" s="32">
        <v>10.124398119999999</v>
      </c>
      <c r="T170" s="32">
        <v>13.227139106182213</v>
      </c>
      <c r="U170" s="33">
        <f t="shared" si="22"/>
        <v>23.351537226182209</v>
      </c>
    </row>
    <row r="171" spans="1:21" s="31" customFormat="1" ht="18.95" customHeight="1" x14ac:dyDescent="0.2">
      <c r="A171" s="315">
        <v>191</v>
      </c>
      <c r="B171" s="315" t="s">
        <v>241</v>
      </c>
      <c r="C171" s="315" t="s">
        <v>291</v>
      </c>
      <c r="D171" s="323">
        <v>9.7994626666666633</v>
      </c>
      <c r="E171" s="324">
        <f t="shared" si="17"/>
        <v>6.9172174999999996</v>
      </c>
      <c r="F171" s="323">
        <v>0</v>
      </c>
      <c r="G171" s="323">
        <v>0.36140600000000001</v>
      </c>
      <c r="H171" s="322">
        <f t="shared" si="18"/>
        <v>2.5208391666666636</v>
      </c>
      <c r="I171" s="322"/>
      <c r="J171" s="323">
        <v>10.490026518441073</v>
      </c>
      <c r="K171" s="325">
        <f t="shared" si="19"/>
        <v>6.9550533133736092</v>
      </c>
      <c r="L171" s="323">
        <v>0</v>
      </c>
      <c r="M171" s="323">
        <v>0.38810993999999999</v>
      </c>
      <c r="N171" s="325">
        <f t="shared" si="16"/>
        <v>3.1468632650674642</v>
      </c>
      <c r="O171" s="322">
        <f t="shared" si="20"/>
        <v>24.833956353851793</v>
      </c>
      <c r="P171" s="32">
        <v>4.1612</v>
      </c>
      <c r="Q171" s="32">
        <v>2.7560175</v>
      </c>
      <c r="R171" s="33">
        <f t="shared" si="21"/>
        <v>6.9172174999999996</v>
      </c>
      <c r="S171" s="32">
        <v>4.3967737400000004</v>
      </c>
      <c r="T171" s="32">
        <v>2.5582795733736092</v>
      </c>
      <c r="U171" s="33">
        <f t="shared" si="22"/>
        <v>6.9550533133736092</v>
      </c>
    </row>
    <row r="172" spans="1:21" s="31" customFormat="1" ht="18.95" customHeight="1" x14ac:dyDescent="0.2">
      <c r="A172" s="315">
        <v>192</v>
      </c>
      <c r="B172" s="315" t="s">
        <v>135</v>
      </c>
      <c r="C172" s="315" t="s">
        <v>292</v>
      </c>
      <c r="D172" s="323">
        <v>6685.582402666666</v>
      </c>
      <c r="E172" s="324">
        <f t="shared" si="17"/>
        <v>19.780534059999997</v>
      </c>
      <c r="F172" s="323">
        <v>0</v>
      </c>
      <c r="G172" s="323">
        <v>2.3902922799999993</v>
      </c>
      <c r="H172" s="322">
        <f t="shared" si="18"/>
        <v>6663.4115763266664</v>
      </c>
      <c r="I172" s="322"/>
      <c r="J172" s="323">
        <v>34.390496655595797</v>
      </c>
      <c r="K172" s="325">
        <f t="shared" si="19"/>
        <v>17.000763181098307</v>
      </c>
      <c r="L172" s="323">
        <v>0</v>
      </c>
      <c r="M172" s="323">
        <v>2.7763133600000001</v>
      </c>
      <c r="N172" s="325">
        <f t="shared" si="16"/>
        <v>14.61342011449749</v>
      </c>
      <c r="O172" s="322">
        <f t="shared" si="20"/>
        <v>-99.78069161799317</v>
      </c>
      <c r="P172" s="32">
        <v>7.8291865600000001</v>
      </c>
      <c r="Q172" s="32">
        <v>11.951347499999997</v>
      </c>
      <c r="R172" s="33">
        <f t="shared" si="21"/>
        <v>19.780534059999997</v>
      </c>
      <c r="S172" s="32">
        <v>6.0468563999999994</v>
      </c>
      <c r="T172" s="32">
        <v>10.95390678109831</v>
      </c>
      <c r="U172" s="33">
        <f t="shared" si="22"/>
        <v>17.000763181098307</v>
      </c>
    </row>
    <row r="173" spans="1:21" s="31" customFormat="1" ht="18.95" customHeight="1" x14ac:dyDescent="0.2">
      <c r="A173" s="315">
        <v>193</v>
      </c>
      <c r="B173" s="315" t="s">
        <v>241</v>
      </c>
      <c r="C173" s="315" t="s">
        <v>293</v>
      </c>
      <c r="D173" s="323">
        <v>0</v>
      </c>
      <c r="E173" s="324">
        <f t="shared" si="17"/>
        <v>0</v>
      </c>
      <c r="F173" s="323">
        <v>0</v>
      </c>
      <c r="G173" s="323">
        <v>0</v>
      </c>
      <c r="H173" s="322">
        <f t="shared" si="18"/>
        <v>0</v>
      </c>
      <c r="I173" s="322"/>
      <c r="J173" s="323">
        <v>0</v>
      </c>
      <c r="K173" s="325">
        <f t="shared" si="19"/>
        <v>0</v>
      </c>
      <c r="L173" s="323">
        <v>0</v>
      </c>
      <c r="M173" s="323">
        <v>0</v>
      </c>
      <c r="N173" s="325">
        <f t="shared" si="16"/>
        <v>0</v>
      </c>
      <c r="O173" s="322" t="str">
        <f t="shared" si="20"/>
        <v>N.A.</v>
      </c>
      <c r="P173" s="32">
        <v>0</v>
      </c>
      <c r="Q173" s="32">
        <v>0</v>
      </c>
      <c r="R173" s="33">
        <f t="shared" si="21"/>
        <v>0</v>
      </c>
      <c r="S173" s="32">
        <v>0</v>
      </c>
      <c r="T173" s="32">
        <v>0</v>
      </c>
      <c r="U173" s="33">
        <f t="shared" si="22"/>
        <v>0</v>
      </c>
    </row>
    <row r="174" spans="1:21" s="31" customFormat="1" ht="18.95" customHeight="1" x14ac:dyDescent="0.2">
      <c r="A174" s="315">
        <v>194</v>
      </c>
      <c r="B174" s="315" t="s">
        <v>135</v>
      </c>
      <c r="C174" s="315" t="s">
        <v>294</v>
      </c>
      <c r="D174" s="323">
        <v>10.894099333333333</v>
      </c>
      <c r="E174" s="324">
        <f t="shared" si="17"/>
        <v>8.6635142799999976</v>
      </c>
      <c r="F174" s="323">
        <v>0</v>
      </c>
      <c r="G174" s="323">
        <v>1.46114514</v>
      </c>
      <c r="H174" s="322">
        <f t="shared" si="18"/>
        <v>0.76943991333333561</v>
      </c>
      <c r="I174" s="322"/>
      <c r="J174" s="323">
        <v>16.784454856247596</v>
      </c>
      <c r="K174" s="325">
        <f t="shared" si="19"/>
        <v>7.5889542096113232</v>
      </c>
      <c r="L174" s="323">
        <v>0</v>
      </c>
      <c r="M174" s="323">
        <v>1.8365348099999999</v>
      </c>
      <c r="N174" s="325">
        <f t="shared" si="16"/>
        <v>7.3589658366362727</v>
      </c>
      <c r="O174" s="322" t="str">
        <f t="shared" si="20"/>
        <v>500&lt;</v>
      </c>
      <c r="P174" s="32">
        <v>2.4949780299999995</v>
      </c>
      <c r="Q174" s="32">
        <v>6.1685362499999981</v>
      </c>
      <c r="R174" s="33">
        <f t="shared" si="21"/>
        <v>8.6635142799999976</v>
      </c>
      <c r="S174" s="32">
        <v>1.8767647599999999</v>
      </c>
      <c r="T174" s="32">
        <v>5.7121894496113228</v>
      </c>
      <c r="U174" s="33">
        <f t="shared" si="22"/>
        <v>7.5889542096113232</v>
      </c>
    </row>
    <row r="175" spans="1:21" s="31" customFormat="1" ht="18.95" customHeight="1" x14ac:dyDescent="0.2">
      <c r="A175" s="315">
        <v>195</v>
      </c>
      <c r="B175" s="315" t="s">
        <v>135</v>
      </c>
      <c r="C175" s="315" t="s">
        <v>295</v>
      </c>
      <c r="D175" s="323">
        <v>35.805973999999999</v>
      </c>
      <c r="E175" s="324">
        <f t="shared" si="17"/>
        <v>26.599683980000002</v>
      </c>
      <c r="F175" s="323">
        <v>0</v>
      </c>
      <c r="G175" s="323">
        <v>5.6767320500000009</v>
      </c>
      <c r="H175" s="322">
        <f t="shared" si="18"/>
        <v>3.5295579699999964</v>
      </c>
      <c r="I175" s="322"/>
      <c r="J175" s="323">
        <v>57.917716068315372</v>
      </c>
      <c r="K175" s="325">
        <f t="shared" si="19"/>
        <v>24.381708545039384</v>
      </c>
      <c r="L175" s="323">
        <v>0</v>
      </c>
      <c r="M175" s="323">
        <v>7.6633920500000015</v>
      </c>
      <c r="N175" s="325">
        <f t="shared" si="16"/>
        <v>25.872615473275982</v>
      </c>
      <c r="O175" s="322" t="str">
        <f t="shared" si="20"/>
        <v>500&lt;</v>
      </c>
      <c r="P175" s="32">
        <v>9.450338480000001</v>
      </c>
      <c r="Q175" s="32">
        <v>17.149345500000003</v>
      </c>
      <c r="R175" s="33">
        <f t="shared" si="21"/>
        <v>26.599683980000002</v>
      </c>
      <c r="S175" s="32">
        <v>8.2669324300000007</v>
      </c>
      <c r="T175" s="32">
        <v>16.114776115039383</v>
      </c>
      <c r="U175" s="33">
        <f t="shared" si="22"/>
        <v>24.381708545039384</v>
      </c>
    </row>
    <row r="176" spans="1:21" s="31" customFormat="1" ht="18.95" customHeight="1" x14ac:dyDescent="0.2">
      <c r="A176" s="315">
        <v>197</v>
      </c>
      <c r="B176" s="315" t="s">
        <v>135</v>
      </c>
      <c r="C176" s="315" t="s">
        <v>296</v>
      </c>
      <c r="D176" s="323">
        <v>6.8661093333333323</v>
      </c>
      <c r="E176" s="324">
        <f t="shared" si="17"/>
        <v>4.1187066400000001</v>
      </c>
      <c r="F176" s="323">
        <v>0</v>
      </c>
      <c r="G176" s="323">
        <v>1.1486477500000001</v>
      </c>
      <c r="H176" s="322">
        <f t="shared" si="18"/>
        <v>1.5987549433333321</v>
      </c>
      <c r="I176" s="322"/>
      <c r="J176" s="323">
        <v>10.103606229690909</v>
      </c>
      <c r="K176" s="325">
        <f t="shared" si="19"/>
        <v>4.0367307990708579</v>
      </c>
      <c r="L176" s="323">
        <v>0</v>
      </c>
      <c r="M176" s="323">
        <v>1.6000523599999998</v>
      </c>
      <c r="N176" s="325">
        <f t="shared" si="16"/>
        <v>4.4668230706200518</v>
      </c>
      <c r="O176" s="322">
        <f t="shared" si="20"/>
        <v>179.39385515249305</v>
      </c>
      <c r="P176" s="32">
        <v>1.8076491400000001</v>
      </c>
      <c r="Q176" s="32">
        <v>2.3110575</v>
      </c>
      <c r="R176" s="33">
        <f t="shared" si="21"/>
        <v>4.1187066400000001</v>
      </c>
      <c r="S176" s="32">
        <v>1.8011311700000001</v>
      </c>
      <c r="T176" s="32">
        <v>2.2355996290708573</v>
      </c>
      <c r="U176" s="33">
        <f t="shared" si="22"/>
        <v>4.0367307990708579</v>
      </c>
    </row>
    <row r="177" spans="1:21" s="31" customFormat="1" ht="18.95" customHeight="1" x14ac:dyDescent="0.2">
      <c r="A177" s="315">
        <v>198</v>
      </c>
      <c r="B177" s="315" t="s">
        <v>135</v>
      </c>
      <c r="C177" s="315" t="s">
        <v>297</v>
      </c>
      <c r="D177" s="323">
        <v>27.069836666666671</v>
      </c>
      <c r="E177" s="324">
        <f t="shared" si="17"/>
        <v>17.231482779999997</v>
      </c>
      <c r="F177" s="323">
        <v>0</v>
      </c>
      <c r="G177" s="323">
        <v>2.15404617</v>
      </c>
      <c r="H177" s="322">
        <f t="shared" si="18"/>
        <v>7.684307716666674</v>
      </c>
      <c r="I177" s="322"/>
      <c r="J177" s="323">
        <v>28.059894178093906</v>
      </c>
      <c r="K177" s="325">
        <f t="shared" si="19"/>
        <v>16.195860309000633</v>
      </c>
      <c r="L177" s="323">
        <v>0</v>
      </c>
      <c r="M177" s="323">
        <v>3.34300876</v>
      </c>
      <c r="N177" s="325">
        <f t="shared" si="16"/>
        <v>8.5210251090932729</v>
      </c>
      <c r="O177" s="322">
        <f t="shared" si="20"/>
        <v>10.888650263338922</v>
      </c>
      <c r="P177" s="32">
        <v>4.6070560299999999</v>
      </c>
      <c r="Q177" s="32">
        <v>12.624426749999998</v>
      </c>
      <c r="R177" s="33">
        <f t="shared" si="21"/>
        <v>17.231482779999997</v>
      </c>
      <c r="S177" s="32">
        <v>4.6040839</v>
      </c>
      <c r="T177" s="32">
        <v>11.591776409000634</v>
      </c>
      <c r="U177" s="33">
        <f t="shared" si="22"/>
        <v>16.195860309000633</v>
      </c>
    </row>
    <row r="178" spans="1:21" s="31" customFormat="1" ht="18.95" customHeight="1" x14ac:dyDescent="0.2">
      <c r="A178" s="315">
        <v>199</v>
      </c>
      <c r="B178" s="315" t="s">
        <v>135</v>
      </c>
      <c r="C178" s="315" t="s">
        <v>298</v>
      </c>
      <c r="D178" s="323">
        <v>21.547177999999999</v>
      </c>
      <c r="E178" s="324">
        <f t="shared" si="17"/>
        <v>17.024414739999997</v>
      </c>
      <c r="F178" s="323">
        <v>0</v>
      </c>
      <c r="G178" s="323">
        <v>1.1309472199999999</v>
      </c>
      <c r="H178" s="322">
        <f t="shared" si="18"/>
        <v>3.3918160400000015</v>
      </c>
      <c r="I178" s="322"/>
      <c r="J178" s="323">
        <v>27.232719112099204</v>
      </c>
      <c r="K178" s="325">
        <f t="shared" si="19"/>
        <v>16.576025453050597</v>
      </c>
      <c r="L178" s="323">
        <v>0</v>
      </c>
      <c r="M178" s="323">
        <v>1.3095265899999999</v>
      </c>
      <c r="N178" s="325">
        <f t="shared" si="16"/>
        <v>9.3471670690486057</v>
      </c>
      <c r="O178" s="322">
        <f t="shared" si="20"/>
        <v>175.58001256013287</v>
      </c>
      <c r="P178" s="32">
        <v>8.1313947399999975</v>
      </c>
      <c r="Q178" s="32">
        <v>8.8930200000000017</v>
      </c>
      <c r="R178" s="33">
        <f t="shared" si="21"/>
        <v>17.024414739999997</v>
      </c>
      <c r="S178" s="32">
        <v>8.3289374400000007</v>
      </c>
      <c r="T178" s="32">
        <v>8.2470880130505968</v>
      </c>
      <c r="U178" s="33">
        <f t="shared" si="22"/>
        <v>16.576025453050597</v>
      </c>
    </row>
    <row r="179" spans="1:21" s="31" customFormat="1" ht="18.95" customHeight="1" x14ac:dyDescent="0.2">
      <c r="A179" s="315">
        <v>200</v>
      </c>
      <c r="B179" s="315" t="s">
        <v>223</v>
      </c>
      <c r="C179" s="315" t="s">
        <v>299</v>
      </c>
      <c r="D179" s="323">
        <v>63.633321333333335</v>
      </c>
      <c r="E179" s="324">
        <f t="shared" si="17"/>
        <v>34.953215299999997</v>
      </c>
      <c r="F179" s="323">
        <v>0</v>
      </c>
      <c r="G179" s="323">
        <v>6.7975540000000008</v>
      </c>
      <c r="H179" s="322">
        <f t="shared" si="18"/>
        <v>21.882552033333337</v>
      </c>
      <c r="I179" s="322"/>
      <c r="J179" s="323">
        <v>68.187004928530101</v>
      </c>
      <c r="K179" s="325">
        <f t="shared" si="19"/>
        <v>33.355603723966965</v>
      </c>
      <c r="L179" s="323">
        <v>0</v>
      </c>
      <c r="M179" s="323">
        <v>10.452105020000001</v>
      </c>
      <c r="N179" s="325">
        <f t="shared" si="16"/>
        <v>24.379296184563135</v>
      </c>
      <c r="O179" s="322">
        <f t="shared" si="20"/>
        <v>11.409748494721038</v>
      </c>
      <c r="P179" s="32">
        <v>14.209087549999996</v>
      </c>
      <c r="Q179" s="32">
        <v>20.744127749999997</v>
      </c>
      <c r="R179" s="33">
        <f t="shared" si="21"/>
        <v>34.953215299999997</v>
      </c>
      <c r="S179" s="32">
        <v>14.197293109999997</v>
      </c>
      <c r="T179" s="32">
        <v>19.158310613966972</v>
      </c>
      <c r="U179" s="33">
        <f t="shared" si="22"/>
        <v>33.355603723966965</v>
      </c>
    </row>
    <row r="180" spans="1:21" s="31" customFormat="1" ht="18.95" customHeight="1" x14ac:dyDescent="0.2">
      <c r="A180" s="315">
        <v>201</v>
      </c>
      <c r="B180" s="315" t="s">
        <v>223</v>
      </c>
      <c r="C180" s="315" t="s">
        <v>300</v>
      </c>
      <c r="D180" s="323">
        <v>83.770689333333323</v>
      </c>
      <c r="E180" s="324">
        <f t="shared" si="17"/>
        <v>50.014120329999997</v>
      </c>
      <c r="F180" s="323">
        <v>0</v>
      </c>
      <c r="G180" s="323">
        <v>18.520344340000001</v>
      </c>
      <c r="H180" s="322">
        <f t="shared" si="18"/>
        <v>15.236224663333324</v>
      </c>
      <c r="I180" s="322"/>
      <c r="J180" s="323">
        <v>125.26963975880247</v>
      </c>
      <c r="K180" s="325">
        <f t="shared" si="19"/>
        <v>50.036973052944781</v>
      </c>
      <c r="L180" s="323">
        <v>0</v>
      </c>
      <c r="M180" s="323">
        <v>25.570419999999999</v>
      </c>
      <c r="N180" s="325">
        <f t="shared" si="16"/>
        <v>49.662246705857697</v>
      </c>
      <c r="O180" s="322">
        <f t="shared" si="20"/>
        <v>225.94850629481843</v>
      </c>
      <c r="P180" s="32">
        <v>28.888022079999999</v>
      </c>
      <c r="Q180" s="32">
        <v>21.126098249999995</v>
      </c>
      <c r="R180" s="33">
        <f t="shared" si="21"/>
        <v>50.014120329999997</v>
      </c>
      <c r="S180" s="32">
        <v>28.783858539999997</v>
      </c>
      <c r="T180" s="32">
        <v>21.253114512944784</v>
      </c>
      <c r="U180" s="33">
        <f t="shared" si="22"/>
        <v>50.036973052944781</v>
      </c>
    </row>
    <row r="181" spans="1:21" s="31" customFormat="1" ht="18.95" customHeight="1" x14ac:dyDescent="0.2">
      <c r="A181" s="315">
        <v>202</v>
      </c>
      <c r="B181" s="315" t="s">
        <v>223</v>
      </c>
      <c r="C181" s="315" t="s">
        <v>301</v>
      </c>
      <c r="D181" s="323">
        <v>99.123970666666665</v>
      </c>
      <c r="E181" s="324">
        <f t="shared" si="17"/>
        <v>61.48391045000001</v>
      </c>
      <c r="F181" s="323">
        <v>0</v>
      </c>
      <c r="G181" s="323">
        <v>15.027647900000002</v>
      </c>
      <c r="H181" s="322">
        <f t="shared" si="18"/>
        <v>22.612412316666653</v>
      </c>
      <c r="I181" s="322"/>
      <c r="J181" s="323">
        <v>117.46050593808873</v>
      </c>
      <c r="K181" s="325">
        <f t="shared" si="19"/>
        <v>51.526231709215509</v>
      </c>
      <c r="L181" s="323">
        <v>0</v>
      </c>
      <c r="M181" s="323">
        <v>20.256541400000003</v>
      </c>
      <c r="N181" s="325">
        <f t="shared" si="16"/>
        <v>45.677732828873218</v>
      </c>
      <c r="O181" s="322">
        <f t="shared" si="20"/>
        <v>102.00291852632677</v>
      </c>
      <c r="P181" s="32">
        <v>32.053638200000002</v>
      </c>
      <c r="Q181" s="32">
        <v>29.430272250000005</v>
      </c>
      <c r="R181" s="33">
        <f t="shared" si="21"/>
        <v>61.48391045000001</v>
      </c>
      <c r="S181" s="32">
        <v>24.685747859999999</v>
      </c>
      <c r="T181" s="32">
        <v>26.840483849215509</v>
      </c>
      <c r="U181" s="33">
        <f t="shared" si="22"/>
        <v>51.526231709215509</v>
      </c>
    </row>
    <row r="182" spans="1:21" s="31" customFormat="1" ht="18.95" customHeight="1" x14ac:dyDescent="0.2">
      <c r="A182" s="315">
        <v>203</v>
      </c>
      <c r="B182" s="315" t="s">
        <v>245</v>
      </c>
      <c r="C182" s="315" t="s">
        <v>302</v>
      </c>
      <c r="D182" s="323">
        <v>46.284728666666666</v>
      </c>
      <c r="E182" s="324">
        <f t="shared" si="17"/>
        <v>34.937526919999996</v>
      </c>
      <c r="F182" s="323">
        <v>0</v>
      </c>
      <c r="G182" s="323">
        <v>1.8345612100000004</v>
      </c>
      <c r="H182" s="322">
        <f t="shared" si="18"/>
        <v>9.5126405366666695</v>
      </c>
      <c r="I182" s="322"/>
      <c r="J182" s="323">
        <v>48.534410410391786</v>
      </c>
      <c r="K182" s="325">
        <f t="shared" si="19"/>
        <v>33.975913391952744</v>
      </c>
      <c r="L182" s="323">
        <v>0</v>
      </c>
      <c r="M182" s="323">
        <v>1.84213603</v>
      </c>
      <c r="N182" s="325">
        <f t="shared" si="16"/>
        <v>12.716360988439041</v>
      </c>
      <c r="O182" s="322">
        <f t="shared" si="20"/>
        <v>33.67856106223676</v>
      </c>
      <c r="P182" s="32">
        <v>20.767049419999999</v>
      </c>
      <c r="Q182" s="32">
        <v>14.170477499999999</v>
      </c>
      <c r="R182" s="33">
        <f t="shared" si="21"/>
        <v>34.937526919999996</v>
      </c>
      <c r="S182" s="32">
        <v>20.868991779999998</v>
      </c>
      <c r="T182" s="32">
        <v>13.106921611952744</v>
      </c>
      <c r="U182" s="33">
        <f t="shared" si="22"/>
        <v>33.975913391952744</v>
      </c>
    </row>
    <row r="183" spans="1:21" s="31" customFormat="1" ht="18.95" customHeight="1" x14ac:dyDescent="0.2">
      <c r="A183" s="315">
        <v>204</v>
      </c>
      <c r="B183" s="315" t="s">
        <v>223</v>
      </c>
      <c r="C183" s="315" t="s">
        <v>303</v>
      </c>
      <c r="D183" s="323">
        <v>84.934912666666662</v>
      </c>
      <c r="E183" s="324">
        <f t="shared" si="17"/>
        <v>48.308685069999996</v>
      </c>
      <c r="F183" s="323">
        <v>0</v>
      </c>
      <c r="G183" s="323">
        <v>1.41550318</v>
      </c>
      <c r="H183" s="322">
        <f t="shared" si="18"/>
        <v>35.210724416666665</v>
      </c>
      <c r="I183" s="322"/>
      <c r="J183" s="323">
        <v>53.975430678733829</v>
      </c>
      <c r="K183" s="325">
        <f t="shared" si="19"/>
        <v>44.473132995425317</v>
      </c>
      <c r="L183" s="323">
        <v>0</v>
      </c>
      <c r="M183" s="323">
        <v>1.9733676699999998</v>
      </c>
      <c r="N183" s="325">
        <f t="shared" si="16"/>
        <v>7.5289300133085124</v>
      </c>
      <c r="O183" s="322">
        <f t="shared" si="20"/>
        <v>-78.617508903779438</v>
      </c>
      <c r="P183" s="32">
        <v>2.2293998199999998</v>
      </c>
      <c r="Q183" s="32">
        <v>46.079285249999998</v>
      </c>
      <c r="R183" s="33">
        <f t="shared" si="21"/>
        <v>48.308685069999996</v>
      </c>
      <c r="S183" s="32">
        <v>2.22136113</v>
      </c>
      <c r="T183" s="32">
        <v>42.251771865425319</v>
      </c>
      <c r="U183" s="33">
        <f t="shared" si="22"/>
        <v>44.473132995425317</v>
      </c>
    </row>
    <row r="184" spans="1:21" s="31" customFormat="1" ht="18.95" customHeight="1" x14ac:dyDescent="0.2">
      <c r="A184" s="315">
        <v>205</v>
      </c>
      <c r="B184" s="315" t="s">
        <v>184</v>
      </c>
      <c r="C184" s="315" t="s">
        <v>304</v>
      </c>
      <c r="D184" s="323">
        <v>2622.6114833333331</v>
      </c>
      <c r="E184" s="324">
        <f t="shared" si="17"/>
        <v>34.237181489999998</v>
      </c>
      <c r="F184" s="323">
        <v>0</v>
      </c>
      <c r="G184" s="323">
        <v>2.4788828899999999</v>
      </c>
      <c r="H184" s="322">
        <f t="shared" si="18"/>
        <v>2585.8954189533333</v>
      </c>
      <c r="I184" s="322"/>
      <c r="J184" s="323">
        <v>1474.9961156200002</v>
      </c>
      <c r="K184" s="325">
        <f t="shared" si="19"/>
        <v>37.013619665999997</v>
      </c>
      <c r="L184" s="323">
        <v>0</v>
      </c>
      <c r="M184" s="323">
        <v>3.4225106900000002</v>
      </c>
      <c r="N184" s="325">
        <f t="shared" si="16"/>
        <v>1434.559985264</v>
      </c>
      <c r="O184" s="322">
        <f t="shared" si="20"/>
        <v>-44.523665777456216</v>
      </c>
      <c r="P184" s="32">
        <v>3.8665599900000007</v>
      </c>
      <c r="Q184" s="32">
        <v>30.370621499999995</v>
      </c>
      <c r="R184" s="33">
        <f t="shared" si="21"/>
        <v>34.237181489999998</v>
      </c>
      <c r="S184" s="32">
        <v>3.8526180600000002</v>
      </c>
      <c r="T184" s="32">
        <v>33.161001605999999</v>
      </c>
      <c r="U184" s="33">
        <f t="shared" si="22"/>
        <v>37.013619665999997</v>
      </c>
    </row>
    <row r="185" spans="1:21" s="31" customFormat="1" ht="18.95" customHeight="1" x14ac:dyDescent="0.2">
      <c r="A185" s="315">
        <v>206</v>
      </c>
      <c r="B185" s="315" t="s">
        <v>241</v>
      </c>
      <c r="C185" s="315" t="s">
        <v>305</v>
      </c>
      <c r="D185" s="323">
        <v>0</v>
      </c>
      <c r="E185" s="324">
        <f t="shared" si="17"/>
        <v>0</v>
      </c>
      <c r="F185" s="323">
        <v>0</v>
      </c>
      <c r="G185" s="323">
        <v>0</v>
      </c>
      <c r="H185" s="322">
        <f t="shared" si="18"/>
        <v>0</v>
      </c>
      <c r="I185" s="322"/>
      <c r="J185" s="323">
        <v>0</v>
      </c>
      <c r="K185" s="325">
        <f t="shared" si="19"/>
        <v>0</v>
      </c>
      <c r="L185" s="323">
        <v>0</v>
      </c>
      <c r="M185" s="323">
        <v>0</v>
      </c>
      <c r="N185" s="325">
        <f t="shared" si="16"/>
        <v>0</v>
      </c>
      <c r="O185" s="322" t="str">
        <f t="shared" si="20"/>
        <v>N.A.</v>
      </c>
      <c r="P185" s="32">
        <v>0</v>
      </c>
      <c r="Q185" s="32">
        <v>0</v>
      </c>
      <c r="R185" s="33">
        <f t="shared" si="21"/>
        <v>0</v>
      </c>
      <c r="S185" s="32">
        <v>0</v>
      </c>
      <c r="T185" s="32">
        <v>0</v>
      </c>
      <c r="U185" s="33">
        <f t="shared" si="22"/>
        <v>0</v>
      </c>
    </row>
    <row r="186" spans="1:21" s="31" customFormat="1" ht="18.95" customHeight="1" x14ac:dyDescent="0.2">
      <c r="A186" s="315">
        <v>207</v>
      </c>
      <c r="B186" s="315" t="s">
        <v>241</v>
      </c>
      <c r="C186" s="315" t="s">
        <v>306</v>
      </c>
      <c r="D186" s="323">
        <v>35.027492666666674</v>
      </c>
      <c r="E186" s="324">
        <f t="shared" si="17"/>
        <v>31.955864640000001</v>
      </c>
      <c r="F186" s="323">
        <v>0</v>
      </c>
      <c r="G186" s="323">
        <v>1.3130670800000002</v>
      </c>
      <c r="H186" s="322">
        <f t="shared" si="18"/>
        <v>1.7585609466666727</v>
      </c>
      <c r="I186" s="322"/>
      <c r="J186" s="323">
        <v>37.545916321089464</v>
      </c>
      <c r="K186" s="325">
        <f t="shared" si="19"/>
        <v>29.802891986362226</v>
      </c>
      <c r="L186" s="323">
        <v>0</v>
      </c>
      <c r="M186" s="323">
        <v>1.71271225</v>
      </c>
      <c r="N186" s="325">
        <f t="shared" si="16"/>
        <v>6.030312084727238</v>
      </c>
      <c r="O186" s="322">
        <f t="shared" si="20"/>
        <v>242.9117481630426</v>
      </c>
      <c r="P186" s="32">
        <v>5.10016464</v>
      </c>
      <c r="Q186" s="32">
        <v>26.855700000000002</v>
      </c>
      <c r="R186" s="33">
        <f t="shared" si="21"/>
        <v>31.955864640000001</v>
      </c>
      <c r="S186" s="32">
        <v>5.1117270799999996</v>
      </c>
      <c r="T186" s="32">
        <v>24.691164906362225</v>
      </c>
      <c r="U186" s="33">
        <f t="shared" si="22"/>
        <v>29.802891986362226</v>
      </c>
    </row>
    <row r="187" spans="1:21" s="31" customFormat="1" ht="18.95" customHeight="1" x14ac:dyDescent="0.2">
      <c r="A187" s="315">
        <v>208</v>
      </c>
      <c r="B187" s="315" t="s">
        <v>135</v>
      </c>
      <c r="C187" s="315" t="s">
        <v>307</v>
      </c>
      <c r="D187" s="323">
        <v>30.914870666666665</v>
      </c>
      <c r="E187" s="324">
        <f t="shared" si="17"/>
        <v>22.606503550000006</v>
      </c>
      <c r="F187" s="323">
        <v>0</v>
      </c>
      <c r="G187" s="323">
        <v>1.2834611699999998</v>
      </c>
      <c r="H187" s="322">
        <f t="shared" si="18"/>
        <v>7.0249059466666592</v>
      </c>
      <c r="I187" s="322"/>
      <c r="J187" s="323">
        <v>33.871677863402617</v>
      </c>
      <c r="K187" s="325">
        <f t="shared" si="19"/>
        <v>22.114845218433956</v>
      </c>
      <c r="L187" s="323">
        <v>0</v>
      </c>
      <c r="M187" s="323">
        <v>1.2887605300000002</v>
      </c>
      <c r="N187" s="325">
        <f t="shared" si="16"/>
        <v>10.46807211496866</v>
      </c>
      <c r="O187" s="322">
        <f t="shared" si="20"/>
        <v>49.013697755423955</v>
      </c>
      <c r="P187" s="32">
        <v>14.528656300000003</v>
      </c>
      <c r="Q187" s="32">
        <v>8.0778472500000014</v>
      </c>
      <c r="R187" s="33">
        <f t="shared" si="21"/>
        <v>22.606503550000006</v>
      </c>
      <c r="S187" s="32">
        <v>14.599975300000002</v>
      </c>
      <c r="T187" s="32">
        <v>7.5148699184339547</v>
      </c>
      <c r="U187" s="33">
        <f t="shared" si="22"/>
        <v>22.114845218433956</v>
      </c>
    </row>
    <row r="188" spans="1:21" s="31" customFormat="1" ht="18.95" customHeight="1" x14ac:dyDescent="0.2">
      <c r="A188" s="315">
        <v>209</v>
      </c>
      <c r="B188" s="315" t="s">
        <v>135</v>
      </c>
      <c r="C188" s="315" t="s">
        <v>308</v>
      </c>
      <c r="D188" s="323">
        <v>492.19304933333325</v>
      </c>
      <c r="E188" s="324">
        <f t="shared" si="17"/>
        <v>98.463386599999993</v>
      </c>
      <c r="F188" s="323">
        <v>0</v>
      </c>
      <c r="G188" s="323">
        <v>15.299886550000005</v>
      </c>
      <c r="H188" s="322">
        <f t="shared" si="18"/>
        <v>378.42977618333327</v>
      </c>
      <c r="I188" s="322"/>
      <c r="J188" s="323">
        <v>71.915349960540979</v>
      </c>
      <c r="K188" s="325">
        <f t="shared" si="19"/>
        <v>36.287208593243761</v>
      </c>
      <c r="L188" s="323">
        <v>0</v>
      </c>
      <c r="M188" s="323">
        <v>11.115738320000002</v>
      </c>
      <c r="N188" s="325">
        <f t="shared" si="16"/>
        <v>24.512403047297216</v>
      </c>
      <c r="O188" s="322">
        <f t="shared" si="20"/>
        <v>-93.522601922470827</v>
      </c>
      <c r="P188" s="32">
        <v>16.63742135</v>
      </c>
      <c r="Q188" s="32">
        <v>81.825965249999996</v>
      </c>
      <c r="R188" s="33">
        <f t="shared" si="21"/>
        <v>98.463386599999993</v>
      </c>
      <c r="S188" s="32">
        <v>14.799530900000002</v>
      </c>
      <c r="T188" s="32">
        <v>21.487677693243757</v>
      </c>
      <c r="U188" s="33">
        <f t="shared" si="22"/>
        <v>36.287208593243761</v>
      </c>
    </row>
    <row r="189" spans="1:21" s="31" customFormat="1" ht="18.95" customHeight="1" x14ac:dyDescent="0.2">
      <c r="A189" s="315">
        <v>210</v>
      </c>
      <c r="B189" s="315" t="s">
        <v>223</v>
      </c>
      <c r="C189" s="315" t="s">
        <v>309</v>
      </c>
      <c r="D189" s="323">
        <v>131.00853999999998</v>
      </c>
      <c r="E189" s="324">
        <f t="shared" si="17"/>
        <v>122.95484256</v>
      </c>
      <c r="F189" s="323">
        <v>0</v>
      </c>
      <c r="G189" s="323">
        <v>3.6337546200000008</v>
      </c>
      <c r="H189" s="322">
        <f t="shared" si="18"/>
        <v>4.419942819999978</v>
      </c>
      <c r="I189" s="322"/>
      <c r="J189" s="323">
        <v>131.0713635820394</v>
      </c>
      <c r="K189" s="325">
        <f t="shared" si="19"/>
        <v>113.23024198376409</v>
      </c>
      <c r="L189" s="323">
        <v>0</v>
      </c>
      <c r="M189" s="323">
        <v>5.0750164299999998</v>
      </c>
      <c r="N189" s="325">
        <f t="shared" si="16"/>
        <v>12.766105168275308</v>
      </c>
      <c r="O189" s="322">
        <f t="shared" si="20"/>
        <v>188.82964527299862</v>
      </c>
      <c r="P189" s="32">
        <v>5.7334680599999999</v>
      </c>
      <c r="Q189" s="32">
        <v>117.2213745</v>
      </c>
      <c r="R189" s="33">
        <f t="shared" si="21"/>
        <v>122.95484256</v>
      </c>
      <c r="S189" s="32">
        <v>5.7127944999999993</v>
      </c>
      <c r="T189" s="32">
        <v>107.51744748376409</v>
      </c>
      <c r="U189" s="33">
        <f t="shared" si="22"/>
        <v>113.23024198376409</v>
      </c>
    </row>
    <row r="190" spans="1:21" s="31" customFormat="1" ht="18.95" customHeight="1" x14ac:dyDescent="0.2">
      <c r="A190" s="315">
        <v>211</v>
      </c>
      <c r="B190" s="315" t="s">
        <v>223</v>
      </c>
      <c r="C190" s="315" t="s">
        <v>310</v>
      </c>
      <c r="D190" s="323">
        <v>49.763205999999997</v>
      </c>
      <c r="E190" s="324">
        <f t="shared" si="17"/>
        <v>30.658988030000003</v>
      </c>
      <c r="F190" s="323">
        <v>0</v>
      </c>
      <c r="G190" s="323">
        <v>8.2859379999999998</v>
      </c>
      <c r="H190" s="322">
        <f t="shared" si="18"/>
        <v>10.818279969999994</v>
      </c>
      <c r="I190" s="322"/>
      <c r="J190" s="323">
        <v>61.310080502446624</v>
      </c>
      <c r="K190" s="325">
        <f t="shared" si="19"/>
        <v>26.685048426865503</v>
      </c>
      <c r="L190" s="323">
        <v>0</v>
      </c>
      <c r="M190" s="323">
        <v>10.76398251</v>
      </c>
      <c r="N190" s="325">
        <f t="shared" si="16"/>
        <v>23.861049565581119</v>
      </c>
      <c r="O190" s="322">
        <f t="shared" si="20"/>
        <v>120.56232258501194</v>
      </c>
      <c r="P190" s="32">
        <v>14.33124278</v>
      </c>
      <c r="Q190" s="32">
        <v>16.327745250000003</v>
      </c>
      <c r="R190" s="33">
        <f t="shared" si="21"/>
        <v>30.658988030000003</v>
      </c>
      <c r="S190" s="32">
        <v>11.2506375</v>
      </c>
      <c r="T190" s="32">
        <v>15.434410926865503</v>
      </c>
      <c r="U190" s="33">
        <f t="shared" si="22"/>
        <v>26.685048426865503</v>
      </c>
    </row>
    <row r="191" spans="1:21" s="31" customFormat="1" ht="18.95" customHeight="1" x14ac:dyDescent="0.2">
      <c r="A191" s="315">
        <v>212</v>
      </c>
      <c r="B191" s="315" t="s">
        <v>135</v>
      </c>
      <c r="C191" s="315" t="s">
        <v>311</v>
      </c>
      <c r="D191" s="323">
        <v>857.79713466666658</v>
      </c>
      <c r="E191" s="324">
        <f t="shared" si="17"/>
        <v>3.4355857500000004</v>
      </c>
      <c r="F191" s="323">
        <v>0</v>
      </c>
      <c r="G191" s="323">
        <v>0</v>
      </c>
      <c r="H191" s="322">
        <f t="shared" si="18"/>
        <v>854.36154891666661</v>
      </c>
      <c r="I191" s="322"/>
      <c r="J191" s="323">
        <v>0</v>
      </c>
      <c r="K191" s="325">
        <f t="shared" si="19"/>
        <v>0</v>
      </c>
      <c r="L191" s="323">
        <v>0</v>
      </c>
      <c r="M191" s="323">
        <v>0</v>
      </c>
      <c r="N191" s="325">
        <f t="shared" si="16"/>
        <v>0</v>
      </c>
      <c r="O191" s="322" t="str">
        <f t="shared" si="20"/>
        <v>N.A.</v>
      </c>
      <c r="P191" s="32">
        <v>0</v>
      </c>
      <c r="Q191" s="32">
        <v>3.4355857500000004</v>
      </c>
      <c r="R191" s="33">
        <f t="shared" si="21"/>
        <v>3.4355857500000004</v>
      </c>
      <c r="S191" s="32">
        <v>0</v>
      </c>
      <c r="T191" s="32">
        <v>0</v>
      </c>
      <c r="U191" s="33">
        <f t="shared" si="22"/>
        <v>0</v>
      </c>
    </row>
    <row r="192" spans="1:21" s="31" customFormat="1" ht="18.95" customHeight="1" x14ac:dyDescent="0.2">
      <c r="A192" s="315">
        <v>213</v>
      </c>
      <c r="B192" s="315" t="s">
        <v>135</v>
      </c>
      <c r="C192" s="315" t="s">
        <v>312</v>
      </c>
      <c r="D192" s="323">
        <v>157.89888799999997</v>
      </c>
      <c r="E192" s="324">
        <f t="shared" si="17"/>
        <v>45.316298840000002</v>
      </c>
      <c r="F192" s="323">
        <v>0</v>
      </c>
      <c r="G192" s="323">
        <v>20.456410569999996</v>
      </c>
      <c r="H192" s="322">
        <f t="shared" si="18"/>
        <v>92.126178589999967</v>
      </c>
      <c r="I192" s="322"/>
      <c r="J192" s="323">
        <v>137.44405174119257</v>
      </c>
      <c r="K192" s="325">
        <f t="shared" si="19"/>
        <v>51.606426229234337</v>
      </c>
      <c r="L192" s="323">
        <v>0</v>
      </c>
      <c r="M192" s="323">
        <v>24.4907358</v>
      </c>
      <c r="N192" s="325">
        <f t="shared" si="16"/>
        <v>61.346889711958241</v>
      </c>
      <c r="O192" s="322">
        <f t="shared" si="20"/>
        <v>-33.409926851543943</v>
      </c>
      <c r="P192" s="32">
        <v>31.980538339999999</v>
      </c>
      <c r="Q192" s="32">
        <v>13.335760500000003</v>
      </c>
      <c r="R192" s="33">
        <f t="shared" si="21"/>
        <v>45.316298840000002</v>
      </c>
      <c r="S192" s="32">
        <v>35.944335019999997</v>
      </c>
      <c r="T192" s="32">
        <v>15.66209120923434</v>
      </c>
      <c r="U192" s="33">
        <f t="shared" si="22"/>
        <v>51.606426229234337</v>
      </c>
    </row>
    <row r="193" spans="1:21" s="31" customFormat="1" ht="18.95" customHeight="1" x14ac:dyDescent="0.2">
      <c r="A193" s="315">
        <v>214</v>
      </c>
      <c r="B193" s="315" t="s">
        <v>135</v>
      </c>
      <c r="C193" s="315" t="s">
        <v>313</v>
      </c>
      <c r="D193" s="323">
        <v>939.28536933333328</v>
      </c>
      <c r="E193" s="324">
        <f t="shared" si="17"/>
        <v>111.40088689000001</v>
      </c>
      <c r="F193" s="323">
        <v>0</v>
      </c>
      <c r="G193" s="323">
        <v>16.80608298999999</v>
      </c>
      <c r="H193" s="322">
        <f t="shared" si="18"/>
        <v>811.0783994533333</v>
      </c>
      <c r="I193" s="322"/>
      <c r="J193" s="323">
        <v>129.192809125982</v>
      </c>
      <c r="K193" s="325">
        <f t="shared" si="19"/>
        <v>50.486538589076403</v>
      </c>
      <c r="L193" s="323">
        <v>0</v>
      </c>
      <c r="M193" s="323">
        <v>21.189781260000004</v>
      </c>
      <c r="N193" s="325">
        <f t="shared" si="16"/>
        <v>57.516489276905588</v>
      </c>
      <c r="O193" s="322">
        <f t="shared" si="20"/>
        <v>-92.908639988973746</v>
      </c>
      <c r="P193" s="32">
        <v>49.072913889999995</v>
      </c>
      <c r="Q193" s="32">
        <v>62.327973000000007</v>
      </c>
      <c r="R193" s="33">
        <f t="shared" si="21"/>
        <v>111.40088689000001</v>
      </c>
      <c r="S193" s="32">
        <v>37.67272543</v>
      </c>
      <c r="T193" s="32">
        <v>12.813813159076403</v>
      </c>
      <c r="U193" s="33">
        <f t="shared" si="22"/>
        <v>50.486538589076403</v>
      </c>
    </row>
    <row r="194" spans="1:21" s="31" customFormat="1" ht="18.95" customHeight="1" x14ac:dyDescent="0.2">
      <c r="A194" s="315">
        <v>215</v>
      </c>
      <c r="B194" s="315" t="s">
        <v>223</v>
      </c>
      <c r="C194" s="315" t="s">
        <v>314</v>
      </c>
      <c r="D194" s="323">
        <v>115.29391266666667</v>
      </c>
      <c r="E194" s="324">
        <f t="shared" si="17"/>
        <v>59.06884457999999</v>
      </c>
      <c r="F194" s="323">
        <v>0</v>
      </c>
      <c r="G194" s="323">
        <v>13.407583189999999</v>
      </c>
      <c r="H194" s="322">
        <f t="shared" si="18"/>
        <v>42.817484896666684</v>
      </c>
      <c r="I194" s="322"/>
      <c r="J194" s="323">
        <v>102.96895145276004</v>
      </c>
      <c r="K194" s="325">
        <f t="shared" si="19"/>
        <v>42.249484666951247</v>
      </c>
      <c r="L194" s="323">
        <v>0</v>
      </c>
      <c r="M194" s="323">
        <v>15.48989939</v>
      </c>
      <c r="N194" s="325">
        <f t="shared" si="16"/>
        <v>45.229567395808793</v>
      </c>
      <c r="O194" s="322">
        <f t="shared" si="20"/>
        <v>5.6334053832524109</v>
      </c>
      <c r="P194" s="32">
        <v>36.320959829999993</v>
      </c>
      <c r="Q194" s="32">
        <v>22.747884749999997</v>
      </c>
      <c r="R194" s="33">
        <f t="shared" si="21"/>
        <v>59.06884457999999</v>
      </c>
      <c r="S194" s="32">
        <v>27.890874609999994</v>
      </c>
      <c r="T194" s="32">
        <v>14.35861005695125</v>
      </c>
      <c r="U194" s="33">
        <f t="shared" si="22"/>
        <v>42.249484666951247</v>
      </c>
    </row>
    <row r="195" spans="1:21" s="31" customFormat="1" ht="18.95" customHeight="1" x14ac:dyDescent="0.2">
      <c r="A195" s="315">
        <v>216</v>
      </c>
      <c r="B195" s="315" t="s">
        <v>200</v>
      </c>
      <c r="C195" s="315" t="s">
        <v>315</v>
      </c>
      <c r="D195" s="323">
        <v>816.97440400000005</v>
      </c>
      <c r="E195" s="324">
        <f t="shared" si="17"/>
        <v>1.8779319000000001</v>
      </c>
      <c r="F195" s="323">
        <v>0</v>
      </c>
      <c r="G195" s="323">
        <v>44.331128120000002</v>
      </c>
      <c r="H195" s="322">
        <f t="shared" si="18"/>
        <v>770.76534398000001</v>
      </c>
      <c r="I195" s="322"/>
      <c r="J195" s="323">
        <v>1372.9056962470031</v>
      </c>
      <c r="K195" s="325">
        <f t="shared" si="19"/>
        <v>132.64108823000001</v>
      </c>
      <c r="L195" s="323">
        <v>0</v>
      </c>
      <c r="M195" s="323">
        <v>79.363108179999998</v>
      </c>
      <c r="N195" s="325">
        <f t="shared" si="16"/>
        <v>1160.9014998370033</v>
      </c>
      <c r="O195" s="322">
        <f t="shared" si="20"/>
        <v>50.616722573754771</v>
      </c>
      <c r="P195" s="32">
        <v>1.8779319000000001</v>
      </c>
      <c r="Q195" s="32">
        <v>0</v>
      </c>
      <c r="R195" s="33">
        <f t="shared" si="21"/>
        <v>1.8779319000000001</v>
      </c>
      <c r="S195" s="32">
        <v>132.64108823000001</v>
      </c>
      <c r="T195" s="32">
        <v>0</v>
      </c>
      <c r="U195" s="33">
        <f t="shared" si="22"/>
        <v>132.64108823000001</v>
      </c>
    </row>
    <row r="196" spans="1:21" s="31" customFormat="1" ht="18.95" customHeight="1" x14ac:dyDescent="0.2">
      <c r="A196" s="315">
        <v>217</v>
      </c>
      <c r="B196" s="315" t="s">
        <v>200</v>
      </c>
      <c r="C196" s="315" t="s">
        <v>316</v>
      </c>
      <c r="D196" s="323">
        <v>2387.1528519999997</v>
      </c>
      <c r="E196" s="324">
        <f t="shared" si="17"/>
        <v>72.286034730000011</v>
      </c>
      <c r="F196" s="323">
        <v>0</v>
      </c>
      <c r="G196" s="323">
        <v>25.972436490000003</v>
      </c>
      <c r="H196" s="322">
        <f t="shared" si="18"/>
        <v>2288.8943807799997</v>
      </c>
      <c r="I196" s="322"/>
      <c r="J196" s="323">
        <v>4119.0571751200005</v>
      </c>
      <c r="K196" s="325">
        <f t="shared" si="19"/>
        <v>66.013300530000009</v>
      </c>
      <c r="L196" s="323">
        <v>0</v>
      </c>
      <c r="M196" s="323">
        <v>48.43705499</v>
      </c>
      <c r="N196" s="325">
        <f t="shared" si="16"/>
        <v>4004.6068196000006</v>
      </c>
      <c r="O196" s="322">
        <f t="shared" si="20"/>
        <v>74.95813058160104</v>
      </c>
      <c r="P196" s="32">
        <v>72.286034730000011</v>
      </c>
      <c r="Q196" s="32">
        <v>0</v>
      </c>
      <c r="R196" s="33">
        <f t="shared" si="21"/>
        <v>72.286034730000011</v>
      </c>
      <c r="S196" s="32">
        <v>66.013300530000009</v>
      </c>
      <c r="T196" s="32">
        <v>0</v>
      </c>
      <c r="U196" s="33">
        <f t="shared" si="22"/>
        <v>66.013300530000009</v>
      </c>
    </row>
    <row r="197" spans="1:21" s="31" customFormat="1" ht="18.95" customHeight="1" x14ac:dyDescent="0.2">
      <c r="A197" s="315">
        <v>218</v>
      </c>
      <c r="B197" s="315" t="s">
        <v>131</v>
      </c>
      <c r="C197" s="315" t="s">
        <v>317</v>
      </c>
      <c r="D197" s="323">
        <v>68.264047333333338</v>
      </c>
      <c r="E197" s="324">
        <f t="shared" si="17"/>
        <v>66.701345030000013</v>
      </c>
      <c r="F197" s="323">
        <v>0</v>
      </c>
      <c r="G197" s="323">
        <v>0.31685646000000001</v>
      </c>
      <c r="H197" s="322">
        <f t="shared" si="18"/>
        <v>1.2458458433333246</v>
      </c>
      <c r="I197" s="322"/>
      <c r="J197" s="323">
        <v>75.459387325811718</v>
      </c>
      <c r="K197" s="325">
        <f t="shared" si="19"/>
        <v>67.659965424717413</v>
      </c>
      <c r="L197" s="323">
        <v>0</v>
      </c>
      <c r="M197" s="323">
        <v>0.43747312999999999</v>
      </c>
      <c r="N197" s="325">
        <f t="shared" si="16"/>
        <v>7.3619487710943057</v>
      </c>
      <c r="O197" s="322">
        <f t="shared" si="20"/>
        <v>490.91972016353429</v>
      </c>
      <c r="P197" s="32">
        <v>0.49423253000000006</v>
      </c>
      <c r="Q197" s="32">
        <v>66.207112500000008</v>
      </c>
      <c r="R197" s="33">
        <f t="shared" si="21"/>
        <v>66.701345030000013</v>
      </c>
      <c r="S197" s="32">
        <v>0.4924504400000001</v>
      </c>
      <c r="T197" s="32">
        <v>67.167514984717414</v>
      </c>
      <c r="U197" s="33">
        <f t="shared" si="22"/>
        <v>67.659965424717413</v>
      </c>
    </row>
    <row r="198" spans="1:21" s="31" customFormat="1" ht="18.95" customHeight="1" x14ac:dyDescent="0.2">
      <c r="A198" s="315">
        <v>219</v>
      </c>
      <c r="B198" s="315" t="s">
        <v>223</v>
      </c>
      <c r="C198" s="315" t="s">
        <v>318</v>
      </c>
      <c r="D198" s="323">
        <v>25.755383999999999</v>
      </c>
      <c r="E198" s="324">
        <f t="shared" si="17"/>
        <v>11.233729540000001</v>
      </c>
      <c r="F198" s="323">
        <v>0</v>
      </c>
      <c r="G198" s="323">
        <v>7.20203478</v>
      </c>
      <c r="H198" s="322">
        <f t="shared" si="18"/>
        <v>7.3196196799999989</v>
      </c>
      <c r="I198" s="322"/>
      <c r="J198" s="323">
        <v>40.931022702405471</v>
      </c>
      <c r="K198" s="325">
        <f t="shared" si="19"/>
        <v>11.809828011256124</v>
      </c>
      <c r="L198" s="323">
        <v>0</v>
      </c>
      <c r="M198" s="323">
        <v>9.9436085100000007</v>
      </c>
      <c r="N198" s="325">
        <f t="shared" si="16"/>
        <v>19.177586181149348</v>
      </c>
      <c r="O198" s="322">
        <f t="shared" si="20"/>
        <v>162.00249493221418</v>
      </c>
      <c r="P198" s="32">
        <v>11.233729540000001</v>
      </c>
      <c r="Q198" s="32">
        <v>0</v>
      </c>
      <c r="R198" s="33">
        <f t="shared" si="21"/>
        <v>11.233729540000001</v>
      </c>
      <c r="S198" s="32">
        <v>11.193223300000001</v>
      </c>
      <c r="T198" s="32">
        <v>0.61660471125612304</v>
      </c>
      <c r="U198" s="33">
        <f t="shared" si="22"/>
        <v>11.809828011256124</v>
      </c>
    </row>
    <row r="199" spans="1:21" s="31" customFormat="1" ht="18.95" customHeight="1" x14ac:dyDescent="0.2">
      <c r="A199" s="315">
        <v>222</v>
      </c>
      <c r="B199" s="315" t="s">
        <v>121</v>
      </c>
      <c r="C199" s="315" t="s">
        <v>319</v>
      </c>
      <c r="D199" s="323">
        <v>10878.961248666667</v>
      </c>
      <c r="E199" s="324">
        <f t="shared" si="17"/>
        <v>2276.1939065899996</v>
      </c>
      <c r="F199" s="323">
        <v>0</v>
      </c>
      <c r="G199" s="323">
        <v>102.0678905</v>
      </c>
      <c r="H199" s="322">
        <f t="shared" si="18"/>
        <v>8500.6994515766655</v>
      </c>
      <c r="I199" s="322"/>
      <c r="J199" s="323">
        <v>5561.618082918405</v>
      </c>
      <c r="K199" s="325">
        <f t="shared" si="19"/>
        <v>2141.0096606771172</v>
      </c>
      <c r="L199" s="323">
        <v>0</v>
      </c>
      <c r="M199" s="323">
        <v>191.38662964</v>
      </c>
      <c r="N199" s="325">
        <f t="shared" si="16"/>
        <v>3229.2217926012877</v>
      </c>
      <c r="O199" s="322">
        <f t="shared" si="20"/>
        <v>-62.012281330539828</v>
      </c>
      <c r="P199" s="32">
        <v>253.13167934000001</v>
      </c>
      <c r="Q199" s="32">
        <v>2023.0622272499995</v>
      </c>
      <c r="R199" s="33">
        <f t="shared" si="21"/>
        <v>2276.1939065899996</v>
      </c>
      <c r="S199" s="32">
        <v>606.46486318000007</v>
      </c>
      <c r="T199" s="32">
        <v>1534.5447974971171</v>
      </c>
      <c r="U199" s="33">
        <f t="shared" si="22"/>
        <v>2141.0096606771172</v>
      </c>
    </row>
    <row r="200" spans="1:21" s="31" customFormat="1" ht="18.95" customHeight="1" x14ac:dyDescent="0.2">
      <c r="A200" s="315">
        <v>223</v>
      </c>
      <c r="B200" s="315" t="s">
        <v>131</v>
      </c>
      <c r="C200" s="315" t="s">
        <v>320</v>
      </c>
      <c r="D200" s="323">
        <v>0</v>
      </c>
      <c r="E200" s="324">
        <f t="shared" si="17"/>
        <v>0</v>
      </c>
      <c r="F200" s="323">
        <v>0</v>
      </c>
      <c r="G200" s="323">
        <v>0</v>
      </c>
      <c r="H200" s="322">
        <f t="shared" si="18"/>
        <v>0</v>
      </c>
      <c r="I200" s="322"/>
      <c r="J200" s="323">
        <v>0</v>
      </c>
      <c r="K200" s="325">
        <f t="shared" si="19"/>
        <v>0</v>
      </c>
      <c r="L200" s="323">
        <v>0</v>
      </c>
      <c r="M200" s="323">
        <v>0</v>
      </c>
      <c r="N200" s="325">
        <f t="shared" si="16"/>
        <v>0</v>
      </c>
      <c r="O200" s="322" t="str">
        <f t="shared" si="20"/>
        <v>N.A.</v>
      </c>
      <c r="P200" s="32">
        <v>0</v>
      </c>
      <c r="Q200" s="32">
        <v>0</v>
      </c>
      <c r="R200" s="33">
        <f t="shared" si="21"/>
        <v>0</v>
      </c>
      <c r="S200" s="32">
        <v>0</v>
      </c>
      <c r="T200" s="32">
        <v>0</v>
      </c>
      <c r="U200" s="33">
        <f t="shared" si="22"/>
        <v>0</v>
      </c>
    </row>
    <row r="201" spans="1:21" s="31" customFormat="1" ht="18.95" customHeight="1" x14ac:dyDescent="0.2">
      <c r="A201" s="315">
        <v>225</v>
      </c>
      <c r="B201" s="315" t="s">
        <v>131</v>
      </c>
      <c r="C201" s="315" t="s">
        <v>321</v>
      </c>
      <c r="D201" s="323">
        <v>0</v>
      </c>
      <c r="E201" s="324">
        <f t="shared" si="17"/>
        <v>0</v>
      </c>
      <c r="F201" s="323">
        <v>0</v>
      </c>
      <c r="G201" s="323">
        <v>0</v>
      </c>
      <c r="H201" s="322">
        <f t="shared" si="18"/>
        <v>0</v>
      </c>
      <c r="I201" s="322"/>
      <c r="J201" s="323">
        <v>2.0112850296365306</v>
      </c>
      <c r="K201" s="325">
        <f t="shared" si="19"/>
        <v>0.26566457258485165</v>
      </c>
      <c r="L201" s="323">
        <v>0</v>
      </c>
      <c r="M201" s="323">
        <v>0</v>
      </c>
      <c r="N201" s="325">
        <f t="shared" si="16"/>
        <v>1.7456204570516789</v>
      </c>
      <c r="O201" s="322" t="str">
        <f t="shared" si="20"/>
        <v>N.A.</v>
      </c>
      <c r="P201" s="32">
        <v>0</v>
      </c>
      <c r="Q201" s="32">
        <v>0</v>
      </c>
      <c r="R201" s="33">
        <f t="shared" si="21"/>
        <v>0</v>
      </c>
      <c r="S201" s="32">
        <v>0</v>
      </c>
      <c r="T201" s="32">
        <v>0.26566457258485165</v>
      </c>
      <c r="U201" s="33">
        <f t="shared" si="22"/>
        <v>0.26566457258485165</v>
      </c>
    </row>
    <row r="202" spans="1:21" s="31" customFormat="1" ht="18.95" customHeight="1" x14ac:dyDescent="0.2">
      <c r="A202" s="315">
        <v>226</v>
      </c>
      <c r="B202" s="315" t="s">
        <v>123</v>
      </c>
      <c r="C202" s="315" t="s">
        <v>322</v>
      </c>
      <c r="D202" s="323">
        <v>161.36282199999997</v>
      </c>
      <c r="E202" s="324">
        <f t="shared" si="17"/>
        <v>85.836244500000006</v>
      </c>
      <c r="F202" s="323">
        <v>0</v>
      </c>
      <c r="G202" s="323">
        <v>8.1542303900000004</v>
      </c>
      <c r="H202" s="322">
        <f t="shared" si="18"/>
        <v>67.372347109999964</v>
      </c>
      <c r="I202" s="322"/>
      <c r="J202" s="323">
        <v>280.07186483513368</v>
      </c>
      <c r="K202" s="325">
        <f t="shared" si="19"/>
        <v>151.59124625000001</v>
      </c>
      <c r="L202" s="323">
        <v>0</v>
      </c>
      <c r="M202" s="323">
        <v>14.72649829</v>
      </c>
      <c r="N202" s="325">
        <f t="shared" si="16"/>
        <v>113.75412029513367</v>
      </c>
      <c r="O202" s="322">
        <f t="shared" si="20"/>
        <v>68.843932525321421</v>
      </c>
      <c r="P202" s="32">
        <v>0</v>
      </c>
      <c r="Q202" s="32">
        <v>85.836244500000006</v>
      </c>
      <c r="R202" s="33">
        <f t="shared" si="21"/>
        <v>85.836244500000006</v>
      </c>
      <c r="S202" s="32">
        <v>24.779774249999999</v>
      </c>
      <c r="T202" s="32">
        <v>126.81147200000001</v>
      </c>
      <c r="U202" s="33">
        <f t="shared" si="22"/>
        <v>151.59124625000001</v>
      </c>
    </row>
    <row r="203" spans="1:21" s="31" customFormat="1" ht="18.95" customHeight="1" x14ac:dyDescent="0.2">
      <c r="A203" s="315">
        <v>227</v>
      </c>
      <c r="B203" s="315" t="s">
        <v>119</v>
      </c>
      <c r="C203" s="315" t="s">
        <v>323</v>
      </c>
      <c r="D203" s="323">
        <v>211.77360400000001</v>
      </c>
      <c r="E203" s="324">
        <f t="shared" si="17"/>
        <v>43.420844769999995</v>
      </c>
      <c r="F203" s="323">
        <v>0</v>
      </c>
      <c r="G203" s="323">
        <v>7.3930143200000007</v>
      </c>
      <c r="H203" s="322">
        <f t="shared" si="18"/>
        <v>160.95974491000001</v>
      </c>
      <c r="I203" s="322"/>
      <c r="J203" s="323">
        <v>415.92974871415851</v>
      </c>
      <c r="K203" s="325">
        <f t="shared" si="19"/>
        <v>44.523236656399995</v>
      </c>
      <c r="L203" s="323">
        <v>0</v>
      </c>
      <c r="M203" s="323">
        <v>8.1456493400000003</v>
      </c>
      <c r="N203" s="325">
        <f t="shared" si="16"/>
        <v>363.26086271775853</v>
      </c>
      <c r="O203" s="322">
        <f t="shared" si="20"/>
        <v>125.68429325038653</v>
      </c>
      <c r="P203" s="32">
        <v>13.993059519999999</v>
      </c>
      <c r="Q203" s="32">
        <v>29.427785249999996</v>
      </c>
      <c r="R203" s="33">
        <f t="shared" si="21"/>
        <v>43.420844769999995</v>
      </c>
      <c r="S203" s="32">
        <v>6.9965297599999996</v>
      </c>
      <c r="T203" s="32">
        <v>37.526706896399993</v>
      </c>
      <c r="U203" s="33">
        <f t="shared" si="22"/>
        <v>44.523236656399995</v>
      </c>
    </row>
    <row r="204" spans="1:21" s="31" customFormat="1" ht="18.95" customHeight="1" x14ac:dyDescent="0.2">
      <c r="A204" s="315">
        <v>228</v>
      </c>
      <c r="B204" s="315" t="s">
        <v>131</v>
      </c>
      <c r="C204" s="315" t="s">
        <v>324</v>
      </c>
      <c r="D204" s="323">
        <v>6.0330380000000012</v>
      </c>
      <c r="E204" s="324">
        <f t="shared" si="17"/>
        <v>4.5791629099999991</v>
      </c>
      <c r="F204" s="323">
        <v>0</v>
      </c>
      <c r="G204" s="323">
        <v>1.4479931800000001</v>
      </c>
      <c r="H204" s="322">
        <f t="shared" si="18"/>
        <v>5.8819100000020441E-3</v>
      </c>
      <c r="I204" s="322"/>
      <c r="J204" s="323">
        <v>7.191142549473537</v>
      </c>
      <c r="K204" s="325">
        <f t="shared" si="19"/>
        <v>3.0704425400811095</v>
      </c>
      <c r="L204" s="323">
        <v>0</v>
      </c>
      <c r="M204" s="323">
        <v>1.6081442799999999</v>
      </c>
      <c r="N204" s="325">
        <f t="shared" si="16"/>
        <v>2.5125557293924277</v>
      </c>
      <c r="O204" s="322" t="str">
        <f t="shared" si="20"/>
        <v>500&lt;</v>
      </c>
      <c r="P204" s="32">
        <v>2.7516131599999998</v>
      </c>
      <c r="Q204" s="32">
        <v>1.8275497499999998</v>
      </c>
      <c r="R204" s="33">
        <f t="shared" si="21"/>
        <v>4.5791629099999991</v>
      </c>
      <c r="S204" s="32">
        <v>1.4051104999999999</v>
      </c>
      <c r="T204" s="32">
        <v>1.6653320400811094</v>
      </c>
      <c r="U204" s="33">
        <f t="shared" si="22"/>
        <v>3.0704425400811095</v>
      </c>
    </row>
    <row r="205" spans="1:21" s="31" customFormat="1" ht="18.95" customHeight="1" x14ac:dyDescent="0.2">
      <c r="A205" s="315">
        <v>229</v>
      </c>
      <c r="B205" s="315" t="s">
        <v>129</v>
      </c>
      <c r="C205" s="315" t="s">
        <v>325</v>
      </c>
      <c r="D205" s="323">
        <v>751.84847400000012</v>
      </c>
      <c r="E205" s="324">
        <f t="shared" si="17"/>
        <v>42.404217029999998</v>
      </c>
      <c r="F205" s="323">
        <v>0</v>
      </c>
      <c r="G205" s="323">
        <v>20.402181819999999</v>
      </c>
      <c r="H205" s="322">
        <f t="shared" si="18"/>
        <v>689.04207515000007</v>
      </c>
      <c r="I205" s="322"/>
      <c r="J205" s="323">
        <v>265.59273307434796</v>
      </c>
      <c r="K205" s="325">
        <f t="shared" si="19"/>
        <v>298.52046724000002</v>
      </c>
      <c r="L205" s="323">
        <v>0</v>
      </c>
      <c r="M205" s="323">
        <v>26.927610919999999</v>
      </c>
      <c r="N205" s="325">
        <f t="shared" si="16"/>
        <v>-59.855345085652054</v>
      </c>
      <c r="O205" s="322">
        <f t="shared" si="20"/>
        <v>-108.6867474780291</v>
      </c>
      <c r="P205" s="32">
        <v>33.304970279999999</v>
      </c>
      <c r="Q205" s="32">
        <v>9.0992467499999989</v>
      </c>
      <c r="R205" s="33">
        <f t="shared" si="21"/>
        <v>42.404217029999998</v>
      </c>
      <c r="S205" s="32">
        <v>29.00370444</v>
      </c>
      <c r="T205" s="32">
        <v>269.51676280000004</v>
      </c>
      <c r="U205" s="33">
        <f t="shared" si="22"/>
        <v>298.52046724000002</v>
      </c>
    </row>
    <row r="206" spans="1:21" s="31" customFormat="1" ht="18.95" customHeight="1" x14ac:dyDescent="0.2">
      <c r="A206" s="315">
        <v>231</v>
      </c>
      <c r="B206" s="315" t="s">
        <v>223</v>
      </c>
      <c r="C206" s="315" t="s">
        <v>326</v>
      </c>
      <c r="D206" s="323">
        <v>18.381353333333333</v>
      </c>
      <c r="E206" s="324">
        <f t="shared" si="17"/>
        <v>17.638543979999994</v>
      </c>
      <c r="F206" s="323">
        <v>0</v>
      </c>
      <c r="G206" s="323">
        <v>0.43141105999999996</v>
      </c>
      <c r="H206" s="322">
        <f t="shared" si="18"/>
        <v>0.3113982933333389</v>
      </c>
      <c r="I206" s="322"/>
      <c r="J206" s="323">
        <v>19.348062740225981</v>
      </c>
      <c r="K206" s="325">
        <f t="shared" si="19"/>
        <v>16.212070447280372</v>
      </c>
      <c r="L206" s="323">
        <v>0</v>
      </c>
      <c r="M206" s="323">
        <v>0.59563482000000001</v>
      </c>
      <c r="N206" s="325">
        <f t="shared" si="16"/>
        <v>2.5403574729456091</v>
      </c>
      <c r="O206" s="322" t="str">
        <f t="shared" si="20"/>
        <v>500&lt;</v>
      </c>
      <c r="P206" s="32">
        <v>0.67291472999999991</v>
      </c>
      <c r="Q206" s="32">
        <v>16.965629249999996</v>
      </c>
      <c r="R206" s="33">
        <f t="shared" si="21"/>
        <v>17.638543979999994</v>
      </c>
      <c r="S206" s="32">
        <v>0.67048835999999989</v>
      </c>
      <c r="T206" s="32">
        <v>15.541582087280371</v>
      </c>
      <c r="U206" s="33">
        <f t="shared" si="22"/>
        <v>16.212070447280372</v>
      </c>
    </row>
    <row r="207" spans="1:21" s="31" customFormat="1" ht="18.95" customHeight="1" x14ac:dyDescent="0.2">
      <c r="A207" s="315">
        <v>233</v>
      </c>
      <c r="B207" s="315" t="s">
        <v>223</v>
      </c>
      <c r="C207" s="315" t="s">
        <v>327</v>
      </c>
      <c r="D207" s="323">
        <v>34.751644666666664</v>
      </c>
      <c r="E207" s="324">
        <f t="shared" si="17"/>
        <v>7.3419397200000001</v>
      </c>
      <c r="F207" s="323">
        <v>0</v>
      </c>
      <c r="G207" s="323">
        <v>0.57641301</v>
      </c>
      <c r="H207" s="322">
        <f t="shared" si="18"/>
        <v>26.833291936666665</v>
      </c>
      <c r="I207" s="322"/>
      <c r="J207" s="323">
        <v>38.993417036856464</v>
      </c>
      <c r="K207" s="325">
        <f t="shared" si="19"/>
        <v>6.8309306284867199</v>
      </c>
      <c r="L207" s="323">
        <v>0</v>
      </c>
      <c r="M207" s="323">
        <v>0.79583420000000005</v>
      </c>
      <c r="N207" s="325">
        <f t="shared" si="16"/>
        <v>31.366652208369743</v>
      </c>
      <c r="O207" s="322">
        <f t="shared" si="20"/>
        <v>16.894536393085691</v>
      </c>
      <c r="P207" s="32">
        <v>0.89908871999999995</v>
      </c>
      <c r="Q207" s="32">
        <v>6.4428510000000001</v>
      </c>
      <c r="R207" s="33">
        <f t="shared" si="21"/>
        <v>7.3419397200000001</v>
      </c>
      <c r="S207" s="32">
        <v>0.89584681999999993</v>
      </c>
      <c r="T207" s="32">
        <v>5.9350838084867199</v>
      </c>
      <c r="U207" s="33">
        <f t="shared" si="22"/>
        <v>6.8309306284867199</v>
      </c>
    </row>
    <row r="208" spans="1:21" s="31" customFormat="1" ht="18.95" customHeight="1" x14ac:dyDescent="0.2">
      <c r="A208" s="315">
        <v>234</v>
      </c>
      <c r="B208" s="315" t="s">
        <v>223</v>
      </c>
      <c r="C208" s="315" t="s">
        <v>328</v>
      </c>
      <c r="D208" s="323">
        <v>77.540673999999996</v>
      </c>
      <c r="E208" s="324">
        <f t="shared" si="17"/>
        <v>36.371659310000005</v>
      </c>
      <c r="F208" s="323">
        <v>0</v>
      </c>
      <c r="G208" s="323">
        <v>31.163932840000001</v>
      </c>
      <c r="H208" s="322">
        <f t="shared" si="18"/>
        <v>10.005081849999989</v>
      </c>
      <c r="I208" s="322"/>
      <c r="J208" s="323">
        <v>108.09334637878229</v>
      </c>
      <c r="K208" s="325">
        <f t="shared" si="19"/>
        <v>47.211816096817387</v>
      </c>
      <c r="L208" s="323">
        <v>0</v>
      </c>
      <c r="M208" s="323">
        <v>29.437125289999994</v>
      </c>
      <c r="N208" s="325">
        <f t="shared" si="16"/>
        <v>31.444404991964905</v>
      </c>
      <c r="O208" s="322">
        <f t="shared" si="20"/>
        <v>214.28433533469735</v>
      </c>
      <c r="P208" s="32">
        <v>27.826202810000005</v>
      </c>
      <c r="Q208" s="32">
        <v>8.5454565000000002</v>
      </c>
      <c r="R208" s="33">
        <f t="shared" si="21"/>
        <v>36.371659310000005</v>
      </c>
      <c r="S208" s="32">
        <v>24.071776549999996</v>
      </c>
      <c r="T208" s="32">
        <v>23.140039546817395</v>
      </c>
      <c r="U208" s="33">
        <f t="shared" si="22"/>
        <v>47.211816096817387</v>
      </c>
    </row>
    <row r="209" spans="1:21" s="31" customFormat="1" ht="18.95" customHeight="1" x14ac:dyDescent="0.2">
      <c r="A209" s="315">
        <v>235</v>
      </c>
      <c r="B209" s="315" t="s">
        <v>123</v>
      </c>
      <c r="C209" s="315" t="s">
        <v>329</v>
      </c>
      <c r="D209" s="323">
        <v>556.87333933333321</v>
      </c>
      <c r="E209" s="324">
        <f t="shared" si="17"/>
        <v>500.04657747000005</v>
      </c>
      <c r="F209" s="323">
        <v>0</v>
      </c>
      <c r="G209" s="323">
        <v>34.281681729999995</v>
      </c>
      <c r="H209" s="322">
        <f t="shared" si="18"/>
        <v>22.545080133333165</v>
      </c>
      <c r="I209" s="322"/>
      <c r="J209" s="323">
        <v>384.78912886243444</v>
      </c>
      <c r="K209" s="325">
        <f t="shared" si="19"/>
        <v>667.95665806</v>
      </c>
      <c r="L209" s="323">
        <v>0</v>
      </c>
      <c r="M209" s="323">
        <v>47.331571319999995</v>
      </c>
      <c r="N209" s="325">
        <f t="shared" si="16"/>
        <v>-330.49910051756558</v>
      </c>
      <c r="O209" s="322" t="str">
        <f t="shared" si="20"/>
        <v>&lt;-500</v>
      </c>
      <c r="P209" s="32">
        <v>53.472546720000004</v>
      </c>
      <c r="Q209" s="32">
        <v>446.57403075000002</v>
      </c>
      <c r="R209" s="33">
        <f t="shared" si="21"/>
        <v>500.04657747000005</v>
      </c>
      <c r="S209" s="32">
        <v>53.279737060000002</v>
      </c>
      <c r="T209" s="32">
        <v>614.67692099999999</v>
      </c>
      <c r="U209" s="33">
        <f t="shared" si="22"/>
        <v>667.95665806</v>
      </c>
    </row>
    <row r="210" spans="1:21" s="31" customFormat="1" ht="18.95" customHeight="1" x14ac:dyDescent="0.2">
      <c r="A210" s="315">
        <v>236</v>
      </c>
      <c r="B210" s="315" t="s">
        <v>123</v>
      </c>
      <c r="C210" s="315" t="s">
        <v>330</v>
      </c>
      <c r="D210" s="323">
        <v>490.82909466666666</v>
      </c>
      <c r="E210" s="324">
        <f t="shared" si="17"/>
        <v>458.73081539000003</v>
      </c>
      <c r="F210" s="323">
        <v>0</v>
      </c>
      <c r="G210" s="323">
        <v>5.2242112000000001</v>
      </c>
      <c r="H210" s="322">
        <f t="shared" si="18"/>
        <v>26.874068076666632</v>
      </c>
      <c r="I210" s="322"/>
      <c r="J210" s="323">
        <v>229.93812320803426</v>
      </c>
      <c r="K210" s="325">
        <f t="shared" si="19"/>
        <v>626.83370563999995</v>
      </c>
      <c r="L210" s="323">
        <v>0</v>
      </c>
      <c r="M210" s="323">
        <v>8.3987185499999999</v>
      </c>
      <c r="N210" s="325">
        <f t="shared" ref="N210:N273" si="23">J210-K210-M210</f>
        <v>-405.2943009819657</v>
      </c>
      <c r="O210" s="322" t="str">
        <f t="shared" si="20"/>
        <v>&lt;-500</v>
      </c>
      <c r="P210" s="32">
        <v>12.156784640000001</v>
      </c>
      <c r="Q210" s="32">
        <v>446.57403075000002</v>
      </c>
      <c r="R210" s="33">
        <f t="shared" si="21"/>
        <v>458.73081539000003</v>
      </c>
      <c r="S210" s="32">
        <v>12.156784640000001</v>
      </c>
      <c r="T210" s="32">
        <v>614.67692099999999</v>
      </c>
      <c r="U210" s="33">
        <f t="shared" si="22"/>
        <v>626.83370563999995</v>
      </c>
    </row>
    <row r="211" spans="1:21" s="31" customFormat="1" ht="18.95" customHeight="1" x14ac:dyDescent="0.2">
      <c r="A211" s="315">
        <v>237</v>
      </c>
      <c r="B211" s="315" t="s">
        <v>131</v>
      </c>
      <c r="C211" s="315" t="s">
        <v>331</v>
      </c>
      <c r="D211" s="323">
        <v>30.761908666666667</v>
      </c>
      <c r="E211" s="324">
        <f t="shared" ref="E211:E274" si="24">R211</f>
        <v>21.531727480000001</v>
      </c>
      <c r="F211" s="323">
        <v>0</v>
      </c>
      <c r="G211" s="323">
        <v>3.2321923400000001</v>
      </c>
      <c r="H211" s="322">
        <f t="shared" ref="H211:H274" si="25">D211-E211-G211</f>
        <v>5.997988846666666</v>
      </c>
      <c r="I211" s="322"/>
      <c r="J211" s="323">
        <v>42.329376540925765</v>
      </c>
      <c r="K211" s="325">
        <f t="shared" ref="K211:K274" si="26">+U211</f>
        <v>15.078775355541111</v>
      </c>
      <c r="L211" s="323">
        <v>0</v>
      </c>
      <c r="M211" s="323">
        <v>4.9369979199999996</v>
      </c>
      <c r="N211" s="325">
        <f t="shared" si="23"/>
        <v>22.313603265384653</v>
      </c>
      <c r="O211" s="322">
        <f t="shared" ref="O211:O274" si="27">IF(OR(H211=0,N211=0),"N.A.",IF((((N211-H211)/H211))*100&gt;=500,"500&lt;",IF((((N211-H211)/H211))*100&lt;=-500,"&lt;-500",(((N211-H211)/H211))*100)))</f>
        <v>272.01808532513792</v>
      </c>
      <c r="P211" s="32">
        <v>17.785967979999999</v>
      </c>
      <c r="Q211" s="32">
        <v>3.7457595000000006</v>
      </c>
      <c r="R211" s="33">
        <f t="shared" ref="R211:R274" si="28">SUM(P211:Q211)</f>
        <v>21.531727480000001</v>
      </c>
      <c r="S211" s="32">
        <v>14.281869069999999</v>
      </c>
      <c r="T211" s="32">
        <v>0.79690628554111242</v>
      </c>
      <c r="U211" s="33">
        <f t="shared" ref="U211:U274" si="29">SUM(S211:T211)</f>
        <v>15.078775355541111</v>
      </c>
    </row>
    <row r="212" spans="1:21" s="31" customFormat="1" ht="18.95" customHeight="1" x14ac:dyDescent="0.2">
      <c r="A212" s="315">
        <v>242</v>
      </c>
      <c r="B212" s="315" t="s">
        <v>135</v>
      </c>
      <c r="C212" s="315" t="s">
        <v>332</v>
      </c>
      <c r="D212" s="323">
        <v>50.616507333333331</v>
      </c>
      <c r="E212" s="324">
        <f t="shared" si="24"/>
        <v>31.055361719999993</v>
      </c>
      <c r="F212" s="323">
        <v>0</v>
      </c>
      <c r="G212" s="323">
        <v>8.5779916400000005</v>
      </c>
      <c r="H212" s="322">
        <f t="shared" si="25"/>
        <v>10.983153973333337</v>
      </c>
      <c r="I212" s="322"/>
      <c r="J212" s="323">
        <v>100.21030404185326</v>
      </c>
      <c r="K212" s="325">
        <f t="shared" si="26"/>
        <v>22.957484136621822</v>
      </c>
      <c r="L212" s="323">
        <v>0</v>
      </c>
      <c r="M212" s="323">
        <v>7.4163096300000007</v>
      </c>
      <c r="N212" s="325">
        <f t="shared" si="23"/>
        <v>69.836510275231433</v>
      </c>
      <c r="O212" s="322" t="str">
        <f t="shared" si="27"/>
        <v>500&lt;</v>
      </c>
      <c r="P212" s="32">
        <v>6.7863629699999999</v>
      </c>
      <c r="Q212" s="32">
        <v>24.268998749999994</v>
      </c>
      <c r="R212" s="33">
        <f t="shared" si="28"/>
        <v>31.055361719999993</v>
      </c>
      <c r="S212" s="32">
        <v>5.91667203</v>
      </c>
      <c r="T212" s="32">
        <v>17.040812106621821</v>
      </c>
      <c r="U212" s="33">
        <f t="shared" si="29"/>
        <v>22.957484136621822</v>
      </c>
    </row>
    <row r="213" spans="1:21" s="31" customFormat="1" ht="18.95" customHeight="1" x14ac:dyDescent="0.2">
      <c r="A213" s="315">
        <v>243</v>
      </c>
      <c r="B213" s="315" t="s">
        <v>135</v>
      </c>
      <c r="C213" s="315" t="s">
        <v>333</v>
      </c>
      <c r="D213" s="323">
        <v>102.45162933333333</v>
      </c>
      <c r="E213" s="324">
        <f t="shared" si="24"/>
        <v>42.357888040000006</v>
      </c>
      <c r="F213" s="323">
        <v>0</v>
      </c>
      <c r="G213" s="323">
        <v>20.215854649999997</v>
      </c>
      <c r="H213" s="322">
        <f t="shared" si="25"/>
        <v>39.877886643333326</v>
      </c>
      <c r="I213" s="322"/>
      <c r="J213" s="323">
        <v>146.41224440423153</v>
      </c>
      <c r="K213" s="325">
        <f t="shared" si="26"/>
        <v>53.057872908794337</v>
      </c>
      <c r="L213" s="323">
        <v>0</v>
      </c>
      <c r="M213" s="323">
        <v>29.106865059999997</v>
      </c>
      <c r="N213" s="325">
        <f t="shared" si="23"/>
        <v>64.247506435437202</v>
      </c>
      <c r="O213" s="322">
        <f t="shared" si="27"/>
        <v>61.110610023206732</v>
      </c>
      <c r="P213" s="32">
        <v>33.851658790000002</v>
      </c>
      <c r="Q213" s="32">
        <v>8.5062292500000005</v>
      </c>
      <c r="R213" s="33">
        <f t="shared" si="28"/>
        <v>42.357888040000006</v>
      </c>
      <c r="S213" s="32">
        <v>45.282925919999997</v>
      </c>
      <c r="T213" s="32">
        <v>7.7749469887943405</v>
      </c>
      <c r="U213" s="33">
        <f t="shared" si="29"/>
        <v>53.057872908794337</v>
      </c>
    </row>
    <row r="214" spans="1:21" s="31" customFormat="1" ht="18.95" customHeight="1" x14ac:dyDescent="0.2">
      <c r="A214" s="315">
        <v>244</v>
      </c>
      <c r="B214" s="315" t="s">
        <v>135</v>
      </c>
      <c r="C214" s="315" t="s">
        <v>334</v>
      </c>
      <c r="D214" s="323">
        <v>63.825217333333327</v>
      </c>
      <c r="E214" s="324">
        <f t="shared" si="24"/>
        <v>42.578223999999999</v>
      </c>
      <c r="F214" s="323">
        <v>0</v>
      </c>
      <c r="G214" s="323">
        <v>11.948615790000002</v>
      </c>
      <c r="H214" s="322">
        <f t="shared" si="25"/>
        <v>9.2983775433333271</v>
      </c>
      <c r="I214" s="322"/>
      <c r="J214" s="323">
        <v>89.363639869236749</v>
      </c>
      <c r="K214" s="325">
        <f t="shared" si="26"/>
        <v>39.87489872583096</v>
      </c>
      <c r="L214" s="323">
        <v>0</v>
      </c>
      <c r="M214" s="323">
        <v>16.763769729999996</v>
      </c>
      <c r="N214" s="325">
        <f t="shared" si="23"/>
        <v>32.724971413405797</v>
      </c>
      <c r="O214" s="322">
        <f t="shared" si="27"/>
        <v>251.94281218306384</v>
      </c>
      <c r="P214" s="32">
        <v>25.981246749999997</v>
      </c>
      <c r="Q214" s="32">
        <v>16.596977250000002</v>
      </c>
      <c r="R214" s="33">
        <f t="shared" si="28"/>
        <v>42.578223999999999</v>
      </c>
      <c r="S214" s="32">
        <v>23.90712533</v>
      </c>
      <c r="T214" s="32">
        <v>15.967773395830957</v>
      </c>
      <c r="U214" s="33">
        <f t="shared" si="29"/>
        <v>39.87489872583096</v>
      </c>
    </row>
    <row r="215" spans="1:21" s="31" customFormat="1" ht="18.95" customHeight="1" x14ac:dyDescent="0.2">
      <c r="A215" s="315">
        <v>245</v>
      </c>
      <c r="B215" s="315" t="s">
        <v>135</v>
      </c>
      <c r="C215" s="315" t="s">
        <v>335</v>
      </c>
      <c r="D215" s="323">
        <v>309.79132000000004</v>
      </c>
      <c r="E215" s="324">
        <f t="shared" si="24"/>
        <v>52.759691029999999</v>
      </c>
      <c r="F215" s="323">
        <v>0</v>
      </c>
      <c r="G215" s="323">
        <v>7.2816241300000017</v>
      </c>
      <c r="H215" s="322">
        <f t="shared" si="25"/>
        <v>249.75000484000003</v>
      </c>
      <c r="I215" s="322"/>
      <c r="J215" s="323">
        <v>73.413235464408103</v>
      </c>
      <c r="K215" s="325">
        <f t="shared" si="26"/>
        <v>35.645051139391157</v>
      </c>
      <c r="L215" s="323">
        <v>0</v>
      </c>
      <c r="M215" s="323">
        <v>9.82763718</v>
      </c>
      <c r="N215" s="325">
        <f t="shared" si="23"/>
        <v>27.940547145016946</v>
      </c>
      <c r="O215" s="322">
        <f t="shared" si="27"/>
        <v>-88.812593952533931</v>
      </c>
      <c r="P215" s="32">
        <v>29.693474779999999</v>
      </c>
      <c r="Q215" s="32">
        <v>23.066216249999997</v>
      </c>
      <c r="R215" s="33">
        <f t="shared" si="28"/>
        <v>52.759691029999999</v>
      </c>
      <c r="S215" s="32">
        <v>21.155349629999996</v>
      </c>
      <c r="T215" s="32">
        <v>14.489701509391161</v>
      </c>
      <c r="U215" s="33">
        <f t="shared" si="29"/>
        <v>35.645051139391157</v>
      </c>
    </row>
    <row r="216" spans="1:21" s="31" customFormat="1" ht="18.95" customHeight="1" x14ac:dyDescent="0.2">
      <c r="A216" s="315">
        <v>247</v>
      </c>
      <c r="B216" s="315" t="s">
        <v>223</v>
      </c>
      <c r="C216" s="315" t="s">
        <v>336</v>
      </c>
      <c r="D216" s="323">
        <v>28.85776666666667</v>
      </c>
      <c r="E216" s="324">
        <f t="shared" si="24"/>
        <v>20.134959080000002</v>
      </c>
      <c r="F216" s="323">
        <v>0</v>
      </c>
      <c r="G216" s="323">
        <v>2.8455858100000002</v>
      </c>
      <c r="H216" s="322">
        <f t="shared" si="25"/>
        <v>5.8772217766666683</v>
      </c>
      <c r="I216" s="322"/>
      <c r="J216" s="323">
        <v>37.612068592236646</v>
      </c>
      <c r="K216" s="325">
        <f t="shared" si="26"/>
        <v>18.983893676516779</v>
      </c>
      <c r="L216" s="323">
        <v>0</v>
      </c>
      <c r="M216" s="323">
        <v>4.0836399199999995</v>
      </c>
      <c r="N216" s="325">
        <f t="shared" si="23"/>
        <v>14.544534995719868</v>
      </c>
      <c r="O216" s="322">
        <f t="shared" si="27"/>
        <v>147.47296509149194</v>
      </c>
      <c r="P216" s="32">
        <v>5.0357820799999988</v>
      </c>
      <c r="Q216" s="32">
        <v>15.099177000000001</v>
      </c>
      <c r="R216" s="33">
        <f t="shared" si="28"/>
        <v>20.134959080000002</v>
      </c>
      <c r="S216" s="32">
        <v>4.9695087299999994</v>
      </c>
      <c r="T216" s="32">
        <v>14.014384946516778</v>
      </c>
      <c r="U216" s="33">
        <f t="shared" si="29"/>
        <v>18.983893676516779</v>
      </c>
    </row>
    <row r="217" spans="1:21" s="31" customFormat="1" ht="18.95" customHeight="1" x14ac:dyDescent="0.2">
      <c r="A217" s="315">
        <v>248</v>
      </c>
      <c r="B217" s="315" t="s">
        <v>223</v>
      </c>
      <c r="C217" s="315" t="s">
        <v>337</v>
      </c>
      <c r="D217" s="323">
        <v>61.732132666666665</v>
      </c>
      <c r="E217" s="324">
        <f t="shared" si="24"/>
        <v>44.934003830000009</v>
      </c>
      <c r="F217" s="323">
        <v>0</v>
      </c>
      <c r="G217" s="323">
        <v>6.0987712399999996</v>
      </c>
      <c r="H217" s="322">
        <f t="shared" si="25"/>
        <v>10.699357596666657</v>
      </c>
      <c r="I217" s="322"/>
      <c r="J217" s="323">
        <v>82.495866369127143</v>
      </c>
      <c r="K217" s="325">
        <f t="shared" si="26"/>
        <v>41.758832685706558</v>
      </c>
      <c r="L217" s="323">
        <v>0</v>
      </c>
      <c r="M217" s="323">
        <v>8.5399623499999997</v>
      </c>
      <c r="N217" s="325">
        <f t="shared" si="23"/>
        <v>32.197071333420581</v>
      </c>
      <c r="O217" s="322">
        <f t="shared" si="27"/>
        <v>200.92527558338128</v>
      </c>
      <c r="P217" s="32">
        <v>10.769465330000001</v>
      </c>
      <c r="Q217" s="32">
        <v>34.164538500000006</v>
      </c>
      <c r="R217" s="33">
        <f t="shared" si="28"/>
        <v>44.934003830000009</v>
      </c>
      <c r="S217" s="32">
        <v>10.114064500000001</v>
      </c>
      <c r="T217" s="32">
        <v>31.644768185706557</v>
      </c>
      <c r="U217" s="33">
        <f t="shared" si="29"/>
        <v>41.758832685706558</v>
      </c>
    </row>
    <row r="218" spans="1:21" s="31" customFormat="1" ht="18.95" customHeight="1" x14ac:dyDescent="0.2">
      <c r="A218" s="315">
        <v>249</v>
      </c>
      <c r="B218" s="315" t="s">
        <v>223</v>
      </c>
      <c r="C218" s="315" t="s">
        <v>338</v>
      </c>
      <c r="D218" s="323">
        <v>752.99364266666657</v>
      </c>
      <c r="E218" s="324">
        <f t="shared" si="24"/>
        <v>47.836019290000003</v>
      </c>
      <c r="F218" s="323">
        <v>0</v>
      </c>
      <c r="G218" s="323">
        <v>32.856920589999994</v>
      </c>
      <c r="H218" s="322">
        <f t="shared" si="25"/>
        <v>672.30070278666665</v>
      </c>
      <c r="I218" s="322"/>
      <c r="J218" s="323">
        <v>79.007782206467567</v>
      </c>
      <c r="K218" s="325">
        <f t="shared" si="26"/>
        <v>39.845437567517244</v>
      </c>
      <c r="L218" s="323">
        <v>0</v>
      </c>
      <c r="M218" s="323">
        <v>16.929963309999998</v>
      </c>
      <c r="N218" s="325">
        <f t="shared" si="23"/>
        <v>22.232381328950325</v>
      </c>
      <c r="O218" s="322">
        <f t="shared" si="27"/>
        <v>-96.693089678949065</v>
      </c>
      <c r="P218" s="32">
        <v>41.242824790000007</v>
      </c>
      <c r="Q218" s="32">
        <v>6.5931944999999983</v>
      </c>
      <c r="R218" s="33">
        <f t="shared" si="28"/>
        <v>47.836019290000003</v>
      </c>
      <c r="S218" s="32">
        <v>19.578369729999999</v>
      </c>
      <c r="T218" s="32">
        <v>20.267067837517246</v>
      </c>
      <c r="U218" s="33">
        <f t="shared" si="29"/>
        <v>39.845437567517244</v>
      </c>
    </row>
    <row r="219" spans="1:21" s="31" customFormat="1" ht="18.95" customHeight="1" x14ac:dyDescent="0.2">
      <c r="A219" s="315">
        <v>250</v>
      </c>
      <c r="B219" s="315" t="s">
        <v>223</v>
      </c>
      <c r="C219" s="315" t="s">
        <v>339</v>
      </c>
      <c r="D219" s="323">
        <v>43.074717333333339</v>
      </c>
      <c r="E219" s="324">
        <f t="shared" si="24"/>
        <v>37.080908440000002</v>
      </c>
      <c r="F219" s="323">
        <v>0</v>
      </c>
      <c r="G219" s="323">
        <v>2.5317665100000002</v>
      </c>
      <c r="H219" s="322">
        <f t="shared" si="25"/>
        <v>3.4620423833333374</v>
      </c>
      <c r="I219" s="322"/>
      <c r="J219" s="323">
        <v>53.970721414442025</v>
      </c>
      <c r="K219" s="325">
        <f t="shared" si="26"/>
        <v>34.474860572826088</v>
      </c>
      <c r="L219" s="323">
        <v>0</v>
      </c>
      <c r="M219" s="323">
        <v>3.4955253799999997</v>
      </c>
      <c r="N219" s="325">
        <f t="shared" si="23"/>
        <v>16.000335461615936</v>
      </c>
      <c r="O219" s="322">
        <f t="shared" si="27"/>
        <v>362.1646326065607</v>
      </c>
      <c r="P219" s="32">
        <v>3.9490479399999998</v>
      </c>
      <c r="Q219" s="32">
        <v>33.131860500000002</v>
      </c>
      <c r="R219" s="33">
        <f t="shared" si="28"/>
        <v>37.080908440000002</v>
      </c>
      <c r="S219" s="32">
        <v>3.9348086099999993</v>
      </c>
      <c r="T219" s="32">
        <v>30.540051962826091</v>
      </c>
      <c r="U219" s="33">
        <f t="shared" si="29"/>
        <v>34.474860572826088</v>
      </c>
    </row>
    <row r="220" spans="1:21" s="31" customFormat="1" ht="18.95" customHeight="1" x14ac:dyDescent="0.2">
      <c r="A220" s="315">
        <v>251</v>
      </c>
      <c r="B220" s="315" t="s">
        <v>135</v>
      </c>
      <c r="C220" s="315" t="s">
        <v>340</v>
      </c>
      <c r="D220" s="323">
        <v>232.04887533333329</v>
      </c>
      <c r="E220" s="324">
        <f t="shared" si="24"/>
        <v>137.97953389</v>
      </c>
      <c r="F220" s="323">
        <v>0</v>
      </c>
      <c r="G220" s="323">
        <v>8.9126724399999997</v>
      </c>
      <c r="H220" s="322">
        <f t="shared" si="25"/>
        <v>85.156669003333292</v>
      </c>
      <c r="I220" s="322"/>
      <c r="J220" s="323">
        <v>58.529074102610963</v>
      </c>
      <c r="K220" s="325">
        <f t="shared" si="26"/>
        <v>17.491177043879475</v>
      </c>
      <c r="L220" s="323">
        <v>0</v>
      </c>
      <c r="M220" s="323">
        <v>9.5890109800000012</v>
      </c>
      <c r="N220" s="325">
        <f t="shared" si="23"/>
        <v>31.448886078731487</v>
      </c>
      <c r="O220" s="322">
        <f t="shared" si="27"/>
        <v>-63.06937971293771</v>
      </c>
      <c r="P220" s="32">
        <v>13.40944414</v>
      </c>
      <c r="Q220" s="32">
        <v>124.57008975000001</v>
      </c>
      <c r="R220" s="33">
        <f t="shared" si="28"/>
        <v>137.97953389</v>
      </c>
      <c r="S220" s="32">
        <v>10.296096910000001</v>
      </c>
      <c r="T220" s="32">
        <v>7.1950801338794754</v>
      </c>
      <c r="U220" s="33">
        <f t="shared" si="29"/>
        <v>17.491177043879475</v>
      </c>
    </row>
    <row r="221" spans="1:21" s="31" customFormat="1" ht="18.95" customHeight="1" x14ac:dyDescent="0.2">
      <c r="A221" s="315">
        <v>252</v>
      </c>
      <c r="B221" s="315" t="s">
        <v>135</v>
      </c>
      <c r="C221" s="315" t="s">
        <v>341</v>
      </c>
      <c r="D221" s="323">
        <v>0</v>
      </c>
      <c r="E221" s="324">
        <f t="shared" si="24"/>
        <v>0</v>
      </c>
      <c r="F221" s="323">
        <v>0</v>
      </c>
      <c r="G221" s="323">
        <v>0</v>
      </c>
      <c r="H221" s="322">
        <f t="shared" si="25"/>
        <v>0</v>
      </c>
      <c r="I221" s="322"/>
      <c r="J221" s="323">
        <v>0</v>
      </c>
      <c r="K221" s="325">
        <f t="shared" si="26"/>
        <v>0</v>
      </c>
      <c r="L221" s="323">
        <v>0</v>
      </c>
      <c r="M221" s="323">
        <v>0</v>
      </c>
      <c r="N221" s="325">
        <f t="shared" si="23"/>
        <v>0</v>
      </c>
      <c r="O221" s="322" t="str">
        <f t="shared" si="27"/>
        <v>N.A.</v>
      </c>
      <c r="P221" s="32">
        <v>0</v>
      </c>
      <c r="Q221" s="32">
        <v>0</v>
      </c>
      <c r="R221" s="33">
        <f t="shared" si="28"/>
        <v>0</v>
      </c>
      <c r="S221" s="32">
        <v>0</v>
      </c>
      <c r="T221" s="32">
        <v>0</v>
      </c>
      <c r="U221" s="33">
        <f t="shared" si="29"/>
        <v>0</v>
      </c>
    </row>
    <row r="222" spans="1:21" s="31" customFormat="1" ht="18.95" customHeight="1" x14ac:dyDescent="0.2">
      <c r="A222" s="315">
        <v>253</v>
      </c>
      <c r="B222" s="315" t="s">
        <v>135</v>
      </c>
      <c r="C222" s="315" t="s">
        <v>342</v>
      </c>
      <c r="D222" s="323">
        <v>84.989049333333341</v>
      </c>
      <c r="E222" s="324">
        <f t="shared" si="24"/>
        <v>41.432366340000002</v>
      </c>
      <c r="F222" s="323">
        <v>0</v>
      </c>
      <c r="G222" s="323">
        <v>12.134879919999996</v>
      </c>
      <c r="H222" s="322">
        <f t="shared" si="25"/>
        <v>31.421803073333344</v>
      </c>
      <c r="I222" s="322"/>
      <c r="J222" s="323">
        <v>105.60289938549661</v>
      </c>
      <c r="K222" s="325">
        <f t="shared" si="26"/>
        <v>40.784466900457907</v>
      </c>
      <c r="L222" s="323">
        <v>0</v>
      </c>
      <c r="M222" s="323">
        <v>14.969361290000002</v>
      </c>
      <c r="N222" s="325">
        <f t="shared" si="23"/>
        <v>49.849071195038697</v>
      </c>
      <c r="O222" s="322">
        <f t="shared" si="27"/>
        <v>58.644846314831547</v>
      </c>
      <c r="P222" s="32">
        <v>24.207454590000005</v>
      </c>
      <c r="Q222" s="32">
        <v>17.224911749999997</v>
      </c>
      <c r="R222" s="33">
        <f t="shared" si="28"/>
        <v>41.432366340000002</v>
      </c>
      <c r="S222" s="32">
        <v>26.216746700000002</v>
      </c>
      <c r="T222" s="32">
        <v>14.567720200457906</v>
      </c>
      <c r="U222" s="33">
        <f t="shared" si="29"/>
        <v>40.784466900457907</v>
      </c>
    </row>
    <row r="223" spans="1:21" s="31" customFormat="1" ht="18.95" customHeight="1" x14ac:dyDescent="0.2">
      <c r="A223" s="315">
        <v>258</v>
      </c>
      <c r="B223" s="315" t="s">
        <v>200</v>
      </c>
      <c r="C223" s="315" t="s">
        <v>343</v>
      </c>
      <c r="D223" s="323">
        <v>0</v>
      </c>
      <c r="E223" s="324">
        <f t="shared" si="24"/>
        <v>0</v>
      </c>
      <c r="F223" s="323">
        <v>0</v>
      </c>
      <c r="G223" s="323">
        <v>0</v>
      </c>
      <c r="H223" s="322">
        <f t="shared" si="25"/>
        <v>0</v>
      </c>
      <c r="I223" s="322"/>
      <c r="J223" s="323">
        <v>0</v>
      </c>
      <c r="K223" s="325">
        <f t="shared" si="26"/>
        <v>0</v>
      </c>
      <c r="L223" s="323">
        <v>0</v>
      </c>
      <c r="M223" s="323">
        <v>0</v>
      </c>
      <c r="N223" s="325">
        <f t="shared" si="23"/>
        <v>0</v>
      </c>
      <c r="O223" s="322" t="str">
        <f t="shared" si="27"/>
        <v>N.A.</v>
      </c>
      <c r="P223" s="32">
        <v>0</v>
      </c>
      <c r="Q223" s="32">
        <v>0</v>
      </c>
      <c r="R223" s="33">
        <f t="shared" si="28"/>
        <v>0</v>
      </c>
      <c r="S223" s="32">
        <v>0</v>
      </c>
      <c r="T223" s="32">
        <v>0</v>
      </c>
      <c r="U223" s="33">
        <f t="shared" si="29"/>
        <v>0</v>
      </c>
    </row>
    <row r="224" spans="1:21" s="31" customFormat="1" ht="18.95" customHeight="1" x14ac:dyDescent="0.2">
      <c r="A224" s="315">
        <v>259</v>
      </c>
      <c r="B224" s="315" t="s">
        <v>135</v>
      </c>
      <c r="C224" s="315" t="s">
        <v>344</v>
      </c>
      <c r="D224" s="323">
        <v>53.756994000000006</v>
      </c>
      <c r="E224" s="324">
        <f t="shared" si="24"/>
        <v>35.17700567</v>
      </c>
      <c r="F224" s="323">
        <v>0</v>
      </c>
      <c r="G224" s="323">
        <v>17.050985109999999</v>
      </c>
      <c r="H224" s="322">
        <f t="shared" si="25"/>
        <v>1.529003220000007</v>
      </c>
      <c r="I224" s="322"/>
      <c r="J224" s="323">
        <v>80.370686279224358</v>
      </c>
      <c r="K224" s="325">
        <f t="shared" si="26"/>
        <v>32.967028832551712</v>
      </c>
      <c r="L224" s="323">
        <v>0</v>
      </c>
      <c r="M224" s="323">
        <v>17.331075070000004</v>
      </c>
      <c r="N224" s="325">
        <f t="shared" si="23"/>
        <v>30.072582376672642</v>
      </c>
      <c r="O224" s="322" t="str">
        <f t="shared" si="27"/>
        <v>500&lt;</v>
      </c>
      <c r="P224" s="32">
        <v>23.406175669999996</v>
      </c>
      <c r="Q224" s="32">
        <v>11.77083</v>
      </c>
      <c r="R224" s="33">
        <f t="shared" si="28"/>
        <v>35.17700567</v>
      </c>
      <c r="S224" s="32">
        <v>19.962064109999996</v>
      </c>
      <c r="T224" s="32">
        <v>13.004964722551716</v>
      </c>
      <c r="U224" s="33">
        <f t="shared" si="29"/>
        <v>32.967028832551712</v>
      </c>
    </row>
    <row r="225" spans="1:21" s="31" customFormat="1" ht="18.95" customHeight="1" x14ac:dyDescent="0.2">
      <c r="A225" s="315">
        <v>260</v>
      </c>
      <c r="B225" s="315" t="s">
        <v>135</v>
      </c>
      <c r="C225" s="315" t="s">
        <v>345</v>
      </c>
      <c r="D225" s="323">
        <v>22.180237333333334</v>
      </c>
      <c r="E225" s="324">
        <f t="shared" si="24"/>
        <v>11.82867066</v>
      </c>
      <c r="F225" s="323">
        <v>0</v>
      </c>
      <c r="G225" s="323">
        <v>8.7984201899999999</v>
      </c>
      <c r="H225" s="322">
        <f t="shared" si="25"/>
        <v>1.5531464833333342</v>
      </c>
      <c r="I225" s="322"/>
      <c r="J225" s="323">
        <v>44.9221106427701</v>
      </c>
      <c r="K225" s="325">
        <f t="shared" si="26"/>
        <v>15.138027428937225</v>
      </c>
      <c r="L225" s="323">
        <v>0</v>
      </c>
      <c r="M225" s="323">
        <v>7.7987205500000005</v>
      </c>
      <c r="N225" s="325">
        <f t="shared" si="23"/>
        <v>21.985362663832873</v>
      </c>
      <c r="O225" s="322" t="str">
        <f t="shared" si="27"/>
        <v>500&lt;</v>
      </c>
      <c r="P225" s="32">
        <v>6.9935466600000007</v>
      </c>
      <c r="Q225" s="32">
        <v>4.8351240000000004</v>
      </c>
      <c r="R225" s="33">
        <f t="shared" si="28"/>
        <v>11.82867066</v>
      </c>
      <c r="S225" s="32">
        <v>5.830313750000002</v>
      </c>
      <c r="T225" s="32">
        <v>9.3077136789372226</v>
      </c>
      <c r="U225" s="33">
        <f t="shared" si="29"/>
        <v>15.138027428937225</v>
      </c>
    </row>
    <row r="226" spans="1:21" s="31" customFormat="1" ht="18.95" customHeight="1" x14ac:dyDescent="0.2">
      <c r="A226" s="315">
        <v>261</v>
      </c>
      <c r="B226" s="315" t="s">
        <v>187</v>
      </c>
      <c r="C226" s="315" t="s">
        <v>346</v>
      </c>
      <c r="D226" s="323">
        <v>1857.0466666666664</v>
      </c>
      <c r="E226" s="324">
        <f t="shared" si="24"/>
        <v>1568.7802176099999</v>
      </c>
      <c r="F226" s="323">
        <v>0</v>
      </c>
      <c r="G226" s="323">
        <v>141.47966724000003</v>
      </c>
      <c r="H226" s="322">
        <f t="shared" si="25"/>
        <v>146.78678181666646</v>
      </c>
      <c r="I226" s="322"/>
      <c r="J226" s="323">
        <v>4076.7911850400014</v>
      </c>
      <c r="K226" s="325">
        <f t="shared" si="26"/>
        <v>1406.3588759900001</v>
      </c>
      <c r="L226" s="323">
        <v>0</v>
      </c>
      <c r="M226" s="323">
        <v>163.56558684999996</v>
      </c>
      <c r="N226" s="325">
        <f t="shared" si="23"/>
        <v>2506.8667222000013</v>
      </c>
      <c r="O226" s="322" t="str">
        <f t="shared" si="27"/>
        <v>500&lt;</v>
      </c>
      <c r="P226" s="32">
        <v>327.28001761000002</v>
      </c>
      <c r="Q226" s="32">
        <v>1241.5001999999999</v>
      </c>
      <c r="R226" s="33">
        <f t="shared" si="28"/>
        <v>1568.7802176099999</v>
      </c>
      <c r="S226" s="32">
        <v>218.51210998999997</v>
      </c>
      <c r="T226" s="32">
        <v>1187.8467660000001</v>
      </c>
      <c r="U226" s="33">
        <f t="shared" si="29"/>
        <v>1406.3588759900001</v>
      </c>
    </row>
    <row r="227" spans="1:21" s="31" customFormat="1" ht="18.95" customHeight="1" x14ac:dyDescent="0.2">
      <c r="A227" s="315">
        <v>262</v>
      </c>
      <c r="B227" s="315" t="s">
        <v>223</v>
      </c>
      <c r="C227" s="315" t="s">
        <v>347</v>
      </c>
      <c r="D227" s="323">
        <v>46.55025666666667</v>
      </c>
      <c r="E227" s="324">
        <f t="shared" si="24"/>
        <v>22.84173637</v>
      </c>
      <c r="F227" s="323">
        <v>0</v>
      </c>
      <c r="G227" s="323">
        <v>7.0079366699999994</v>
      </c>
      <c r="H227" s="322">
        <f t="shared" si="25"/>
        <v>16.700583626666671</v>
      </c>
      <c r="I227" s="322"/>
      <c r="J227" s="323">
        <v>77.360416071934196</v>
      </c>
      <c r="K227" s="325">
        <f t="shared" si="26"/>
        <v>21.955504661308094</v>
      </c>
      <c r="L227" s="323">
        <v>0</v>
      </c>
      <c r="M227" s="323">
        <v>9.7084192799999993</v>
      </c>
      <c r="N227" s="325">
        <f t="shared" si="23"/>
        <v>45.696492130626098</v>
      </c>
      <c r="O227" s="322">
        <f t="shared" si="27"/>
        <v>173.62212693968485</v>
      </c>
      <c r="P227" s="32">
        <v>11.694592119999999</v>
      </c>
      <c r="Q227" s="32">
        <v>11.14714425</v>
      </c>
      <c r="R227" s="33">
        <f t="shared" si="28"/>
        <v>22.84173637</v>
      </c>
      <c r="S227" s="32">
        <v>11.17807342</v>
      </c>
      <c r="T227" s="32">
        <v>10.777431241308093</v>
      </c>
      <c r="U227" s="33">
        <f t="shared" si="29"/>
        <v>21.955504661308094</v>
      </c>
    </row>
    <row r="228" spans="1:21" s="31" customFormat="1" ht="18.95" customHeight="1" x14ac:dyDescent="0.2">
      <c r="A228" s="315">
        <v>264</v>
      </c>
      <c r="B228" s="315" t="s">
        <v>121</v>
      </c>
      <c r="C228" s="315" t="s">
        <v>348</v>
      </c>
      <c r="D228" s="323">
        <v>10031.464939333333</v>
      </c>
      <c r="E228" s="324">
        <f t="shared" si="24"/>
        <v>8117.9841734699994</v>
      </c>
      <c r="F228" s="323">
        <v>0</v>
      </c>
      <c r="G228" s="323">
        <v>306.88786637000004</v>
      </c>
      <c r="H228" s="322">
        <f t="shared" si="25"/>
        <v>1606.5928994933336</v>
      </c>
      <c r="I228" s="322"/>
      <c r="J228" s="323">
        <v>5419.1040006700005</v>
      </c>
      <c r="K228" s="325">
        <f t="shared" si="26"/>
        <v>2597.8875323900002</v>
      </c>
      <c r="L228" s="323">
        <v>0</v>
      </c>
      <c r="M228" s="323">
        <v>313.31252248000004</v>
      </c>
      <c r="N228" s="325">
        <f t="shared" si="23"/>
        <v>2507.9039458000002</v>
      </c>
      <c r="O228" s="322">
        <f t="shared" si="27"/>
        <v>56.100773667735652</v>
      </c>
      <c r="P228" s="32">
        <v>953.40393897000013</v>
      </c>
      <c r="Q228" s="32">
        <v>7164.5802344999993</v>
      </c>
      <c r="R228" s="33">
        <f t="shared" si="28"/>
        <v>8117.9841734699994</v>
      </c>
      <c r="S228" s="32">
        <v>492.85248038999998</v>
      </c>
      <c r="T228" s="32">
        <v>2105.0350520000002</v>
      </c>
      <c r="U228" s="33">
        <f t="shared" si="29"/>
        <v>2597.8875323900002</v>
      </c>
    </row>
    <row r="229" spans="1:21" s="31" customFormat="1" ht="18.95" customHeight="1" x14ac:dyDescent="0.2">
      <c r="A229" s="315">
        <v>266</v>
      </c>
      <c r="B229" s="315" t="s">
        <v>223</v>
      </c>
      <c r="C229" s="315" t="s">
        <v>349</v>
      </c>
      <c r="D229" s="323">
        <v>709.78222399999993</v>
      </c>
      <c r="E229" s="324">
        <f t="shared" si="24"/>
        <v>78.241354500000014</v>
      </c>
      <c r="F229" s="323">
        <v>0</v>
      </c>
      <c r="G229" s="323">
        <v>15.372944970000001</v>
      </c>
      <c r="H229" s="322">
        <f t="shared" si="25"/>
        <v>616.16792452999982</v>
      </c>
      <c r="I229" s="322"/>
      <c r="J229" s="323">
        <v>183.09967519916904</v>
      </c>
      <c r="K229" s="325">
        <f t="shared" si="26"/>
        <v>87.126353104725695</v>
      </c>
      <c r="L229" s="323">
        <v>0</v>
      </c>
      <c r="M229" s="323">
        <v>34.280197369999996</v>
      </c>
      <c r="N229" s="325">
        <f t="shared" si="23"/>
        <v>61.693124724443351</v>
      </c>
      <c r="O229" s="322">
        <f t="shared" si="27"/>
        <v>-89.987611774582135</v>
      </c>
      <c r="P229" s="32">
        <v>56.617782000000012</v>
      </c>
      <c r="Q229" s="32">
        <v>21.623572499999998</v>
      </c>
      <c r="R229" s="33">
        <f t="shared" si="28"/>
        <v>78.241354500000014</v>
      </c>
      <c r="S229" s="32">
        <v>52.756641800000004</v>
      </c>
      <c r="T229" s="32">
        <v>34.369711304725683</v>
      </c>
      <c r="U229" s="33">
        <f t="shared" si="29"/>
        <v>87.126353104725695</v>
      </c>
    </row>
    <row r="230" spans="1:21" s="31" customFormat="1" ht="18.95" customHeight="1" x14ac:dyDescent="0.2">
      <c r="A230" s="315">
        <v>267</v>
      </c>
      <c r="B230" s="315" t="s">
        <v>223</v>
      </c>
      <c r="C230" s="315" t="s">
        <v>350</v>
      </c>
      <c r="D230" s="323">
        <v>20.74754733333333</v>
      </c>
      <c r="E230" s="324">
        <f t="shared" si="24"/>
        <v>17.560100049999999</v>
      </c>
      <c r="F230" s="323">
        <v>0</v>
      </c>
      <c r="G230" s="323">
        <v>6.1106552800000005</v>
      </c>
      <c r="H230" s="322">
        <f t="shared" si="25"/>
        <v>-2.9232079966666698</v>
      </c>
      <c r="I230" s="322"/>
      <c r="J230" s="323">
        <v>27.737966099556708</v>
      </c>
      <c r="K230" s="325">
        <f t="shared" si="26"/>
        <v>11.261404967928701</v>
      </c>
      <c r="L230" s="323">
        <v>0</v>
      </c>
      <c r="M230" s="323">
        <v>6.7327416200000005</v>
      </c>
      <c r="N230" s="325">
        <f t="shared" si="23"/>
        <v>9.743819511628006</v>
      </c>
      <c r="O230" s="322">
        <f t="shared" si="27"/>
        <v>-433.32624714829979</v>
      </c>
      <c r="P230" s="32">
        <v>11.565886299999999</v>
      </c>
      <c r="Q230" s="32">
        <v>5.9942137500000001</v>
      </c>
      <c r="R230" s="33">
        <f t="shared" si="28"/>
        <v>17.560100049999999</v>
      </c>
      <c r="S230" s="32">
        <v>5.7829431499999995</v>
      </c>
      <c r="T230" s="32">
        <v>5.478461817928701</v>
      </c>
      <c r="U230" s="33">
        <f t="shared" si="29"/>
        <v>11.261404967928701</v>
      </c>
    </row>
    <row r="231" spans="1:21" s="31" customFormat="1" ht="18.95" customHeight="1" x14ac:dyDescent="0.2">
      <c r="A231" s="315">
        <v>268</v>
      </c>
      <c r="B231" s="315" t="s">
        <v>123</v>
      </c>
      <c r="C231" s="315" t="s">
        <v>351</v>
      </c>
      <c r="D231" s="323">
        <v>125.49485533333331</v>
      </c>
      <c r="E231" s="324">
        <f t="shared" si="24"/>
        <v>56.234770750000003</v>
      </c>
      <c r="F231" s="323">
        <v>0</v>
      </c>
      <c r="G231" s="323">
        <v>0.15656</v>
      </c>
      <c r="H231" s="322">
        <f t="shared" si="25"/>
        <v>69.103524583333311</v>
      </c>
      <c r="I231" s="322"/>
      <c r="J231" s="323">
        <v>0</v>
      </c>
      <c r="K231" s="325">
        <f t="shared" si="26"/>
        <v>0</v>
      </c>
      <c r="L231" s="323">
        <v>0</v>
      </c>
      <c r="M231" s="323">
        <v>0</v>
      </c>
      <c r="N231" s="325">
        <f t="shared" si="23"/>
        <v>0</v>
      </c>
      <c r="O231" s="322" t="str">
        <f t="shared" si="27"/>
        <v>N.A.</v>
      </c>
      <c r="P231" s="32">
        <v>2.1877000000000001E-2</v>
      </c>
      <c r="Q231" s="32">
        <v>56.212893749999999</v>
      </c>
      <c r="R231" s="33">
        <f t="shared" si="28"/>
        <v>56.234770750000003</v>
      </c>
      <c r="S231" s="32">
        <v>0</v>
      </c>
      <c r="T231" s="32">
        <v>0</v>
      </c>
      <c r="U231" s="33">
        <f t="shared" si="29"/>
        <v>0</v>
      </c>
    </row>
    <row r="232" spans="1:21" s="31" customFormat="1" ht="18.95" customHeight="1" x14ac:dyDescent="0.2">
      <c r="A232" s="315">
        <v>269</v>
      </c>
      <c r="B232" s="315" t="s">
        <v>131</v>
      </c>
      <c r="C232" s="315" t="s">
        <v>352</v>
      </c>
      <c r="D232" s="323">
        <v>29.393484666666666</v>
      </c>
      <c r="E232" s="324">
        <f t="shared" si="24"/>
        <v>2.82042693</v>
      </c>
      <c r="F232" s="323">
        <v>0</v>
      </c>
      <c r="G232" s="323">
        <v>0.73946427999999986</v>
      </c>
      <c r="H232" s="322">
        <f t="shared" si="25"/>
        <v>25.833593456666666</v>
      </c>
      <c r="I232" s="322"/>
      <c r="J232" s="323">
        <v>34.692151173955104</v>
      </c>
      <c r="K232" s="325">
        <f t="shared" si="26"/>
        <v>1.993247291916731</v>
      </c>
      <c r="L232" s="323">
        <v>0</v>
      </c>
      <c r="M232" s="323">
        <v>0.81474435000000012</v>
      </c>
      <c r="N232" s="325">
        <f t="shared" si="23"/>
        <v>31.884159532038371</v>
      </c>
      <c r="O232" s="322">
        <f t="shared" si="27"/>
        <v>23.42131026224029</v>
      </c>
      <c r="P232" s="32">
        <v>1.3996141800000002</v>
      </c>
      <c r="Q232" s="32">
        <v>1.4208127500000001</v>
      </c>
      <c r="R232" s="33">
        <f t="shared" si="28"/>
        <v>2.82042693</v>
      </c>
      <c r="S232" s="32">
        <v>0.69980709000000008</v>
      </c>
      <c r="T232" s="32">
        <v>1.2934402019167308</v>
      </c>
      <c r="U232" s="33">
        <f t="shared" si="29"/>
        <v>1.993247291916731</v>
      </c>
    </row>
    <row r="233" spans="1:21" s="31" customFormat="1" ht="18.95" customHeight="1" x14ac:dyDescent="0.2">
      <c r="A233" s="315">
        <v>273</v>
      </c>
      <c r="B233" s="315" t="s">
        <v>135</v>
      </c>
      <c r="C233" s="315" t="s">
        <v>353</v>
      </c>
      <c r="D233" s="323">
        <v>98.920277999999996</v>
      </c>
      <c r="E233" s="324">
        <f t="shared" si="24"/>
        <v>58.823155099999994</v>
      </c>
      <c r="F233" s="323">
        <v>0</v>
      </c>
      <c r="G233" s="323">
        <v>28.09256886</v>
      </c>
      <c r="H233" s="322">
        <f t="shared" si="25"/>
        <v>12.004554040000002</v>
      </c>
      <c r="I233" s="322"/>
      <c r="J233" s="323">
        <v>185.83325280289813</v>
      </c>
      <c r="K233" s="325">
        <f t="shared" si="26"/>
        <v>56.972830371185999</v>
      </c>
      <c r="L233" s="323">
        <v>0</v>
      </c>
      <c r="M233" s="323">
        <v>30.057881310000003</v>
      </c>
      <c r="N233" s="325">
        <f t="shared" si="23"/>
        <v>98.802541121712125</v>
      </c>
      <c r="O233" s="322" t="str">
        <f t="shared" si="27"/>
        <v>500&lt;</v>
      </c>
      <c r="P233" s="32">
        <v>37.813627099999998</v>
      </c>
      <c r="Q233" s="32">
        <v>21.009528</v>
      </c>
      <c r="R233" s="33">
        <f t="shared" si="28"/>
        <v>58.823155099999994</v>
      </c>
      <c r="S233" s="32">
        <v>35.271825409999998</v>
      </c>
      <c r="T233" s="32">
        <v>21.701004961186001</v>
      </c>
      <c r="U233" s="33">
        <f t="shared" si="29"/>
        <v>56.972830371185999</v>
      </c>
    </row>
    <row r="234" spans="1:21" s="31" customFormat="1" ht="18.95" customHeight="1" x14ac:dyDescent="0.2">
      <c r="A234" s="315">
        <v>274</v>
      </c>
      <c r="B234" s="315" t="s">
        <v>135</v>
      </c>
      <c r="C234" s="315" t="s">
        <v>354</v>
      </c>
      <c r="D234" s="323">
        <v>906.42984600000011</v>
      </c>
      <c r="E234" s="324">
        <f t="shared" si="24"/>
        <v>187.86876099</v>
      </c>
      <c r="F234" s="323">
        <v>0</v>
      </c>
      <c r="G234" s="323">
        <v>38.466633520000002</v>
      </c>
      <c r="H234" s="322">
        <f t="shared" si="25"/>
        <v>680.09445149000021</v>
      </c>
      <c r="I234" s="322"/>
      <c r="J234" s="323">
        <v>258.78674976427101</v>
      </c>
      <c r="K234" s="325">
        <f t="shared" si="26"/>
        <v>126.60116674020351</v>
      </c>
      <c r="L234" s="323">
        <v>0</v>
      </c>
      <c r="M234" s="323">
        <v>48.419112349999999</v>
      </c>
      <c r="N234" s="325">
        <f t="shared" si="23"/>
        <v>83.766470674067506</v>
      </c>
      <c r="O234" s="322">
        <f t="shared" si="27"/>
        <v>-87.683112177941496</v>
      </c>
      <c r="P234" s="32">
        <v>80.107235489999994</v>
      </c>
      <c r="Q234" s="32">
        <v>107.7615255</v>
      </c>
      <c r="R234" s="33">
        <f t="shared" si="28"/>
        <v>187.86876099</v>
      </c>
      <c r="S234" s="32">
        <v>64.894524869999998</v>
      </c>
      <c r="T234" s="32">
        <v>61.706641870203512</v>
      </c>
      <c r="U234" s="33">
        <f t="shared" si="29"/>
        <v>126.60116674020351</v>
      </c>
    </row>
    <row r="235" spans="1:21" s="31" customFormat="1" ht="18.95" customHeight="1" x14ac:dyDescent="0.2">
      <c r="A235" s="315">
        <v>275</v>
      </c>
      <c r="B235" s="315" t="s">
        <v>119</v>
      </c>
      <c r="C235" s="315" t="s">
        <v>355</v>
      </c>
      <c r="D235" s="323">
        <v>271.99499933333334</v>
      </c>
      <c r="E235" s="324">
        <f t="shared" si="24"/>
        <v>70.534658680000007</v>
      </c>
      <c r="F235" s="323">
        <v>0</v>
      </c>
      <c r="G235" s="323">
        <v>18.03810562</v>
      </c>
      <c r="H235" s="322">
        <f t="shared" si="25"/>
        <v>183.42223503333332</v>
      </c>
      <c r="I235" s="322"/>
      <c r="J235" s="323">
        <v>244.59383994678689</v>
      </c>
      <c r="K235" s="325">
        <f t="shared" si="26"/>
        <v>76.229069339999995</v>
      </c>
      <c r="L235" s="323">
        <v>0</v>
      </c>
      <c r="M235" s="323">
        <v>19.87444859</v>
      </c>
      <c r="N235" s="325">
        <f t="shared" si="23"/>
        <v>148.49032201678688</v>
      </c>
      <c r="O235" s="322">
        <f t="shared" si="27"/>
        <v>-19.044535691214463</v>
      </c>
      <c r="P235" s="32">
        <v>34.141457680000002</v>
      </c>
      <c r="Q235" s="32">
        <v>36.393200999999998</v>
      </c>
      <c r="R235" s="33">
        <f t="shared" si="28"/>
        <v>70.534658680000007</v>
      </c>
      <c r="S235" s="32">
        <v>17.070728840000001</v>
      </c>
      <c r="T235" s="32">
        <v>59.158340499999994</v>
      </c>
      <c r="U235" s="33">
        <f t="shared" si="29"/>
        <v>76.229069339999995</v>
      </c>
    </row>
    <row r="236" spans="1:21" s="31" customFormat="1" ht="18.95" customHeight="1" x14ac:dyDescent="0.2">
      <c r="A236" s="315">
        <v>278</v>
      </c>
      <c r="B236" s="315" t="s">
        <v>200</v>
      </c>
      <c r="C236" s="315" t="s">
        <v>356</v>
      </c>
      <c r="D236" s="323">
        <v>416.74414199999995</v>
      </c>
      <c r="E236" s="324">
        <f t="shared" si="24"/>
        <v>213.05465478999994</v>
      </c>
      <c r="F236" s="323">
        <v>0</v>
      </c>
      <c r="G236" s="323">
        <v>164.46912345999999</v>
      </c>
      <c r="H236" s="322">
        <f t="shared" si="25"/>
        <v>39.220363750000018</v>
      </c>
      <c r="I236" s="322"/>
      <c r="J236" s="323">
        <v>4469.7540524800006</v>
      </c>
      <c r="K236" s="325">
        <f t="shared" si="26"/>
        <v>196.27865981999997</v>
      </c>
      <c r="L236" s="323">
        <v>0</v>
      </c>
      <c r="M236" s="323">
        <v>178.85888690000002</v>
      </c>
      <c r="N236" s="325">
        <f t="shared" si="23"/>
        <v>4094.6165057600006</v>
      </c>
      <c r="O236" s="322" t="str">
        <f t="shared" si="27"/>
        <v>500&lt;</v>
      </c>
      <c r="P236" s="32">
        <v>213.05465478999994</v>
      </c>
      <c r="Q236" s="32">
        <v>0</v>
      </c>
      <c r="R236" s="33">
        <f t="shared" si="28"/>
        <v>213.05465478999994</v>
      </c>
      <c r="S236" s="32">
        <v>196.27865981999997</v>
      </c>
      <c r="T236" s="32">
        <v>0</v>
      </c>
      <c r="U236" s="33">
        <f t="shared" si="29"/>
        <v>196.27865981999997</v>
      </c>
    </row>
    <row r="237" spans="1:21" s="31" customFormat="1" ht="18.95" customHeight="1" x14ac:dyDescent="0.2">
      <c r="A237" s="315">
        <v>280</v>
      </c>
      <c r="B237" s="315" t="s">
        <v>223</v>
      </c>
      <c r="C237" s="315" t="s">
        <v>357</v>
      </c>
      <c r="D237" s="323">
        <v>209.42418600000002</v>
      </c>
      <c r="E237" s="324">
        <f t="shared" si="24"/>
        <v>35.683950409999994</v>
      </c>
      <c r="F237" s="323">
        <v>0</v>
      </c>
      <c r="G237" s="323">
        <v>15.759441750000001</v>
      </c>
      <c r="H237" s="322">
        <f t="shared" si="25"/>
        <v>157.98079384000002</v>
      </c>
      <c r="I237" s="322"/>
      <c r="J237" s="323">
        <v>235.61937996800785</v>
      </c>
      <c r="K237" s="325">
        <f t="shared" si="26"/>
        <v>40.363951225724193</v>
      </c>
      <c r="L237" s="323">
        <v>0</v>
      </c>
      <c r="M237" s="323">
        <v>17.01296958</v>
      </c>
      <c r="N237" s="325">
        <f t="shared" si="23"/>
        <v>178.24245916228364</v>
      </c>
      <c r="O237" s="322">
        <f t="shared" si="27"/>
        <v>12.825397840957967</v>
      </c>
      <c r="P237" s="32">
        <v>10.399314409999995</v>
      </c>
      <c r="Q237" s="32">
        <v>25.284636000000003</v>
      </c>
      <c r="R237" s="33">
        <f t="shared" si="28"/>
        <v>35.683950409999994</v>
      </c>
      <c r="S237" s="32">
        <v>19.489326630000004</v>
      </c>
      <c r="T237" s="32">
        <v>20.874624595724185</v>
      </c>
      <c r="U237" s="33">
        <f t="shared" si="29"/>
        <v>40.363951225724193</v>
      </c>
    </row>
    <row r="238" spans="1:21" s="31" customFormat="1" ht="18.95" customHeight="1" x14ac:dyDescent="0.2">
      <c r="A238" s="315">
        <v>281</v>
      </c>
      <c r="B238" s="315" t="s">
        <v>131</v>
      </c>
      <c r="C238" s="315" t="s">
        <v>358</v>
      </c>
      <c r="D238" s="323">
        <v>348.10264733333332</v>
      </c>
      <c r="E238" s="324">
        <f t="shared" si="24"/>
        <v>131.24058726000001</v>
      </c>
      <c r="F238" s="323">
        <v>0</v>
      </c>
      <c r="G238" s="323">
        <v>55.96981876000001</v>
      </c>
      <c r="H238" s="322">
        <f t="shared" si="25"/>
        <v>160.8922413133333</v>
      </c>
      <c r="I238" s="322"/>
      <c r="J238" s="323">
        <v>351.72413503051769</v>
      </c>
      <c r="K238" s="325">
        <f t="shared" si="26"/>
        <v>121.74154228879729</v>
      </c>
      <c r="L238" s="323">
        <v>0</v>
      </c>
      <c r="M238" s="323">
        <v>103.14077765999998</v>
      </c>
      <c r="N238" s="325">
        <f t="shared" si="23"/>
        <v>126.84181508172041</v>
      </c>
      <c r="O238" s="322">
        <f t="shared" si="27"/>
        <v>-21.163497974585738</v>
      </c>
      <c r="P238" s="32">
        <v>117.89177151000001</v>
      </c>
      <c r="Q238" s="32">
        <v>13.34881575</v>
      </c>
      <c r="R238" s="33">
        <f t="shared" si="28"/>
        <v>131.24058726000001</v>
      </c>
      <c r="S238" s="32">
        <v>117.72390860000002</v>
      </c>
      <c r="T238" s="32">
        <v>4.0176336887972752</v>
      </c>
      <c r="U238" s="33">
        <f t="shared" si="29"/>
        <v>121.74154228879729</v>
      </c>
    </row>
    <row r="239" spans="1:21" s="31" customFormat="1" ht="18.95" customHeight="1" x14ac:dyDescent="0.2">
      <c r="A239" s="315">
        <v>282</v>
      </c>
      <c r="B239" s="315" t="s">
        <v>223</v>
      </c>
      <c r="C239" s="315" t="s">
        <v>359</v>
      </c>
      <c r="D239" s="323">
        <v>527.00428333333332</v>
      </c>
      <c r="E239" s="324">
        <f t="shared" si="24"/>
        <v>12.818392949999998</v>
      </c>
      <c r="F239" s="323">
        <v>0</v>
      </c>
      <c r="G239" s="323">
        <v>12.02612319</v>
      </c>
      <c r="H239" s="322">
        <f t="shared" si="25"/>
        <v>502.15976719333332</v>
      </c>
      <c r="I239" s="322"/>
      <c r="J239" s="323">
        <v>68.902797746923554</v>
      </c>
      <c r="K239" s="325">
        <f t="shared" si="26"/>
        <v>21.110404295449804</v>
      </c>
      <c r="L239" s="323">
        <v>0</v>
      </c>
      <c r="M239" s="323">
        <v>11.53253057</v>
      </c>
      <c r="N239" s="325">
        <f t="shared" si="23"/>
        <v>36.259862881473751</v>
      </c>
      <c r="O239" s="322">
        <f t="shared" si="27"/>
        <v>-92.779217840541662</v>
      </c>
      <c r="P239" s="32">
        <v>11.971810199999998</v>
      </c>
      <c r="Q239" s="32">
        <v>0.84658275000000016</v>
      </c>
      <c r="R239" s="33">
        <f t="shared" si="28"/>
        <v>12.818392949999998</v>
      </c>
      <c r="S239" s="32">
        <v>10.773075179999999</v>
      </c>
      <c r="T239" s="32">
        <v>10.337329115449805</v>
      </c>
      <c r="U239" s="33">
        <f t="shared" si="29"/>
        <v>21.110404295449804</v>
      </c>
    </row>
    <row r="240" spans="1:21" s="31" customFormat="1" ht="18.95" customHeight="1" x14ac:dyDescent="0.2">
      <c r="A240" s="315">
        <v>283</v>
      </c>
      <c r="B240" s="315" t="s">
        <v>131</v>
      </c>
      <c r="C240" s="315" t="s">
        <v>360</v>
      </c>
      <c r="D240" s="323">
        <v>72.54006866666667</v>
      </c>
      <c r="E240" s="324">
        <f t="shared" si="24"/>
        <v>41.101724569999995</v>
      </c>
      <c r="F240" s="323">
        <v>0</v>
      </c>
      <c r="G240" s="323">
        <v>8.7337031100000004</v>
      </c>
      <c r="H240" s="322">
        <f t="shared" si="25"/>
        <v>22.704640986666675</v>
      </c>
      <c r="I240" s="322"/>
      <c r="J240" s="323">
        <v>125.96958866538549</v>
      </c>
      <c r="K240" s="325">
        <f t="shared" si="26"/>
        <v>41.017203089044266</v>
      </c>
      <c r="L240" s="323">
        <v>0</v>
      </c>
      <c r="M240" s="323">
        <v>22.314067400000003</v>
      </c>
      <c r="N240" s="325">
        <f t="shared" si="23"/>
        <v>62.638318176341215</v>
      </c>
      <c r="O240" s="322">
        <f t="shared" si="27"/>
        <v>175.88332364790807</v>
      </c>
      <c r="P240" s="32">
        <v>40.158996319999993</v>
      </c>
      <c r="Q240" s="32">
        <v>0.94272824999999993</v>
      </c>
      <c r="R240" s="33">
        <f t="shared" si="28"/>
        <v>41.101724569999995</v>
      </c>
      <c r="S240" s="32">
        <v>40.158996319999993</v>
      </c>
      <c r="T240" s="32">
        <v>0.85820676904427273</v>
      </c>
      <c r="U240" s="33">
        <f t="shared" si="29"/>
        <v>41.017203089044266</v>
      </c>
    </row>
    <row r="241" spans="1:21" s="31" customFormat="1" ht="18.95" customHeight="1" x14ac:dyDescent="0.2">
      <c r="A241" s="315">
        <v>284</v>
      </c>
      <c r="B241" s="315" t="s">
        <v>119</v>
      </c>
      <c r="C241" s="315" t="s">
        <v>361</v>
      </c>
      <c r="D241" s="323">
        <v>645.43833199999995</v>
      </c>
      <c r="E241" s="324">
        <f t="shared" si="24"/>
        <v>282.08473547000006</v>
      </c>
      <c r="F241" s="323">
        <v>0</v>
      </c>
      <c r="G241" s="323">
        <v>9.6508659600000009</v>
      </c>
      <c r="H241" s="322">
        <f t="shared" si="25"/>
        <v>353.70273056999991</v>
      </c>
      <c r="I241" s="322"/>
      <c r="J241" s="323">
        <v>243.97636083932363</v>
      </c>
      <c r="K241" s="325">
        <f t="shared" si="26"/>
        <v>68.975083963599999</v>
      </c>
      <c r="L241" s="323">
        <v>0</v>
      </c>
      <c r="M241" s="323">
        <v>11.732056560000002</v>
      </c>
      <c r="N241" s="325">
        <f t="shared" si="23"/>
        <v>163.26922031572366</v>
      </c>
      <c r="O241" s="322">
        <f t="shared" si="27"/>
        <v>-53.83998872369132</v>
      </c>
      <c r="P241" s="32">
        <v>94.125473720000002</v>
      </c>
      <c r="Q241" s="32">
        <v>187.95926175000005</v>
      </c>
      <c r="R241" s="33">
        <f t="shared" si="28"/>
        <v>282.08473547000006</v>
      </c>
      <c r="S241" s="32">
        <v>38.959121859999996</v>
      </c>
      <c r="T241" s="32">
        <v>30.0159621036</v>
      </c>
      <c r="U241" s="33">
        <f t="shared" si="29"/>
        <v>68.975083963599999</v>
      </c>
    </row>
    <row r="242" spans="1:21" s="31" customFormat="1" ht="18.95" customHeight="1" x14ac:dyDescent="0.2">
      <c r="A242" s="315">
        <v>286</v>
      </c>
      <c r="B242" s="315" t="s">
        <v>123</v>
      </c>
      <c r="C242" s="315" t="s">
        <v>362</v>
      </c>
      <c r="D242" s="323">
        <v>652.3266206666666</v>
      </c>
      <c r="E242" s="324">
        <f t="shared" si="24"/>
        <v>446.57403075000002</v>
      </c>
      <c r="F242" s="323">
        <v>0</v>
      </c>
      <c r="G242" s="323">
        <v>34.137612369999999</v>
      </c>
      <c r="H242" s="322">
        <f t="shared" si="25"/>
        <v>171.61497754666658</v>
      </c>
      <c r="I242" s="322"/>
      <c r="J242" s="323">
        <v>-319.09986422583199</v>
      </c>
      <c r="K242" s="325">
        <f t="shared" si="26"/>
        <v>718.41722331000005</v>
      </c>
      <c r="L242" s="323">
        <v>0</v>
      </c>
      <c r="M242" s="323">
        <v>61.65235277</v>
      </c>
      <c r="N242" s="325">
        <f t="shared" si="23"/>
        <v>-1099.1694403058323</v>
      </c>
      <c r="O242" s="322" t="str">
        <f t="shared" si="27"/>
        <v>&lt;-500</v>
      </c>
      <c r="P242" s="32">
        <v>0</v>
      </c>
      <c r="Q242" s="32">
        <v>446.57403075000002</v>
      </c>
      <c r="R242" s="33">
        <f t="shared" si="28"/>
        <v>446.57403075000002</v>
      </c>
      <c r="S242" s="32">
        <v>103.74030231</v>
      </c>
      <c r="T242" s="32">
        <v>614.67692099999999</v>
      </c>
      <c r="U242" s="33">
        <f t="shared" si="29"/>
        <v>718.41722331000005</v>
      </c>
    </row>
    <row r="243" spans="1:21" s="31" customFormat="1" ht="18.95" customHeight="1" x14ac:dyDescent="0.2">
      <c r="A243" s="315">
        <v>288</v>
      </c>
      <c r="B243" s="315" t="s">
        <v>223</v>
      </c>
      <c r="C243" s="315" t="s">
        <v>363</v>
      </c>
      <c r="D243" s="323">
        <v>109.04008399999998</v>
      </c>
      <c r="E243" s="324">
        <f t="shared" si="24"/>
        <v>30.809424340000003</v>
      </c>
      <c r="F243" s="323">
        <v>0</v>
      </c>
      <c r="G243" s="323">
        <v>12.74379383</v>
      </c>
      <c r="H243" s="322">
        <f t="shared" si="25"/>
        <v>65.486865829999971</v>
      </c>
      <c r="I243" s="322"/>
      <c r="J243" s="323">
        <v>126.50226695168735</v>
      </c>
      <c r="K243" s="325">
        <f t="shared" si="26"/>
        <v>35.882016648582265</v>
      </c>
      <c r="L243" s="323">
        <v>0</v>
      </c>
      <c r="M243" s="323">
        <v>19.291383379999999</v>
      </c>
      <c r="N243" s="325">
        <f t="shared" si="23"/>
        <v>71.328866923105082</v>
      </c>
      <c r="O243" s="322">
        <f t="shared" si="27"/>
        <v>8.920874467058173</v>
      </c>
      <c r="P243" s="32">
        <v>20.315444590000002</v>
      </c>
      <c r="Q243" s="32">
        <v>10.493979750000001</v>
      </c>
      <c r="R243" s="33">
        <f t="shared" si="28"/>
        <v>30.809424340000003</v>
      </c>
      <c r="S243" s="32">
        <v>29.008854050000004</v>
      </c>
      <c r="T243" s="32">
        <v>6.8731625985822618</v>
      </c>
      <c r="U243" s="33">
        <f t="shared" si="29"/>
        <v>35.882016648582265</v>
      </c>
    </row>
    <row r="244" spans="1:21" s="31" customFormat="1" ht="18.95" customHeight="1" x14ac:dyDescent="0.2">
      <c r="A244" s="315">
        <v>292</v>
      </c>
      <c r="B244" s="315" t="s">
        <v>135</v>
      </c>
      <c r="C244" s="315" t="s">
        <v>364</v>
      </c>
      <c r="D244" s="323">
        <v>115.17138400000002</v>
      </c>
      <c r="E244" s="324">
        <f t="shared" si="24"/>
        <v>124.18585041000001</v>
      </c>
      <c r="F244" s="323">
        <v>0</v>
      </c>
      <c r="G244" s="323">
        <v>39.997768929999999</v>
      </c>
      <c r="H244" s="322">
        <f t="shared" si="25"/>
        <v>-49.012235339999997</v>
      </c>
      <c r="I244" s="322"/>
      <c r="J244" s="323">
        <v>199.13335433981067</v>
      </c>
      <c r="K244" s="325">
        <f t="shared" si="26"/>
        <v>95.630815276938222</v>
      </c>
      <c r="L244" s="323">
        <v>0</v>
      </c>
      <c r="M244" s="323">
        <v>41.020583590000001</v>
      </c>
      <c r="N244" s="325">
        <f t="shared" si="23"/>
        <v>62.481955472872443</v>
      </c>
      <c r="O244" s="322">
        <f t="shared" si="27"/>
        <v>-227.48236239264011</v>
      </c>
      <c r="P244" s="32">
        <v>104.53624716000002</v>
      </c>
      <c r="Q244" s="32">
        <v>19.649603250000002</v>
      </c>
      <c r="R244" s="33">
        <f t="shared" si="28"/>
        <v>124.18585041000001</v>
      </c>
      <c r="S244" s="32">
        <v>75.693742780000008</v>
      </c>
      <c r="T244" s="32">
        <v>19.937072496938214</v>
      </c>
      <c r="U244" s="33">
        <f t="shared" si="29"/>
        <v>95.630815276938222</v>
      </c>
    </row>
    <row r="245" spans="1:21" s="31" customFormat="1" ht="18.95" customHeight="1" x14ac:dyDescent="0.2">
      <c r="A245" s="315">
        <v>293</v>
      </c>
      <c r="B245" s="315" t="s">
        <v>223</v>
      </c>
      <c r="C245" s="315" t="s">
        <v>365</v>
      </c>
      <c r="D245" s="323">
        <v>95.951465999999982</v>
      </c>
      <c r="E245" s="324">
        <f t="shared" si="24"/>
        <v>87.320924860000019</v>
      </c>
      <c r="F245" s="323">
        <v>0</v>
      </c>
      <c r="G245" s="323">
        <v>17.774144039999996</v>
      </c>
      <c r="H245" s="322">
        <f t="shared" si="25"/>
        <v>-9.1436029000000332</v>
      </c>
      <c r="I245" s="322"/>
      <c r="J245" s="323">
        <v>129.01754835547626</v>
      </c>
      <c r="K245" s="325">
        <f t="shared" si="26"/>
        <v>65.892250979928008</v>
      </c>
      <c r="L245" s="323">
        <v>0</v>
      </c>
      <c r="M245" s="323">
        <v>19.583614770000001</v>
      </c>
      <c r="N245" s="325">
        <f t="shared" si="23"/>
        <v>43.54168260554826</v>
      </c>
      <c r="O245" s="322" t="str">
        <f t="shared" si="27"/>
        <v>&lt;-500</v>
      </c>
      <c r="P245" s="32">
        <v>33.641846860000001</v>
      </c>
      <c r="Q245" s="32">
        <v>53.679078000000011</v>
      </c>
      <c r="R245" s="33">
        <f t="shared" si="28"/>
        <v>87.320924860000019</v>
      </c>
      <c r="S245" s="32">
        <v>16.820923430000001</v>
      </c>
      <c r="T245" s="32">
        <v>49.071327549928</v>
      </c>
      <c r="U245" s="33">
        <f t="shared" si="29"/>
        <v>65.892250979928008</v>
      </c>
    </row>
    <row r="246" spans="1:21" s="31" customFormat="1" ht="18.95" customHeight="1" x14ac:dyDescent="0.2">
      <c r="A246" s="315">
        <v>294</v>
      </c>
      <c r="B246" s="315" t="s">
        <v>223</v>
      </c>
      <c r="C246" s="315" t="s">
        <v>366</v>
      </c>
      <c r="D246" s="323">
        <v>56.135004000000002</v>
      </c>
      <c r="E246" s="324">
        <f t="shared" si="24"/>
        <v>49.819963999999999</v>
      </c>
      <c r="F246" s="323">
        <v>0</v>
      </c>
      <c r="G246" s="323">
        <v>12.23139656</v>
      </c>
      <c r="H246" s="322">
        <f t="shared" si="25"/>
        <v>-5.916356559999997</v>
      </c>
      <c r="I246" s="322"/>
      <c r="J246" s="323">
        <v>81.303333403266279</v>
      </c>
      <c r="K246" s="325">
        <f t="shared" si="26"/>
        <v>37.801081848738995</v>
      </c>
      <c r="L246" s="323">
        <v>0</v>
      </c>
      <c r="M246" s="323">
        <v>14.07853081</v>
      </c>
      <c r="N246" s="325">
        <f t="shared" si="23"/>
        <v>29.423720744527284</v>
      </c>
      <c r="O246" s="322" t="str">
        <f t="shared" si="27"/>
        <v>&lt;-500</v>
      </c>
      <c r="P246" s="32">
        <v>22.837450250000003</v>
      </c>
      <c r="Q246" s="32">
        <v>26.982513749999995</v>
      </c>
      <c r="R246" s="33">
        <f t="shared" si="28"/>
        <v>49.819963999999999</v>
      </c>
      <c r="S246" s="32">
        <v>13.002881009999999</v>
      </c>
      <c r="T246" s="32">
        <v>24.798200838738996</v>
      </c>
      <c r="U246" s="33">
        <f t="shared" si="29"/>
        <v>37.801081848738995</v>
      </c>
    </row>
    <row r="247" spans="1:21" s="31" customFormat="1" ht="18.95" customHeight="1" x14ac:dyDescent="0.2">
      <c r="A247" s="315">
        <v>295</v>
      </c>
      <c r="B247" s="315" t="s">
        <v>223</v>
      </c>
      <c r="C247" s="315" t="s">
        <v>367</v>
      </c>
      <c r="D247" s="323">
        <v>81.208466000000001</v>
      </c>
      <c r="E247" s="324">
        <f t="shared" si="24"/>
        <v>14.45864285</v>
      </c>
      <c r="F247" s="323">
        <v>0</v>
      </c>
      <c r="G247" s="323">
        <v>5.4002403499999989</v>
      </c>
      <c r="H247" s="322">
        <f t="shared" si="25"/>
        <v>61.3495828</v>
      </c>
      <c r="I247" s="322"/>
      <c r="J247" s="323">
        <v>134.88457334952682</v>
      </c>
      <c r="K247" s="325">
        <f t="shared" si="26"/>
        <v>10.287904108059006</v>
      </c>
      <c r="L247" s="323">
        <v>0</v>
      </c>
      <c r="M247" s="323">
        <v>6.3119956700000017</v>
      </c>
      <c r="N247" s="325">
        <f t="shared" si="23"/>
        <v>118.28467357146781</v>
      </c>
      <c r="O247" s="322">
        <f t="shared" si="27"/>
        <v>92.804365038759158</v>
      </c>
      <c r="P247" s="32">
        <v>9.7899925999999997</v>
      </c>
      <c r="Q247" s="32">
        <v>4.6686502500000016</v>
      </c>
      <c r="R247" s="33">
        <f t="shared" si="28"/>
        <v>14.45864285</v>
      </c>
      <c r="S247" s="32">
        <v>5.8991970399999998</v>
      </c>
      <c r="T247" s="32">
        <v>4.3887070680590057</v>
      </c>
      <c r="U247" s="33">
        <f t="shared" si="29"/>
        <v>10.287904108059006</v>
      </c>
    </row>
    <row r="248" spans="1:21" s="31" customFormat="1" ht="18.95" customHeight="1" x14ac:dyDescent="0.2">
      <c r="A248" s="315">
        <v>296</v>
      </c>
      <c r="B248" s="315" t="s">
        <v>121</v>
      </c>
      <c r="C248" s="315" t="s">
        <v>368</v>
      </c>
      <c r="D248" s="323">
        <v>5683.395974666666</v>
      </c>
      <c r="E248" s="324">
        <f t="shared" si="24"/>
        <v>4361.2641376000001</v>
      </c>
      <c r="F248" s="323">
        <v>0</v>
      </c>
      <c r="G248" s="323">
        <v>240.25895194999998</v>
      </c>
      <c r="H248" s="322">
        <f t="shared" si="25"/>
        <v>1081.8728851166659</v>
      </c>
      <c r="I248" s="322"/>
      <c r="J248" s="323">
        <v>3444.8256391320997</v>
      </c>
      <c r="K248" s="325">
        <f t="shared" si="26"/>
        <v>1538.0296587</v>
      </c>
      <c r="L248" s="323">
        <v>0</v>
      </c>
      <c r="M248" s="323">
        <v>535.8842483200001</v>
      </c>
      <c r="N248" s="325">
        <f t="shared" si="23"/>
        <v>1370.9117321120996</v>
      </c>
      <c r="O248" s="322">
        <f t="shared" si="27"/>
        <v>26.716525663203456</v>
      </c>
      <c r="P248" s="32">
        <v>595.67024560000004</v>
      </c>
      <c r="Q248" s="32">
        <v>3765.5938919999999</v>
      </c>
      <c r="R248" s="33">
        <f t="shared" si="28"/>
        <v>4361.2641376000001</v>
      </c>
      <c r="S248" s="32">
        <v>594.5260687</v>
      </c>
      <c r="T248" s="32">
        <v>943.50359000000003</v>
      </c>
      <c r="U248" s="33">
        <f t="shared" si="29"/>
        <v>1538.0296587</v>
      </c>
    </row>
    <row r="249" spans="1:21" s="31" customFormat="1" ht="18.95" customHeight="1" x14ac:dyDescent="0.2">
      <c r="A249" s="315">
        <v>297</v>
      </c>
      <c r="B249" s="315" t="s">
        <v>131</v>
      </c>
      <c r="C249" s="315" t="s">
        <v>369</v>
      </c>
      <c r="D249" s="323">
        <v>435.90307066666668</v>
      </c>
      <c r="E249" s="324">
        <f t="shared" si="24"/>
        <v>97.070230290000012</v>
      </c>
      <c r="F249" s="323">
        <v>0</v>
      </c>
      <c r="G249" s="323">
        <v>78.811093429999985</v>
      </c>
      <c r="H249" s="322">
        <f t="shared" si="25"/>
        <v>260.02174694666672</v>
      </c>
      <c r="I249" s="322"/>
      <c r="J249" s="323">
        <v>243.76902833690659</v>
      </c>
      <c r="K249" s="325">
        <f t="shared" si="26"/>
        <v>78.738471636052779</v>
      </c>
      <c r="L249" s="323">
        <v>0</v>
      </c>
      <c r="M249" s="323">
        <v>74.432447690000004</v>
      </c>
      <c r="N249" s="325">
        <f t="shared" si="23"/>
        <v>90.598109010853818</v>
      </c>
      <c r="O249" s="322">
        <f t="shared" si="27"/>
        <v>-65.157487758346434</v>
      </c>
      <c r="P249" s="32">
        <v>72.391265790000006</v>
      </c>
      <c r="Q249" s="32">
        <v>24.678964499999999</v>
      </c>
      <c r="R249" s="33">
        <f t="shared" si="28"/>
        <v>97.070230290000012</v>
      </c>
      <c r="S249" s="32">
        <v>62.59682832</v>
      </c>
      <c r="T249" s="32">
        <v>16.141643316052779</v>
      </c>
      <c r="U249" s="33">
        <f t="shared" si="29"/>
        <v>78.738471636052779</v>
      </c>
    </row>
    <row r="250" spans="1:21" s="31" customFormat="1" ht="18.95" customHeight="1" x14ac:dyDescent="0.2">
      <c r="A250" s="315">
        <v>298</v>
      </c>
      <c r="B250" s="315" t="s">
        <v>121</v>
      </c>
      <c r="C250" s="315" t="s">
        <v>370</v>
      </c>
      <c r="D250" s="323">
        <v>7667.941515333333</v>
      </c>
      <c r="E250" s="324">
        <f t="shared" si="24"/>
        <v>4193.9008005138667</v>
      </c>
      <c r="F250" s="323">
        <v>0</v>
      </c>
      <c r="G250" s="323">
        <v>438.88633700000003</v>
      </c>
      <c r="H250" s="322">
        <f t="shared" si="25"/>
        <v>3035.1543778194664</v>
      </c>
      <c r="I250" s="322"/>
      <c r="J250" s="323">
        <v>6180.1560542400002</v>
      </c>
      <c r="K250" s="325">
        <f t="shared" si="26"/>
        <v>2885.39591604</v>
      </c>
      <c r="L250" s="323">
        <v>0</v>
      </c>
      <c r="M250" s="323">
        <v>298.04227036999998</v>
      </c>
      <c r="N250" s="325">
        <f t="shared" si="23"/>
        <v>2996.7178678300002</v>
      </c>
      <c r="O250" s="322">
        <f t="shared" si="27"/>
        <v>-1.2663774294433094</v>
      </c>
      <c r="P250" s="32">
        <v>336.48318601386671</v>
      </c>
      <c r="Q250" s="32">
        <v>3857.4176144999997</v>
      </c>
      <c r="R250" s="33">
        <f t="shared" si="28"/>
        <v>4193.9008005138667</v>
      </c>
      <c r="S250" s="32">
        <v>261.91039103999998</v>
      </c>
      <c r="T250" s="32">
        <v>2623.4855250000001</v>
      </c>
      <c r="U250" s="33">
        <f t="shared" si="29"/>
        <v>2885.39591604</v>
      </c>
    </row>
    <row r="251" spans="1:21" s="31" customFormat="1" ht="18.95" customHeight="1" x14ac:dyDescent="0.2">
      <c r="A251" s="315">
        <v>300</v>
      </c>
      <c r="B251" s="315" t="s">
        <v>131</v>
      </c>
      <c r="C251" s="315" t="s">
        <v>371</v>
      </c>
      <c r="D251" s="323">
        <v>94.323555999999996</v>
      </c>
      <c r="E251" s="324">
        <f t="shared" si="24"/>
        <v>59.87490987999999</v>
      </c>
      <c r="F251" s="323">
        <v>0</v>
      </c>
      <c r="G251" s="323">
        <v>10.71967626</v>
      </c>
      <c r="H251" s="322">
        <f t="shared" si="25"/>
        <v>23.728969860000007</v>
      </c>
      <c r="I251" s="322"/>
      <c r="J251" s="323">
        <v>140.07385305620866</v>
      </c>
      <c r="K251" s="325">
        <f t="shared" si="26"/>
        <v>58.926035877027083</v>
      </c>
      <c r="L251" s="323">
        <v>0</v>
      </c>
      <c r="M251" s="323">
        <v>27.388105090000003</v>
      </c>
      <c r="N251" s="325">
        <f t="shared" si="23"/>
        <v>53.759712089181569</v>
      </c>
      <c r="O251" s="322">
        <f t="shared" si="27"/>
        <v>126.55729433836262</v>
      </c>
      <c r="P251" s="32">
        <v>49.290825879999993</v>
      </c>
      <c r="Q251" s="32">
        <v>10.584083999999999</v>
      </c>
      <c r="R251" s="33">
        <f t="shared" si="28"/>
        <v>59.87490987999999</v>
      </c>
      <c r="S251" s="32">
        <v>49.290825879999993</v>
      </c>
      <c r="T251" s="32">
        <v>9.6352099970270899</v>
      </c>
      <c r="U251" s="33">
        <f t="shared" si="29"/>
        <v>58.926035877027083</v>
      </c>
    </row>
    <row r="252" spans="1:21" s="31" customFormat="1" ht="18.95" customHeight="1" x14ac:dyDescent="0.2">
      <c r="A252" s="315">
        <v>305</v>
      </c>
      <c r="B252" s="315" t="s">
        <v>135</v>
      </c>
      <c r="C252" s="315" t="s">
        <v>372</v>
      </c>
      <c r="D252" s="323">
        <v>50.776871333333339</v>
      </c>
      <c r="E252" s="324">
        <f t="shared" si="24"/>
        <v>14.71833642</v>
      </c>
      <c r="F252" s="323">
        <v>0</v>
      </c>
      <c r="G252" s="323">
        <v>2.0567977599999998</v>
      </c>
      <c r="H252" s="322">
        <f t="shared" si="25"/>
        <v>34.001737153333337</v>
      </c>
      <c r="I252" s="322"/>
      <c r="J252" s="323">
        <v>80.033820387824136</v>
      </c>
      <c r="K252" s="325">
        <f t="shared" si="26"/>
        <v>11.842998075660718</v>
      </c>
      <c r="L252" s="323">
        <v>0</v>
      </c>
      <c r="M252" s="323">
        <v>2.2661870500000001</v>
      </c>
      <c r="N252" s="325">
        <f t="shared" si="23"/>
        <v>65.92463526216342</v>
      </c>
      <c r="O252" s="322">
        <f t="shared" si="27"/>
        <v>93.886079893128468</v>
      </c>
      <c r="P252" s="32">
        <v>3.8929849200000004</v>
      </c>
      <c r="Q252" s="32">
        <v>10.8253515</v>
      </c>
      <c r="R252" s="33">
        <f t="shared" si="28"/>
        <v>14.71833642</v>
      </c>
      <c r="S252" s="32">
        <v>1.9464924600000002</v>
      </c>
      <c r="T252" s="32">
        <v>9.8965056156607183</v>
      </c>
      <c r="U252" s="33">
        <f t="shared" si="29"/>
        <v>11.842998075660718</v>
      </c>
    </row>
    <row r="253" spans="1:21" s="31" customFormat="1" ht="18.95" customHeight="1" x14ac:dyDescent="0.2">
      <c r="A253" s="315">
        <v>306</v>
      </c>
      <c r="B253" s="315" t="s">
        <v>135</v>
      </c>
      <c r="C253" s="315" t="s">
        <v>373</v>
      </c>
      <c r="D253" s="323">
        <v>147.37462133333329</v>
      </c>
      <c r="E253" s="324">
        <f t="shared" si="24"/>
        <v>74.009511349999997</v>
      </c>
      <c r="F253" s="323">
        <v>0</v>
      </c>
      <c r="G253" s="323">
        <v>35.277210440000005</v>
      </c>
      <c r="H253" s="322">
        <f t="shared" si="25"/>
        <v>38.087899543333293</v>
      </c>
      <c r="I253" s="322"/>
      <c r="J253" s="323">
        <v>212.68340016409672</v>
      </c>
      <c r="K253" s="325">
        <f t="shared" si="26"/>
        <v>95.996131489953882</v>
      </c>
      <c r="L253" s="323">
        <v>0</v>
      </c>
      <c r="M253" s="323">
        <v>37.366345709999997</v>
      </c>
      <c r="N253" s="325">
        <f t="shared" si="23"/>
        <v>79.320922964142852</v>
      </c>
      <c r="O253" s="322">
        <f t="shared" si="27"/>
        <v>108.25754088617568</v>
      </c>
      <c r="P253" s="32">
        <v>57.924114349999996</v>
      </c>
      <c r="Q253" s="32">
        <v>16.085397</v>
      </c>
      <c r="R253" s="33">
        <f t="shared" si="28"/>
        <v>74.009511349999997</v>
      </c>
      <c r="S253" s="32">
        <v>59.08518943</v>
      </c>
      <c r="T253" s="32">
        <v>36.910942059953882</v>
      </c>
      <c r="U253" s="33">
        <f t="shared" si="29"/>
        <v>95.996131489953882</v>
      </c>
    </row>
    <row r="254" spans="1:21" s="31" customFormat="1" ht="18.95" customHeight="1" x14ac:dyDescent="0.2">
      <c r="A254" s="315">
        <v>307</v>
      </c>
      <c r="B254" s="315" t="s">
        <v>223</v>
      </c>
      <c r="C254" s="315" t="s">
        <v>374</v>
      </c>
      <c r="D254" s="323">
        <v>156.95148666666665</v>
      </c>
      <c r="E254" s="324">
        <f t="shared" si="24"/>
        <v>102.89667406999999</v>
      </c>
      <c r="F254" s="323">
        <v>0</v>
      </c>
      <c r="G254" s="323">
        <v>50.223996790000015</v>
      </c>
      <c r="H254" s="322">
        <f t="shared" si="25"/>
        <v>3.8308158066666493</v>
      </c>
      <c r="I254" s="322"/>
      <c r="J254" s="323">
        <v>250.43349786341011</v>
      </c>
      <c r="K254" s="325">
        <f t="shared" si="26"/>
        <v>96.919862084284119</v>
      </c>
      <c r="L254" s="323">
        <v>0</v>
      </c>
      <c r="M254" s="323">
        <v>54.601330130000001</v>
      </c>
      <c r="N254" s="325">
        <f t="shared" si="23"/>
        <v>98.912305649125983</v>
      </c>
      <c r="O254" s="322" t="str">
        <f t="shared" si="27"/>
        <v>500&lt;</v>
      </c>
      <c r="P254" s="32">
        <v>91.502546569999993</v>
      </c>
      <c r="Q254" s="32">
        <v>11.3941275</v>
      </c>
      <c r="R254" s="33">
        <f t="shared" si="28"/>
        <v>102.89667406999999</v>
      </c>
      <c r="S254" s="32">
        <v>76.428916450000003</v>
      </c>
      <c r="T254" s="32">
        <v>20.490945634284117</v>
      </c>
      <c r="U254" s="33">
        <f t="shared" si="29"/>
        <v>96.919862084284119</v>
      </c>
    </row>
    <row r="255" spans="1:21" s="31" customFormat="1" ht="18.95" customHeight="1" x14ac:dyDescent="0.2">
      <c r="A255" s="315">
        <v>308</v>
      </c>
      <c r="B255" s="315" t="s">
        <v>223</v>
      </c>
      <c r="C255" s="315" t="s">
        <v>375</v>
      </c>
      <c r="D255" s="323">
        <v>179.79809999999998</v>
      </c>
      <c r="E255" s="324">
        <f t="shared" si="24"/>
        <v>94.673569470000004</v>
      </c>
      <c r="F255" s="323">
        <v>0</v>
      </c>
      <c r="G255" s="323">
        <v>12.545699670000001</v>
      </c>
      <c r="H255" s="322">
        <f t="shared" si="25"/>
        <v>72.578830859999968</v>
      </c>
      <c r="I255" s="322"/>
      <c r="J255" s="323">
        <v>211.82726103360091</v>
      </c>
      <c r="K255" s="325">
        <f t="shared" si="26"/>
        <v>87.261373820932363</v>
      </c>
      <c r="L255" s="323">
        <v>0</v>
      </c>
      <c r="M255" s="323">
        <v>21.064355430000003</v>
      </c>
      <c r="N255" s="325">
        <f t="shared" si="23"/>
        <v>103.50153178266854</v>
      </c>
      <c r="O255" s="322">
        <f t="shared" si="27"/>
        <v>42.605675175887761</v>
      </c>
      <c r="P255" s="32">
        <v>55.072391970000005</v>
      </c>
      <c r="Q255" s="32">
        <v>39.601177499999999</v>
      </c>
      <c r="R255" s="33">
        <f t="shared" si="28"/>
        <v>94.673569470000004</v>
      </c>
      <c r="S255" s="32">
        <v>55.97517546000001</v>
      </c>
      <c r="T255" s="32">
        <v>31.286198360932346</v>
      </c>
      <c r="U255" s="33">
        <f t="shared" si="29"/>
        <v>87.261373820932363</v>
      </c>
    </row>
    <row r="256" spans="1:21" s="31" customFormat="1" ht="18.95" customHeight="1" x14ac:dyDescent="0.2">
      <c r="A256" s="315">
        <v>309</v>
      </c>
      <c r="B256" s="315" t="s">
        <v>223</v>
      </c>
      <c r="C256" s="315" t="s">
        <v>376</v>
      </c>
      <c r="D256" s="323">
        <v>120.078644</v>
      </c>
      <c r="E256" s="324">
        <f t="shared" si="24"/>
        <v>76.104435910000007</v>
      </c>
      <c r="F256" s="323">
        <v>0</v>
      </c>
      <c r="G256" s="323">
        <v>40.431723150000003</v>
      </c>
      <c r="H256" s="322">
        <f t="shared" si="25"/>
        <v>3.5424849399999871</v>
      </c>
      <c r="I256" s="322"/>
      <c r="J256" s="323">
        <v>175.51797037512571</v>
      </c>
      <c r="K256" s="325">
        <f t="shared" si="26"/>
        <v>64.843786623855934</v>
      </c>
      <c r="L256" s="323">
        <v>0</v>
      </c>
      <c r="M256" s="323">
        <v>43.716753330000003</v>
      </c>
      <c r="N256" s="325">
        <f t="shared" si="23"/>
        <v>66.957430421269777</v>
      </c>
      <c r="O256" s="322" t="str">
        <f t="shared" si="27"/>
        <v>500&lt;</v>
      </c>
      <c r="P256" s="32">
        <v>48.346718409999994</v>
      </c>
      <c r="Q256" s="32">
        <v>27.757717500000005</v>
      </c>
      <c r="R256" s="33">
        <f t="shared" si="28"/>
        <v>76.104435910000007</v>
      </c>
      <c r="S256" s="32">
        <v>45.515881269999994</v>
      </c>
      <c r="T256" s="32">
        <v>19.32790535385594</v>
      </c>
      <c r="U256" s="33">
        <f t="shared" si="29"/>
        <v>64.843786623855934</v>
      </c>
    </row>
    <row r="257" spans="1:21" s="31" customFormat="1" ht="18.95" customHeight="1" x14ac:dyDescent="0.2">
      <c r="A257" s="315">
        <v>310</v>
      </c>
      <c r="B257" s="315" t="s">
        <v>223</v>
      </c>
      <c r="C257" s="315" t="s">
        <v>377</v>
      </c>
      <c r="D257" s="323">
        <v>295.82650666666666</v>
      </c>
      <c r="E257" s="324">
        <f t="shared" si="24"/>
        <v>79.444852749999995</v>
      </c>
      <c r="F257" s="323">
        <v>0</v>
      </c>
      <c r="G257" s="323">
        <v>26.497433000000001</v>
      </c>
      <c r="H257" s="322">
        <f t="shared" si="25"/>
        <v>189.88422091666666</v>
      </c>
      <c r="I257" s="322"/>
      <c r="J257" s="323">
        <v>187.54640347625215</v>
      </c>
      <c r="K257" s="325">
        <f t="shared" si="26"/>
        <v>52.131677598385409</v>
      </c>
      <c r="L257" s="323">
        <v>0</v>
      </c>
      <c r="M257" s="323">
        <v>25.87957583</v>
      </c>
      <c r="N257" s="325">
        <f t="shared" si="23"/>
        <v>109.53515004786675</v>
      </c>
      <c r="O257" s="322">
        <f t="shared" si="27"/>
        <v>-42.31476974806781</v>
      </c>
      <c r="P257" s="32">
        <v>34.933588000000007</v>
      </c>
      <c r="Q257" s="32">
        <v>44.511264749999988</v>
      </c>
      <c r="R257" s="33">
        <f t="shared" si="28"/>
        <v>79.444852749999995</v>
      </c>
      <c r="S257" s="32">
        <v>27.861677230000002</v>
      </c>
      <c r="T257" s="32">
        <v>24.270000368385411</v>
      </c>
      <c r="U257" s="33">
        <f t="shared" si="29"/>
        <v>52.131677598385409</v>
      </c>
    </row>
    <row r="258" spans="1:21" s="31" customFormat="1" ht="18.95" customHeight="1" x14ac:dyDescent="0.2">
      <c r="A258" s="315">
        <v>311</v>
      </c>
      <c r="B258" s="315" t="s">
        <v>200</v>
      </c>
      <c r="C258" s="315" t="s">
        <v>378</v>
      </c>
      <c r="D258" s="323">
        <v>983.55422199999975</v>
      </c>
      <c r="E258" s="324">
        <f t="shared" si="24"/>
        <v>486.51249799999999</v>
      </c>
      <c r="F258" s="323">
        <v>0</v>
      </c>
      <c r="G258" s="323">
        <v>300.66780120999999</v>
      </c>
      <c r="H258" s="322">
        <f t="shared" si="25"/>
        <v>196.37392278999977</v>
      </c>
      <c r="I258" s="322"/>
      <c r="J258" s="323">
        <v>5006.6703276600001</v>
      </c>
      <c r="K258" s="325">
        <f t="shared" si="26"/>
        <v>294.47649464</v>
      </c>
      <c r="L258" s="323">
        <v>0</v>
      </c>
      <c r="M258" s="323">
        <v>215.74762799000004</v>
      </c>
      <c r="N258" s="325">
        <f t="shared" si="23"/>
        <v>4496.4462050299999</v>
      </c>
      <c r="O258" s="322" t="str">
        <f t="shared" si="27"/>
        <v>500&lt;</v>
      </c>
      <c r="P258" s="32">
        <v>486.51249799999999</v>
      </c>
      <c r="Q258" s="32">
        <v>0</v>
      </c>
      <c r="R258" s="33">
        <f t="shared" si="28"/>
        <v>486.51249799999999</v>
      </c>
      <c r="S258" s="32">
        <v>294.47649464</v>
      </c>
      <c r="T258" s="32">
        <v>0</v>
      </c>
      <c r="U258" s="33">
        <f t="shared" si="29"/>
        <v>294.47649464</v>
      </c>
    </row>
    <row r="259" spans="1:21" s="31" customFormat="1" ht="18.95" customHeight="1" x14ac:dyDescent="0.2">
      <c r="A259" s="315">
        <v>312</v>
      </c>
      <c r="B259" s="315" t="s">
        <v>200</v>
      </c>
      <c r="C259" s="315" t="s">
        <v>379</v>
      </c>
      <c r="D259" s="323">
        <v>789.6883426666667</v>
      </c>
      <c r="E259" s="324">
        <f t="shared" si="24"/>
        <v>40.735045440000007</v>
      </c>
      <c r="F259" s="323">
        <v>0</v>
      </c>
      <c r="G259" s="323">
        <v>17.92170557</v>
      </c>
      <c r="H259" s="322">
        <f t="shared" si="25"/>
        <v>731.03159165666671</v>
      </c>
      <c r="I259" s="322"/>
      <c r="J259" s="323">
        <v>463.78795523570966</v>
      </c>
      <c r="K259" s="325">
        <f t="shared" si="26"/>
        <v>33.167286820000001</v>
      </c>
      <c r="L259" s="323">
        <v>0</v>
      </c>
      <c r="M259" s="323">
        <v>21.54172827</v>
      </c>
      <c r="N259" s="325">
        <f t="shared" si="23"/>
        <v>409.07894014570962</v>
      </c>
      <c r="O259" s="322">
        <f t="shared" si="27"/>
        <v>-44.040867068596405</v>
      </c>
      <c r="P259" s="32">
        <v>40.735045440000007</v>
      </c>
      <c r="Q259" s="32">
        <v>0</v>
      </c>
      <c r="R259" s="33">
        <f t="shared" si="28"/>
        <v>40.735045440000007</v>
      </c>
      <c r="S259" s="32">
        <v>33.167286820000001</v>
      </c>
      <c r="T259" s="32">
        <v>0</v>
      </c>
      <c r="U259" s="33">
        <f t="shared" si="29"/>
        <v>33.167286820000001</v>
      </c>
    </row>
    <row r="260" spans="1:21" s="31" customFormat="1" ht="18.95" customHeight="1" x14ac:dyDescent="0.2">
      <c r="A260" s="315">
        <v>313</v>
      </c>
      <c r="B260" s="315" t="s">
        <v>121</v>
      </c>
      <c r="C260" s="315" t="s">
        <v>380</v>
      </c>
      <c r="D260" s="323">
        <v>5809.6668260000006</v>
      </c>
      <c r="E260" s="324">
        <f t="shared" si="24"/>
        <v>4186.2592717500002</v>
      </c>
      <c r="F260" s="323">
        <v>0</v>
      </c>
      <c r="G260" s="323">
        <v>414.961703</v>
      </c>
      <c r="H260" s="322">
        <f t="shared" si="25"/>
        <v>1208.4458512500005</v>
      </c>
      <c r="I260" s="322"/>
      <c r="J260" s="323">
        <v>2195.2936209200002</v>
      </c>
      <c r="K260" s="325">
        <f t="shared" si="26"/>
        <v>224.87812404999997</v>
      </c>
      <c r="L260" s="323">
        <v>0</v>
      </c>
      <c r="M260" s="323">
        <v>321.00577954999994</v>
      </c>
      <c r="N260" s="325">
        <f t="shared" si="23"/>
        <v>1649.4097173200003</v>
      </c>
      <c r="O260" s="322">
        <f t="shared" si="27"/>
        <v>36.490163428826584</v>
      </c>
      <c r="P260" s="32">
        <v>303.97366199999999</v>
      </c>
      <c r="Q260" s="32">
        <v>3882.2856097499998</v>
      </c>
      <c r="R260" s="33">
        <f t="shared" si="28"/>
        <v>4186.2592717500002</v>
      </c>
      <c r="S260" s="32">
        <v>224.87812404999997</v>
      </c>
      <c r="T260" s="32">
        <v>0</v>
      </c>
      <c r="U260" s="33">
        <f t="shared" si="29"/>
        <v>224.87812404999997</v>
      </c>
    </row>
    <row r="261" spans="1:21" s="31" customFormat="1" ht="18.95" customHeight="1" x14ac:dyDescent="0.2">
      <c r="A261" s="315">
        <v>314</v>
      </c>
      <c r="B261" s="315" t="s">
        <v>131</v>
      </c>
      <c r="C261" s="315" t="s">
        <v>381</v>
      </c>
      <c r="D261" s="323">
        <v>217.85105533333331</v>
      </c>
      <c r="E261" s="324">
        <f t="shared" si="24"/>
        <v>97.079991309999997</v>
      </c>
      <c r="F261" s="323">
        <v>0</v>
      </c>
      <c r="G261" s="323">
        <v>84.757521639999993</v>
      </c>
      <c r="H261" s="322">
        <f t="shared" si="25"/>
        <v>36.013542383333316</v>
      </c>
      <c r="I261" s="322"/>
      <c r="J261" s="323">
        <v>276.68723572641505</v>
      </c>
      <c r="K261" s="325">
        <f t="shared" si="26"/>
        <v>129.07301254032461</v>
      </c>
      <c r="L261" s="323">
        <v>0</v>
      </c>
      <c r="M261" s="323">
        <v>76.037026109999985</v>
      </c>
      <c r="N261" s="325">
        <f t="shared" si="23"/>
        <v>71.577197076090457</v>
      </c>
      <c r="O261" s="322">
        <f t="shared" si="27"/>
        <v>98.750781898132914</v>
      </c>
      <c r="P261" s="32">
        <v>68.568298809999987</v>
      </c>
      <c r="Q261" s="32">
        <v>28.511692500000002</v>
      </c>
      <c r="R261" s="33">
        <f t="shared" si="28"/>
        <v>97.079991309999997</v>
      </c>
      <c r="S261" s="32">
        <v>58.015143719999998</v>
      </c>
      <c r="T261" s="32">
        <v>71.057868820324614</v>
      </c>
      <c r="U261" s="33">
        <f t="shared" si="29"/>
        <v>129.07301254032461</v>
      </c>
    </row>
    <row r="262" spans="1:21" s="31" customFormat="1" ht="18.95" customHeight="1" x14ac:dyDescent="0.2">
      <c r="A262" s="315">
        <v>316</v>
      </c>
      <c r="B262" s="315" t="s">
        <v>135</v>
      </c>
      <c r="C262" s="315" t="s">
        <v>382</v>
      </c>
      <c r="D262" s="323">
        <v>72.389900666666662</v>
      </c>
      <c r="E262" s="324">
        <f t="shared" si="24"/>
        <v>46.92957929</v>
      </c>
      <c r="F262" s="323">
        <v>0</v>
      </c>
      <c r="G262" s="323">
        <v>11.803493150000001</v>
      </c>
      <c r="H262" s="322">
        <f t="shared" si="25"/>
        <v>13.656828226666661</v>
      </c>
      <c r="I262" s="322"/>
      <c r="J262" s="323">
        <v>130.60522733311333</v>
      </c>
      <c r="K262" s="325">
        <f t="shared" si="26"/>
        <v>39.995781635725187</v>
      </c>
      <c r="L262" s="323">
        <v>0</v>
      </c>
      <c r="M262" s="323">
        <v>11.944596079999998</v>
      </c>
      <c r="N262" s="325">
        <f t="shared" si="23"/>
        <v>78.664849617388143</v>
      </c>
      <c r="O262" s="322">
        <f t="shared" si="27"/>
        <v>476.01112287394233</v>
      </c>
      <c r="P262" s="32">
        <v>28.065052039999998</v>
      </c>
      <c r="Q262" s="32">
        <v>18.864527250000002</v>
      </c>
      <c r="R262" s="33">
        <f t="shared" si="28"/>
        <v>46.92957929</v>
      </c>
      <c r="S262" s="32">
        <v>20.937868399999999</v>
      </c>
      <c r="T262" s="32">
        <v>19.057913235725188</v>
      </c>
      <c r="U262" s="33">
        <f t="shared" si="29"/>
        <v>39.995781635725187</v>
      </c>
    </row>
    <row r="263" spans="1:21" s="31" customFormat="1" ht="18.95" customHeight="1" x14ac:dyDescent="0.2">
      <c r="A263" s="315">
        <v>317</v>
      </c>
      <c r="B263" s="315" t="s">
        <v>223</v>
      </c>
      <c r="C263" s="315" t="s">
        <v>383</v>
      </c>
      <c r="D263" s="323">
        <v>161.92611600000001</v>
      </c>
      <c r="E263" s="324">
        <f t="shared" si="24"/>
        <v>101.95683960000001</v>
      </c>
      <c r="F263" s="323">
        <v>0</v>
      </c>
      <c r="G263" s="323">
        <v>38.539064760000002</v>
      </c>
      <c r="H263" s="322">
        <f t="shared" si="25"/>
        <v>21.430211639999996</v>
      </c>
      <c r="I263" s="322"/>
      <c r="J263" s="323">
        <v>214.14787109417125</v>
      </c>
      <c r="K263" s="325">
        <f t="shared" si="26"/>
        <v>128.11120330990397</v>
      </c>
      <c r="L263" s="323">
        <v>0</v>
      </c>
      <c r="M263" s="323">
        <v>42.738001670000003</v>
      </c>
      <c r="N263" s="325">
        <f t="shared" si="23"/>
        <v>43.298666114267277</v>
      </c>
      <c r="O263" s="322">
        <f t="shared" si="27"/>
        <v>102.04497669752031</v>
      </c>
      <c r="P263" s="32">
        <v>49.37570010000001</v>
      </c>
      <c r="Q263" s="32">
        <v>52.581139499999999</v>
      </c>
      <c r="R263" s="33">
        <f t="shared" si="28"/>
        <v>101.95683960000001</v>
      </c>
      <c r="S263" s="32">
        <v>63.433827209999997</v>
      </c>
      <c r="T263" s="32">
        <v>64.677376099903967</v>
      </c>
      <c r="U263" s="33">
        <f t="shared" si="29"/>
        <v>128.11120330990397</v>
      </c>
    </row>
    <row r="264" spans="1:21" s="31" customFormat="1" ht="18.95" customHeight="1" x14ac:dyDescent="0.2">
      <c r="A264" s="315">
        <v>318</v>
      </c>
      <c r="B264" s="315" t="s">
        <v>135</v>
      </c>
      <c r="C264" s="315" t="s">
        <v>384</v>
      </c>
      <c r="D264" s="323">
        <v>86.176997999999998</v>
      </c>
      <c r="E264" s="324">
        <f t="shared" si="24"/>
        <v>42.558605</v>
      </c>
      <c r="F264" s="323">
        <v>0</v>
      </c>
      <c r="G264" s="323">
        <v>3.22136201</v>
      </c>
      <c r="H264" s="322">
        <f t="shared" si="25"/>
        <v>40.397030989999998</v>
      </c>
      <c r="I264" s="322"/>
      <c r="J264" s="323">
        <v>132.01287076571131</v>
      </c>
      <c r="K264" s="325">
        <f t="shared" si="26"/>
        <v>44.259735659869591</v>
      </c>
      <c r="L264" s="323">
        <v>0</v>
      </c>
      <c r="M264" s="323">
        <v>5.8906677400000005</v>
      </c>
      <c r="N264" s="325">
        <f t="shared" si="23"/>
        <v>81.862467365841724</v>
      </c>
      <c r="O264" s="322">
        <f t="shared" si="27"/>
        <v>102.64476215122396</v>
      </c>
      <c r="P264" s="32">
        <v>9.5724844999999981</v>
      </c>
      <c r="Q264" s="32">
        <v>32.986120500000006</v>
      </c>
      <c r="R264" s="33">
        <f t="shared" si="28"/>
        <v>42.558605</v>
      </c>
      <c r="S264" s="32">
        <v>14.103911499999999</v>
      </c>
      <c r="T264" s="32">
        <v>30.155824159869589</v>
      </c>
      <c r="U264" s="33">
        <f t="shared" si="29"/>
        <v>44.259735659869591</v>
      </c>
    </row>
    <row r="265" spans="1:21" s="31" customFormat="1" ht="18.95" customHeight="1" x14ac:dyDescent="0.2">
      <c r="A265" s="315">
        <v>319</v>
      </c>
      <c r="B265" s="315" t="s">
        <v>223</v>
      </c>
      <c r="C265" s="315" t="s">
        <v>385</v>
      </c>
      <c r="D265" s="323">
        <v>154.47153333333333</v>
      </c>
      <c r="E265" s="324">
        <f t="shared" si="24"/>
        <v>184.00117227999996</v>
      </c>
      <c r="F265" s="323">
        <v>0</v>
      </c>
      <c r="G265" s="323">
        <v>23.230618529999994</v>
      </c>
      <c r="H265" s="322">
        <f t="shared" si="25"/>
        <v>-52.760257476666631</v>
      </c>
      <c r="I265" s="322"/>
      <c r="J265" s="323">
        <v>269.58377503451368</v>
      </c>
      <c r="K265" s="325">
        <f t="shared" si="26"/>
        <v>104.84870777196983</v>
      </c>
      <c r="L265" s="323">
        <v>0</v>
      </c>
      <c r="M265" s="323">
        <v>30.324614250000003</v>
      </c>
      <c r="N265" s="325">
        <f t="shared" si="23"/>
        <v>134.41045301254385</v>
      </c>
      <c r="O265" s="322">
        <f t="shared" si="27"/>
        <v>-354.75700734020722</v>
      </c>
      <c r="P265" s="32">
        <v>126.98999277999997</v>
      </c>
      <c r="Q265" s="32">
        <v>57.011179499999997</v>
      </c>
      <c r="R265" s="33">
        <f t="shared" si="28"/>
        <v>184.00117227999996</v>
      </c>
      <c r="S265" s="32">
        <v>84.298630439999997</v>
      </c>
      <c r="T265" s="32">
        <v>20.550077331969831</v>
      </c>
      <c r="U265" s="33">
        <f t="shared" si="29"/>
        <v>104.84870777196983</v>
      </c>
    </row>
    <row r="266" spans="1:21" s="31" customFormat="1" ht="18.95" customHeight="1" x14ac:dyDescent="0.2">
      <c r="A266" s="315">
        <v>320</v>
      </c>
      <c r="B266" s="315" t="s">
        <v>131</v>
      </c>
      <c r="C266" s="315" t="s">
        <v>386</v>
      </c>
      <c r="D266" s="323">
        <v>100.421278</v>
      </c>
      <c r="E266" s="324">
        <f t="shared" si="24"/>
        <v>80.647550010000003</v>
      </c>
      <c r="F266" s="323">
        <v>0</v>
      </c>
      <c r="G266" s="323">
        <v>40.37079374999999</v>
      </c>
      <c r="H266" s="322">
        <f t="shared" si="25"/>
        <v>-20.597065759999992</v>
      </c>
      <c r="I266" s="322"/>
      <c r="J266" s="323">
        <v>175.35746622443583</v>
      </c>
      <c r="K266" s="325">
        <f t="shared" si="26"/>
        <v>81.676495706840512</v>
      </c>
      <c r="L266" s="323">
        <v>0</v>
      </c>
      <c r="M266" s="323">
        <v>40.641753900000005</v>
      </c>
      <c r="N266" s="325">
        <f t="shared" si="23"/>
        <v>53.039216617595308</v>
      </c>
      <c r="O266" s="322">
        <f t="shared" si="27"/>
        <v>-357.50860455375528</v>
      </c>
      <c r="P266" s="32">
        <v>75.596898510000003</v>
      </c>
      <c r="Q266" s="32">
        <v>5.0506514999999998</v>
      </c>
      <c r="R266" s="33">
        <f t="shared" si="28"/>
        <v>80.647550010000003</v>
      </c>
      <c r="S266" s="32">
        <v>62.958809479999999</v>
      </c>
      <c r="T266" s="32">
        <v>18.71768622684052</v>
      </c>
      <c r="U266" s="33">
        <f t="shared" si="29"/>
        <v>81.676495706840512</v>
      </c>
    </row>
    <row r="267" spans="1:21" s="31" customFormat="1" ht="18.95" customHeight="1" x14ac:dyDescent="0.2">
      <c r="A267" s="315">
        <v>321</v>
      </c>
      <c r="B267" s="315" t="s">
        <v>223</v>
      </c>
      <c r="C267" s="315" t="s">
        <v>387</v>
      </c>
      <c r="D267" s="323">
        <v>166.44626133333333</v>
      </c>
      <c r="E267" s="324">
        <f t="shared" si="24"/>
        <v>102.81065157999997</v>
      </c>
      <c r="F267" s="323">
        <v>0</v>
      </c>
      <c r="G267" s="323">
        <v>21.680967909999996</v>
      </c>
      <c r="H267" s="322">
        <f t="shared" si="25"/>
        <v>41.954641843333363</v>
      </c>
      <c r="I267" s="322"/>
      <c r="J267" s="323">
        <v>526.03554609308594</v>
      </c>
      <c r="K267" s="325">
        <f t="shared" si="26"/>
        <v>52.007872473721577</v>
      </c>
      <c r="L267" s="323">
        <v>0</v>
      </c>
      <c r="M267" s="323">
        <v>27.211412800000005</v>
      </c>
      <c r="N267" s="325">
        <f t="shared" si="23"/>
        <v>446.81626081936435</v>
      </c>
      <c r="O267" s="322" t="str">
        <f t="shared" si="27"/>
        <v>500&lt;</v>
      </c>
      <c r="P267" s="32">
        <v>32.607103329999987</v>
      </c>
      <c r="Q267" s="32">
        <v>70.203548249999983</v>
      </c>
      <c r="R267" s="33">
        <f t="shared" si="28"/>
        <v>102.81065157999997</v>
      </c>
      <c r="S267" s="32">
        <v>35.00451679999999</v>
      </c>
      <c r="T267" s="32">
        <v>17.003355673721586</v>
      </c>
      <c r="U267" s="33">
        <f t="shared" si="29"/>
        <v>52.007872473721577</v>
      </c>
    </row>
    <row r="268" spans="1:21" s="31" customFormat="1" ht="18.95" customHeight="1" x14ac:dyDescent="0.2">
      <c r="A268" s="315">
        <v>322</v>
      </c>
      <c r="B268" s="315" t="s">
        <v>223</v>
      </c>
      <c r="C268" s="315" t="s">
        <v>388</v>
      </c>
      <c r="D268" s="323">
        <v>654.86048466666659</v>
      </c>
      <c r="E268" s="324">
        <f t="shared" si="24"/>
        <v>393.20843223000003</v>
      </c>
      <c r="F268" s="323">
        <v>0</v>
      </c>
      <c r="G268" s="323">
        <v>276.21477664000003</v>
      </c>
      <c r="H268" s="322">
        <f t="shared" si="25"/>
        <v>-14.56272420333346</v>
      </c>
      <c r="I268" s="322"/>
      <c r="J268" s="323">
        <v>754.43398642974421</v>
      </c>
      <c r="K268" s="325">
        <f t="shared" si="26"/>
        <v>359.77611646685386</v>
      </c>
      <c r="L268" s="323">
        <v>0</v>
      </c>
      <c r="M268" s="323">
        <v>283.08838573000003</v>
      </c>
      <c r="N268" s="325">
        <f t="shared" si="23"/>
        <v>111.56948423289032</v>
      </c>
      <c r="O268" s="322" t="str">
        <f t="shared" si="27"/>
        <v>&lt;-500</v>
      </c>
      <c r="P268" s="32">
        <v>294.47965698000002</v>
      </c>
      <c r="Q268" s="32">
        <v>98.728775249999998</v>
      </c>
      <c r="R268" s="33">
        <f t="shared" si="28"/>
        <v>393.20843223000003</v>
      </c>
      <c r="S268" s="32">
        <v>291.96628728999997</v>
      </c>
      <c r="T268" s="32">
        <v>67.809829176853867</v>
      </c>
      <c r="U268" s="33">
        <f t="shared" si="29"/>
        <v>359.77611646685386</v>
      </c>
    </row>
    <row r="269" spans="1:21" s="31" customFormat="1" ht="18.95" customHeight="1" x14ac:dyDescent="0.2">
      <c r="A269" s="315">
        <v>327</v>
      </c>
      <c r="B269" s="315" t="s">
        <v>119</v>
      </c>
      <c r="C269" s="315" t="s">
        <v>389</v>
      </c>
      <c r="D269" s="323">
        <v>254.47565400000008</v>
      </c>
      <c r="E269" s="324">
        <f t="shared" si="24"/>
        <v>1.6461049999999999</v>
      </c>
      <c r="F269" s="323">
        <v>0</v>
      </c>
      <c r="G269" s="323">
        <v>31.248602739999999</v>
      </c>
      <c r="H269" s="322">
        <f t="shared" si="25"/>
        <v>221.58094626000008</v>
      </c>
      <c r="I269" s="322"/>
      <c r="J269" s="323">
        <v>135.7715785417613</v>
      </c>
      <c r="K269" s="325">
        <f t="shared" si="26"/>
        <v>59.913802629999992</v>
      </c>
      <c r="L269" s="323">
        <v>0</v>
      </c>
      <c r="M269" s="323">
        <v>63.490803820000004</v>
      </c>
      <c r="N269" s="325">
        <f t="shared" si="23"/>
        <v>12.366972091761305</v>
      </c>
      <c r="O269" s="322">
        <f t="shared" si="27"/>
        <v>-94.41875653096541</v>
      </c>
      <c r="P269" s="32">
        <v>1.6461049999999999</v>
      </c>
      <c r="Q269" s="32">
        <v>0</v>
      </c>
      <c r="R269" s="33">
        <f t="shared" si="28"/>
        <v>1.6461049999999999</v>
      </c>
      <c r="S269" s="32">
        <v>0.75546212999999995</v>
      </c>
      <c r="T269" s="32">
        <v>59.158340499999994</v>
      </c>
      <c r="U269" s="33">
        <f t="shared" si="29"/>
        <v>59.913802629999992</v>
      </c>
    </row>
    <row r="270" spans="1:21" s="31" customFormat="1" ht="18.95" customHeight="1" x14ac:dyDescent="0.2">
      <c r="A270" s="315">
        <v>328</v>
      </c>
      <c r="B270" s="315" t="s">
        <v>131</v>
      </c>
      <c r="C270" s="315" t="s">
        <v>390</v>
      </c>
      <c r="D270" s="323">
        <v>56.56279133333333</v>
      </c>
      <c r="E270" s="324">
        <f t="shared" si="24"/>
        <v>5.9868036000000009</v>
      </c>
      <c r="F270" s="323">
        <v>0</v>
      </c>
      <c r="G270" s="323">
        <v>3.9712819799999992</v>
      </c>
      <c r="H270" s="322">
        <f t="shared" si="25"/>
        <v>46.604705753333327</v>
      </c>
      <c r="I270" s="322"/>
      <c r="J270" s="323">
        <v>68.614453773883355</v>
      </c>
      <c r="K270" s="325">
        <f t="shared" si="26"/>
        <v>3.0010223530228446</v>
      </c>
      <c r="L270" s="323">
        <v>0</v>
      </c>
      <c r="M270" s="323">
        <v>3.4441100200000001</v>
      </c>
      <c r="N270" s="325">
        <f t="shared" si="23"/>
        <v>62.169321400860511</v>
      </c>
      <c r="O270" s="322">
        <f t="shared" si="27"/>
        <v>33.397090263602728</v>
      </c>
      <c r="P270" s="32">
        <v>3.152825850000001</v>
      </c>
      <c r="Q270" s="32">
        <v>2.8339777499999999</v>
      </c>
      <c r="R270" s="33">
        <f t="shared" si="28"/>
        <v>5.9868036000000009</v>
      </c>
      <c r="S270" s="32">
        <v>2.7521423900000004</v>
      </c>
      <c r="T270" s="32">
        <v>0.24887996302284421</v>
      </c>
      <c r="U270" s="33">
        <f t="shared" si="29"/>
        <v>3.0010223530228446</v>
      </c>
    </row>
    <row r="271" spans="1:21" s="31" customFormat="1" ht="18.95" customHeight="1" x14ac:dyDescent="0.2">
      <c r="A271" s="315">
        <v>329</v>
      </c>
      <c r="B271" s="315" t="s">
        <v>119</v>
      </c>
      <c r="C271" s="315" t="s">
        <v>391</v>
      </c>
      <c r="D271" s="323">
        <v>0</v>
      </c>
      <c r="E271" s="324">
        <f t="shared" si="24"/>
        <v>0</v>
      </c>
      <c r="F271" s="323">
        <v>0</v>
      </c>
      <c r="G271" s="323">
        <v>0</v>
      </c>
      <c r="H271" s="322">
        <f t="shared" si="25"/>
        <v>0</v>
      </c>
      <c r="I271" s="322"/>
      <c r="J271" s="323">
        <v>0</v>
      </c>
      <c r="K271" s="325">
        <f t="shared" si="26"/>
        <v>0</v>
      </c>
      <c r="L271" s="323">
        <v>0</v>
      </c>
      <c r="M271" s="323">
        <v>0</v>
      </c>
      <c r="N271" s="325">
        <f t="shared" si="23"/>
        <v>0</v>
      </c>
      <c r="O271" s="322" t="str">
        <f t="shared" si="27"/>
        <v>N.A.</v>
      </c>
      <c r="P271" s="32">
        <v>0</v>
      </c>
      <c r="Q271" s="32">
        <v>0</v>
      </c>
      <c r="R271" s="33">
        <f t="shared" si="28"/>
        <v>0</v>
      </c>
      <c r="S271" s="32">
        <v>0</v>
      </c>
      <c r="T271" s="32">
        <v>0</v>
      </c>
      <c r="U271" s="33">
        <f t="shared" si="29"/>
        <v>0</v>
      </c>
    </row>
    <row r="272" spans="1:21" s="31" customFormat="1" ht="18.95" customHeight="1" x14ac:dyDescent="0.2">
      <c r="A272" s="315">
        <v>330</v>
      </c>
      <c r="B272" s="315" t="s">
        <v>150</v>
      </c>
      <c r="C272" s="315" t="s">
        <v>392</v>
      </c>
      <c r="D272" s="323">
        <v>0</v>
      </c>
      <c r="E272" s="324">
        <f t="shared" si="24"/>
        <v>0</v>
      </c>
      <c r="F272" s="323">
        <v>0</v>
      </c>
      <c r="G272" s="323">
        <v>0</v>
      </c>
      <c r="H272" s="322">
        <f t="shared" si="25"/>
        <v>0</v>
      </c>
      <c r="I272" s="322"/>
      <c r="J272" s="323">
        <v>0</v>
      </c>
      <c r="K272" s="325">
        <f t="shared" si="26"/>
        <v>0</v>
      </c>
      <c r="L272" s="323">
        <v>0</v>
      </c>
      <c r="M272" s="323">
        <v>0</v>
      </c>
      <c r="N272" s="325">
        <f t="shared" si="23"/>
        <v>0</v>
      </c>
      <c r="O272" s="322" t="str">
        <f t="shared" si="27"/>
        <v>N.A.</v>
      </c>
      <c r="P272" s="32">
        <v>0</v>
      </c>
      <c r="Q272" s="32">
        <v>0</v>
      </c>
      <c r="R272" s="33">
        <f t="shared" si="28"/>
        <v>0</v>
      </c>
      <c r="S272" s="32">
        <v>0</v>
      </c>
      <c r="T272" s="32">
        <v>0</v>
      </c>
      <c r="U272" s="33">
        <f t="shared" si="29"/>
        <v>0</v>
      </c>
    </row>
    <row r="273" spans="1:21" s="31" customFormat="1" ht="18.95" customHeight="1" x14ac:dyDescent="0.2">
      <c r="A273" s="315">
        <v>336</v>
      </c>
      <c r="B273" s="315" t="s">
        <v>223</v>
      </c>
      <c r="C273" s="315" t="s">
        <v>393</v>
      </c>
      <c r="D273" s="323">
        <v>1119.080496</v>
      </c>
      <c r="E273" s="324">
        <f t="shared" si="24"/>
        <v>86.905844290000005</v>
      </c>
      <c r="F273" s="323">
        <v>0</v>
      </c>
      <c r="G273" s="323">
        <v>49.120514139999997</v>
      </c>
      <c r="H273" s="322">
        <f t="shared" si="25"/>
        <v>983.05413757000008</v>
      </c>
      <c r="I273" s="322"/>
      <c r="J273" s="323">
        <v>332.86610915786849</v>
      </c>
      <c r="K273" s="325">
        <f t="shared" si="26"/>
        <v>136.49493578018431</v>
      </c>
      <c r="L273" s="323">
        <v>0</v>
      </c>
      <c r="M273" s="323">
        <v>59.366089189999997</v>
      </c>
      <c r="N273" s="325">
        <f t="shared" si="23"/>
        <v>137.00508418768419</v>
      </c>
      <c r="O273" s="322">
        <f t="shared" si="27"/>
        <v>-86.063322562646903</v>
      </c>
      <c r="P273" s="32">
        <v>71.941067290000007</v>
      </c>
      <c r="Q273" s="32">
        <v>14.964777000000002</v>
      </c>
      <c r="R273" s="33">
        <f t="shared" si="28"/>
        <v>86.905844290000005</v>
      </c>
      <c r="S273" s="32">
        <v>68.212399020000021</v>
      </c>
      <c r="T273" s="32">
        <v>68.282536760184286</v>
      </c>
      <c r="U273" s="33">
        <f t="shared" si="29"/>
        <v>136.49493578018431</v>
      </c>
    </row>
    <row r="274" spans="1:21" s="31" customFormat="1" ht="18.95" customHeight="1" x14ac:dyDescent="0.2">
      <c r="A274" s="315">
        <v>337</v>
      </c>
      <c r="B274" s="315" t="s">
        <v>223</v>
      </c>
      <c r="C274" s="315" t="s">
        <v>394</v>
      </c>
      <c r="D274" s="323">
        <v>1105.3412806666665</v>
      </c>
      <c r="E274" s="324">
        <f t="shared" si="24"/>
        <v>117.5916607913</v>
      </c>
      <c r="F274" s="323">
        <v>0</v>
      </c>
      <c r="G274" s="323">
        <v>56.332415210000008</v>
      </c>
      <c r="H274" s="322">
        <f t="shared" si="25"/>
        <v>931.41720466536651</v>
      </c>
      <c r="I274" s="322"/>
      <c r="J274" s="323">
        <v>365.78068488718674</v>
      </c>
      <c r="K274" s="325">
        <f t="shared" si="26"/>
        <v>167.94750477058963</v>
      </c>
      <c r="L274" s="323">
        <v>0</v>
      </c>
      <c r="M274" s="323">
        <v>69.546937370000009</v>
      </c>
      <c r="N274" s="325">
        <f t="shared" ref="N274:N281" si="30">J274-K274-M274</f>
        <v>128.28624274659711</v>
      </c>
      <c r="O274" s="322">
        <f t="shared" si="27"/>
        <v>-86.22676904570524</v>
      </c>
      <c r="P274" s="32">
        <v>99.649591541299998</v>
      </c>
      <c r="Q274" s="32">
        <v>17.942069249999999</v>
      </c>
      <c r="R274" s="33">
        <f t="shared" si="28"/>
        <v>117.5916607913</v>
      </c>
      <c r="S274" s="32">
        <v>92.396360869999981</v>
      </c>
      <c r="T274" s="32">
        <v>75.551143900589651</v>
      </c>
      <c r="U274" s="33">
        <f t="shared" si="29"/>
        <v>167.94750477058963</v>
      </c>
    </row>
    <row r="275" spans="1:21" s="31" customFormat="1" ht="18.95" customHeight="1" x14ac:dyDescent="0.2">
      <c r="A275" s="315">
        <v>338</v>
      </c>
      <c r="B275" s="315" t="s">
        <v>223</v>
      </c>
      <c r="C275" s="315" t="s">
        <v>395</v>
      </c>
      <c r="D275" s="323">
        <v>294.49257333333333</v>
      </c>
      <c r="E275" s="324">
        <f t="shared" ref="E275:E281" si="31">R275</f>
        <v>33.056037250000003</v>
      </c>
      <c r="F275" s="323">
        <v>0</v>
      </c>
      <c r="G275" s="323">
        <v>25.401719019999998</v>
      </c>
      <c r="H275" s="322">
        <f t="shared" ref="H275:H281" si="32">D275-E275-G275</f>
        <v>236.03481706333329</v>
      </c>
      <c r="I275" s="322"/>
      <c r="J275" s="323">
        <v>750.7534257296162</v>
      </c>
      <c r="K275" s="325">
        <f t="shared" ref="K275:K281" si="33">+U275</f>
        <v>70.84897778203748</v>
      </c>
      <c r="L275" s="323">
        <v>0</v>
      </c>
      <c r="M275" s="323">
        <v>30.184743799999996</v>
      </c>
      <c r="N275" s="325">
        <f t="shared" si="30"/>
        <v>649.7197041475788</v>
      </c>
      <c r="O275" s="322">
        <f t="shared" ref="O275:O281" si="34">IF(OR(H275=0,N275=0),"N.A.",IF((((N275-H275)/H275))*100&gt;=500,"500&lt;",IF((((N275-H275)/H275))*100&lt;=-500,"&lt;-500",(((N275-H275)/H275))*100)))</f>
        <v>175.26434965450238</v>
      </c>
      <c r="P275" s="32">
        <v>32.971804000000006</v>
      </c>
      <c r="Q275" s="32">
        <v>8.4233249999999996E-2</v>
      </c>
      <c r="R275" s="33">
        <f t="shared" ref="R275:R281" si="35">SUM(P275:Q275)</f>
        <v>33.056037250000003</v>
      </c>
      <c r="S275" s="32">
        <v>30.243916850000002</v>
      </c>
      <c r="T275" s="32">
        <v>40.605060932037475</v>
      </c>
      <c r="U275" s="33">
        <f t="shared" ref="U275:U281" si="36">SUM(S275:T275)</f>
        <v>70.84897778203748</v>
      </c>
    </row>
    <row r="276" spans="1:21" s="31" customFormat="1" ht="18.95" customHeight="1" x14ac:dyDescent="0.2">
      <c r="A276" s="315">
        <v>339</v>
      </c>
      <c r="B276" s="315" t="s">
        <v>223</v>
      </c>
      <c r="C276" s="315" t="s">
        <v>396</v>
      </c>
      <c r="D276" s="323">
        <v>1133.6326713333335</v>
      </c>
      <c r="E276" s="324">
        <f t="shared" si="31"/>
        <v>631.80028714000002</v>
      </c>
      <c r="F276" s="323">
        <v>0</v>
      </c>
      <c r="G276" s="323">
        <v>399.03187357999997</v>
      </c>
      <c r="H276" s="322">
        <f t="shared" si="32"/>
        <v>102.80051061333353</v>
      </c>
      <c r="I276" s="322"/>
      <c r="J276" s="323">
        <v>1231.2911279581288</v>
      </c>
      <c r="K276" s="325">
        <f t="shared" si="33"/>
        <v>513.7961685528569</v>
      </c>
      <c r="L276" s="323">
        <v>0</v>
      </c>
      <c r="M276" s="323">
        <v>412.73687479999995</v>
      </c>
      <c r="N276" s="325">
        <f t="shared" si="30"/>
        <v>304.7580846052719</v>
      </c>
      <c r="O276" s="322">
        <f t="shared" si="34"/>
        <v>196.45580823189403</v>
      </c>
      <c r="P276" s="32">
        <v>412.41628188999999</v>
      </c>
      <c r="Q276" s="32">
        <v>219.38400525</v>
      </c>
      <c r="R276" s="33">
        <f t="shared" si="35"/>
        <v>631.80028714000002</v>
      </c>
      <c r="S276" s="32">
        <v>396.73525536000011</v>
      </c>
      <c r="T276" s="32">
        <v>117.06091319285673</v>
      </c>
      <c r="U276" s="33">
        <f t="shared" si="36"/>
        <v>513.7961685528569</v>
      </c>
    </row>
    <row r="277" spans="1:21" s="31" customFormat="1" ht="18.95" customHeight="1" x14ac:dyDescent="0.2">
      <c r="A277" s="315">
        <v>348</v>
      </c>
      <c r="B277" s="315" t="s">
        <v>135</v>
      </c>
      <c r="C277" s="315" t="s">
        <v>397</v>
      </c>
      <c r="D277" s="323">
        <v>17.845203999999999</v>
      </c>
      <c r="E277" s="324">
        <f t="shared" si="31"/>
        <v>8.2337424999999982</v>
      </c>
      <c r="F277" s="323">
        <v>0</v>
      </c>
      <c r="G277" s="323">
        <v>5.3831509999999989</v>
      </c>
      <c r="H277" s="322">
        <f t="shared" si="32"/>
        <v>4.2283105000000019</v>
      </c>
      <c r="I277" s="322"/>
      <c r="J277" s="323">
        <v>176.33607758953917</v>
      </c>
      <c r="K277" s="325">
        <f t="shared" si="33"/>
        <v>9.9804534849102957</v>
      </c>
      <c r="L277" s="323">
        <v>0</v>
      </c>
      <c r="M277" s="323">
        <v>4.6656575699999996</v>
      </c>
      <c r="N277" s="325">
        <f t="shared" si="30"/>
        <v>161.68996653462887</v>
      </c>
      <c r="O277" s="322" t="str">
        <f t="shared" si="34"/>
        <v>500&lt;</v>
      </c>
      <c r="P277" s="32">
        <v>4.0226439999999997</v>
      </c>
      <c r="Q277" s="32">
        <v>4.2110984999999985</v>
      </c>
      <c r="R277" s="33">
        <f t="shared" si="35"/>
        <v>8.2337424999999982</v>
      </c>
      <c r="S277" s="32">
        <v>3.2748772499999999</v>
      </c>
      <c r="T277" s="32">
        <v>6.7055762349102963</v>
      </c>
      <c r="U277" s="33">
        <f t="shared" si="36"/>
        <v>9.9804534849102957</v>
      </c>
    </row>
    <row r="278" spans="1:21" s="31" customFormat="1" ht="18.95" customHeight="1" x14ac:dyDescent="0.2">
      <c r="A278" s="315">
        <v>349</v>
      </c>
      <c r="B278" s="315" t="s">
        <v>223</v>
      </c>
      <c r="C278" s="315" t="s">
        <v>398</v>
      </c>
      <c r="D278" s="323">
        <v>141.94250666666667</v>
      </c>
      <c r="E278" s="324">
        <f t="shared" si="31"/>
        <v>52.236994169999996</v>
      </c>
      <c r="F278" s="323">
        <v>0</v>
      </c>
      <c r="G278" s="323">
        <v>17.014648810000001</v>
      </c>
      <c r="H278" s="322">
        <f t="shared" si="32"/>
        <v>72.690863686666674</v>
      </c>
      <c r="I278" s="322"/>
      <c r="J278" s="323">
        <v>123.56027695872577</v>
      </c>
      <c r="K278" s="325">
        <f t="shared" si="33"/>
        <v>19.982491135284626</v>
      </c>
      <c r="L278" s="323">
        <v>0</v>
      </c>
      <c r="M278" s="323">
        <v>16.867241460000002</v>
      </c>
      <c r="N278" s="325">
        <f t="shared" si="30"/>
        <v>86.71054436344113</v>
      </c>
      <c r="O278" s="322">
        <f t="shared" si="34"/>
        <v>19.286716329587396</v>
      </c>
      <c r="P278" s="32">
        <v>40.198740419999993</v>
      </c>
      <c r="Q278" s="32">
        <v>12.038253750000001</v>
      </c>
      <c r="R278" s="33">
        <f t="shared" si="35"/>
        <v>52.236994169999996</v>
      </c>
      <c r="S278" s="32">
        <v>14.465447620000001</v>
      </c>
      <c r="T278" s="32">
        <v>5.5170435152846267</v>
      </c>
      <c r="U278" s="33">
        <f t="shared" si="36"/>
        <v>19.982491135284626</v>
      </c>
    </row>
    <row r="279" spans="1:21" s="31" customFormat="1" ht="18.95" customHeight="1" x14ac:dyDescent="0.2">
      <c r="A279" s="315">
        <v>350</v>
      </c>
      <c r="B279" s="315" t="s">
        <v>223</v>
      </c>
      <c r="C279" s="315" t="s">
        <v>399</v>
      </c>
      <c r="D279" s="323">
        <v>190.49898533333334</v>
      </c>
      <c r="E279" s="324">
        <f t="shared" si="31"/>
        <v>109.42547750000001</v>
      </c>
      <c r="F279" s="323">
        <v>0</v>
      </c>
      <c r="G279" s="323">
        <v>65.607039359999987</v>
      </c>
      <c r="H279" s="322">
        <f t="shared" si="32"/>
        <v>15.466468473333336</v>
      </c>
      <c r="I279" s="322"/>
      <c r="J279" s="323">
        <v>169.27757629998891</v>
      </c>
      <c r="K279" s="325">
        <f t="shared" si="33"/>
        <v>57.918606480571896</v>
      </c>
      <c r="L279" s="323">
        <v>0</v>
      </c>
      <c r="M279" s="323">
        <v>56.752185990000001</v>
      </c>
      <c r="N279" s="325">
        <f t="shared" si="30"/>
        <v>54.606783829417012</v>
      </c>
      <c r="O279" s="322">
        <f t="shared" si="34"/>
        <v>253.06562660744331</v>
      </c>
      <c r="P279" s="32">
        <v>52.818098750000004</v>
      </c>
      <c r="Q279" s="32">
        <v>56.607378750000009</v>
      </c>
      <c r="R279" s="33">
        <f t="shared" si="35"/>
        <v>109.42547750000001</v>
      </c>
      <c r="S279" s="32">
        <v>45.379592580000001</v>
      </c>
      <c r="T279" s="32">
        <v>12.539013900571895</v>
      </c>
      <c r="U279" s="33">
        <f t="shared" si="36"/>
        <v>57.918606480571896</v>
      </c>
    </row>
    <row r="280" spans="1:21" ht="18.95" customHeight="1" x14ac:dyDescent="0.25">
      <c r="A280" s="315">
        <v>352</v>
      </c>
      <c r="B280" s="315" t="s">
        <v>223</v>
      </c>
      <c r="C280" s="315" t="s">
        <v>400</v>
      </c>
      <c r="D280" s="323">
        <v>106.54731066666666</v>
      </c>
      <c r="E280" s="324">
        <f t="shared" si="31"/>
        <v>0</v>
      </c>
      <c r="F280" s="323">
        <v>0</v>
      </c>
      <c r="G280" s="323">
        <v>0</v>
      </c>
      <c r="H280" s="322">
        <f t="shared" si="32"/>
        <v>106.54731066666666</v>
      </c>
      <c r="I280" s="322"/>
      <c r="J280" s="323">
        <v>0</v>
      </c>
      <c r="K280" s="325">
        <f t="shared" si="33"/>
        <v>0</v>
      </c>
      <c r="L280" s="323">
        <v>0</v>
      </c>
      <c r="M280" s="323">
        <v>0</v>
      </c>
      <c r="N280" s="325">
        <f t="shared" si="30"/>
        <v>0</v>
      </c>
      <c r="O280" s="322" t="str">
        <f t="shared" si="34"/>
        <v>N.A.</v>
      </c>
      <c r="P280" s="32">
        <v>0</v>
      </c>
      <c r="Q280" s="32">
        <v>0</v>
      </c>
      <c r="R280" s="33">
        <f t="shared" si="35"/>
        <v>0</v>
      </c>
      <c r="S280" s="32">
        <v>0</v>
      </c>
      <c r="T280" s="32">
        <v>0</v>
      </c>
      <c r="U280" s="33">
        <f t="shared" si="36"/>
        <v>0</v>
      </c>
    </row>
    <row r="281" spans="1:21" ht="18.95" customHeight="1" thickBot="1" x14ac:dyDescent="0.3">
      <c r="A281" s="320">
        <v>353</v>
      </c>
      <c r="B281" s="320" t="s">
        <v>131</v>
      </c>
      <c r="C281" s="320" t="s">
        <v>401</v>
      </c>
      <c r="D281" s="326">
        <v>134.92018066666665</v>
      </c>
      <c r="E281" s="327">
        <f t="shared" si="31"/>
        <v>0</v>
      </c>
      <c r="F281" s="326">
        <v>0</v>
      </c>
      <c r="G281" s="326">
        <v>0</v>
      </c>
      <c r="H281" s="328">
        <f t="shared" si="32"/>
        <v>134.92018066666665</v>
      </c>
      <c r="I281" s="328"/>
      <c r="J281" s="326">
        <v>0</v>
      </c>
      <c r="K281" s="328">
        <f t="shared" si="33"/>
        <v>0</v>
      </c>
      <c r="L281" s="326">
        <v>0</v>
      </c>
      <c r="M281" s="326">
        <v>0</v>
      </c>
      <c r="N281" s="328">
        <f t="shared" si="30"/>
        <v>0</v>
      </c>
      <c r="O281" s="328" t="str">
        <f t="shared" si="34"/>
        <v>N.A.</v>
      </c>
      <c r="P281" s="32">
        <v>0</v>
      </c>
      <c r="Q281" s="32">
        <v>0</v>
      </c>
      <c r="R281" s="33">
        <f t="shared" si="35"/>
        <v>0</v>
      </c>
      <c r="S281" s="32">
        <v>0</v>
      </c>
      <c r="T281" s="32">
        <v>0</v>
      </c>
      <c r="U281" s="33">
        <f t="shared" si="36"/>
        <v>0</v>
      </c>
    </row>
    <row r="282" spans="1:21" x14ac:dyDescent="0.25">
      <c r="A282" s="90" t="s">
        <v>737</v>
      </c>
      <c r="B282" s="145"/>
      <c r="C282" s="90"/>
      <c r="D282" s="90"/>
      <c r="E282" s="90"/>
      <c r="F282" s="90"/>
      <c r="G282" s="90"/>
      <c r="H282" s="90"/>
      <c r="I282" s="90"/>
      <c r="J282" s="90"/>
      <c r="K282" s="90"/>
      <c r="L282" s="90"/>
      <c r="M282" s="90"/>
      <c r="N282" s="90"/>
      <c r="O282" s="90"/>
    </row>
    <row r="283" spans="1:21" x14ac:dyDescent="0.25">
      <c r="A283" s="146" t="s">
        <v>402</v>
      </c>
      <c r="B283" s="147"/>
      <c r="C283" s="90"/>
      <c r="D283" s="90"/>
      <c r="E283" s="90"/>
      <c r="F283" s="90"/>
      <c r="G283" s="90"/>
      <c r="H283" s="90"/>
      <c r="I283" s="90"/>
      <c r="J283" s="90"/>
      <c r="K283" s="90"/>
      <c r="L283" s="90"/>
      <c r="M283" s="90"/>
      <c r="N283" s="90"/>
      <c r="O283" s="90"/>
    </row>
    <row r="284" spans="1:21" x14ac:dyDescent="0.25">
      <c r="A284" s="148" t="s">
        <v>766</v>
      </c>
      <c r="B284" s="145"/>
      <c r="C284" s="90"/>
      <c r="D284" s="90"/>
      <c r="E284" s="90"/>
      <c r="F284" s="90"/>
      <c r="G284" s="90"/>
      <c r="H284" s="90"/>
      <c r="I284" s="90"/>
      <c r="J284" s="90"/>
      <c r="K284" s="90"/>
      <c r="L284" s="90"/>
      <c r="M284" s="90"/>
      <c r="N284" s="90"/>
      <c r="O284" s="90"/>
    </row>
    <row r="285" spans="1:21" x14ac:dyDescent="0.25">
      <c r="A285" s="146" t="s">
        <v>738</v>
      </c>
      <c r="B285" s="149"/>
      <c r="C285" s="90"/>
      <c r="D285" s="90"/>
      <c r="E285" s="90"/>
      <c r="F285" s="90"/>
      <c r="G285" s="90"/>
      <c r="H285" s="90"/>
      <c r="I285" s="90"/>
      <c r="J285" s="90"/>
      <c r="K285" s="90"/>
      <c r="L285" s="90"/>
      <c r="M285" s="90"/>
      <c r="N285" s="90"/>
      <c r="O285" s="90"/>
    </row>
    <row r="286" spans="1:21" x14ac:dyDescent="0.25">
      <c r="A286" s="147" t="s">
        <v>739</v>
      </c>
      <c r="B286" s="150"/>
      <c r="C286" s="90"/>
      <c r="D286" s="90"/>
      <c r="E286" s="90"/>
      <c r="F286" s="90"/>
      <c r="G286" s="90"/>
      <c r="H286" s="90"/>
      <c r="I286" s="90"/>
      <c r="J286" s="90"/>
      <c r="K286" s="90"/>
      <c r="L286" s="90"/>
      <c r="M286" s="90"/>
      <c r="N286" s="90"/>
      <c r="O286" s="90"/>
    </row>
    <row r="287" spans="1:21" x14ac:dyDescent="0.25">
      <c r="A287" s="147" t="s">
        <v>81</v>
      </c>
      <c r="B287" s="90"/>
      <c r="C287" s="90"/>
      <c r="D287" s="90"/>
      <c r="E287" s="90"/>
      <c r="F287" s="90"/>
      <c r="G287" s="90"/>
      <c r="H287" s="90"/>
      <c r="I287" s="90"/>
      <c r="J287" s="90"/>
      <c r="K287" s="90"/>
      <c r="L287" s="90"/>
      <c r="M287" s="90"/>
      <c r="N287" s="90"/>
      <c r="O287" s="90"/>
    </row>
  </sheetData>
  <mergeCells count="29">
    <mergeCell ref="A9:C15"/>
    <mergeCell ref="D9:H9"/>
    <mergeCell ref="J9:N9"/>
    <mergeCell ref="E10:G10"/>
    <mergeCell ref="K10:M10"/>
    <mergeCell ref="D11:D14"/>
    <mergeCell ref="H11:H14"/>
    <mergeCell ref="J11:J14"/>
    <mergeCell ref="N11:N14"/>
    <mergeCell ref="A4:M4"/>
    <mergeCell ref="A5:M5"/>
    <mergeCell ref="A6:M6"/>
    <mergeCell ref="A7:M7"/>
    <mergeCell ref="A8:M8"/>
    <mergeCell ref="O11:O14"/>
    <mergeCell ref="S11:S14"/>
    <mergeCell ref="T11:T14"/>
    <mergeCell ref="U11:U14"/>
    <mergeCell ref="P10:R10"/>
    <mergeCell ref="S10:U10"/>
    <mergeCell ref="P11:P14"/>
    <mergeCell ref="Q11:Q14"/>
    <mergeCell ref="R11:R14"/>
    <mergeCell ref="A1:D1"/>
    <mergeCell ref="E1:O1"/>
    <mergeCell ref="A2:O2"/>
    <mergeCell ref="A3:F3"/>
    <mergeCell ref="G3:L3"/>
    <mergeCell ref="M3:O3"/>
  </mergeCells>
  <printOptions horizontalCentered="1"/>
  <pageMargins left="0.39370078740157483" right="0.39370078740157483" top="0.59055118110236227" bottom="0.59055118110236227" header="0.31496062992125984" footer="0.31496062992125984"/>
  <pageSetup scale="53" orientation="landscape" verticalDpi="0" r:id="rId1"/>
  <colBreaks count="1" manualBreakCount="1">
    <brk id="21" max="1048575" man="1"/>
  </colBreaks>
  <ignoredErrors>
    <ignoredError sqref="J15:M15 D15: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topLeftCell="B1" workbookViewId="0">
      <selection activeCell="P16" sqref="P16"/>
    </sheetView>
  </sheetViews>
  <sheetFormatPr baseColWidth="10" defaultColWidth="11.42578125" defaultRowHeight="14.25" x14ac:dyDescent="0.25"/>
  <cols>
    <col min="1" max="1" width="11.42578125" style="34" hidden="1" customWidth="1"/>
    <col min="2" max="2" width="4.5703125" style="34" customWidth="1"/>
    <col min="3" max="3" width="51.5703125" style="34" customWidth="1"/>
    <col min="4" max="4" width="12.85546875" style="34" customWidth="1"/>
    <col min="5" max="5" width="12.28515625" style="34" customWidth="1"/>
    <col min="6" max="6" width="11.85546875" style="34" customWidth="1"/>
    <col min="7" max="7" width="13.7109375" style="34" customWidth="1"/>
    <col min="8" max="8" width="2.5703125" style="34" customWidth="1"/>
    <col min="9" max="9" width="11" style="34" customWidth="1"/>
    <col min="10" max="10" width="12.7109375" style="34" customWidth="1"/>
    <col min="11" max="11" width="11.140625" style="34" customWidth="1"/>
    <col min="12" max="12" width="12.85546875" style="34" customWidth="1"/>
    <col min="13" max="13" width="13.140625" style="34" customWidth="1"/>
    <col min="14" max="14" width="19.7109375" style="34" bestFit="1" customWidth="1"/>
    <col min="15" max="16384" width="11.42578125" style="34"/>
  </cols>
  <sheetData>
    <row r="1" spans="1:13" s="151" customFormat="1" ht="48" customHeight="1" x14ac:dyDescent="0.2">
      <c r="A1" s="329" t="s">
        <v>743</v>
      </c>
      <c r="B1" s="329"/>
      <c r="C1" s="329"/>
      <c r="D1" s="329"/>
      <c r="E1" s="344" t="s">
        <v>745</v>
      </c>
      <c r="F1" s="344"/>
      <c r="G1" s="344"/>
      <c r="H1" s="344"/>
      <c r="I1" s="344"/>
      <c r="J1" s="344"/>
      <c r="K1" s="344"/>
      <c r="L1" s="344"/>
      <c r="M1" s="344"/>
    </row>
    <row r="2" spans="1:13" s="1" customFormat="1" ht="36" customHeight="1" thickBot="1" x14ac:dyDescent="0.45">
      <c r="A2" s="345" t="s">
        <v>744</v>
      </c>
      <c r="B2" s="345"/>
      <c r="C2" s="345"/>
      <c r="D2" s="345"/>
      <c r="E2" s="345"/>
      <c r="F2" s="345"/>
      <c r="G2" s="345"/>
      <c r="H2" s="345"/>
      <c r="I2" s="345"/>
      <c r="J2" s="345"/>
      <c r="K2" s="345"/>
      <c r="L2" s="345"/>
      <c r="M2" s="345"/>
    </row>
    <row r="3" spans="1:13" customFormat="1" ht="4.5" customHeight="1" x14ac:dyDescent="0.4">
      <c r="A3" s="331"/>
      <c r="B3" s="331"/>
      <c r="C3" s="331"/>
      <c r="D3" s="331"/>
      <c r="E3" s="331"/>
      <c r="F3" s="331"/>
      <c r="G3" s="331"/>
      <c r="H3" s="331"/>
      <c r="I3" s="331"/>
      <c r="J3" s="331"/>
      <c r="K3" s="331"/>
      <c r="L3" s="331"/>
      <c r="M3" s="331"/>
    </row>
    <row r="4" spans="1:13" ht="20.25" x14ac:dyDescent="0.25">
      <c r="B4" s="157" t="s">
        <v>771</v>
      </c>
      <c r="C4" s="157"/>
      <c r="D4" s="157"/>
      <c r="E4" s="157"/>
      <c r="F4" s="157"/>
      <c r="G4" s="157"/>
      <c r="H4" s="157"/>
      <c r="I4" s="157"/>
      <c r="J4" s="157"/>
      <c r="K4" s="157"/>
      <c r="L4" s="157"/>
      <c r="M4" s="157"/>
    </row>
    <row r="5" spans="1:13" ht="18.75" x14ac:dyDescent="0.25">
      <c r="A5" s="35" t="s">
        <v>403</v>
      </c>
      <c r="B5" s="157" t="s">
        <v>404</v>
      </c>
      <c r="C5" s="157"/>
      <c r="D5" s="157"/>
      <c r="E5" s="157"/>
      <c r="F5" s="157"/>
      <c r="G5" s="157"/>
      <c r="H5" s="157"/>
      <c r="I5" s="157"/>
      <c r="J5" s="157"/>
      <c r="K5" s="157"/>
      <c r="L5" s="157"/>
      <c r="M5" s="157"/>
    </row>
    <row r="6" spans="1:13" ht="18.75" x14ac:dyDescent="0.25">
      <c r="B6" s="157" t="s">
        <v>1</v>
      </c>
      <c r="C6" s="157"/>
      <c r="D6" s="157"/>
      <c r="E6" s="157"/>
      <c r="F6" s="157"/>
      <c r="G6" s="157"/>
      <c r="H6" s="157"/>
      <c r="I6" s="157"/>
      <c r="J6" s="157"/>
      <c r="K6" s="157"/>
      <c r="L6" s="157"/>
      <c r="M6" s="157"/>
    </row>
    <row r="7" spans="1:13" ht="18.75" x14ac:dyDescent="0.25">
      <c r="B7" s="157" t="s">
        <v>943</v>
      </c>
      <c r="C7" s="157"/>
      <c r="D7" s="157"/>
      <c r="E7" s="157"/>
      <c r="F7" s="157"/>
      <c r="G7" s="157"/>
      <c r="H7" s="157"/>
      <c r="I7" s="157"/>
      <c r="J7" s="157"/>
      <c r="K7" s="157"/>
      <c r="L7" s="157"/>
      <c r="M7" s="157"/>
    </row>
    <row r="8" spans="1:13" ht="18.75" x14ac:dyDescent="0.25">
      <c r="B8" s="157" t="s">
        <v>742</v>
      </c>
      <c r="C8" s="157"/>
      <c r="D8" s="157"/>
      <c r="E8" s="157"/>
      <c r="F8" s="157"/>
      <c r="G8" s="157"/>
      <c r="H8" s="157"/>
      <c r="I8" s="157"/>
      <c r="J8" s="157"/>
      <c r="K8" s="157"/>
      <c r="L8" s="157"/>
      <c r="M8" s="157"/>
    </row>
    <row r="9" spans="1:13" x14ac:dyDescent="0.25">
      <c r="B9" s="362" t="s">
        <v>405</v>
      </c>
      <c r="C9" s="362" t="s">
        <v>3</v>
      </c>
      <c r="D9" s="362" t="s">
        <v>406</v>
      </c>
      <c r="E9" s="362"/>
      <c r="F9" s="362"/>
      <c r="G9" s="362"/>
      <c r="H9" s="83"/>
      <c r="I9" s="362" t="s">
        <v>84</v>
      </c>
      <c r="J9" s="362"/>
      <c r="K9" s="362"/>
      <c r="L9" s="362"/>
      <c r="M9" s="112"/>
    </row>
    <row r="10" spans="1:13" x14ac:dyDescent="0.25">
      <c r="B10" s="362"/>
      <c r="C10" s="362"/>
      <c r="D10" s="83"/>
      <c r="E10" s="363" t="s">
        <v>407</v>
      </c>
      <c r="F10" s="363"/>
      <c r="G10" s="83"/>
      <c r="H10" s="83"/>
      <c r="I10" s="83"/>
      <c r="J10" s="363" t="s">
        <v>407</v>
      </c>
      <c r="K10" s="363"/>
      <c r="L10" s="83"/>
      <c r="M10" s="112"/>
    </row>
    <row r="11" spans="1:13" ht="14.25" customHeight="1" x14ac:dyDescent="0.25">
      <c r="B11" s="362"/>
      <c r="C11" s="362"/>
      <c r="D11" s="337" t="s">
        <v>408</v>
      </c>
      <c r="E11" s="337" t="s">
        <v>409</v>
      </c>
      <c r="F11" s="337" t="s">
        <v>410</v>
      </c>
      <c r="G11" s="337" t="s">
        <v>411</v>
      </c>
      <c r="H11" s="161"/>
      <c r="I11" s="337" t="s">
        <v>89</v>
      </c>
      <c r="J11" s="337" t="s">
        <v>409</v>
      </c>
      <c r="K11" s="337" t="s">
        <v>410</v>
      </c>
      <c r="L11" s="337" t="s">
        <v>412</v>
      </c>
      <c r="M11" s="337" t="s">
        <v>770</v>
      </c>
    </row>
    <row r="12" spans="1:13" ht="14.25" customHeight="1" x14ac:dyDescent="0.25">
      <c r="B12" s="362"/>
      <c r="C12" s="362"/>
      <c r="D12" s="337"/>
      <c r="E12" s="337"/>
      <c r="F12" s="337"/>
      <c r="G12" s="337"/>
      <c r="H12" s="161"/>
      <c r="I12" s="337"/>
      <c r="J12" s="337"/>
      <c r="K12" s="337"/>
      <c r="L12" s="337"/>
      <c r="M12" s="337"/>
    </row>
    <row r="13" spans="1:13" ht="15" thickBot="1" x14ac:dyDescent="0.3">
      <c r="B13" s="112"/>
      <c r="C13" s="112"/>
      <c r="D13" s="162" t="s">
        <v>12</v>
      </c>
      <c r="E13" s="162" t="s">
        <v>13</v>
      </c>
      <c r="F13" s="162" t="s">
        <v>14</v>
      </c>
      <c r="G13" s="162" t="s">
        <v>413</v>
      </c>
      <c r="H13" s="162"/>
      <c r="I13" s="162" t="s">
        <v>414</v>
      </c>
      <c r="J13" s="162" t="s">
        <v>415</v>
      </c>
      <c r="K13" s="162" t="s">
        <v>416</v>
      </c>
      <c r="L13" s="83" t="s">
        <v>417</v>
      </c>
      <c r="M13" s="162" t="s">
        <v>418</v>
      </c>
    </row>
    <row r="14" spans="1:13" s="152" customFormat="1" ht="5.25" customHeight="1" thickBot="1" x14ac:dyDescent="0.3">
      <c r="B14" s="153"/>
      <c r="C14" s="153"/>
      <c r="D14" s="154"/>
      <c r="E14" s="154"/>
      <c r="F14" s="154"/>
      <c r="G14" s="154"/>
      <c r="H14" s="154"/>
      <c r="I14" s="154"/>
      <c r="J14" s="154"/>
      <c r="K14" s="155"/>
      <c r="L14" s="154"/>
      <c r="M14" s="153"/>
    </row>
    <row r="15" spans="1:13" x14ac:dyDescent="0.25">
      <c r="B15" s="168"/>
      <c r="C15" s="169" t="s">
        <v>95</v>
      </c>
      <c r="D15" s="170">
        <f>SUM(D16:D49)</f>
        <v>109035.95166675001</v>
      </c>
      <c r="E15" s="170">
        <f>SUM(E16:E49)</f>
        <v>30570.206461999998</v>
      </c>
      <c r="F15" s="170">
        <f>SUM(F16:F49)</f>
        <v>34679.57746800001</v>
      </c>
      <c r="G15" s="170">
        <f>SUM(G16:G49)</f>
        <v>43786.167736749994</v>
      </c>
      <c r="H15" s="170"/>
      <c r="I15" s="170">
        <f>SUM(I16:I49)</f>
        <v>125315.33336719801</v>
      </c>
      <c r="J15" s="170">
        <f>SUM(J16:J49)</f>
        <v>24985.046630000001</v>
      </c>
      <c r="K15" s="170">
        <f>SUM(K16:K49)</f>
        <v>36217.274654999994</v>
      </c>
      <c r="L15" s="170">
        <f>SUM(L16:L49)</f>
        <v>64113.012082198002</v>
      </c>
      <c r="M15" s="171">
        <f>IF(OR(G15=0,L15=0),"N.A.",IF((((L15-G15)/G15))*100&gt;=ABS(500),"&gt;500",(((L15-G15)/G15))*100))</f>
        <v>46.422981037428322</v>
      </c>
    </row>
    <row r="16" spans="1:13" x14ac:dyDescent="0.25">
      <c r="B16" s="172">
        <v>1</v>
      </c>
      <c r="C16" s="173" t="s">
        <v>419</v>
      </c>
      <c r="D16" s="174">
        <v>665.17866072000004</v>
      </c>
      <c r="E16" s="174">
        <v>514.27909099999999</v>
      </c>
      <c r="F16" s="174">
        <v>88.657694999999975</v>
      </c>
      <c r="G16" s="175">
        <f t="shared" ref="G16:G49" si="0">D16-E16-F16</f>
        <v>62.241874720000069</v>
      </c>
      <c r="H16" s="175"/>
      <c r="I16" s="174">
        <v>569.01352831000008</v>
      </c>
      <c r="J16" s="175">
        <v>505.44869099999994</v>
      </c>
      <c r="K16" s="175">
        <v>57.931039999999996</v>
      </c>
      <c r="L16" s="175">
        <f t="shared" ref="L16:L48" si="1">I16-J16-K16</f>
        <v>5.6337973100001477</v>
      </c>
      <c r="M16" s="176">
        <f t="shared" ref="M16:M27" si="2">IF(((L16-G16)/G16)*100&lt;-500,"&lt;-500",IF(((L16-G16)/G16)*100&gt;500,"&gt;500",(((L16-G16)/G16)*100)))</f>
        <v>-90.948541740838905</v>
      </c>
    </row>
    <row r="17" spans="2:13" x14ac:dyDescent="0.25">
      <c r="B17" s="172">
        <v>2</v>
      </c>
      <c r="C17" s="173" t="s">
        <v>420</v>
      </c>
      <c r="D17" s="174">
        <v>3051.0367687800003</v>
      </c>
      <c r="E17" s="174">
        <v>433.96459700000003</v>
      </c>
      <c r="F17" s="174">
        <v>1155.2599809999997</v>
      </c>
      <c r="G17" s="175">
        <f t="shared" si="0"/>
        <v>1461.8121907800005</v>
      </c>
      <c r="H17" s="175"/>
      <c r="I17" s="174">
        <v>3454.7274324219998</v>
      </c>
      <c r="J17" s="175">
        <v>382.13708999999994</v>
      </c>
      <c r="K17" s="175">
        <v>966.08404600000017</v>
      </c>
      <c r="L17" s="175">
        <f t="shared" si="1"/>
        <v>2106.5062964219997</v>
      </c>
      <c r="M17" s="176">
        <f t="shared" si="2"/>
        <v>44.102389466187191</v>
      </c>
    </row>
    <row r="18" spans="2:13" x14ac:dyDescent="0.25">
      <c r="B18" s="172">
        <v>3</v>
      </c>
      <c r="C18" s="173" t="s">
        <v>421</v>
      </c>
      <c r="D18" s="174">
        <v>3796.8200107199996</v>
      </c>
      <c r="E18" s="174">
        <v>428.07435899999996</v>
      </c>
      <c r="F18" s="174">
        <v>1586.8621480000002</v>
      </c>
      <c r="G18" s="175">
        <f t="shared" si="0"/>
        <v>1781.8835037199997</v>
      </c>
      <c r="H18" s="175"/>
      <c r="I18" s="174">
        <v>3986.9311910740003</v>
      </c>
      <c r="J18" s="175">
        <v>318.01526399999995</v>
      </c>
      <c r="K18" s="175">
        <v>1815.1601520000002</v>
      </c>
      <c r="L18" s="175">
        <f t="shared" si="1"/>
        <v>1853.755775074</v>
      </c>
      <c r="M18" s="176">
        <f t="shared" si="2"/>
        <v>4.0335000129892959</v>
      </c>
    </row>
    <row r="19" spans="2:13" x14ac:dyDescent="0.25">
      <c r="B19" s="172">
        <v>4</v>
      </c>
      <c r="C19" s="173" t="s">
        <v>422</v>
      </c>
      <c r="D19" s="174">
        <v>1033.9947877500001</v>
      </c>
      <c r="E19" s="174">
        <v>258.15768500000001</v>
      </c>
      <c r="F19" s="174">
        <v>96.841177000000002</v>
      </c>
      <c r="G19" s="175">
        <f t="shared" si="0"/>
        <v>678.99592575000008</v>
      </c>
      <c r="H19" s="175"/>
      <c r="I19" s="174">
        <v>2314.4529080769998</v>
      </c>
      <c r="J19" s="175">
        <v>161.20146600000001</v>
      </c>
      <c r="K19" s="175">
        <v>1556.9256500000001</v>
      </c>
      <c r="L19" s="175">
        <f t="shared" si="1"/>
        <v>596.32579207699973</v>
      </c>
      <c r="M19" s="176">
        <f t="shared" si="2"/>
        <v>-12.175350475289703</v>
      </c>
    </row>
    <row r="20" spans="2:13" x14ac:dyDescent="0.25">
      <c r="B20" s="172">
        <v>5</v>
      </c>
      <c r="C20" s="173" t="s">
        <v>423</v>
      </c>
      <c r="D20" s="174">
        <v>1794.6403890299998</v>
      </c>
      <c r="E20" s="174">
        <v>606.96822399999996</v>
      </c>
      <c r="F20" s="174">
        <v>916.32334199999991</v>
      </c>
      <c r="G20" s="175">
        <f t="shared" si="0"/>
        <v>271.34882302999995</v>
      </c>
      <c r="H20" s="175"/>
      <c r="I20" s="174">
        <v>1381.4236307829999</v>
      </c>
      <c r="J20" s="175">
        <v>234.35258500000003</v>
      </c>
      <c r="K20" s="175">
        <v>285.53086999999999</v>
      </c>
      <c r="L20" s="175">
        <f t="shared" si="1"/>
        <v>861.54017578299977</v>
      </c>
      <c r="M20" s="176">
        <f t="shared" si="2"/>
        <v>217.50282391597074</v>
      </c>
    </row>
    <row r="21" spans="2:13" x14ac:dyDescent="0.25">
      <c r="B21" s="172">
        <v>6</v>
      </c>
      <c r="C21" s="173" t="s">
        <v>424</v>
      </c>
      <c r="D21" s="174">
        <v>4086.0429907500002</v>
      </c>
      <c r="E21" s="174">
        <v>677.15571799999998</v>
      </c>
      <c r="F21" s="174">
        <v>1545.3936829999998</v>
      </c>
      <c r="G21" s="175">
        <f t="shared" si="0"/>
        <v>1863.4935897500004</v>
      </c>
      <c r="H21" s="175"/>
      <c r="I21" s="174">
        <v>4639.2159320370001</v>
      </c>
      <c r="J21" s="175">
        <v>559.6896569999999</v>
      </c>
      <c r="K21" s="175">
        <v>1887.3877789999997</v>
      </c>
      <c r="L21" s="175">
        <f t="shared" si="1"/>
        <v>2192.1384960370006</v>
      </c>
      <c r="M21" s="176">
        <f t="shared" si="2"/>
        <v>17.635955824838117</v>
      </c>
    </row>
    <row r="22" spans="2:13" x14ac:dyDescent="0.25">
      <c r="B22" s="172">
        <v>7</v>
      </c>
      <c r="C22" s="173" t="s">
        <v>425</v>
      </c>
      <c r="D22" s="174">
        <v>2485.9879972200001</v>
      </c>
      <c r="E22" s="174">
        <v>570.37358600000005</v>
      </c>
      <c r="F22" s="174">
        <v>1233.3707940000002</v>
      </c>
      <c r="G22" s="175">
        <f t="shared" si="0"/>
        <v>682.24361721999981</v>
      </c>
      <c r="H22" s="175"/>
      <c r="I22" s="174">
        <v>3301.7875823489999</v>
      </c>
      <c r="J22" s="175">
        <v>489.28681599999999</v>
      </c>
      <c r="K22" s="175">
        <v>770.00679200000002</v>
      </c>
      <c r="L22" s="175">
        <f t="shared" si="1"/>
        <v>2042.4939743489999</v>
      </c>
      <c r="M22" s="176">
        <f t="shared" si="2"/>
        <v>199.3789788274951</v>
      </c>
    </row>
    <row r="23" spans="2:13" x14ac:dyDescent="0.25">
      <c r="B23" s="172">
        <v>8</v>
      </c>
      <c r="C23" s="173" t="s">
        <v>426</v>
      </c>
      <c r="D23" s="174">
        <v>1923.71291847</v>
      </c>
      <c r="E23" s="174">
        <v>848.612663</v>
      </c>
      <c r="F23" s="174">
        <v>1118.0961150000001</v>
      </c>
      <c r="G23" s="175">
        <f t="shared" si="0"/>
        <v>-42.995859530000189</v>
      </c>
      <c r="H23" s="175"/>
      <c r="I23" s="174">
        <v>2149.2946929440004</v>
      </c>
      <c r="J23" s="175">
        <v>697.85094900000001</v>
      </c>
      <c r="K23" s="175">
        <v>489.91456800000009</v>
      </c>
      <c r="L23" s="175">
        <f t="shared" si="1"/>
        <v>961.52917594400014</v>
      </c>
      <c r="M23" s="176" t="str">
        <f t="shared" si="2"/>
        <v>&lt;-500</v>
      </c>
    </row>
    <row r="24" spans="2:13" x14ac:dyDescent="0.25">
      <c r="B24" s="172">
        <v>9</v>
      </c>
      <c r="C24" s="173" t="s">
        <v>427</v>
      </c>
      <c r="D24" s="174">
        <v>2802.12549597</v>
      </c>
      <c r="E24" s="174">
        <v>800.347534</v>
      </c>
      <c r="F24" s="174">
        <v>1322.127017</v>
      </c>
      <c r="G24" s="175">
        <f t="shared" si="0"/>
        <v>679.65094496999995</v>
      </c>
      <c r="H24" s="175"/>
      <c r="I24" s="174">
        <v>3619.6577034820002</v>
      </c>
      <c r="J24" s="175">
        <v>618.24914699999999</v>
      </c>
      <c r="K24" s="175">
        <v>1466.1277379999999</v>
      </c>
      <c r="L24" s="175">
        <f t="shared" si="1"/>
        <v>1535.2808184820003</v>
      </c>
      <c r="M24" s="176">
        <f t="shared" si="2"/>
        <v>125.89254526082769</v>
      </c>
    </row>
    <row r="25" spans="2:13" x14ac:dyDescent="0.25">
      <c r="B25" s="172">
        <v>10</v>
      </c>
      <c r="C25" s="173" t="s">
        <v>428</v>
      </c>
      <c r="D25" s="174">
        <v>2381.0022344700001</v>
      </c>
      <c r="E25" s="174">
        <v>407.85715100000004</v>
      </c>
      <c r="F25" s="174">
        <v>1526.474076</v>
      </c>
      <c r="G25" s="175">
        <f t="shared" si="0"/>
        <v>446.67100746999995</v>
      </c>
      <c r="H25" s="175"/>
      <c r="I25" s="174">
        <v>3604.5241373600002</v>
      </c>
      <c r="J25" s="175">
        <v>278.44404600000013</v>
      </c>
      <c r="K25" s="175">
        <v>889.80174</v>
      </c>
      <c r="L25" s="175">
        <f t="shared" si="1"/>
        <v>2436.2783513600002</v>
      </c>
      <c r="M25" s="176">
        <f t="shared" si="2"/>
        <v>445.43015118876497</v>
      </c>
    </row>
    <row r="26" spans="2:13" x14ac:dyDescent="0.25">
      <c r="B26" s="172">
        <v>11</v>
      </c>
      <c r="C26" s="173" t="s">
        <v>429</v>
      </c>
      <c r="D26" s="174">
        <v>1554.0815715299998</v>
      </c>
      <c r="E26" s="174">
        <v>486.66600000000005</v>
      </c>
      <c r="F26" s="174">
        <v>540.72002599999996</v>
      </c>
      <c r="G26" s="175">
        <f t="shared" si="0"/>
        <v>526.69554552999989</v>
      </c>
      <c r="H26" s="175"/>
      <c r="I26" s="174">
        <v>1917.9516347240001</v>
      </c>
      <c r="J26" s="175">
        <v>418.19759900000003</v>
      </c>
      <c r="K26" s="175">
        <v>585.25798599999996</v>
      </c>
      <c r="L26" s="175">
        <f t="shared" si="1"/>
        <v>914.49604972400004</v>
      </c>
      <c r="M26" s="176">
        <f t="shared" si="2"/>
        <v>73.628969807171373</v>
      </c>
    </row>
    <row r="27" spans="2:13" x14ac:dyDescent="0.25">
      <c r="B27" s="172">
        <v>12</v>
      </c>
      <c r="C27" s="173" t="s">
        <v>430</v>
      </c>
      <c r="D27" s="174">
        <v>3200.3203229999999</v>
      </c>
      <c r="E27" s="174">
        <v>242.823329</v>
      </c>
      <c r="F27" s="174">
        <v>1319.7585789999998</v>
      </c>
      <c r="G27" s="175">
        <f t="shared" si="0"/>
        <v>1637.7384150000003</v>
      </c>
      <c r="H27" s="175"/>
      <c r="I27" s="174">
        <v>3241.8029698779997</v>
      </c>
      <c r="J27" s="175">
        <v>204.99785199999997</v>
      </c>
      <c r="K27" s="175">
        <v>1524.4482840000001</v>
      </c>
      <c r="L27" s="175">
        <f t="shared" si="1"/>
        <v>1512.3568338779996</v>
      </c>
      <c r="M27" s="176">
        <f t="shared" si="2"/>
        <v>-7.6557757926195196</v>
      </c>
    </row>
    <row r="28" spans="2:13" ht="15" x14ac:dyDescent="0.25">
      <c r="B28" s="172">
        <v>13</v>
      </c>
      <c r="C28" s="173" t="s">
        <v>769</v>
      </c>
      <c r="D28" s="174">
        <v>0</v>
      </c>
      <c r="E28" s="174">
        <v>0</v>
      </c>
      <c r="F28" s="174">
        <v>0</v>
      </c>
      <c r="G28" s="175">
        <f t="shared" si="0"/>
        <v>0</v>
      </c>
      <c r="H28" s="175"/>
      <c r="I28" s="174">
        <v>0</v>
      </c>
      <c r="J28" s="175">
        <v>0</v>
      </c>
      <c r="K28" s="175">
        <v>0</v>
      </c>
      <c r="L28" s="175">
        <f t="shared" si="1"/>
        <v>0</v>
      </c>
      <c r="M28" s="176">
        <v>0</v>
      </c>
    </row>
    <row r="29" spans="2:13" x14ac:dyDescent="0.25">
      <c r="B29" s="172">
        <v>15</v>
      </c>
      <c r="C29" s="173" t="s">
        <v>431</v>
      </c>
      <c r="D29" s="174">
        <v>7062.8208180299998</v>
      </c>
      <c r="E29" s="174">
        <v>1694.08482</v>
      </c>
      <c r="F29" s="174">
        <v>1706.2950310000001</v>
      </c>
      <c r="G29" s="175">
        <f t="shared" si="0"/>
        <v>3662.4409670299997</v>
      </c>
      <c r="H29" s="175"/>
      <c r="I29" s="174">
        <v>8165.8698219810003</v>
      </c>
      <c r="J29" s="175">
        <v>1452.5737280000001</v>
      </c>
      <c r="K29" s="175">
        <v>2037.297705</v>
      </c>
      <c r="L29" s="175">
        <f t="shared" si="1"/>
        <v>4675.9983889810001</v>
      </c>
      <c r="M29" s="176">
        <f t="shared" ref="M29:M49" si="3">IF(((L29-G29)/G29)*100&lt;-500,"&lt;-500",IF(((L29-G29)/G29)*100&gt;500,"&gt;500",(((L29-G29)/G29)*100)))</f>
        <v>27.674368845129244</v>
      </c>
    </row>
    <row r="30" spans="2:13" x14ac:dyDescent="0.25">
      <c r="B30" s="172">
        <v>16</v>
      </c>
      <c r="C30" s="173" t="s">
        <v>432</v>
      </c>
      <c r="D30" s="174">
        <v>1771.7377574700001</v>
      </c>
      <c r="E30" s="174">
        <v>471.95960500000007</v>
      </c>
      <c r="F30" s="174">
        <v>1027.8972350000001</v>
      </c>
      <c r="G30" s="175">
        <f t="shared" si="0"/>
        <v>271.88091746999999</v>
      </c>
      <c r="H30" s="175"/>
      <c r="I30" s="174">
        <v>1644.716220428</v>
      </c>
      <c r="J30" s="175">
        <v>393.98865100000006</v>
      </c>
      <c r="K30" s="175">
        <v>332.16316999999998</v>
      </c>
      <c r="L30" s="175">
        <f t="shared" si="1"/>
        <v>918.56439942799989</v>
      </c>
      <c r="M30" s="176">
        <f t="shared" si="3"/>
        <v>237.85541404514223</v>
      </c>
    </row>
    <row r="31" spans="2:13" x14ac:dyDescent="0.25">
      <c r="B31" s="172">
        <v>17</v>
      </c>
      <c r="C31" s="173" t="s">
        <v>433</v>
      </c>
      <c r="D31" s="174">
        <v>4100.9338552500003</v>
      </c>
      <c r="E31" s="174">
        <v>1537.8992259999998</v>
      </c>
      <c r="F31" s="174">
        <v>825.11209600000007</v>
      </c>
      <c r="G31" s="175">
        <f t="shared" si="0"/>
        <v>1737.9225332500007</v>
      </c>
      <c r="H31" s="175"/>
      <c r="I31" s="174">
        <v>4358.9764745100001</v>
      </c>
      <c r="J31" s="175">
        <v>1261.8507210000002</v>
      </c>
      <c r="K31" s="175">
        <v>904.13901400000009</v>
      </c>
      <c r="L31" s="175">
        <f t="shared" si="1"/>
        <v>2192.98673951</v>
      </c>
      <c r="M31" s="176">
        <f t="shared" si="3"/>
        <v>26.184378046414235</v>
      </c>
    </row>
    <row r="32" spans="2:13" x14ac:dyDescent="0.25">
      <c r="B32" s="172">
        <v>18</v>
      </c>
      <c r="C32" s="173" t="s">
        <v>434</v>
      </c>
      <c r="D32" s="174">
        <v>3593.2979175299997</v>
      </c>
      <c r="E32" s="174">
        <v>572.32149799999991</v>
      </c>
      <c r="F32" s="174">
        <v>1130.1348800000001</v>
      </c>
      <c r="G32" s="175">
        <f t="shared" si="0"/>
        <v>1890.8415395299999</v>
      </c>
      <c r="H32" s="175"/>
      <c r="I32" s="174">
        <v>3564.4580199290008</v>
      </c>
      <c r="J32" s="175">
        <v>462.568084</v>
      </c>
      <c r="K32" s="175">
        <v>873.42793099999994</v>
      </c>
      <c r="L32" s="175">
        <f t="shared" si="1"/>
        <v>2228.4620049290006</v>
      </c>
      <c r="M32" s="176">
        <f t="shared" si="3"/>
        <v>17.855566335977681</v>
      </c>
    </row>
    <row r="33" spans="2:13" x14ac:dyDescent="0.25">
      <c r="B33" s="172">
        <v>19</v>
      </c>
      <c r="C33" s="173" t="s">
        <v>435</v>
      </c>
      <c r="D33" s="174">
        <v>7453.4113559700008</v>
      </c>
      <c r="E33" s="174">
        <v>2836.7994719999997</v>
      </c>
      <c r="F33" s="174">
        <v>1531.7397740000001</v>
      </c>
      <c r="G33" s="175">
        <f t="shared" si="0"/>
        <v>3084.872109970001</v>
      </c>
      <c r="H33" s="175"/>
      <c r="I33" s="174">
        <v>8937.7772879949989</v>
      </c>
      <c r="J33" s="175">
        <v>2314.8487930000001</v>
      </c>
      <c r="K33" s="175">
        <v>1872.4842879999997</v>
      </c>
      <c r="L33" s="175">
        <f t="shared" si="1"/>
        <v>4750.4442069949991</v>
      </c>
      <c r="M33" s="176">
        <f t="shared" si="3"/>
        <v>53.99160930017274</v>
      </c>
    </row>
    <row r="34" spans="2:13" x14ac:dyDescent="0.25">
      <c r="B34" s="172">
        <v>20</v>
      </c>
      <c r="C34" s="173" t="s">
        <v>436</v>
      </c>
      <c r="D34" s="174">
        <v>7888.3035337799993</v>
      </c>
      <c r="E34" s="174">
        <v>2864.7116029999997</v>
      </c>
      <c r="F34" s="174">
        <v>1710.8882080000001</v>
      </c>
      <c r="G34" s="175">
        <f t="shared" si="0"/>
        <v>3312.7037227799992</v>
      </c>
      <c r="H34" s="175"/>
      <c r="I34" s="174">
        <v>8685.0210011020008</v>
      </c>
      <c r="J34" s="175">
        <v>2300.2712649999994</v>
      </c>
      <c r="K34" s="175">
        <v>2273.650866</v>
      </c>
      <c r="L34" s="175">
        <f t="shared" si="1"/>
        <v>4111.0988701020015</v>
      </c>
      <c r="M34" s="176">
        <f t="shared" si="3"/>
        <v>24.101012771887557</v>
      </c>
    </row>
    <row r="35" spans="2:13" x14ac:dyDescent="0.25">
      <c r="B35" s="172">
        <v>21</v>
      </c>
      <c r="C35" s="173" t="s">
        <v>437</v>
      </c>
      <c r="D35" s="174">
        <v>6914.8267507800001</v>
      </c>
      <c r="E35" s="174">
        <v>2473.8760229999998</v>
      </c>
      <c r="F35" s="174">
        <v>1076.792559</v>
      </c>
      <c r="G35" s="175">
        <f t="shared" si="0"/>
        <v>3364.1581687800003</v>
      </c>
      <c r="H35" s="175"/>
      <c r="I35" s="174">
        <v>8538.2139233440012</v>
      </c>
      <c r="J35" s="175">
        <v>2580.5483290000006</v>
      </c>
      <c r="K35" s="175">
        <v>2329.6313479999999</v>
      </c>
      <c r="L35" s="175">
        <f t="shared" si="1"/>
        <v>3628.0342463440002</v>
      </c>
      <c r="M35" s="176">
        <f t="shared" si="3"/>
        <v>7.8437476576701375</v>
      </c>
    </row>
    <row r="36" spans="2:13" x14ac:dyDescent="0.25">
      <c r="B36" s="172">
        <v>24</v>
      </c>
      <c r="C36" s="173" t="s">
        <v>438</v>
      </c>
      <c r="D36" s="174">
        <v>3737.1508440300004</v>
      </c>
      <c r="E36" s="174">
        <v>766.53326000000004</v>
      </c>
      <c r="F36" s="174">
        <v>1151.0750680000001</v>
      </c>
      <c r="G36" s="175">
        <f t="shared" si="0"/>
        <v>1819.5425160300001</v>
      </c>
      <c r="H36" s="175"/>
      <c r="I36" s="174">
        <v>3359.2146719759999</v>
      </c>
      <c r="J36" s="175">
        <v>577.78845700000011</v>
      </c>
      <c r="K36" s="175">
        <v>904.79947500000014</v>
      </c>
      <c r="L36" s="175">
        <f t="shared" si="1"/>
        <v>1876.6267399759995</v>
      </c>
      <c r="M36" s="176">
        <f t="shared" si="3"/>
        <v>3.1372844241391826</v>
      </c>
    </row>
    <row r="37" spans="2:13" x14ac:dyDescent="0.25">
      <c r="B37" s="172">
        <v>25</v>
      </c>
      <c r="C37" s="173" t="s">
        <v>439</v>
      </c>
      <c r="D37" s="174">
        <v>3743.4273442199997</v>
      </c>
      <c r="E37" s="174">
        <v>1055.657631</v>
      </c>
      <c r="F37" s="174">
        <v>1278.4110039999998</v>
      </c>
      <c r="G37" s="175">
        <f t="shared" si="0"/>
        <v>1409.3587092199998</v>
      </c>
      <c r="H37" s="175"/>
      <c r="I37" s="174">
        <v>4470.9621924379999</v>
      </c>
      <c r="J37" s="175">
        <v>1173.7302979999999</v>
      </c>
      <c r="K37" s="175">
        <v>1245.9348769999997</v>
      </c>
      <c r="L37" s="175">
        <f t="shared" si="1"/>
        <v>2051.2970174380002</v>
      </c>
      <c r="M37" s="176">
        <f t="shared" si="3"/>
        <v>45.548255672487876</v>
      </c>
    </row>
    <row r="38" spans="2:13" x14ac:dyDescent="0.25">
      <c r="B38" s="172">
        <v>26</v>
      </c>
      <c r="C38" s="173" t="s">
        <v>440</v>
      </c>
      <c r="D38" s="174">
        <v>4004.7683587199995</v>
      </c>
      <c r="E38" s="174">
        <v>1538.070277</v>
      </c>
      <c r="F38" s="174">
        <v>776.92400299999997</v>
      </c>
      <c r="G38" s="175">
        <f t="shared" si="0"/>
        <v>1689.7740787199991</v>
      </c>
      <c r="H38" s="175"/>
      <c r="I38" s="174">
        <v>7449.1138828679987</v>
      </c>
      <c r="J38" s="175">
        <v>1636.028399</v>
      </c>
      <c r="K38" s="175">
        <v>1364.5911779999997</v>
      </c>
      <c r="L38" s="175">
        <f t="shared" si="1"/>
        <v>4448.4943058679992</v>
      </c>
      <c r="M38" s="176">
        <f t="shared" si="3"/>
        <v>163.25970802189875</v>
      </c>
    </row>
    <row r="39" spans="2:13" x14ac:dyDescent="0.25">
      <c r="B39" s="172">
        <v>28</v>
      </c>
      <c r="C39" s="173" t="s">
        <v>441</v>
      </c>
      <c r="D39" s="174">
        <v>3498.6015765000002</v>
      </c>
      <c r="E39" s="174">
        <v>1320.991477</v>
      </c>
      <c r="F39" s="174">
        <v>759.20044100000007</v>
      </c>
      <c r="G39" s="175">
        <f t="shared" si="0"/>
        <v>1418.4096585000002</v>
      </c>
      <c r="H39" s="175"/>
      <c r="I39" s="174">
        <v>3416.4822418230001</v>
      </c>
      <c r="J39" s="175">
        <v>844.49207799999999</v>
      </c>
      <c r="K39" s="175">
        <v>742.13001799999984</v>
      </c>
      <c r="L39" s="175">
        <f t="shared" si="1"/>
        <v>1829.8601458230005</v>
      </c>
      <c r="M39" s="176">
        <f t="shared" si="3"/>
        <v>29.007874055096206</v>
      </c>
    </row>
    <row r="40" spans="2:13" x14ac:dyDescent="0.25">
      <c r="B40" s="172">
        <v>29</v>
      </c>
      <c r="C40" s="173" t="s">
        <v>442</v>
      </c>
      <c r="D40" s="174">
        <v>3697.4149575300003</v>
      </c>
      <c r="E40" s="174">
        <v>1658.2253559999999</v>
      </c>
      <c r="F40" s="174">
        <v>1029.221571</v>
      </c>
      <c r="G40" s="175">
        <f t="shared" si="0"/>
        <v>1009.9680305300003</v>
      </c>
      <c r="H40" s="175"/>
      <c r="I40" s="174">
        <v>4664.5872763459993</v>
      </c>
      <c r="J40" s="175">
        <v>1335.0227379999999</v>
      </c>
      <c r="K40" s="175">
        <v>1182.56826</v>
      </c>
      <c r="L40" s="175">
        <f t="shared" si="1"/>
        <v>2146.9962783459996</v>
      </c>
      <c r="M40" s="176">
        <f t="shared" si="3"/>
        <v>112.5806177468134</v>
      </c>
    </row>
    <row r="41" spans="2:13" x14ac:dyDescent="0.25">
      <c r="B41" s="172">
        <v>31</v>
      </c>
      <c r="C41" s="173" t="s">
        <v>443</v>
      </c>
      <c r="D41" s="174">
        <v>693.71671121999998</v>
      </c>
      <c r="E41" s="174">
        <v>0</v>
      </c>
      <c r="F41" s="174">
        <v>570.69502799999998</v>
      </c>
      <c r="G41" s="175">
        <f t="shared" si="0"/>
        <v>123.02168322</v>
      </c>
      <c r="H41" s="175"/>
      <c r="I41" s="174">
        <v>589.95537468000009</v>
      </c>
      <c r="J41" s="175">
        <v>0</v>
      </c>
      <c r="K41" s="175">
        <v>352.624257</v>
      </c>
      <c r="L41" s="175">
        <f t="shared" si="1"/>
        <v>237.33111768000009</v>
      </c>
      <c r="M41" s="176">
        <f t="shared" si="3"/>
        <v>92.918119365657049</v>
      </c>
    </row>
    <row r="42" spans="2:13" x14ac:dyDescent="0.25">
      <c r="B42" s="172">
        <v>33</v>
      </c>
      <c r="C42" s="173" t="s">
        <v>444</v>
      </c>
      <c r="D42" s="174">
        <v>530.06555249999997</v>
      </c>
      <c r="E42" s="174">
        <v>0</v>
      </c>
      <c r="F42" s="174">
        <v>445.03111999999999</v>
      </c>
      <c r="G42" s="175">
        <f t="shared" si="0"/>
        <v>85.03443249999998</v>
      </c>
      <c r="H42" s="175"/>
      <c r="I42" s="174">
        <v>537.71501692499999</v>
      </c>
      <c r="J42" s="175">
        <v>0</v>
      </c>
      <c r="K42" s="175">
        <v>255.37451300000001</v>
      </c>
      <c r="L42" s="175">
        <f t="shared" si="1"/>
        <v>282.34050392500001</v>
      </c>
      <c r="M42" s="176">
        <f t="shared" si="3"/>
        <v>232.03079696568807</v>
      </c>
    </row>
    <row r="43" spans="2:13" x14ac:dyDescent="0.25">
      <c r="B43" s="172">
        <v>34</v>
      </c>
      <c r="C43" s="173" t="s">
        <v>445</v>
      </c>
      <c r="D43" s="174">
        <v>1824.6840270299999</v>
      </c>
      <c r="E43" s="174">
        <v>0</v>
      </c>
      <c r="F43" s="174">
        <v>1525.9565969999999</v>
      </c>
      <c r="G43" s="175">
        <f t="shared" si="0"/>
        <v>298.72743003000005</v>
      </c>
      <c r="H43" s="175"/>
      <c r="I43" s="174">
        <v>1970.2572434110002</v>
      </c>
      <c r="J43" s="175">
        <v>0</v>
      </c>
      <c r="K43" s="175">
        <v>1235.7163290000001</v>
      </c>
      <c r="L43" s="175">
        <f t="shared" si="1"/>
        <v>734.54091441100013</v>
      </c>
      <c r="M43" s="176">
        <f t="shared" si="3"/>
        <v>145.8900122888725</v>
      </c>
    </row>
    <row r="44" spans="2:13" x14ac:dyDescent="0.25">
      <c r="B44" s="172">
        <v>36</v>
      </c>
      <c r="C44" s="173" t="s">
        <v>446</v>
      </c>
      <c r="D44" s="174">
        <v>1706.65986978</v>
      </c>
      <c r="E44" s="174">
        <v>390.17793099999989</v>
      </c>
      <c r="F44" s="174">
        <v>885.86328400000002</v>
      </c>
      <c r="G44" s="175">
        <f t="shared" si="0"/>
        <v>430.61865478000004</v>
      </c>
      <c r="H44" s="175"/>
      <c r="I44" s="174">
        <v>3300.9990903779999</v>
      </c>
      <c r="J44" s="175">
        <v>322.04224900000008</v>
      </c>
      <c r="K44" s="175">
        <v>1406.1111090000004</v>
      </c>
      <c r="L44" s="175">
        <f t="shared" si="1"/>
        <v>1572.8457323779994</v>
      </c>
      <c r="M44" s="176">
        <f t="shared" si="3"/>
        <v>265.25257671002549</v>
      </c>
    </row>
    <row r="45" spans="2:13" x14ac:dyDescent="0.25">
      <c r="B45" s="172">
        <v>38</v>
      </c>
      <c r="C45" s="173" t="s">
        <v>447</v>
      </c>
      <c r="D45" s="174">
        <v>5244.7894530299991</v>
      </c>
      <c r="E45" s="174">
        <v>1738.4700050000001</v>
      </c>
      <c r="F45" s="174">
        <v>1090.2303360000001</v>
      </c>
      <c r="G45" s="175">
        <f t="shared" si="0"/>
        <v>2416.0891120299989</v>
      </c>
      <c r="H45" s="175"/>
      <c r="I45" s="174">
        <v>6200.4205172510001</v>
      </c>
      <c r="J45" s="175">
        <v>1559.641748</v>
      </c>
      <c r="K45" s="175">
        <v>1445.71901</v>
      </c>
      <c r="L45" s="175">
        <f t="shared" si="1"/>
        <v>3195.0597592510003</v>
      </c>
      <c r="M45" s="176">
        <f t="shared" si="3"/>
        <v>32.240973370659745</v>
      </c>
    </row>
    <row r="46" spans="2:13" x14ac:dyDescent="0.25">
      <c r="B46" s="172">
        <v>40</v>
      </c>
      <c r="C46" s="173" t="s">
        <v>448</v>
      </c>
      <c r="D46" s="174">
        <v>394.83099153000001</v>
      </c>
      <c r="E46" s="174">
        <v>0</v>
      </c>
      <c r="F46" s="174">
        <v>374.63316300000008</v>
      </c>
      <c r="G46" s="175">
        <f t="shared" si="0"/>
        <v>20.197828529999924</v>
      </c>
      <c r="H46" s="175"/>
      <c r="I46" s="174">
        <v>533.23978190799994</v>
      </c>
      <c r="J46" s="175">
        <v>0</v>
      </c>
      <c r="K46" s="175">
        <v>267.53067399999998</v>
      </c>
      <c r="L46" s="175">
        <f t="shared" si="1"/>
        <v>265.70910790799996</v>
      </c>
      <c r="M46" s="176" t="str">
        <f t="shared" si="3"/>
        <v>&gt;500</v>
      </c>
    </row>
    <row r="47" spans="2:13" x14ac:dyDescent="0.25">
      <c r="B47" s="172">
        <v>42</v>
      </c>
      <c r="C47" s="173" t="s">
        <v>449</v>
      </c>
      <c r="D47" s="174">
        <v>4520.3231167199992</v>
      </c>
      <c r="E47" s="174">
        <v>2127.0620370000001</v>
      </c>
      <c r="F47" s="174">
        <v>2385.4959410000001</v>
      </c>
      <c r="G47" s="175">
        <f t="shared" si="0"/>
        <v>7.7651387199989585</v>
      </c>
      <c r="H47" s="175"/>
      <c r="I47" s="174">
        <v>5039.6452560420003</v>
      </c>
      <c r="J47" s="175">
        <v>1054.451127</v>
      </c>
      <c r="K47" s="175">
        <v>1215.7789409999998</v>
      </c>
      <c r="L47" s="175">
        <f t="shared" si="1"/>
        <v>2769.4151880420004</v>
      </c>
      <c r="M47" s="176" t="str">
        <f t="shared" si="3"/>
        <v>&gt;500</v>
      </c>
    </row>
    <row r="48" spans="2:13" x14ac:dyDescent="0.25">
      <c r="B48" s="172">
        <v>43</v>
      </c>
      <c r="C48" s="173" t="s">
        <v>450</v>
      </c>
      <c r="D48" s="174">
        <v>4164.19701678</v>
      </c>
      <c r="E48" s="174">
        <v>1248.0863039999999</v>
      </c>
      <c r="F48" s="174">
        <v>948.09549600000003</v>
      </c>
      <c r="G48" s="175">
        <f t="shared" si="0"/>
        <v>1968.0152167800002</v>
      </c>
      <c r="H48" s="175"/>
      <c r="I48" s="174">
        <v>5706.9247284230005</v>
      </c>
      <c r="J48" s="175">
        <v>847.32880300000011</v>
      </c>
      <c r="K48" s="175">
        <v>1681.0250469999999</v>
      </c>
      <c r="L48" s="175">
        <f t="shared" si="1"/>
        <v>3178.5708784230001</v>
      </c>
      <c r="M48" s="176">
        <f t="shared" si="3"/>
        <v>61.511499063694743</v>
      </c>
    </row>
    <row r="49" spans="2:13" ht="15" thickBot="1" x14ac:dyDescent="0.3">
      <c r="B49" s="177">
        <v>45</v>
      </c>
      <c r="C49" s="178" t="s">
        <v>451</v>
      </c>
      <c r="D49" s="179">
        <v>3715.0457099400005</v>
      </c>
      <c r="E49" s="179">
        <v>0</v>
      </c>
      <c r="F49" s="179">
        <v>0</v>
      </c>
      <c r="G49" s="180">
        <f t="shared" si="0"/>
        <v>3715.0457099400005</v>
      </c>
      <c r="H49" s="180"/>
      <c r="I49" s="179">
        <v>0</v>
      </c>
      <c r="J49" s="180">
        <v>0</v>
      </c>
      <c r="K49" s="180">
        <v>0</v>
      </c>
      <c r="L49" s="180">
        <v>0</v>
      </c>
      <c r="M49" s="181">
        <f t="shared" si="3"/>
        <v>-100</v>
      </c>
    </row>
    <row r="50" spans="2:13" s="37" customFormat="1" ht="13.5" x14ac:dyDescent="0.25">
      <c r="B50" s="158" t="s">
        <v>737</v>
      </c>
      <c r="C50" s="112"/>
      <c r="D50" s="112"/>
      <c r="E50" s="112"/>
      <c r="F50" s="163"/>
      <c r="G50" s="164"/>
      <c r="H50" s="164"/>
      <c r="I50" s="165"/>
      <c r="J50" s="165"/>
      <c r="K50" s="165"/>
      <c r="L50" s="165"/>
      <c r="M50" s="165"/>
    </row>
    <row r="51" spans="2:13" s="37" customFormat="1" ht="12" customHeight="1" x14ac:dyDescent="0.25">
      <c r="B51" s="361" t="s">
        <v>452</v>
      </c>
      <c r="C51" s="361"/>
      <c r="D51" s="361"/>
      <c r="E51" s="361"/>
      <c r="F51" s="361"/>
      <c r="G51" s="361"/>
      <c r="H51" s="361"/>
      <c r="I51" s="361"/>
      <c r="J51" s="361"/>
      <c r="K51" s="361"/>
      <c r="L51" s="361"/>
      <c r="M51" s="361"/>
    </row>
    <row r="52" spans="2:13" s="37" customFormat="1" ht="12" customHeight="1" x14ac:dyDescent="0.25">
      <c r="B52" s="361" t="s">
        <v>741</v>
      </c>
      <c r="C52" s="361"/>
      <c r="D52" s="159"/>
      <c r="E52" s="159"/>
      <c r="F52" s="159"/>
      <c r="G52" s="159"/>
      <c r="H52" s="159"/>
      <c r="I52" s="159"/>
      <c r="J52" s="159"/>
      <c r="K52" s="159"/>
      <c r="L52" s="159"/>
      <c r="M52" s="159"/>
    </row>
    <row r="53" spans="2:13" s="37" customFormat="1" ht="12" customHeight="1" x14ac:dyDescent="0.25">
      <c r="B53" s="361" t="s">
        <v>739</v>
      </c>
      <c r="C53" s="361"/>
      <c r="D53" s="159"/>
      <c r="E53" s="159"/>
      <c r="F53" s="159"/>
      <c r="G53" s="159"/>
      <c r="H53" s="159"/>
      <c r="I53" s="159"/>
      <c r="J53" s="159"/>
      <c r="K53" s="159"/>
      <c r="L53" s="159"/>
      <c r="M53" s="159"/>
    </row>
    <row r="54" spans="2:13" x14ac:dyDescent="0.25">
      <c r="B54" s="158" t="s">
        <v>453</v>
      </c>
      <c r="C54" s="112"/>
      <c r="D54" s="112"/>
      <c r="E54" s="112"/>
      <c r="F54" s="166"/>
      <c r="G54" s="167"/>
      <c r="H54" s="167"/>
      <c r="I54" s="112"/>
      <c r="J54" s="112"/>
      <c r="K54" s="112"/>
      <c r="L54" s="166"/>
      <c r="M54" s="112"/>
    </row>
    <row r="55" spans="2:13" x14ac:dyDescent="0.25">
      <c r="B55" s="158"/>
      <c r="C55" s="112"/>
      <c r="D55" s="112"/>
      <c r="E55" s="112"/>
      <c r="F55" s="166"/>
      <c r="G55" s="167"/>
      <c r="H55" s="167"/>
      <c r="I55" s="112"/>
      <c r="J55" s="112"/>
      <c r="K55" s="112"/>
      <c r="L55" s="166"/>
      <c r="M55" s="112"/>
    </row>
    <row r="56" spans="2:13" x14ac:dyDescent="0.25">
      <c r="B56" s="158"/>
      <c r="C56" s="112"/>
      <c r="D56" s="112"/>
      <c r="E56" s="112"/>
      <c r="F56" s="166"/>
      <c r="G56" s="112"/>
      <c r="H56" s="112"/>
      <c r="I56" s="112"/>
      <c r="J56" s="112"/>
      <c r="K56" s="112"/>
      <c r="L56" s="112"/>
      <c r="M56" s="112"/>
    </row>
  </sheetData>
  <mergeCells count="23">
    <mergeCell ref="B51:M51"/>
    <mergeCell ref="B52:C52"/>
    <mergeCell ref="B53:C53"/>
    <mergeCell ref="I11:I12"/>
    <mergeCell ref="J11:J12"/>
    <mergeCell ref="K11:K12"/>
    <mergeCell ref="L11:L12"/>
    <mergeCell ref="M11:M12"/>
    <mergeCell ref="B9:B12"/>
    <mergeCell ref="C9:C12"/>
    <mergeCell ref="D9:G9"/>
    <mergeCell ref="I9:L9"/>
    <mergeCell ref="E10:F10"/>
    <mergeCell ref="J10:K10"/>
    <mergeCell ref="D11:D12"/>
    <mergeCell ref="E11:E12"/>
    <mergeCell ref="F11:F12"/>
    <mergeCell ref="A1:D1"/>
    <mergeCell ref="E1:M1"/>
    <mergeCell ref="A2:M2"/>
    <mergeCell ref="A3:F3"/>
    <mergeCell ref="G3:M3"/>
    <mergeCell ref="G11:G12"/>
  </mergeCells>
  <pageMargins left="0.70866141732283472" right="0.70866141732283472" top="0.74803149606299213" bottom="0.74803149606299213" header="0.31496062992125984" footer="0.31496062992125984"/>
  <pageSetup scale="70" orientation="landscape" verticalDpi="0" r:id="rId1"/>
  <ignoredErrors>
    <ignoredError sqref="D13: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9"/>
  <sheetViews>
    <sheetView showGridLines="0" zoomScaleNormal="100" zoomScaleSheetLayoutView="80" workbookViewId="0">
      <selection activeCell="Q9" sqref="Q9"/>
    </sheetView>
  </sheetViews>
  <sheetFormatPr baseColWidth="10" defaultColWidth="46.42578125" defaultRowHeight="12.75" x14ac:dyDescent="0.25"/>
  <cols>
    <col min="1" max="1" width="8.28515625" style="46" customWidth="1"/>
    <col min="2" max="2" width="59.42578125" style="46" customWidth="1"/>
    <col min="3" max="6" width="13.7109375" style="46" customWidth="1"/>
    <col min="7" max="7" width="3.5703125" style="46" customWidth="1"/>
    <col min="8" max="8" width="10.7109375" style="46" customWidth="1"/>
    <col min="9" max="10" width="13.7109375" style="46" customWidth="1"/>
    <col min="11" max="11" width="1.140625" style="46" customWidth="1"/>
    <col min="12" max="13" width="13.7109375" style="46" customWidth="1"/>
    <col min="14" max="14" width="10" style="46" customWidth="1"/>
    <col min="15" max="15" width="13.85546875" style="46" customWidth="1"/>
    <col min="16" max="16" width="9.42578125" style="46" customWidth="1"/>
    <col min="17" max="16384" width="46.42578125" style="46"/>
  </cols>
  <sheetData>
    <row r="1" spans="1:16" s="151" customFormat="1" ht="44.25" customHeight="1" x14ac:dyDescent="0.2">
      <c r="A1" s="329" t="s">
        <v>743</v>
      </c>
      <c r="B1" s="329"/>
      <c r="C1" s="76" t="s">
        <v>745</v>
      </c>
      <c r="D1" s="76"/>
      <c r="E1" s="76"/>
      <c r="F1" s="182"/>
      <c r="G1" s="182"/>
      <c r="H1" s="182"/>
      <c r="I1" s="182"/>
      <c r="J1" s="182"/>
      <c r="K1" s="182"/>
      <c r="L1" s="182"/>
      <c r="M1" s="182"/>
    </row>
    <row r="2" spans="1:16" s="1" customFormat="1" ht="36" customHeight="1" thickBot="1" x14ac:dyDescent="0.45">
      <c r="A2" s="330" t="s">
        <v>744</v>
      </c>
      <c r="B2" s="330"/>
      <c r="C2" s="330"/>
      <c r="D2" s="330"/>
      <c r="E2" s="330"/>
      <c r="F2" s="330"/>
      <c r="G2" s="330"/>
      <c r="H2" s="330"/>
      <c r="I2" s="330"/>
      <c r="J2" s="330"/>
      <c r="K2" s="330"/>
      <c r="L2" s="330"/>
      <c r="M2" s="330"/>
    </row>
    <row r="3" spans="1:16" customFormat="1" ht="4.5" customHeight="1" x14ac:dyDescent="0.4">
      <c r="A3" s="331"/>
      <c r="B3" s="331"/>
      <c r="C3" s="331"/>
      <c r="D3" s="331"/>
      <c r="E3" s="331"/>
      <c r="F3" s="331"/>
      <c r="G3" s="331"/>
      <c r="H3" s="331"/>
      <c r="I3" s="331"/>
      <c r="J3" s="331"/>
      <c r="K3" s="331"/>
      <c r="L3" s="331"/>
      <c r="M3" s="80"/>
    </row>
    <row r="4" spans="1:16" s="41" customFormat="1" ht="25.5" customHeight="1" x14ac:dyDescent="0.35">
      <c r="A4" s="99" t="s">
        <v>772</v>
      </c>
      <c r="B4" s="157"/>
      <c r="C4" s="157"/>
      <c r="D4" s="157"/>
      <c r="E4" s="157"/>
      <c r="F4" s="157"/>
      <c r="G4" s="157"/>
      <c r="H4" s="157"/>
      <c r="I4" s="157"/>
      <c r="J4" s="157"/>
      <c r="K4" s="157"/>
      <c r="L4" s="157"/>
      <c r="M4" s="157"/>
    </row>
    <row r="5" spans="1:16" s="41" customFormat="1" ht="17.649999999999999" customHeight="1" x14ac:dyDescent="0.35">
      <c r="A5" s="99" t="s">
        <v>454</v>
      </c>
      <c r="B5" s="157"/>
      <c r="C5" s="157"/>
      <c r="D5" s="157"/>
      <c r="E5" s="157"/>
      <c r="F5" s="157"/>
      <c r="G5" s="157"/>
      <c r="H5" s="157"/>
      <c r="I5" s="157"/>
      <c r="J5" s="157"/>
      <c r="K5" s="157"/>
      <c r="L5" s="157"/>
      <c r="M5" s="157"/>
    </row>
    <row r="6" spans="1:16" s="41" customFormat="1" ht="17.649999999999999" customHeight="1" x14ac:dyDescent="0.35">
      <c r="A6" s="99" t="s">
        <v>455</v>
      </c>
      <c r="B6" s="157"/>
      <c r="C6" s="157"/>
      <c r="D6" s="157"/>
      <c r="E6" s="157"/>
      <c r="F6" s="157"/>
      <c r="G6" s="157"/>
      <c r="H6" s="157"/>
      <c r="I6" s="157"/>
      <c r="J6" s="157"/>
      <c r="K6" s="157"/>
      <c r="L6" s="157"/>
      <c r="M6" s="157"/>
    </row>
    <row r="7" spans="1:16" s="41" customFormat="1" ht="17.649999999999999" customHeight="1" x14ac:dyDescent="0.35">
      <c r="A7" s="99" t="s">
        <v>943</v>
      </c>
      <c r="B7" s="157"/>
      <c r="C7" s="157"/>
      <c r="D7" s="157"/>
      <c r="E7" s="157"/>
      <c r="F7" s="157"/>
      <c r="G7" s="157"/>
      <c r="H7" s="157"/>
      <c r="I7" s="157"/>
      <c r="J7" s="157"/>
      <c r="K7" s="157"/>
      <c r="L7" s="157"/>
      <c r="M7" s="157"/>
    </row>
    <row r="8" spans="1:16" s="41" customFormat="1" ht="17.649999999999999" customHeight="1" x14ac:dyDescent="0.35">
      <c r="A8" s="99" t="s">
        <v>942</v>
      </c>
      <c r="B8" s="157"/>
      <c r="C8" s="157"/>
      <c r="D8" s="157"/>
      <c r="E8" s="157"/>
      <c r="F8" s="157"/>
      <c r="G8" s="157"/>
      <c r="H8" s="157"/>
      <c r="I8" s="157"/>
      <c r="J8" s="157"/>
      <c r="K8" s="157"/>
      <c r="L8" s="157"/>
      <c r="M8" s="157"/>
      <c r="N8" s="42" t="s">
        <v>456</v>
      </c>
    </row>
    <row r="9" spans="1:16" s="37" customFormat="1" ht="17.649999999999999" customHeight="1" x14ac:dyDescent="0.25">
      <c r="A9" s="362" t="s">
        <v>405</v>
      </c>
      <c r="B9" s="336" t="s">
        <v>457</v>
      </c>
      <c r="C9" s="338" t="s">
        <v>458</v>
      </c>
      <c r="D9" s="340" t="s">
        <v>459</v>
      </c>
      <c r="E9" s="340"/>
      <c r="F9" s="340"/>
      <c r="G9" s="338"/>
      <c r="H9" s="340" t="s">
        <v>460</v>
      </c>
      <c r="I9" s="340"/>
      <c r="J9" s="340"/>
      <c r="K9" s="82"/>
      <c r="L9" s="340" t="s">
        <v>461</v>
      </c>
      <c r="M9" s="340"/>
      <c r="N9" s="43">
        <v>17.7287</v>
      </c>
      <c r="O9" s="44"/>
    </row>
    <row r="10" spans="1:16" s="37" customFormat="1" ht="17.649999999999999" customHeight="1" x14ac:dyDescent="0.25">
      <c r="A10" s="362"/>
      <c r="B10" s="336"/>
      <c r="C10" s="338"/>
      <c r="D10" s="82" t="s">
        <v>945</v>
      </c>
      <c r="E10" s="82" t="s">
        <v>946</v>
      </c>
      <c r="F10" s="82" t="s">
        <v>462</v>
      </c>
      <c r="G10" s="338"/>
      <c r="H10" s="82" t="s">
        <v>463</v>
      </c>
      <c r="I10" s="82" t="s">
        <v>464</v>
      </c>
      <c r="J10" s="82" t="s">
        <v>462</v>
      </c>
      <c r="K10" s="82"/>
      <c r="L10" s="82" t="s">
        <v>465</v>
      </c>
      <c r="M10" s="82" t="s">
        <v>466</v>
      </c>
    </row>
    <row r="11" spans="1:16" ht="17.649999999999999" customHeight="1" thickBot="1" x14ac:dyDescent="0.3">
      <c r="A11" s="363"/>
      <c r="B11" s="340"/>
      <c r="C11" s="186" t="s">
        <v>102</v>
      </c>
      <c r="D11" s="88" t="s">
        <v>13</v>
      </c>
      <c r="E11" s="88" t="s">
        <v>14</v>
      </c>
      <c r="F11" s="88" t="s">
        <v>467</v>
      </c>
      <c r="G11" s="187"/>
      <c r="H11" s="88" t="s">
        <v>414</v>
      </c>
      <c r="I11" s="88" t="s">
        <v>415</v>
      </c>
      <c r="J11" s="88" t="s">
        <v>468</v>
      </c>
      <c r="K11" s="88"/>
      <c r="L11" s="88" t="s">
        <v>469</v>
      </c>
      <c r="M11" s="88" t="s">
        <v>470</v>
      </c>
      <c r="N11" s="45"/>
    </row>
    <row r="12" spans="1:16" ht="5.25" customHeight="1" thickBot="1" x14ac:dyDescent="0.3">
      <c r="A12" s="183"/>
      <c r="B12" s="115"/>
      <c r="C12" s="184"/>
      <c r="D12" s="115"/>
      <c r="E12" s="115"/>
      <c r="F12" s="115"/>
      <c r="G12" s="115"/>
      <c r="H12" s="115"/>
      <c r="I12" s="115"/>
      <c r="J12" s="115"/>
      <c r="K12" s="115"/>
      <c r="L12" s="115"/>
      <c r="M12" s="115"/>
      <c r="N12" s="166"/>
    </row>
    <row r="13" spans="1:16" ht="17.649999999999999" customHeight="1" x14ac:dyDescent="0.25">
      <c r="A13" s="201"/>
      <c r="B13" s="202" t="s">
        <v>466</v>
      </c>
      <c r="C13" s="203">
        <f>C14+C252</f>
        <v>409520.78385915729</v>
      </c>
      <c r="D13" s="203">
        <f>D14+D252</f>
        <v>296343.72178668168</v>
      </c>
      <c r="E13" s="203">
        <f>E14+E252</f>
        <v>8167.7004457974217</v>
      </c>
      <c r="F13" s="203">
        <f>F14+F252</f>
        <v>304511.42223247915</v>
      </c>
      <c r="G13" s="203"/>
      <c r="H13" s="203">
        <f>H14+H252</f>
        <v>2365.9081076974467</v>
      </c>
      <c r="I13" s="203">
        <f>I14+I252</f>
        <v>11888.401901673142</v>
      </c>
      <c r="J13" s="203">
        <f>J14+J252</f>
        <v>14254.310009370591</v>
      </c>
      <c r="K13" s="203"/>
      <c r="L13" s="203">
        <f>L14+L252</f>
        <v>90755.051617307719</v>
      </c>
      <c r="M13" s="203">
        <f>M14+M252</f>
        <v>105009.36162667828</v>
      </c>
      <c r="N13" s="47"/>
      <c r="O13" s="47"/>
      <c r="P13" s="47"/>
    </row>
    <row r="14" spans="1:16" s="49" customFormat="1" ht="17.649999999999999" customHeight="1" x14ac:dyDescent="0.25">
      <c r="A14" s="204"/>
      <c r="B14" s="205" t="s">
        <v>471</v>
      </c>
      <c r="C14" s="206">
        <f>SUM(C15:C251)</f>
        <v>351364.94769225863</v>
      </c>
      <c r="D14" s="206">
        <f>SUM(D15:D251)</f>
        <v>279360.6907587389</v>
      </c>
      <c r="E14" s="206">
        <f>SUM(E15:E251)</f>
        <v>5639.9514491516338</v>
      </c>
      <c r="F14" s="206">
        <f>SUM(F15:F251)</f>
        <v>285000.64220789063</v>
      </c>
      <c r="G14" s="206"/>
      <c r="H14" s="206">
        <f>SUM(H15:H251)</f>
        <v>1763.5717000170466</v>
      </c>
      <c r="I14" s="206">
        <f>SUM(I15:I251)</f>
        <v>8114.5866487879493</v>
      </c>
      <c r="J14" s="206">
        <f>SUM(J15:J251)</f>
        <v>9878.1583488049982</v>
      </c>
      <c r="K14" s="206"/>
      <c r="L14" s="206">
        <f>SUM(L15:L251)</f>
        <v>56486.147135563202</v>
      </c>
      <c r="M14" s="206">
        <f>SUM(M15:M251)</f>
        <v>66364.305484368175</v>
      </c>
      <c r="N14" s="48"/>
    </row>
    <row r="15" spans="1:16" s="49" customFormat="1" ht="17.649999999999999" customHeight="1" x14ac:dyDescent="0.25">
      <c r="A15" s="207">
        <v>1</v>
      </c>
      <c r="B15" s="208" t="s">
        <v>773</v>
      </c>
      <c r="C15" s="209">
        <v>1832.0129431999999</v>
      </c>
      <c r="D15" s="209">
        <v>1832.0129431999999</v>
      </c>
      <c r="E15" s="209">
        <v>0</v>
      </c>
      <c r="F15" s="209">
        <f>+D15+E15</f>
        <v>1832.0129431999999</v>
      </c>
      <c r="G15" s="209"/>
      <c r="H15" s="209">
        <v>0</v>
      </c>
      <c r="I15" s="209">
        <v>0</v>
      </c>
      <c r="J15" s="209">
        <f>+H15+I15</f>
        <v>0</v>
      </c>
      <c r="K15" s="209"/>
      <c r="L15" s="209">
        <f>SUM(C15-F15-J15)</f>
        <v>0</v>
      </c>
      <c r="M15" s="209">
        <f>J15+L15</f>
        <v>0</v>
      </c>
    </row>
    <row r="16" spans="1:16" s="49" customFormat="1" ht="17.649999999999999" customHeight="1" x14ac:dyDescent="0.25">
      <c r="A16" s="207">
        <v>2</v>
      </c>
      <c r="B16" s="208" t="s">
        <v>774</v>
      </c>
      <c r="C16" s="209">
        <v>4917.3380331585713</v>
      </c>
      <c r="D16" s="209">
        <v>4917.3380331585731</v>
      </c>
      <c r="E16" s="209">
        <v>0</v>
      </c>
      <c r="F16" s="209">
        <f t="shared" ref="F16:F79" si="0">+D16+E16</f>
        <v>4917.3380331585731</v>
      </c>
      <c r="G16" s="209"/>
      <c r="H16" s="209">
        <v>0</v>
      </c>
      <c r="I16" s="209">
        <v>0</v>
      </c>
      <c r="J16" s="209">
        <f t="shared" ref="J16:J79" si="1">+H16+I16</f>
        <v>0</v>
      </c>
      <c r="K16" s="209"/>
      <c r="L16" s="209">
        <f t="shared" ref="L16:L79" si="2">SUM(C16-F16-J16)</f>
        <v>-1.8189894035458565E-12</v>
      </c>
      <c r="M16" s="209">
        <f t="shared" ref="M16:M79" si="3">J16+L16</f>
        <v>-1.8189894035458565E-12</v>
      </c>
    </row>
    <row r="17" spans="1:13" s="49" customFormat="1" ht="17.649999999999999" customHeight="1" x14ac:dyDescent="0.25">
      <c r="A17" s="207">
        <v>3</v>
      </c>
      <c r="B17" s="208" t="s">
        <v>775</v>
      </c>
      <c r="C17" s="209">
        <v>486.95182370140128</v>
      </c>
      <c r="D17" s="209">
        <v>486.95182370140139</v>
      </c>
      <c r="E17" s="209">
        <v>0</v>
      </c>
      <c r="F17" s="209">
        <f t="shared" si="0"/>
        <v>486.95182370140139</v>
      </c>
      <c r="G17" s="209"/>
      <c r="H17" s="209">
        <v>0</v>
      </c>
      <c r="I17" s="209">
        <v>0</v>
      </c>
      <c r="J17" s="209">
        <f t="shared" si="1"/>
        <v>0</v>
      </c>
      <c r="K17" s="209"/>
      <c r="L17" s="209">
        <f t="shared" si="2"/>
        <v>-1.1368683772161603E-13</v>
      </c>
      <c r="M17" s="209">
        <f t="shared" si="3"/>
        <v>-1.1368683772161603E-13</v>
      </c>
    </row>
    <row r="18" spans="1:13" s="49" customFormat="1" ht="17.649999999999999" customHeight="1" x14ac:dyDescent="0.25">
      <c r="A18" s="207">
        <v>4</v>
      </c>
      <c r="B18" s="208" t="s">
        <v>776</v>
      </c>
      <c r="C18" s="209">
        <v>5110.1788781825981</v>
      </c>
      <c r="D18" s="209">
        <v>5110.1788781825971</v>
      </c>
      <c r="E18" s="209">
        <v>0</v>
      </c>
      <c r="F18" s="209">
        <f t="shared" si="0"/>
        <v>5110.1788781825971</v>
      </c>
      <c r="G18" s="209"/>
      <c r="H18" s="209">
        <v>0</v>
      </c>
      <c r="I18" s="209">
        <v>0</v>
      </c>
      <c r="J18" s="209">
        <f t="shared" si="1"/>
        <v>0</v>
      </c>
      <c r="K18" s="209"/>
      <c r="L18" s="209">
        <f t="shared" si="2"/>
        <v>9.0949470177292824E-13</v>
      </c>
      <c r="M18" s="209">
        <f t="shared" si="3"/>
        <v>9.0949470177292824E-13</v>
      </c>
    </row>
    <row r="19" spans="1:13" s="49" customFormat="1" ht="17.649999999999999" customHeight="1" x14ac:dyDescent="0.25">
      <c r="A19" s="207">
        <v>5</v>
      </c>
      <c r="B19" s="208" t="s">
        <v>777</v>
      </c>
      <c r="C19" s="209">
        <v>1085.1320645550002</v>
      </c>
      <c r="D19" s="209">
        <v>1085.1320645549999</v>
      </c>
      <c r="E19" s="209">
        <v>0</v>
      </c>
      <c r="F19" s="209">
        <f t="shared" si="0"/>
        <v>1085.1320645549999</v>
      </c>
      <c r="G19" s="209"/>
      <c r="H19" s="209">
        <v>0</v>
      </c>
      <c r="I19" s="209">
        <v>0</v>
      </c>
      <c r="J19" s="209">
        <f t="shared" si="1"/>
        <v>0</v>
      </c>
      <c r="K19" s="209"/>
      <c r="L19" s="209">
        <f t="shared" si="2"/>
        <v>2.2737367544323206E-13</v>
      </c>
      <c r="M19" s="209">
        <f t="shared" si="3"/>
        <v>2.2737367544323206E-13</v>
      </c>
    </row>
    <row r="20" spans="1:13" s="49" customFormat="1" ht="17.649999999999999" customHeight="1" x14ac:dyDescent="0.25">
      <c r="A20" s="207">
        <v>6</v>
      </c>
      <c r="B20" s="208" t="s">
        <v>778</v>
      </c>
      <c r="C20" s="209">
        <v>5457.8398653821578</v>
      </c>
      <c r="D20" s="209">
        <v>5457.8398653821578</v>
      </c>
      <c r="E20" s="209">
        <v>0</v>
      </c>
      <c r="F20" s="209">
        <f t="shared" si="0"/>
        <v>5457.8398653821578</v>
      </c>
      <c r="G20" s="209"/>
      <c r="H20" s="209">
        <v>0</v>
      </c>
      <c r="I20" s="209">
        <v>0</v>
      </c>
      <c r="J20" s="209">
        <f t="shared" si="1"/>
        <v>0</v>
      </c>
      <c r="K20" s="209"/>
      <c r="L20" s="209">
        <f t="shared" si="2"/>
        <v>0</v>
      </c>
      <c r="M20" s="209">
        <f t="shared" si="3"/>
        <v>0</v>
      </c>
    </row>
    <row r="21" spans="1:13" s="49" customFormat="1" ht="17.649999999999999" customHeight="1" x14ac:dyDescent="0.25">
      <c r="A21" s="207">
        <v>7</v>
      </c>
      <c r="B21" s="208" t="s">
        <v>779</v>
      </c>
      <c r="C21" s="209">
        <v>12431.716457876033</v>
      </c>
      <c r="D21" s="209">
        <v>12431.716457876033</v>
      </c>
      <c r="E21" s="209">
        <v>0</v>
      </c>
      <c r="F21" s="209">
        <f t="shared" si="0"/>
        <v>12431.716457876033</v>
      </c>
      <c r="G21" s="209"/>
      <c r="H21" s="209">
        <v>0</v>
      </c>
      <c r="I21" s="209">
        <v>0</v>
      </c>
      <c r="J21" s="209">
        <f t="shared" si="1"/>
        <v>0</v>
      </c>
      <c r="K21" s="209"/>
      <c r="L21" s="209">
        <f t="shared" si="2"/>
        <v>0</v>
      </c>
      <c r="M21" s="209">
        <f t="shared" si="3"/>
        <v>0</v>
      </c>
    </row>
    <row r="22" spans="1:13" s="49" customFormat="1" ht="17.649999999999999" customHeight="1" x14ac:dyDescent="0.25">
      <c r="A22" s="207">
        <v>9</v>
      </c>
      <c r="B22" s="208" t="s">
        <v>780</v>
      </c>
      <c r="C22" s="209">
        <v>1773.2054801900999</v>
      </c>
      <c r="D22" s="209">
        <v>1773.2054801900999</v>
      </c>
      <c r="E22" s="209">
        <v>0</v>
      </c>
      <c r="F22" s="209">
        <f t="shared" si="0"/>
        <v>1773.2054801900999</v>
      </c>
      <c r="G22" s="209"/>
      <c r="H22" s="209">
        <v>0</v>
      </c>
      <c r="I22" s="209">
        <v>0</v>
      </c>
      <c r="J22" s="209">
        <f t="shared" si="1"/>
        <v>0</v>
      </c>
      <c r="K22" s="209"/>
      <c r="L22" s="209">
        <f t="shared" si="2"/>
        <v>0</v>
      </c>
      <c r="M22" s="209">
        <f t="shared" si="3"/>
        <v>0</v>
      </c>
    </row>
    <row r="23" spans="1:13" s="49" customFormat="1" ht="17.649999999999999" customHeight="1" x14ac:dyDescent="0.25">
      <c r="A23" s="207">
        <v>10</v>
      </c>
      <c r="B23" s="208" t="s">
        <v>781</v>
      </c>
      <c r="C23" s="209">
        <v>2326.3600792416164</v>
      </c>
      <c r="D23" s="209">
        <v>2326.3600792416164</v>
      </c>
      <c r="E23" s="209">
        <v>0</v>
      </c>
      <c r="F23" s="209">
        <f t="shared" si="0"/>
        <v>2326.3600792416164</v>
      </c>
      <c r="G23" s="209"/>
      <c r="H23" s="209">
        <v>0</v>
      </c>
      <c r="I23" s="209">
        <v>0</v>
      </c>
      <c r="J23" s="209">
        <f t="shared" si="1"/>
        <v>0</v>
      </c>
      <c r="K23" s="209"/>
      <c r="L23" s="209">
        <f t="shared" si="2"/>
        <v>0</v>
      </c>
      <c r="M23" s="209">
        <f t="shared" si="3"/>
        <v>0</v>
      </c>
    </row>
    <row r="24" spans="1:13" s="49" customFormat="1" ht="17.649999999999999" customHeight="1" x14ac:dyDescent="0.25">
      <c r="A24" s="207">
        <v>11</v>
      </c>
      <c r="B24" s="208" t="s">
        <v>782</v>
      </c>
      <c r="C24" s="209">
        <v>1886.5028970730471</v>
      </c>
      <c r="D24" s="209">
        <v>1886.5028970730471</v>
      </c>
      <c r="E24" s="209">
        <v>0</v>
      </c>
      <c r="F24" s="209">
        <f t="shared" si="0"/>
        <v>1886.5028970730471</v>
      </c>
      <c r="G24" s="209"/>
      <c r="H24" s="209">
        <v>0</v>
      </c>
      <c r="I24" s="209">
        <v>0</v>
      </c>
      <c r="J24" s="209">
        <f t="shared" si="1"/>
        <v>0</v>
      </c>
      <c r="K24" s="209"/>
      <c r="L24" s="209">
        <f t="shared" si="2"/>
        <v>0</v>
      </c>
      <c r="M24" s="209">
        <f t="shared" si="3"/>
        <v>0</v>
      </c>
    </row>
    <row r="25" spans="1:13" s="49" customFormat="1" ht="17.649999999999999" customHeight="1" x14ac:dyDescent="0.25">
      <c r="A25" s="207">
        <v>12</v>
      </c>
      <c r="B25" s="208" t="s">
        <v>783</v>
      </c>
      <c r="C25" s="209">
        <v>3105.6794453541124</v>
      </c>
      <c r="D25" s="209">
        <v>3105.679445354112</v>
      </c>
      <c r="E25" s="209">
        <v>0</v>
      </c>
      <c r="F25" s="209">
        <f t="shared" si="0"/>
        <v>3105.679445354112</v>
      </c>
      <c r="G25" s="209"/>
      <c r="H25" s="209">
        <v>0</v>
      </c>
      <c r="I25" s="209">
        <v>0</v>
      </c>
      <c r="J25" s="209">
        <f t="shared" si="1"/>
        <v>0</v>
      </c>
      <c r="K25" s="209"/>
      <c r="L25" s="209">
        <f t="shared" si="2"/>
        <v>4.5474735088646412E-13</v>
      </c>
      <c r="M25" s="209">
        <f t="shared" si="3"/>
        <v>4.5474735088646412E-13</v>
      </c>
    </row>
    <row r="26" spans="1:13" s="49" customFormat="1" ht="17.649999999999999" customHeight="1" x14ac:dyDescent="0.25">
      <c r="A26" s="207">
        <v>13</v>
      </c>
      <c r="B26" s="208" t="s">
        <v>784</v>
      </c>
      <c r="C26" s="209">
        <v>898.08114258829994</v>
      </c>
      <c r="D26" s="209">
        <v>898.08114258829994</v>
      </c>
      <c r="E26" s="209">
        <v>0</v>
      </c>
      <c r="F26" s="209">
        <f t="shared" si="0"/>
        <v>898.08114258829994</v>
      </c>
      <c r="G26" s="209"/>
      <c r="H26" s="209">
        <v>0</v>
      </c>
      <c r="I26" s="209">
        <v>0</v>
      </c>
      <c r="J26" s="209">
        <f t="shared" si="1"/>
        <v>0</v>
      </c>
      <c r="K26" s="209"/>
      <c r="L26" s="209">
        <f t="shared" si="2"/>
        <v>0</v>
      </c>
      <c r="M26" s="209">
        <f t="shared" si="3"/>
        <v>0</v>
      </c>
    </row>
    <row r="27" spans="1:13" s="49" customFormat="1" ht="17.649999999999999" customHeight="1" x14ac:dyDescent="0.25">
      <c r="A27" s="207">
        <v>14</v>
      </c>
      <c r="B27" s="208" t="s">
        <v>785</v>
      </c>
      <c r="C27" s="209">
        <v>598.52223651117697</v>
      </c>
      <c r="D27" s="209">
        <v>598.52223651117697</v>
      </c>
      <c r="E27" s="209">
        <v>0</v>
      </c>
      <c r="F27" s="209">
        <f t="shared" si="0"/>
        <v>598.52223651117697</v>
      </c>
      <c r="G27" s="209"/>
      <c r="H27" s="209">
        <v>0</v>
      </c>
      <c r="I27" s="209">
        <v>0</v>
      </c>
      <c r="J27" s="209">
        <f t="shared" si="1"/>
        <v>0</v>
      </c>
      <c r="K27" s="209"/>
      <c r="L27" s="209">
        <f t="shared" si="2"/>
        <v>0</v>
      </c>
      <c r="M27" s="209">
        <f t="shared" si="3"/>
        <v>0</v>
      </c>
    </row>
    <row r="28" spans="1:13" s="49" customFormat="1" ht="17.649999999999999" customHeight="1" x14ac:dyDescent="0.25">
      <c r="A28" s="207">
        <v>15</v>
      </c>
      <c r="B28" s="208" t="s">
        <v>786</v>
      </c>
      <c r="C28" s="209">
        <v>1114.2230174701999</v>
      </c>
      <c r="D28" s="209">
        <v>1114.2230174701999</v>
      </c>
      <c r="E28" s="209">
        <v>0</v>
      </c>
      <c r="F28" s="209">
        <f t="shared" si="0"/>
        <v>1114.2230174701999</v>
      </c>
      <c r="G28" s="209"/>
      <c r="H28" s="209">
        <v>0</v>
      </c>
      <c r="I28" s="209">
        <v>0</v>
      </c>
      <c r="J28" s="209">
        <f t="shared" si="1"/>
        <v>0</v>
      </c>
      <c r="K28" s="209"/>
      <c r="L28" s="209">
        <f t="shared" si="2"/>
        <v>0</v>
      </c>
      <c r="M28" s="209">
        <f t="shared" si="3"/>
        <v>0</v>
      </c>
    </row>
    <row r="29" spans="1:13" s="49" customFormat="1" ht="17.649999999999999" customHeight="1" x14ac:dyDescent="0.25">
      <c r="A29" s="207">
        <v>16</v>
      </c>
      <c r="B29" s="208" t="s">
        <v>787</v>
      </c>
      <c r="C29" s="209">
        <v>1285.5242839352543</v>
      </c>
      <c r="D29" s="209">
        <v>1285.5242839352541</v>
      </c>
      <c r="E29" s="209">
        <v>0</v>
      </c>
      <c r="F29" s="209">
        <f t="shared" si="0"/>
        <v>1285.5242839352541</v>
      </c>
      <c r="G29" s="209"/>
      <c r="H29" s="209">
        <v>0</v>
      </c>
      <c r="I29" s="209">
        <v>0</v>
      </c>
      <c r="J29" s="209">
        <f t="shared" si="1"/>
        <v>0</v>
      </c>
      <c r="K29" s="209"/>
      <c r="L29" s="209">
        <f t="shared" si="2"/>
        <v>2.2737367544323206E-13</v>
      </c>
      <c r="M29" s="209">
        <f t="shared" si="3"/>
        <v>2.2737367544323206E-13</v>
      </c>
    </row>
    <row r="30" spans="1:13" s="49" customFormat="1" ht="17.649999999999999" customHeight="1" x14ac:dyDescent="0.25">
      <c r="A30" s="207">
        <v>17</v>
      </c>
      <c r="B30" s="208" t="s">
        <v>788</v>
      </c>
      <c r="C30" s="209">
        <v>789.70578457592808</v>
      </c>
      <c r="D30" s="209">
        <v>789.70578457592808</v>
      </c>
      <c r="E30" s="209">
        <v>0</v>
      </c>
      <c r="F30" s="209">
        <f t="shared" si="0"/>
        <v>789.70578457592808</v>
      </c>
      <c r="G30" s="209"/>
      <c r="H30" s="209">
        <v>0</v>
      </c>
      <c r="I30" s="209">
        <v>0</v>
      </c>
      <c r="J30" s="209">
        <f t="shared" si="1"/>
        <v>0</v>
      </c>
      <c r="K30" s="209"/>
      <c r="L30" s="209">
        <f t="shared" si="2"/>
        <v>0</v>
      </c>
      <c r="M30" s="209">
        <f t="shared" si="3"/>
        <v>0</v>
      </c>
    </row>
    <row r="31" spans="1:13" s="49" customFormat="1" ht="17.649999999999999" customHeight="1" x14ac:dyDescent="0.25">
      <c r="A31" s="207">
        <v>18</v>
      </c>
      <c r="B31" s="208" t="s">
        <v>789</v>
      </c>
      <c r="C31" s="209">
        <v>729.65403045179698</v>
      </c>
      <c r="D31" s="209">
        <v>729.65403045179687</v>
      </c>
      <c r="E31" s="209">
        <v>0</v>
      </c>
      <c r="F31" s="209">
        <f t="shared" si="0"/>
        <v>729.65403045179687</v>
      </c>
      <c r="G31" s="209"/>
      <c r="H31" s="209">
        <v>0</v>
      </c>
      <c r="I31" s="209">
        <v>0</v>
      </c>
      <c r="J31" s="209">
        <f t="shared" si="1"/>
        <v>0</v>
      </c>
      <c r="K31" s="209"/>
      <c r="L31" s="209">
        <f t="shared" si="2"/>
        <v>1.1368683772161603E-13</v>
      </c>
      <c r="M31" s="209">
        <f t="shared" si="3"/>
        <v>1.1368683772161603E-13</v>
      </c>
    </row>
    <row r="32" spans="1:13" s="49" customFormat="1" ht="17.649999999999999" customHeight="1" x14ac:dyDescent="0.25">
      <c r="A32" s="207">
        <v>19</v>
      </c>
      <c r="B32" s="208" t="s">
        <v>790</v>
      </c>
      <c r="C32" s="209">
        <v>490.72184683285502</v>
      </c>
      <c r="D32" s="209">
        <v>490.72184683285502</v>
      </c>
      <c r="E32" s="209">
        <v>0</v>
      </c>
      <c r="F32" s="209">
        <f t="shared" si="0"/>
        <v>490.72184683285502</v>
      </c>
      <c r="G32" s="209"/>
      <c r="H32" s="209">
        <v>0</v>
      </c>
      <c r="I32" s="209">
        <v>0</v>
      </c>
      <c r="J32" s="209">
        <f t="shared" si="1"/>
        <v>0</v>
      </c>
      <c r="K32" s="209"/>
      <c r="L32" s="209">
        <f t="shared" si="2"/>
        <v>0</v>
      </c>
      <c r="M32" s="209">
        <f t="shared" si="3"/>
        <v>0</v>
      </c>
    </row>
    <row r="33" spans="1:13" s="49" customFormat="1" ht="17.649999999999999" customHeight="1" x14ac:dyDescent="0.25">
      <c r="A33" s="207">
        <v>20</v>
      </c>
      <c r="B33" s="208" t="s">
        <v>791</v>
      </c>
      <c r="C33" s="209">
        <v>500.31121574238193</v>
      </c>
      <c r="D33" s="209">
        <v>500.31121574238199</v>
      </c>
      <c r="E33" s="209">
        <v>0</v>
      </c>
      <c r="F33" s="209">
        <f t="shared" si="0"/>
        <v>500.31121574238199</v>
      </c>
      <c r="G33" s="209"/>
      <c r="H33" s="209">
        <v>0</v>
      </c>
      <c r="I33" s="209">
        <v>0</v>
      </c>
      <c r="J33" s="209">
        <f t="shared" si="1"/>
        <v>0</v>
      </c>
      <c r="K33" s="209"/>
      <c r="L33" s="209">
        <f t="shared" si="2"/>
        <v>-5.6843418860808015E-14</v>
      </c>
      <c r="M33" s="209">
        <f t="shared" si="3"/>
        <v>-5.6843418860808015E-14</v>
      </c>
    </row>
    <row r="34" spans="1:13" s="49" customFormat="1" ht="17.649999999999999" customHeight="1" x14ac:dyDescent="0.25">
      <c r="A34" s="207">
        <v>21</v>
      </c>
      <c r="B34" s="208" t="s">
        <v>792</v>
      </c>
      <c r="C34" s="209">
        <v>646.718775615352</v>
      </c>
      <c r="D34" s="209">
        <v>646.71877561535189</v>
      </c>
      <c r="E34" s="209">
        <v>0</v>
      </c>
      <c r="F34" s="209">
        <f t="shared" si="0"/>
        <v>646.71877561535189</v>
      </c>
      <c r="G34" s="209"/>
      <c r="H34" s="209">
        <v>0</v>
      </c>
      <c r="I34" s="209">
        <v>0</v>
      </c>
      <c r="J34" s="209">
        <f t="shared" si="1"/>
        <v>0</v>
      </c>
      <c r="K34" s="209"/>
      <c r="L34" s="209">
        <f t="shared" si="2"/>
        <v>1.1368683772161603E-13</v>
      </c>
      <c r="M34" s="209">
        <f t="shared" si="3"/>
        <v>1.1368683772161603E-13</v>
      </c>
    </row>
    <row r="35" spans="1:13" s="49" customFormat="1" ht="17.649999999999999" customHeight="1" x14ac:dyDescent="0.25">
      <c r="A35" s="207">
        <v>22</v>
      </c>
      <c r="B35" s="208" t="s">
        <v>793</v>
      </c>
      <c r="C35" s="209">
        <v>797.59648412271304</v>
      </c>
      <c r="D35" s="209">
        <v>797.59648412271304</v>
      </c>
      <c r="E35" s="209">
        <v>0</v>
      </c>
      <c r="F35" s="209">
        <f t="shared" si="0"/>
        <v>797.59648412271304</v>
      </c>
      <c r="G35" s="209"/>
      <c r="H35" s="209">
        <v>0</v>
      </c>
      <c r="I35" s="209">
        <v>0</v>
      </c>
      <c r="J35" s="209">
        <f t="shared" si="1"/>
        <v>0</v>
      </c>
      <c r="K35" s="209"/>
      <c r="L35" s="209">
        <f t="shared" si="2"/>
        <v>0</v>
      </c>
      <c r="M35" s="209">
        <f t="shared" si="3"/>
        <v>0</v>
      </c>
    </row>
    <row r="36" spans="1:13" s="49" customFormat="1" ht="17.649999999999999" customHeight="1" x14ac:dyDescent="0.25">
      <c r="A36" s="207">
        <v>23</v>
      </c>
      <c r="B36" s="208" t="s">
        <v>794</v>
      </c>
      <c r="C36" s="209">
        <v>431.50360878023304</v>
      </c>
      <c r="D36" s="209">
        <v>431.50360878023292</v>
      </c>
      <c r="E36" s="209">
        <v>0</v>
      </c>
      <c r="F36" s="209">
        <f t="shared" si="0"/>
        <v>431.50360878023292</v>
      </c>
      <c r="G36" s="209"/>
      <c r="H36" s="209">
        <v>0</v>
      </c>
      <c r="I36" s="209">
        <v>0</v>
      </c>
      <c r="J36" s="209">
        <f t="shared" si="1"/>
        <v>0</v>
      </c>
      <c r="K36" s="209"/>
      <c r="L36" s="209">
        <f t="shared" si="2"/>
        <v>1.1368683772161603E-13</v>
      </c>
      <c r="M36" s="209">
        <f t="shared" si="3"/>
        <v>1.1368683772161603E-13</v>
      </c>
    </row>
    <row r="37" spans="1:13" s="49" customFormat="1" ht="17.649999999999999" customHeight="1" x14ac:dyDescent="0.25">
      <c r="A37" s="207">
        <v>24</v>
      </c>
      <c r="B37" s="208" t="s">
        <v>795</v>
      </c>
      <c r="C37" s="209">
        <v>782.37768741765603</v>
      </c>
      <c r="D37" s="209">
        <v>782.37768741765603</v>
      </c>
      <c r="E37" s="209">
        <v>0</v>
      </c>
      <c r="F37" s="209">
        <f t="shared" si="0"/>
        <v>782.37768741765603</v>
      </c>
      <c r="G37" s="209"/>
      <c r="H37" s="209">
        <v>0</v>
      </c>
      <c r="I37" s="209">
        <v>0</v>
      </c>
      <c r="J37" s="209">
        <f t="shared" si="1"/>
        <v>0</v>
      </c>
      <c r="K37" s="209"/>
      <c r="L37" s="209">
        <f t="shared" si="2"/>
        <v>0</v>
      </c>
      <c r="M37" s="209">
        <f t="shared" si="3"/>
        <v>0</v>
      </c>
    </row>
    <row r="38" spans="1:13" s="49" customFormat="1" ht="17.649999999999999" customHeight="1" x14ac:dyDescent="0.25">
      <c r="A38" s="207">
        <v>25</v>
      </c>
      <c r="B38" s="208" t="s">
        <v>796</v>
      </c>
      <c r="C38" s="209">
        <v>2329.9280014163046</v>
      </c>
      <c r="D38" s="209">
        <v>2329.9280014163046</v>
      </c>
      <c r="E38" s="209">
        <v>0</v>
      </c>
      <c r="F38" s="209">
        <f t="shared" si="0"/>
        <v>2329.9280014163046</v>
      </c>
      <c r="G38" s="209"/>
      <c r="H38" s="209">
        <v>0</v>
      </c>
      <c r="I38" s="209">
        <v>0</v>
      </c>
      <c r="J38" s="209">
        <f t="shared" si="1"/>
        <v>0</v>
      </c>
      <c r="K38" s="209"/>
      <c r="L38" s="209">
        <f t="shared" si="2"/>
        <v>0</v>
      </c>
      <c r="M38" s="209">
        <f t="shared" si="3"/>
        <v>0</v>
      </c>
    </row>
    <row r="39" spans="1:13" s="49" customFormat="1" ht="17.649999999999999" customHeight="1" x14ac:dyDescent="0.25">
      <c r="A39" s="207">
        <v>26</v>
      </c>
      <c r="B39" s="208" t="s">
        <v>797</v>
      </c>
      <c r="C39" s="209">
        <v>2035.5347912947723</v>
      </c>
      <c r="D39" s="209">
        <v>2035.5347912947718</v>
      </c>
      <c r="E39" s="209">
        <v>0</v>
      </c>
      <c r="F39" s="209">
        <f t="shared" si="0"/>
        <v>2035.5347912947718</v>
      </c>
      <c r="G39" s="209"/>
      <c r="H39" s="209">
        <v>0</v>
      </c>
      <c r="I39" s="209">
        <v>0</v>
      </c>
      <c r="J39" s="209">
        <f t="shared" si="1"/>
        <v>0</v>
      </c>
      <c r="K39" s="209"/>
      <c r="L39" s="209">
        <f t="shared" si="2"/>
        <v>4.5474735088646412E-13</v>
      </c>
      <c r="M39" s="209">
        <f t="shared" si="3"/>
        <v>4.5474735088646412E-13</v>
      </c>
    </row>
    <row r="40" spans="1:13" s="49" customFormat="1" ht="17.649999999999999" customHeight="1" x14ac:dyDescent="0.25">
      <c r="A40" s="207">
        <v>27</v>
      </c>
      <c r="B40" s="208" t="s">
        <v>798</v>
      </c>
      <c r="C40" s="209">
        <v>2161.7784994232061</v>
      </c>
      <c r="D40" s="209">
        <v>2161.7784994232056</v>
      </c>
      <c r="E40" s="209">
        <v>0</v>
      </c>
      <c r="F40" s="209">
        <f t="shared" si="0"/>
        <v>2161.7784994232056</v>
      </c>
      <c r="G40" s="209"/>
      <c r="H40" s="209">
        <v>0</v>
      </c>
      <c r="I40" s="209">
        <v>0</v>
      </c>
      <c r="J40" s="209">
        <f t="shared" si="1"/>
        <v>0</v>
      </c>
      <c r="K40" s="209"/>
      <c r="L40" s="209">
        <f t="shared" si="2"/>
        <v>4.5474735088646412E-13</v>
      </c>
      <c r="M40" s="209">
        <f t="shared" si="3"/>
        <v>4.5474735088646412E-13</v>
      </c>
    </row>
    <row r="41" spans="1:13" s="49" customFormat="1" ht="17.649999999999999" customHeight="1" x14ac:dyDescent="0.25">
      <c r="A41" s="207">
        <v>28</v>
      </c>
      <c r="B41" s="208" t="s">
        <v>799</v>
      </c>
      <c r="C41" s="209">
        <v>5917.1663924504683</v>
      </c>
      <c r="D41" s="209">
        <v>5917.1663924504692</v>
      </c>
      <c r="E41" s="209">
        <v>0</v>
      </c>
      <c r="F41" s="209">
        <f t="shared" si="0"/>
        <v>5917.1663924504692</v>
      </c>
      <c r="G41" s="209"/>
      <c r="H41" s="209">
        <v>0</v>
      </c>
      <c r="I41" s="209">
        <v>0</v>
      </c>
      <c r="J41" s="209">
        <f t="shared" si="1"/>
        <v>0</v>
      </c>
      <c r="K41" s="209"/>
      <c r="L41" s="209">
        <f t="shared" si="2"/>
        <v>-9.0949470177292824E-13</v>
      </c>
      <c r="M41" s="209">
        <f t="shared" si="3"/>
        <v>-9.0949470177292824E-13</v>
      </c>
    </row>
    <row r="42" spans="1:13" s="49" customFormat="1" ht="17.649999999999999" customHeight="1" x14ac:dyDescent="0.25">
      <c r="A42" s="207">
        <v>29</v>
      </c>
      <c r="B42" s="208" t="s">
        <v>800</v>
      </c>
      <c r="C42" s="209">
        <v>791.16482219224997</v>
      </c>
      <c r="D42" s="209">
        <v>791.1648221922502</v>
      </c>
      <c r="E42" s="209">
        <v>0</v>
      </c>
      <c r="F42" s="209">
        <f t="shared" si="0"/>
        <v>791.1648221922502</v>
      </c>
      <c r="G42" s="209"/>
      <c r="H42" s="209">
        <v>0</v>
      </c>
      <c r="I42" s="209">
        <v>0</v>
      </c>
      <c r="J42" s="209">
        <f t="shared" si="1"/>
        <v>0</v>
      </c>
      <c r="K42" s="209"/>
      <c r="L42" s="209">
        <f t="shared" si="2"/>
        <v>-2.2737367544323206E-13</v>
      </c>
      <c r="M42" s="209">
        <f t="shared" si="3"/>
        <v>-2.2737367544323206E-13</v>
      </c>
    </row>
    <row r="43" spans="1:13" s="49" customFormat="1" ht="17.649999999999999" customHeight="1" x14ac:dyDescent="0.25">
      <c r="A43" s="207">
        <v>30</v>
      </c>
      <c r="B43" s="208" t="s">
        <v>801</v>
      </c>
      <c r="C43" s="209">
        <v>2334.7063425554743</v>
      </c>
      <c r="D43" s="209">
        <v>2334.7063425554743</v>
      </c>
      <c r="E43" s="209">
        <v>0</v>
      </c>
      <c r="F43" s="209">
        <f t="shared" si="0"/>
        <v>2334.7063425554743</v>
      </c>
      <c r="G43" s="209"/>
      <c r="H43" s="209">
        <v>0</v>
      </c>
      <c r="I43" s="209">
        <v>0</v>
      </c>
      <c r="J43" s="209">
        <f t="shared" si="1"/>
        <v>0</v>
      </c>
      <c r="K43" s="209"/>
      <c r="L43" s="209">
        <f t="shared" si="2"/>
        <v>0</v>
      </c>
      <c r="M43" s="209">
        <f t="shared" si="3"/>
        <v>0</v>
      </c>
    </row>
    <row r="44" spans="1:13" s="49" customFormat="1" ht="17.649999999999999" customHeight="1" x14ac:dyDescent="0.25">
      <c r="A44" s="207">
        <v>31</v>
      </c>
      <c r="B44" s="208" t="s">
        <v>802</v>
      </c>
      <c r="C44" s="209">
        <v>4884.8129926943811</v>
      </c>
      <c r="D44" s="209">
        <v>4884.8129926943811</v>
      </c>
      <c r="E44" s="209">
        <v>0</v>
      </c>
      <c r="F44" s="209">
        <f t="shared" si="0"/>
        <v>4884.8129926943811</v>
      </c>
      <c r="G44" s="209"/>
      <c r="H44" s="209">
        <v>0</v>
      </c>
      <c r="I44" s="209">
        <v>0</v>
      </c>
      <c r="J44" s="209">
        <f t="shared" si="1"/>
        <v>0</v>
      </c>
      <c r="K44" s="209"/>
      <c r="L44" s="209">
        <f t="shared" si="2"/>
        <v>0</v>
      </c>
      <c r="M44" s="209">
        <f t="shared" si="3"/>
        <v>0</v>
      </c>
    </row>
    <row r="45" spans="1:13" s="49" customFormat="1" ht="17.649999999999999" customHeight="1" x14ac:dyDescent="0.25">
      <c r="A45" s="207">
        <v>32</v>
      </c>
      <c r="B45" s="208" t="s">
        <v>803</v>
      </c>
      <c r="C45" s="209">
        <v>1139.9543950319251</v>
      </c>
      <c r="D45" s="209">
        <v>1139.9543950319251</v>
      </c>
      <c r="E45" s="209">
        <v>0</v>
      </c>
      <c r="F45" s="209">
        <f t="shared" si="0"/>
        <v>1139.9543950319251</v>
      </c>
      <c r="G45" s="209"/>
      <c r="H45" s="209">
        <v>0</v>
      </c>
      <c r="I45" s="209">
        <v>0</v>
      </c>
      <c r="J45" s="209">
        <f t="shared" si="1"/>
        <v>0</v>
      </c>
      <c r="K45" s="209"/>
      <c r="L45" s="209">
        <f t="shared" si="2"/>
        <v>0</v>
      </c>
      <c r="M45" s="209">
        <f t="shared" si="3"/>
        <v>0</v>
      </c>
    </row>
    <row r="46" spans="1:13" s="49" customFormat="1" ht="17.649999999999999" customHeight="1" x14ac:dyDescent="0.25">
      <c r="A46" s="207">
        <v>33</v>
      </c>
      <c r="B46" s="208" t="s">
        <v>804</v>
      </c>
      <c r="C46" s="209">
        <v>1375.6294473542084</v>
      </c>
      <c r="D46" s="209">
        <v>1375.6294473542084</v>
      </c>
      <c r="E46" s="209">
        <v>0</v>
      </c>
      <c r="F46" s="209">
        <f t="shared" si="0"/>
        <v>1375.6294473542084</v>
      </c>
      <c r="G46" s="209"/>
      <c r="H46" s="209">
        <v>0</v>
      </c>
      <c r="I46" s="209">
        <v>0</v>
      </c>
      <c r="J46" s="209">
        <f t="shared" si="1"/>
        <v>0</v>
      </c>
      <c r="K46" s="209"/>
      <c r="L46" s="209">
        <f t="shared" si="2"/>
        <v>0</v>
      </c>
      <c r="M46" s="209">
        <f t="shared" si="3"/>
        <v>0</v>
      </c>
    </row>
    <row r="47" spans="1:13" s="49" customFormat="1" ht="17.649999999999999" customHeight="1" x14ac:dyDescent="0.25">
      <c r="A47" s="207">
        <v>34</v>
      </c>
      <c r="B47" s="208" t="s">
        <v>805</v>
      </c>
      <c r="C47" s="209">
        <v>1285.2405559478977</v>
      </c>
      <c r="D47" s="209">
        <v>1285.240555947898</v>
      </c>
      <c r="E47" s="209">
        <v>0</v>
      </c>
      <c r="F47" s="209">
        <f t="shared" si="0"/>
        <v>1285.240555947898</v>
      </c>
      <c r="G47" s="209"/>
      <c r="H47" s="209">
        <v>0</v>
      </c>
      <c r="I47" s="209">
        <v>0</v>
      </c>
      <c r="J47" s="209">
        <f t="shared" si="1"/>
        <v>0</v>
      </c>
      <c r="K47" s="209"/>
      <c r="L47" s="209">
        <f t="shared" si="2"/>
        <v>-2.2737367544323206E-13</v>
      </c>
      <c r="M47" s="209">
        <f t="shared" si="3"/>
        <v>-2.2737367544323206E-13</v>
      </c>
    </row>
    <row r="48" spans="1:13" s="49" customFormat="1" ht="17.649999999999999" customHeight="1" x14ac:dyDescent="0.25">
      <c r="A48" s="207">
        <v>35</v>
      </c>
      <c r="B48" s="208" t="s">
        <v>806</v>
      </c>
      <c r="C48" s="209">
        <v>717.96737459283088</v>
      </c>
      <c r="D48" s="209">
        <v>717.96737459283088</v>
      </c>
      <c r="E48" s="209">
        <v>0</v>
      </c>
      <c r="F48" s="209">
        <f t="shared" si="0"/>
        <v>717.96737459283088</v>
      </c>
      <c r="G48" s="209"/>
      <c r="H48" s="209">
        <v>0</v>
      </c>
      <c r="I48" s="209">
        <v>0</v>
      </c>
      <c r="J48" s="209">
        <f t="shared" si="1"/>
        <v>0</v>
      </c>
      <c r="K48" s="209"/>
      <c r="L48" s="209">
        <f t="shared" si="2"/>
        <v>0</v>
      </c>
      <c r="M48" s="209">
        <f t="shared" si="3"/>
        <v>0</v>
      </c>
    </row>
    <row r="49" spans="1:13" s="49" customFormat="1" ht="17.649999999999999" customHeight="1" x14ac:dyDescent="0.25">
      <c r="A49" s="207">
        <v>36</v>
      </c>
      <c r="B49" s="208" t="s">
        <v>807</v>
      </c>
      <c r="C49" s="209">
        <v>152.25973265088305</v>
      </c>
      <c r="D49" s="209">
        <v>152.25973265088302</v>
      </c>
      <c r="E49" s="209">
        <v>0</v>
      </c>
      <c r="F49" s="209">
        <f t="shared" si="0"/>
        <v>152.25973265088302</v>
      </c>
      <c r="G49" s="209"/>
      <c r="H49" s="209">
        <v>0</v>
      </c>
      <c r="I49" s="209">
        <v>0</v>
      </c>
      <c r="J49" s="209">
        <f t="shared" si="1"/>
        <v>0</v>
      </c>
      <c r="K49" s="209"/>
      <c r="L49" s="209">
        <f t="shared" si="2"/>
        <v>2.8421709430404007E-14</v>
      </c>
      <c r="M49" s="209">
        <f t="shared" si="3"/>
        <v>2.8421709430404007E-14</v>
      </c>
    </row>
    <row r="50" spans="1:13" s="49" customFormat="1" ht="17.649999999999999" customHeight="1" x14ac:dyDescent="0.25">
      <c r="A50" s="207">
        <v>37</v>
      </c>
      <c r="B50" s="208" t="s">
        <v>808</v>
      </c>
      <c r="C50" s="209">
        <v>3070.1633087527161</v>
      </c>
      <c r="D50" s="209">
        <v>3070.1633087527161</v>
      </c>
      <c r="E50" s="209">
        <v>0</v>
      </c>
      <c r="F50" s="209">
        <f t="shared" si="0"/>
        <v>3070.1633087527161</v>
      </c>
      <c r="G50" s="209"/>
      <c r="H50" s="209">
        <v>0</v>
      </c>
      <c r="I50" s="209">
        <v>0</v>
      </c>
      <c r="J50" s="209">
        <f t="shared" si="1"/>
        <v>0</v>
      </c>
      <c r="K50" s="209"/>
      <c r="L50" s="209">
        <f t="shared" si="2"/>
        <v>0</v>
      </c>
      <c r="M50" s="209">
        <f t="shared" si="3"/>
        <v>0</v>
      </c>
    </row>
    <row r="51" spans="1:13" s="49" customFormat="1" ht="17.649999999999999" customHeight="1" x14ac:dyDescent="0.25">
      <c r="A51" s="207">
        <v>38</v>
      </c>
      <c r="B51" s="208" t="s">
        <v>809</v>
      </c>
      <c r="C51" s="209">
        <v>2017.8532594705082</v>
      </c>
      <c r="D51" s="209">
        <v>2017.853259470508</v>
      </c>
      <c r="E51" s="209">
        <v>0</v>
      </c>
      <c r="F51" s="209">
        <f t="shared" si="0"/>
        <v>2017.853259470508</v>
      </c>
      <c r="G51" s="209"/>
      <c r="H51" s="209">
        <v>0</v>
      </c>
      <c r="I51" s="209">
        <v>0</v>
      </c>
      <c r="J51" s="209">
        <f t="shared" si="1"/>
        <v>0</v>
      </c>
      <c r="K51" s="209"/>
      <c r="L51" s="209">
        <f t="shared" si="2"/>
        <v>2.2737367544323206E-13</v>
      </c>
      <c r="M51" s="209">
        <f t="shared" si="3"/>
        <v>2.2737367544323206E-13</v>
      </c>
    </row>
    <row r="52" spans="1:13" s="49" customFormat="1" ht="17.649999999999999" customHeight="1" x14ac:dyDescent="0.25">
      <c r="A52" s="207">
        <v>39</v>
      </c>
      <c r="B52" s="208" t="s">
        <v>810</v>
      </c>
      <c r="C52" s="209">
        <v>1164.2885517722746</v>
      </c>
      <c r="D52" s="209">
        <v>1164.2885517722746</v>
      </c>
      <c r="E52" s="209">
        <v>0</v>
      </c>
      <c r="F52" s="209">
        <f t="shared" si="0"/>
        <v>1164.2885517722746</v>
      </c>
      <c r="G52" s="209"/>
      <c r="H52" s="209">
        <v>0</v>
      </c>
      <c r="I52" s="209">
        <v>0</v>
      </c>
      <c r="J52" s="209">
        <f t="shared" si="1"/>
        <v>0</v>
      </c>
      <c r="K52" s="209"/>
      <c r="L52" s="209">
        <f t="shared" si="2"/>
        <v>0</v>
      </c>
      <c r="M52" s="209">
        <f t="shared" si="3"/>
        <v>0</v>
      </c>
    </row>
    <row r="53" spans="1:13" s="49" customFormat="1" ht="17.649999999999999" customHeight="1" x14ac:dyDescent="0.25">
      <c r="A53" s="207">
        <v>40</v>
      </c>
      <c r="B53" s="208" t="s">
        <v>811</v>
      </c>
      <c r="C53" s="209">
        <v>262.43102700127122</v>
      </c>
      <c r="D53" s="209">
        <v>262.43102700127127</v>
      </c>
      <c r="E53" s="209">
        <v>0</v>
      </c>
      <c r="F53" s="209">
        <f t="shared" si="0"/>
        <v>262.43102700127127</v>
      </c>
      <c r="G53" s="209"/>
      <c r="H53" s="209">
        <v>0</v>
      </c>
      <c r="I53" s="209">
        <v>0</v>
      </c>
      <c r="J53" s="209">
        <f t="shared" si="1"/>
        <v>0</v>
      </c>
      <c r="K53" s="209"/>
      <c r="L53" s="209">
        <f t="shared" si="2"/>
        <v>-5.6843418860808015E-14</v>
      </c>
      <c r="M53" s="209">
        <f t="shared" si="3"/>
        <v>-5.6843418860808015E-14</v>
      </c>
    </row>
    <row r="54" spans="1:13" s="49" customFormat="1" ht="17.649999999999999" customHeight="1" x14ac:dyDescent="0.25">
      <c r="A54" s="207">
        <v>41</v>
      </c>
      <c r="B54" s="208" t="s">
        <v>812</v>
      </c>
      <c r="C54" s="209">
        <v>4384.3860193456803</v>
      </c>
      <c r="D54" s="209">
        <v>4384.3860193456803</v>
      </c>
      <c r="E54" s="209">
        <v>0</v>
      </c>
      <c r="F54" s="209">
        <f t="shared" si="0"/>
        <v>4384.3860193456803</v>
      </c>
      <c r="G54" s="209"/>
      <c r="H54" s="209">
        <v>0</v>
      </c>
      <c r="I54" s="209">
        <v>0</v>
      </c>
      <c r="J54" s="209">
        <f t="shared" si="1"/>
        <v>0</v>
      </c>
      <c r="K54" s="209"/>
      <c r="L54" s="209">
        <f t="shared" si="2"/>
        <v>0</v>
      </c>
      <c r="M54" s="209">
        <f t="shared" si="3"/>
        <v>0</v>
      </c>
    </row>
    <row r="55" spans="1:13" s="49" customFormat="1" ht="17.649999999999999" customHeight="1" x14ac:dyDescent="0.25">
      <c r="A55" s="207">
        <v>42</v>
      </c>
      <c r="B55" s="208" t="s">
        <v>813</v>
      </c>
      <c r="C55" s="209">
        <v>1904.0190200521786</v>
      </c>
      <c r="D55" s="209">
        <v>1904.0190200521781</v>
      </c>
      <c r="E55" s="209">
        <v>0</v>
      </c>
      <c r="F55" s="209">
        <f t="shared" si="0"/>
        <v>1904.0190200521781</v>
      </c>
      <c r="G55" s="209"/>
      <c r="H55" s="209">
        <v>0</v>
      </c>
      <c r="I55" s="209">
        <v>0</v>
      </c>
      <c r="J55" s="209">
        <f t="shared" si="1"/>
        <v>0</v>
      </c>
      <c r="K55" s="209"/>
      <c r="L55" s="209">
        <f t="shared" si="2"/>
        <v>4.5474735088646412E-13</v>
      </c>
      <c r="M55" s="209">
        <f t="shared" si="3"/>
        <v>4.5474735088646412E-13</v>
      </c>
    </row>
    <row r="56" spans="1:13" s="49" customFormat="1" ht="17.649999999999999" customHeight="1" x14ac:dyDescent="0.25">
      <c r="A56" s="207">
        <v>43</v>
      </c>
      <c r="B56" s="208" t="s">
        <v>814</v>
      </c>
      <c r="C56" s="209">
        <v>775.62632738583272</v>
      </c>
      <c r="D56" s="209">
        <v>775.62632738583306</v>
      </c>
      <c r="E56" s="209">
        <v>0</v>
      </c>
      <c r="F56" s="209">
        <f t="shared" si="0"/>
        <v>775.62632738583306</v>
      </c>
      <c r="G56" s="209"/>
      <c r="H56" s="209">
        <v>0</v>
      </c>
      <c r="I56" s="209">
        <v>0</v>
      </c>
      <c r="J56" s="209">
        <f t="shared" si="1"/>
        <v>0</v>
      </c>
      <c r="K56" s="209"/>
      <c r="L56" s="209">
        <f t="shared" si="2"/>
        <v>-3.4106051316484809E-13</v>
      </c>
      <c r="M56" s="209">
        <f t="shared" si="3"/>
        <v>-3.4106051316484809E-13</v>
      </c>
    </row>
    <row r="57" spans="1:13" s="49" customFormat="1" ht="17.649999999999999" customHeight="1" x14ac:dyDescent="0.25">
      <c r="A57" s="207">
        <v>44</v>
      </c>
      <c r="B57" s="208" t="s">
        <v>815</v>
      </c>
      <c r="C57" s="209">
        <v>389.97821390000001</v>
      </c>
      <c r="D57" s="209">
        <v>389.97821390000001</v>
      </c>
      <c r="E57" s="209">
        <v>0</v>
      </c>
      <c r="F57" s="209">
        <f t="shared" si="0"/>
        <v>389.97821390000001</v>
      </c>
      <c r="G57" s="209"/>
      <c r="H57" s="209">
        <v>0</v>
      </c>
      <c r="I57" s="209">
        <v>0</v>
      </c>
      <c r="J57" s="209">
        <f t="shared" si="1"/>
        <v>0</v>
      </c>
      <c r="K57" s="209"/>
      <c r="L57" s="209">
        <f t="shared" si="2"/>
        <v>0</v>
      </c>
      <c r="M57" s="209">
        <f t="shared" si="3"/>
        <v>0</v>
      </c>
    </row>
    <row r="58" spans="1:13" s="49" customFormat="1" ht="17.649999999999999" customHeight="1" x14ac:dyDescent="0.25">
      <c r="A58" s="207">
        <v>45</v>
      </c>
      <c r="B58" s="208" t="s">
        <v>816</v>
      </c>
      <c r="C58" s="209">
        <v>1015.7403504928321</v>
      </c>
      <c r="D58" s="209">
        <v>1015.740350492832</v>
      </c>
      <c r="E58" s="209">
        <v>0</v>
      </c>
      <c r="F58" s="209">
        <f t="shared" si="0"/>
        <v>1015.740350492832</v>
      </c>
      <c r="G58" s="209"/>
      <c r="H58" s="209">
        <v>0</v>
      </c>
      <c r="I58" s="209">
        <v>0</v>
      </c>
      <c r="J58" s="209">
        <f t="shared" si="1"/>
        <v>0</v>
      </c>
      <c r="K58" s="209"/>
      <c r="L58" s="209">
        <f t="shared" si="2"/>
        <v>1.1368683772161603E-13</v>
      </c>
      <c r="M58" s="209">
        <f t="shared" si="3"/>
        <v>1.1368683772161603E-13</v>
      </c>
    </row>
    <row r="59" spans="1:13" s="49" customFormat="1" ht="17.649999999999999" customHeight="1" x14ac:dyDescent="0.25">
      <c r="A59" s="207">
        <v>46</v>
      </c>
      <c r="B59" s="208" t="s">
        <v>817</v>
      </c>
      <c r="C59" s="209">
        <v>379.42299888828501</v>
      </c>
      <c r="D59" s="209">
        <v>379.42299888828501</v>
      </c>
      <c r="E59" s="209">
        <v>0</v>
      </c>
      <c r="F59" s="209">
        <f t="shared" si="0"/>
        <v>379.42299888828501</v>
      </c>
      <c r="G59" s="209"/>
      <c r="H59" s="209">
        <v>0</v>
      </c>
      <c r="I59" s="209">
        <v>0</v>
      </c>
      <c r="J59" s="209">
        <f t="shared" si="1"/>
        <v>0</v>
      </c>
      <c r="K59" s="209"/>
      <c r="L59" s="209">
        <f t="shared" si="2"/>
        <v>0</v>
      </c>
      <c r="M59" s="209">
        <f t="shared" si="3"/>
        <v>0</v>
      </c>
    </row>
    <row r="60" spans="1:13" s="49" customFormat="1" ht="17.649999999999999" customHeight="1" x14ac:dyDescent="0.25">
      <c r="A60" s="207">
        <v>47</v>
      </c>
      <c r="B60" s="208" t="s">
        <v>818</v>
      </c>
      <c r="C60" s="209">
        <v>794.23014200466355</v>
      </c>
      <c r="D60" s="209">
        <v>794.23014200466332</v>
      </c>
      <c r="E60" s="209">
        <v>0</v>
      </c>
      <c r="F60" s="209">
        <f t="shared" si="0"/>
        <v>794.23014200466332</v>
      </c>
      <c r="G60" s="209"/>
      <c r="H60" s="209">
        <v>0</v>
      </c>
      <c r="I60" s="209">
        <v>0</v>
      </c>
      <c r="J60" s="209">
        <f t="shared" si="1"/>
        <v>0</v>
      </c>
      <c r="K60" s="209"/>
      <c r="L60" s="209">
        <f t="shared" si="2"/>
        <v>2.2737367544323206E-13</v>
      </c>
      <c r="M60" s="209">
        <f t="shared" si="3"/>
        <v>2.2737367544323206E-13</v>
      </c>
    </row>
    <row r="61" spans="1:13" s="49" customFormat="1" ht="17.649999999999999" customHeight="1" x14ac:dyDescent="0.25">
      <c r="A61" s="207">
        <v>48</v>
      </c>
      <c r="B61" s="208" t="s">
        <v>819</v>
      </c>
      <c r="C61" s="209">
        <v>992.84024632171088</v>
      </c>
      <c r="D61" s="209">
        <v>992.84024632171099</v>
      </c>
      <c r="E61" s="209">
        <v>0</v>
      </c>
      <c r="F61" s="209">
        <f t="shared" si="0"/>
        <v>992.84024632171099</v>
      </c>
      <c r="G61" s="209"/>
      <c r="H61" s="209">
        <v>0</v>
      </c>
      <c r="I61" s="209">
        <v>0</v>
      </c>
      <c r="J61" s="209">
        <f t="shared" si="1"/>
        <v>0</v>
      </c>
      <c r="K61" s="209"/>
      <c r="L61" s="209">
        <f t="shared" si="2"/>
        <v>-1.1368683772161603E-13</v>
      </c>
      <c r="M61" s="209">
        <f t="shared" si="3"/>
        <v>-1.1368683772161603E-13</v>
      </c>
    </row>
    <row r="62" spans="1:13" s="49" customFormat="1" ht="17.649999999999999" customHeight="1" x14ac:dyDescent="0.25">
      <c r="A62" s="207">
        <v>49</v>
      </c>
      <c r="B62" s="208" t="s">
        <v>820</v>
      </c>
      <c r="C62" s="209">
        <v>2248.9915992651736</v>
      </c>
      <c r="D62" s="209">
        <v>2248.9915992651736</v>
      </c>
      <c r="E62" s="209">
        <v>0</v>
      </c>
      <c r="F62" s="209">
        <f t="shared" si="0"/>
        <v>2248.9915992651736</v>
      </c>
      <c r="G62" s="209"/>
      <c r="H62" s="209">
        <v>0</v>
      </c>
      <c r="I62" s="209">
        <v>0</v>
      </c>
      <c r="J62" s="209">
        <f t="shared" si="1"/>
        <v>0</v>
      </c>
      <c r="K62" s="209"/>
      <c r="L62" s="209">
        <f t="shared" si="2"/>
        <v>0</v>
      </c>
      <c r="M62" s="209">
        <f t="shared" si="3"/>
        <v>0</v>
      </c>
    </row>
    <row r="63" spans="1:13" s="49" customFormat="1" ht="17.649999999999999" customHeight="1" x14ac:dyDescent="0.25">
      <c r="A63" s="207">
        <v>50</v>
      </c>
      <c r="B63" s="208" t="s">
        <v>821</v>
      </c>
      <c r="C63" s="209">
        <v>2703.1350733058671</v>
      </c>
      <c r="D63" s="209">
        <v>2703.1350733058671</v>
      </c>
      <c r="E63" s="209">
        <v>0</v>
      </c>
      <c r="F63" s="209">
        <f t="shared" si="0"/>
        <v>2703.1350733058671</v>
      </c>
      <c r="G63" s="209"/>
      <c r="H63" s="209">
        <v>0</v>
      </c>
      <c r="I63" s="209">
        <v>0</v>
      </c>
      <c r="J63" s="209">
        <f t="shared" si="1"/>
        <v>0</v>
      </c>
      <c r="K63" s="209"/>
      <c r="L63" s="209">
        <f t="shared" si="2"/>
        <v>0</v>
      </c>
      <c r="M63" s="209">
        <f t="shared" si="3"/>
        <v>0</v>
      </c>
    </row>
    <row r="64" spans="1:13" s="49" customFormat="1" ht="17.649999999999999" customHeight="1" x14ac:dyDescent="0.25">
      <c r="A64" s="207">
        <v>51</v>
      </c>
      <c r="B64" s="208" t="s">
        <v>822</v>
      </c>
      <c r="C64" s="209">
        <v>507.4722179537946</v>
      </c>
      <c r="D64" s="209">
        <v>507.47221795379454</v>
      </c>
      <c r="E64" s="209">
        <v>0</v>
      </c>
      <c r="F64" s="209">
        <f t="shared" si="0"/>
        <v>507.47221795379454</v>
      </c>
      <c r="G64" s="209"/>
      <c r="H64" s="209">
        <v>0</v>
      </c>
      <c r="I64" s="209">
        <v>0</v>
      </c>
      <c r="J64" s="209">
        <f t="shared" si="1"/>
        <v>0</v>
      </c>
      <c r="K64" s="209"/>
      <c r="L64" s="209">
        <f t="shared" si="2"/>
        <v>5.6843418860808015E-14</v>
      </c>
      <c r="M64" s="209">
        <f t="shared" si="3"/>
        <v>5.6843418860808015E-14</v>
      </c>
    </row>
    <row r="65" spans="1:13" s="49" customFormat="1" ht="17.649999999999999" customHeight="1" x14ac:dyDescent="0.25">
      <c r="A65" s="207">
        <v>52</v>
      </c>
      <c r="B65" s="208" t="s">
        <v>472</v>
      </c>
      <c r="C65" s="209">
        <v>487.82509670490123</v>
      </c>
      <c r="D65" s="209">
        <v>487.82509670490123</v>
      </c>
      <c r="E65" s="209">
        <v>0</v>
      </c>
      <c r="F65" s="209">
        <f t="shared" si="0"/>
        <v>487.82509670490123</v>
      </c>
      <c r="G65" s="209"/>
      <c r="H65" s="209">
        <v>0</v>
      </c>
      <c r="I65" s="209">
        <v>0</v>
      </c>
      <c r="J65" s="209">
        <f t="shared" si="1"/>
        <v>0</v>
      </c>
      <c r="K65" s="209"/>
      <c r="L65" s="209">
        <f t="shared" si="2"/>
        <v>0</v>
      </c>
      <c r="M65" s="209">
        <f t="shared" si="3"/>
        <v>0</v>
      </c>
    </row>
    <row r="66" spans="1:13" s="49" customFormat="1" ht="17.649999999999999" customHeight="1" x14ac:dyDescent="0.25">
      <c r="A66" s="207">
        <v>53</v>
      </c>
      <c r="B66" s="208" t="s">
        <v>823</v>
      </c>
      <c r="C66" s="209">
        <v>295.5259519554487</v>
      </c>
      <c r="D66" s="209">
        <v>295.52595195544876</v>
      </c>
      <c r="E66" s="209">
        <v>0</v>
      </c>
      <c r="F66" s="209">
        <f t="shared" si="0"/>
        <v>295.52595195544876</v>
      </c>
      <c r="G66" s="209"/>
      <c r="H66" s="209">
        <v>0</v>
      </c>
      <c r="I66" s="209">
        <v>0</v>
      </c>
      <c r="J66" s="209">
        <f t="shared" si="1"/>
        <v>0</v>
      </c>
      <c r="K66" s="209"/>
      <c r="L66" s="209">
        <f t="shared" si="2"/>
        <v>-5.6843418860808015E-14</v>
      </c>
      <c r="M66" s="209">
        <f t="shared" si="3"/>
        <v>-5.6843418860808015E-14</v>
      </c>
    </row>
    <row r="67" spans="1:13" s="49" customFormat="1" ht="17.649999999999999" customHeight="1" x14ac:dyDescent="0.25">
      <c r="A67" s="207">
        <v>54</v>
      </c>
      <c r="B67" s="208" t="s">
        <v>824</v>
      </c>
      <c r="C67" s="209">
        <v>460.74443802835452</v>
      </c>
      <c r="D67" s="209">
        <v>460.74443802835469</v>
      </c>
      <c r="E67" s="209">
        <v>0</v>
      </c>
      <c r="F67" s="209">
        <f t="shared" si="0"/>
        <v>460.74443802835469</v>
      </c>
      <c r="G67" s="209"/>
      <c r="H67" s="209">
        <v>0</v>
      </c>
      <c r="I67" s="209">
        <v>0</v>
      </c>
      <c r="J67" s="209">
        <f t="shared" si="1"/>
        <v>0</v>
      </c>
      <c r="K67" s="209"/>
      <c r="L67" s="209">
        <f t="shared" si="2"/>
        <v>-1.7053025658242404E-13</v>
      </c>
      <c r="M67" s="209">
        <f t="shared" si="3"/>
        <v>-1.7053025658242404E-13</v>
      </c>
    </row>
    <row r="68" spans="1:13" s="49" customFormat="1" ht="17.649999999999999" customHeight="1" x14ac:dyDescent="0.25">
      <c r="A68" s="207">
        <v>55</v>
      </c>
      <c r="B68" s="208" t="s">
        <v>825</v>
      </c>
      <c r="C68" s="209">
        <v>375.47299293776797</v>
      </c>
      <c r="D68" s="209">
        <v>375.47299293776797</v>
      </c>
      <c r="E68" s="209">
        <v>0</v>
      </c>
      <c r="F68" s="209">
        <f t="shared" si="0"/>
        <v>375.47299293776797</v>
      </c>
      <c r="G68" s="209"/>
      <c r="H68" s="209">
        <v>0</v>
      </c>
      <c r="I68" s="209">
        <v>0</v>
      </c>
      <c r="J68" s="209">
        <f t="shared" si="1"/>
        <v>0</v>
      </c>
      <c r="K68" s="209"/>
      <c r="L68" s="209">
        <f t="shared" si="2"/>
        <v>0</v>
      </c>
      <c r="M68" s="209">
        <f t="shared" si="3"/>
        <v>0</v>
      </c>
    </row>
    <row r="69" spans="1:13" s="49" customFormat="1" ht="17.649999999999999" customHeight="1" x14ac:dyDescent="0.25">
      <c r="A69" s="207">
        <v>57</v>
      </c>
      <c r="B69" s="208" t="s">
        <v>826</v>
      </c>
      <c r="C69" s="209">
        <v>243.92222215179748</v>
      </c>
      <c r="D69" s="209">
        <v>243.92222215179754</v>
      </c>
      <c r="E69" s="209">
        <v>0</v>
      </c>
      <c r="F69" s="209">
        <f t="shared" si="0"/>
        <v>243.92222215179754</v>
      </c>
      <c r="G69" s="209"/>
      <c r="H69" s="209">
        <v>0</v>
      </c>
      <c r="I69" s="209">
        <v>0</v>
      </c>
      <c r="J69" s="209">
        <f t="shared" si="1"/>
        <v>0</v>
      </c>
      <c r="K69" s="209"/>
      <c r="L69" s="209">
        <f t="shared" si="2"/>
        <v>-5.6843418860808015E-14</v>
      </c>
      <c r="M69" s="209">
        <f t="shared" si="3"/>
        <v>-5.6843418860808015E-14</v>
      </c>
    </row>
    <row r="70" spans="1:13" s="49" customFormat="1" ht="17.649999999999999" customHeight="1" x14ac:dyDescent="0.25">
      <c r="A70" s="207">
        <v>58</v>
      </c>
      <c r="B70" s="208" t="s">
        <v>827</v>
      </c>
      <c r="C70" s="209">
        <v>1382.4903686450516</v>
      </c>
      <c r="D70" s="209">
        <v>1382.4903686450516</v>
      </c>
      <c r="E70" s="209">
        <v>0</v>
      </c>
      <c r="F70" s="209">
        <f t="shared" si="0"/>
        <v>1382.4903686450516</v>
      </c>
      <c r="G70" s="209"/>
      <c r="H70" s="209">
        <v>0</v>
      </c>
      <c r="I70" s="209">
        <v>0</v>
      </c>
      <c r="J70" s="209">
        <f t="shared" si="1"/>
        <v>0</v>
      </c>
      <c r="K70" s="209"/>
      <c r="L70" s="209">
        <f t="shared" si="2"/>
        <v>0</v>
      </c>
      <c r="M70" s="209">
        <f t="shared" si="3"/>
        <v>0</v>
      </c>
    </row>
    <row r="71" spans="1:13" s="49" customFormat="1" ht="17.649999999999999" customHeight="1" x14ac:dyDescent="0.25">
      <c r="A71" s="207">
        <v>59</v>
      </c>
      <c r="B71" s="208" t="s">
        <v>828</v>
      </c>
      <c r="C71" s="209">
        <v>537.04883375768475</v>
      </c>
      <c r="D71" s="209">
        <v>537.04883375768463</v>
      </c>
      <c r="E71" s="209">
        <v>0</v>
      </c>
      <c r="F71" s="209">
        <f t="shared" si="0"/>
        <v>537.04883375768463</v>
      </c>
      <c r="G71" s="209"/>
      <c r="H71" s="209">
        <v>0</v>
      </c>
      <c r="I71" s="209">
        <v>0</v>
      </c>
      <c r="J71" s="209">
        <f t="shared" si="1"/>
        <v>0</v>
      </c>
      <c r="K71" s="209"/>
      <c r="L71" s="209">
        <f t="shared" si="2"/>
        <v>1.1368683772161603E-13</v>
      </c>
      <c r="M71" s="209">
        <f t="shared" si="3"/>
        <v>1.1368683772161603E-13</v>
      </c>
    </row>
    <row r="72" spans="1:13" s="49" customFormat="1" ht="17.649999999999999" customHeight="1" x14ac:dyDescent="0.25">
      <c r="A72" s="207">
        <v>60</v>
      </c>
      <c r="B72" s="208" t="s">
        <v>829</v>
      </c>
      <c r="C72" s="209">
        <v>2009.7328020155032</v>
      </c>
      <c r="D72" s="209">
        <v>2009.7328020155037</v>
      </c>
      <c r="E72" s="209">
        <v>0</v>
      </c>
      <c r="F72" s="209">
        <f t="shared" si="0"/>
        <v>2009.7328020155037</v>
      </c>
      <c r="G72" s="209"/>
      <c r="H72" s="209">
        <v>0</v>
      </c>
      <c r="I72" s="209">
        <v>0</v>
      </c>
      <c r="J72" s="209">
        <f t="shared" si="1"/>
        <v>0</v>
      </c>
      <c r="K72" s="209"/>
      <c r="L72" s="209">
        <f t="shared" si="2"/>
        <v>-4.5474735088646412E-13</v>
      </c>
      <c r="M72" s="209">
        <f t="shared" si="3"/>
        <v>-4.5474735088646412E-13</v>
      </c>
    </row>
    <row r="73" spans="1:13" s="49" customFormat="1" ht="17.649999999999999" customHeight="1" x14ac:dyDescent="0.25">
      <c r="A73" s="207">
        <v>61</v>
      </c>
      <c r="B73" s="208" t="s">
        <v>830</v>
      </c>
      <c r="C73" s="209">
        <v>1364.8914646950138</v>
      </c>
      <c r="D73" s="209">
        <v>1364.8914646950134</v>
      </c>
      <c r="E73" s="209">
        <v>0</v>
      </c>
      <c r="F73" s="209">
        <f t="shared" si="0"/>
        <v>1364.8914646950134</v>
      </c>
      <c r="G73" s="209"/>
      <c r="H73" s="209">
        <v>0</v>
      </c>
      <c r="I73" s="209">
        <v>0</v>
      </c>
      <c r="J73" s="209">
        <f t="shared" si="1"/>
        <v>0</v>
      </c>
      <c r="K73" s="209"/>
      <c r="L73" s="209">
        <f t="shared" si="2"/>
        <v>4.5474735088646412E-13</v>
      </c>
      <c r="M73" s="209">
        <f t="shared" si="3"/>
        <v>4.5474735088646412E-13</v>
      </c>
    </row>
    <row r="74" spans="1:13" s="49" customFormat="1" ht="17.649999999999999" customHeight="1" x14ac:dyDescent="0.25">
      <c r="A74" s="207">
        <v>62</v>
      </c>
      <c r="B74" s="208" t="s">
        <v>473</v>
      </c>
      <c r="C74" s="209">
        <v>11240.456909138586</v>
      </c>
      <c r="D74" s="209">
        <v>11216.269165071815</v>
      </c>
      <c r="E74" s="209">
        <v>3.0234680025434431</v>
      </c>
      <c r="F74" s="209">
        <f t="shared" si="0"/>
        <v>11219.292633074359</v>
      </c>
      <c r="G74" s="209"/>
      <c r="H74" s="209">
        <v>3.0234680025434431</v>
      </c>
      <c r="I74" s="209">
        <v>6.0469360050868861</v>
      </c>
      <c r="J74" s="209">
        <f t="shared" si="1"/>
        <v>9.0704040076303301</v>
      </c>
      <c r="K74" s="209"/>
      <c r="L74" s="209">
        <f t="shared" si="2"/>
        <v>12.093872056595885</v>
      </c>
      <c r="M74" s="209">
        <f t="shared" si="3"/>
        <v>21.164276064226215</v>
      </c>
    </row>
    <row r="75" spans="1:13" s="49" customFormat="1" ht="17.649999999999999" customHeight="1" x14ac:dyDescent="0.25">
      <c r="A75" s="207">
        <v>63</v>
      </c>
      <c r="B75" s="208" t="s">
        <v>474</v>
      </c>
      <c r="C75" s="209">
        <v>14776.593255297734</v>
      </c>
      <c r="D75" s="209">
        <v>7837.7230801517226</v>
      </c>
      <c r="E75" s="209">
        <v>247.81679208584251</v>
      </c>
      <c r="F75" s="209">
        <f t="shared" si="0"/>
        <v>8085.5398722375649</v>
      </c>
      <c r="G75" s="209"/>
      <c r="H75" s="209">
        <v>247.81679208584251</v>
      </c>
      <c r="I75" s="209">
        <v>495.63358417168502</v>
      </c>
      <c r="J75" s="209">
        <f t="shared" si="1"/>
        <v>743.45037625752752</v>
      </c>
      <c r="K75" s="209"/>
      <c r="L75" s="209">
        <f t="shared" si="2"/>
        <v>5947.6030068026412</v>
      </c>
      <c r="M75" s="209">
        <f t="shared" si="3"/>
        <v>6691.0533830601689</v>
      </c>
    </row>
    <row r="76" spans="1:13" s="49" customFormat="1" ht="17.649999999999999" customHeight="1" x14ac:dyDescent="0.25">
      <c r="A76" s="207">
        <v>64</v>
      </c>
      <c r="B76" s="208" t="s">
        <v>831</v>
      </c>
      <c r="C76" s="209">
        <v>118.66570947218651</v>
      </c>
      <c r="D76" s="209">
        <v>118.66570947218649</v>
      </c>
      <c r="E76" s="209">
        <v>0</v>
      </c>
      <c r="F76" s="209">
        <f t="shared" si="0"/>
        <v>118.66570947218649</v>
      </c>
      <c r="G76" s="209"/>
      <c r="H76" s="209">
        <v>0</v>
      </c>
      <c r="I76" s="209">
        <v>0</v>
      </c>
      <c r="J76" s="209">
        <f t="shared" si="1"/>
        <v>0</v>
      </c>
      <c r="K76" s="209"/>
      <c r="L76" s="209">
        <f t="shared" si="2"/>
        <v>1.4210854715202004E-14</v>
      </c>
      <c r="M76" s="209">
        <f t="shared" si="3"/>
        <v>1.4210854715202004E-14</v>
      </c>
    </row>
    <row r="77" spans="1:13" s="49" customFormat="1" ht="17.649999999999999" customHeight="1" x14ac:dyDescent="0.25">
      <c r="A77" s="207">
        <v>65</v>
      </c>
      <c r="B77" s="208" t="s">
        <v>832</v>
      </c>
      <c r="C77" s="209">
        <v>1211.145348890577</v>
      </c>
      <c r="D77" s="209">
        <v>1211.1453488905772</v>
      </c>
      <c r="E77" s="209">
        <v>0</v>
      </c>
      <c r="F77" s="209">
        <f t="shared" si="0"/>
        <v>1211.1453488905772</v>
      </c>
      <c r="G77" s="209"/>
      <c r="H77" s="209">
        <v>0</v>
      </c>
      <c r="I77" s="209">
        <v>0</v>
      </c>
      <c r="J77" s="209">
        <f t="shared" si="1"/>
        <v>0</v>
      </c>
      <c r="K77" s="209"/>
      <c r="L77" s="209">
        <f t="shared" si="2"/>
        <v>-2.2737367544323206E-13</v>
      </c>
      <c r="M77" s="209">
        <f t="shared" si="3"/>
        <v>-2.2737367544323206E-13</v>
      </c>
    </row>
    <row r="78" spans="1:13" s="49" customFormat="1" ht="17.649999999999999" customHeight="1" x14ac:dyDescent="0.25">
      <c r="A78" s="207">
        <v>66</v>
      </c>
      <c r="B78" s="208" t="s">
        <v>833</v>
      </c>
      <c r="C78" s="209">
        <v>1329.1665319642429</v>
      </c>
      <c r="D78" s="209">
        <v>1329.1665319642429</v>
      </c>
      <c r="E78" s="209">
        <v>0</v>
      </c>
      <c r="F78" s="209">
        <f t="shared" si="0"/>
        <v>1329.1665319642429</v>
      </c>
      <c r="G78" s="209"/>
      <c r="H78" s="209">
        <v>0</v>
      </c>
      <c r="I78" s="209">
        <v>0</v>
      </c>
      <c r="J78" s="209">
        <f t="shared" si="1"/>
        <v>0</v>
      </c>
      <c r="K78" s="209"/>
      <c r="L78" s="209">
        <f t="shared" si="2"/>
        <v>0</v>
      </c>
      <c r="M78" s="209">
        <f t="shared" si="3"/>
        <v>0</v>
      </c>
    </row>
    <row r="79" spans="1:13" s="37" customFormat="1" ht="17.649999999999999" customHeight="1" x14ac:dyDescent="0.25">
      <c r="A79" s="207">
        <v>67</v>
      </c>
      <c r="B79" s="208" t="s">
        <v>834</v>
      </c>
      <c r="C79" s="209">
        <v>362.59600275245322</v>
      </c>
      <c r="D79" s="209">
        <v>362.59600275245327</v>
      </c>
      <c r="E79" s="209">
        <v>0</v>
      </c>
      <c r="F79" s="209">
        <f t="shared" si="0"/>
        <v>362.59600275245327</v>
      </c>
      <c r="G79" s="209"/>
      <c r="H79" s="209">
        <v>0</v>
      </c>
      <c r="I79" s="209">
        <v>0</v>
      </c>
      <c r="J79" s="209">
        <f t="shared" si="1"/>
        <v>0</v>
      </c>
      <c r="K79" s="209"/>
      <c r="L79" s="209">
        <f t="shared" si="2"/>
        <v>-5.6843418860808015E-14</v>
      </c>
      <c r="M79" s="209">
        <f t="shared" si="3"/>
        <v>-5.6843418860808015E-14</v>
      </c>
    </row>
    <row r="80" spans="1:13" s="49" customFormat="1" ht="17.649999999999999" customHeight="1" x14ac:dyDescent="0.25">
      <c r="A80" s="207">
        <v>68</v>
      </c>
      <c r="B80" s="208" t="s">
        <v>475</v>
      </c>
      <c r="C80" s="209">
        <v>1645.8423154819495</v>
      </c>
      <c r="D80" s="209">
        <v>1502.2433208479806</v>
      </c>
      <c r="E80" s="209">
        <v>13.622696193426014</v>
      </c>
      <c r="F80" s="209">
        <f t="shared" ref="F80:F143" si="4">+D80+E80</f>
        <v>1515.8660170414066</v>
      </c>
      <c r="G80" s="209"/>
      <c r="H80" s="209">
        <v>6.1301125998903636</v>
      </c>
      <c r="I80" s="209">
        <v>30.26224154568667</v>
      </c>
      <c r="J80" s="209">
        <f t="shared" ref="J80:J143" si="5">+H80+I80</f>
        <v>36.392354145577031</v>
      </c>
      <c r="K80" s="209"/>
      <c r="L80" s="209">
        <f>SUM(C80-F80-J80)</f>
        <v>93.583944294965875</v>
      </c>
      <c r="M80" s="209">
        <f t="shared" ref="M80:M143" si="6">J80+L80</f>
        <v>129.97629844054291</v>
      </c>
    </row>
    <row r="81" spans="1:13" s="49" customFormat="1" ht="17.649999999999999" customHeight="1" x14ac:dyDescent="0.25">
      <c r="A81" s="207">
        <v>69</v>
      </c>
      <c r="B81" s="208" t="s">
        <v>835</v>
      </c>
      <c r="C81" s="209">
        <v>588.77975422230122</v>
      </c>
      <c r="D81" s="209">
        <v>588.77975422230122</v>
      </c>
      <c r="E81" s="209">
        <v>0</v>
      </c>
      <c r="F81" s="209">
        <f t="shared" si="4"/>
        <v>588.77975422230122</v>
      </c>
      <c r="G81" s="209"/>
      <c r="H81" s="209">
        <v>0</v>
      </c>
      <c r="I81" s="209">
        <v>0</v>
      </c>
      <c r="J81" s="209">
        <f t="shared" si="5"/>
        <v>0</v>
      </c>
      <c r="K81" s="209"/>
      <c r="L81" s="209">
        <f>SUM(C81-F81-J81)</f>
        <v>0</v>
      </c>
      <c r="M81" s="209">
        <f t="shared" si="6"/>
        <v>0</v>
      </c>
    </row>
    <row r="82" spans="1:13" s="49" customFormat="1" ht="17.649999999999999" customHeight="1" x14ac:dyDescent="0.25">
      <c r="A82" s="207">
        <v>70</v>
      </c>
      <c r="B82" s="208" t="s">
        <v>836</v>
      </c>
      <c r="C82" s="209">
        <v>657.94809429821578</v>
      </c>
      <c r="D82" s="209">
        <v>657.94809429821566</v>
      </c>
      <c r="E82" s="209">
        <v>0</v>
      </c>
      <c r="F82" s="209">
        <f t="shared" si="4"/>
        <v>657.94809429821566</v>
      </c>
      <c r="G82" s="209"/>
      <c r="H82" s="209">
        <v>0</v>
      </c>
      <c r="I82" s="209">
        <v>0</v>
      </c>
      <c r="J82" s="209">
        <f t="shared" si="5"/>
        <v>0</v>
      </c>
      <c r="K82" s="209"/>
      <c r="L82" s="209">
        <f t="shared" ref="L82:L145" si="7">SUM(C82-F82-J82)</f>
        <v>1.1368683772161603E-13</v>
      </c>
      <c r="M82" s="209">
        <f t="shared" si="6"/>
        <v>1.1368683772161603E-13</v>
      </c>
    </row>
    <row r="83" spans="1:13" s="49" customFormat="1" ht="17.649999999999999" customHeight="1" x14ac:dyDescent="0.25">
      <c r="A83" s="207">
        <v>71</v>
      </c>
      <c r="B83" s="208" t="s">
        <v>837</v>
      </c>
      <c r="C83" s="209">
        <v>240.67247252144693</v>
      </c>
      <c r="D83" s="209">
        <v>240.67247252144699</v>
      </c>
      <c r="E83" s="209">
        <v>0</v>
      </c>
      <c r="F83" s="209">
        <f t="shared" si="4"/>
        <v>240.67247252144699</v>
      </c>
      <c r="G83" s="209"/>
      <c r="H83" s="209">
        <v>0</v>
      </c>
      <c r="I83" s="209">
        <v>0</v>
      </c>
      <c r="J83" s="209">
        <f t="shared" si="5"/>
        <v>0</v>
      </c>
      <c r="K83" s="209"/>
      <c r="L83" s="209">
        <f t="shared" si="7"/>
        <v>-5.6843418860808015E-14</v>
      </c>
      <c r="M83" s="209">
        <f t="shared" si="6"/>
        <v>-5.6843418860808015E-14</v>
      </c>
    </row>
    <row r="84" spans="1:13" s="49" customFormat="1" ht="17.649999999999999" customHeight="1" x14ac:dyDescent="0.25">
      <c r="A84" s="207">
        <v>72</v>
      </c>
      <c r="B84" s="208" t="s">
        <v>838</v>
      </c>
      <c r="C84" s="209">
        <v>547.96297476568338</v>
      </c>
      <c r="D84" s="209">
        <v>547.96297476568338</v>
      </c>
      <c r="E84" s="209">
        <v>0</v>
      </c>
      <c r="F84" s="209">
        <f t="shared" si="4"/>
        <v>547.96297476568338</v>
      </c>
      <c r="G84" s="209"/>
      <c r="H84" s="209">
        <v>0</v>
      </c>
      <c r="I84" s="209">
        <v>0</v>
      </c>
      <c r="J84" s="209">
        <f t="shared" si="5"/>
        <v>0</v>
      </c>
      <c r="K84" s="209"/>
      <c r="L84" s="209">
        <f t="shared" si="7"/>
        <v>0</v>
      </c>
      <c r="M84" s="209">
        <f t="shared" si="6"/>
        <v>0</v>
      </c>
    </row>
    <row r="85" spans="1:13" s="49" customFormat="1" ht="17.649999999999999" customHeight="1" x14ac:dyDescent="0.25">
      <c r="A85" s="207">
        <v>73</v>
      </c>
      <c r="B85" s="208" t="s">
        <v>839</v>
      </c>
      <c r="C85" s="209">
        <v>750.67122151889998</v>
      </c>
      <c r="D85" s="209">
        <v>750.67122151889987</v>
      </c>
      <c r="E85" s="209">
        <v>0</v>
      </c>
      <c r="F85" s="209">
        <f t="shared" si="4"/>
        <v>750.67122151889987</v>
      </c>
      <c r="G85" s="209"/>
      <c r="H85" s="209">
        <v>0</v>
      </c>
      <c r="I85" s="209">
        <v>0</v>
      </c>
      <c r="J85" s="209">
        <f t="shared" si="5"/>
        <v>0</v>
      </c>
      <c r="K85" s="209"/>
      <c r="L85" s="209">
        <f t="shared" si="7"/>
        <v>1.1368683772161603E-13</v>
      </c>
      <c r="M85" s="209">
        <f t="shared" si="6"/>
        <v>1.1368683772161603E-13</v>
      </c>
    </row>
    <row r="86" spans="1:13" s="49" customFormat="1" ht="17.649999999999999" customHeight="1" x14ac:dyDescent="0.25">
      <c r="A86" s="207">
        <v>74</v>
      </c>
      <c r="B86" s="208" t="s">
        <v>840</v>
      </c>
      <c r="C86" s="209">
        <v>112.54239054909458</v>
      </c>
      <c r="D86" s="209">
        <v>112.54239054909456</v>
      </c>
      <c r="E86" s="209">
        <v>0</v>
      </c>
      <c r="F86" s="209">
        <f t="shared" si="4"/>
        <v>112.54239054909456</v>
      </c>
      <c r="G86" s="209"/>
      <c r="H86" s="209">
        <v>0</v>
      </c>
      <c r="I86" s="209">
        <v>0</v>
      </c>
      <c r="J86" s="209">
        <f t="shared" si="5"/>
        <v>0</v>
      </c>
      <c r="K86" s="209"/>
      <c r="L86" s="209">
        <f t="shared" si="7"/>
        <v>1.4210854715202004E-14</v>
      </c>
      <c r="M86" s="209">
        <f t="shared" si="6"/>
        <v>1.4210854715202004E-14</v>
      </c>
    </row>
    <row r="87" spans="1:13" s="49" customFormat="1" ht="17.649999999999999" customHeight="1" x14ac:dyDescent="0.25">
      <c r="A87" s="207">
        <v>75</v>
      </c>
      <c r="B87" s="208" t="s">
        <v>841</v>
      </c>
      <c r="C87" s="209">
        <v>204.85644646101485</v>
      </c>
      <c r="D87" s="209">
        <v>204.85644646101485</v>
      </c>
      <c r="E87" s="209">
        <v>0</v>
      </c>
      <c r="F87" s="209">
        <f t="shared" si="4"/>
        <v>204.85644646101485</v>
      </c>
      <c r="G87" s="209"/>
      <c r="H87" s="209">
        <v>0</v>
      </c>
      <c r="I87" s="209">
        <v>0</v>
      </c>
      <c r="J87" s="209">
        <f t="shared" si="5"/>
        <v>0</v>
      </c>
      <c r="K87" s="209"/>
      <c r="L87" s="209">
        <f t="shared" si="7"/>
        <v>0</v>
      </c>
      <c r="M87" s="209">
        <f t="shared" si="6"/>
        <v>0</v>
      </c>
    </row>
    <row r="88" spans="1:13" s="49" customFormat="1" ht="17.649999999999999" customHeight="1" x14ac:dyDescent="0.25">
      <c r="A88" s="207">
        <v>76</v>
      </c>
      <c r="B88" s="208" t="s">
        <v>842</v>
      </c>
      <c r="C88" s="209">
        <v>332.69678419703973</v>
      </c>
      <c r="D88" s="209">
        <v>332.69678419703973</v>
      </c>
      <c r="E88" s="209">
        <v>0</v>
      </c>
      <c r="F88" s="209">
        <f t="shared" si="4"/>
        <v>332.69678419703973</v>
      </c>
      <c r="G88" s="209"/>
      <c r="H88" s="209">
        <v>0</v>
      </c>
      <c r="I88" s="209">
        <v>0</v>
      </c>
      <c r="J88" s="209">
        <f t="shared" si="5"/>
        <v>0</v>
      </c>
      <c r="K88" s="209"/>
      <c r="L88" s="209">
        <f t="shared" si="7"/>
        <v>0</v>
      </c>
      <c r="M88" s="209">
        <f t="shared" si="6"/>
        <v>0</v>
      </c>
    </row>
    <row r="89" spans="1:13" s="49" customFormat="1" ht="17.649999999999999" customHeight="1" x14ac:dyDescent="0.25">
      <c r="A89" s="207">
        <v>77</v>
      </c>
      <c r="B89" s="208" t="s">
        <v>843</v>
      </c>
      <c r="C89" s="209">
        <v>255.35752880902314</v>
      </c>
      <c r="D89" s="209">
        <v>255.35752880902314</v>
      </c>
      <c r="E89" s="209">
        <v>0</v>
      </c>
      <c r="F89" s="209">
        <f t="shared" si="4"/>
        <v>255.35752880902314</v>
      </c>
      <c r="G89" s="209"/>
      <c r="H89" s="209">
        <v>0</v>
      </c>
      <c r="I89" s="209">
        <v>0</v>
      </c>
      <c r="J89" s="209">
        <f t="shared" si="5"/>
        <v>0</v>
      </c>
      <c r="K89" s="209"/>
      <c r="L89" s="209">
        <f t="shared" si="7"/>
        <v>0</v>
      </c>
      <c r="M89" s="209">
        <f t="shared" si="6"/>
        <v>0</v>
      </c>
    </row>
    <row r="90" spans="1:13" s="49" customFormat="1" ht="17.649999999999999" customHeight="1" x14ac:dyDescent="0.25">
      <c r="A90" s="207">
        <v>78</v>
      </c>
      <c r="B90" s="208" t="s">
        <v>844</v>
      </c>
      <c r="C90" s="209">
        <v>4.3726774878029397</v>
      </c>
      <c r="D90" s="209">
        <v>4.3726774878029397</v>
      </c>
      <c r="E90" s="209">
        <v>0</v>
      </c>
      <c r="F90" s="209">
        <f t="shared" si="4"/>
        <v>4.3726774878029397</v>
      </c>
      <c r="G90" s="209"/>
      <c r="H90" s="209">
        <v>0</v>
      </c>
      <c r="I90" s="209">
        <v>0</v>
      </c>
      <c r="J90" s="209">
        <f t="shared" si="5"/>
        <v>0</v>
      </c>
      <c r="K90" s="209"/>
      <c r="L90" s="209">
        <f t="shared" si="7"/>
        <v>0</v>
      </c>
      <c r="M90" s="209">
        <f t="shared" si="6"/>
        <v>0</v>
      </c>
    </row>
    <row r="91" spans="1:13" s="49" customFormat="1" ht="17.649999999999999" customHeight="1" x14ac:dyDescent="0.25">
      <c r="A91" s="207">
        <v>79</v>
      </c>
      <c r="B91" s="208" t="s">
        <v>845</v>
      </c>
      <c r="C91" s="209">
        <v>2258.4164908039825</v>
      </c>
      <c r="D91" s="209">
        <v>2258.4164908039825</v>
      </c>
      <c r="E91" s="209">
        <v>0</v>
      </c>
      <c r="F91" s="209">
        <f t="shared" si="4"/>
        <v>2258.4164908039825</v>
      </c>
      <c r="G91" s="209"/>
      <c r="H91" s="209">
        <v>0</v>
      </c>
      <c r="I91" s="209">
        <v>0</v>
      </c>
      <c r="J91" s="209">
        <f t="shared" si="5"/>
        <v>0</v>
      </c>
      <c r="K91" s="209"/>
      <c r="L91" s="209">
        <f t="shared" si="7"/>
        <v>0</v>
      </c>
      <c r="M91" s="209">
        <f t="shared" si="6"/>
        <v>0</v>
      </c>
    </row>
    <row r="92" spans="1:13" s="49" customFormat="1" ht="17.649999999999999" customHeight="1" x14ac:dyDescent="0.25">
      <c r="A92" s="207">
        <v>80</v>
      </c>
      <c r="B92" s="208" t="s">
        <v>846</v>
      </c>
      <c r="C92" s="209">
        <v>522.81936299597999</v>
      </c>
      <c r="D92" s="209">
        <v>522.81936299597999</v>
      </c>
      <c r="E92" s="209">
        <v>0</v>
      </c>
      <c r="F92" s="209">
        <f t="shared" si="4"/>
        <v>522.81936299597999</v>
      </c>
      <c r="G92" s="209"/>
      <c r="H92" s="209">
        <v>0</v>
      </c>
      <c r="I92" s="209">
        <v>0</v>
      </c>
      <c r="J92" s="209">
        <f t="shared" si="5"/>
        <v>0</v>
      </c>
      <c r="K92" s="209"/>
      <c r="L92" s="209">
        <f t="shared" si="7"/>
        <v>0</v>
      </c>
      <c r="M92" s="209">
        <f t="shared" si="6"/>
        <v>0</v>
      </c>
    </row>
    <row r="93" spans="1:13" s="49" customFormat="1" ht="17.649999999999999" customHeight="1" x14ac:dyDescent="0.25">
      <c r="A93" s="207">
        <v>82</v>
      </c>
      <c r="B93" s="208" t="s">
        <v>847</v>
      </c>
      <c r="C93" s="209">
        <v>10.637184525958276</v>
      </c>
      <c r="D93" s="209">
        <v>10.637184525958274</v>
      </c>
      <c r="E93" s="209">
        <v>0</v>
      </c>
      <c r="F93" s="209">
        <f t="shared" si="4"/>
        <v>10.637184525958274</v>
      </c>
      <c r="G93" s="209"/>
      <c r="H93" s="209">
        <v>0</v>
      </c>
      <c r="I93" s="209">
        <v>0</v>
      </c>
      <c r="J93" s="209">
        <f t="shared" si="5"/>
        <v>0</v>
      </c>
      <c r="K93" s="209"/>
      <c r="L93" s="209">
        <f t="shared" si="7"/>
        <v>1.7763568394002505E-15</v>
      </c>
      <c r="M93" s="209">
        <f t="shared" si="6"/>
        <v>1.7763568394002505E-15</v>
      </c>
    </row>
    <row r="94" spans="1:13" s="49" customFormat="1" ht="17.649999999999999" customHeight="1" x14ac:dyDescent="0.25">
      <c r="A94" s="207">
        <v>83</v>
      </c>
      <c r="B94" s="208" t="s">
        <v>848</v>
      </c>
      <c r="C94" s="209">
        <v>16.226972029275235</v>
      </c>
      <c r="D94" s="209">
        <v>16.226972029275231</v>
      </c>
      <c r="E94" s="209">
        <v>0</v>
      </c>
      <c r="F94" s="209">
        <f t="shared" si="4"/>
        <v>16.226972029275231</v>
      </c>
      <c r="G94" s="209"/>
      <c r="H94" s="209">
        <v>0</v>
      </c>
      <c r="I94" s="209">
        <v>0</v>
      </c>
      <c r="J94" s="209">
        <f t="shared" si="5"/>
        <v>0</v>
      </c>
      <c r="K94" s="209"/>
      <c r="L94" s="209">
        <f t="shared" si="7"/>
        <v>3.5527136788005009E-15</v>
      </c>
      <c r="M94" s="209">
        <f t="shared" si="6"/>
        <v>3.5527136788005009E-15</v>
      </c>
    </row>
    <row r="95" spans="1:13" s="49" customFormat="1" ht="17.649999999999999" customHeight="1" x14ac:dyDescent="0.25">
      <c r="A95" s="207">
        <v>84</v>
      </c>
      <c r="B95" s="208" t="s">
        <v>849</v>
      </c>
      <c r="C95" s="209">
        <v>239.4970083</v>
      </c>
      <c r="D95" s="209">
        <v>239.4970083</v>
      </c>
      <c r="E95" s="209">
        <v>0</v>
      </c>
      <c r="F95" s="209">
        <f t="shared" si="4"/>
        <v>239.4970083</v>
      </c>
      <c r="G95" s="209"/>
      <c r="H95" s="209">
        <v>0</v>
      </c>
      <c r="I95" s="209">
        <v>0</v>
      </c>
      <c r="J95" s="209">
        <f t="shared" si="5"/>
        <v>0</v>
      </c>
      <c r="K95" s="209"/>
      <c r="L95" s="209">
        <f t="shared" si="7"/>
        <v>0</v>
      </c>
      <c r="M95" s="209">
        <f t="shared" si="6"/>
        <v>0</v>
      </c>
    </row>
    <row r="96" spans="1:13" s="49" customFormat="1" ht="17.649999999999999" customHeight="1" x14ac:dyDescent="0.25">
      <c r="A96" s="207">
        <v>87</v>
      </c>
      <c r="B96" s="208" t="s">
        <v>850</v>
      </c>
      <c r="C96" s="209">
        <v>872.25257951662536</v>
      </c>
      <c r="D96" s="209">
        <v>872.25257951662559</v>
      </c>
      <c r="E96" s="209">
        <v>0</v>
      </c>
      <c r="F96" s="209">
        <f t="shared" si="4"/>
        <v>872.25257951662559</v>
      </c>
      <c r="G96" s="209"/>
      <c r="H96" s="209">
        <v>0</v>
      </c>
      <c r="I96" s="209">
        <v>0</v>
      </c>
      <c r="J96" s="209">
        <f t="shared" si="5"/>
        <v>0</v>
      </c>
      <c r="K96" s="209"/>
      <c r="L96" s="209">
        <f t="shared" si="7"/>
        <v>-2.2737367544323206E-13</v>
      </c>
      <c r="M96" s="209">
        <f t="shared" si="6"/>
        <v>-2.2737367544323206E-13</v>
      </c>
    </row>
    <row r="97" spans="1:19" s="49" customFormat="1" ht="17.649999999999999" customHeight="1" x14ac:dyDescent="0.25">
      <c r="A97" s="207">
        <v>90</v>
      </c>
      <c r="B97" s="208" t="s">
        <v>851</v>
      </c>
      <c r="C97" s="209">
        <v>238.27372799999992</v>
      </c>
      <c r="D97" s="209">
        <v>238.27372799999995</v>
      </c>
      <c r="E97" s="209">
        <v>0</v>
      </c>
      <c r="F97" s="209">
        <f t="shared" si="4"/>
        <v>238.27372799999995</v>
      </c>
      <c r="G97" s="209"/>
      <c r="H97" s="209">
        <v>0</v>
      </c>
      <c r="I97" s="209">
        <v>0</v>
      </c>
      <c r="J97" s="209">
        <f t="shared" si="5"/>
        <v>0</v>
      </c>
      <c r="K97" s="209"/>
      <c r="L97" s="209">
        <f t="shared" si="7"/>
        <v>-2.8421709430404007E-14</v>
      </c>
      <c r="M97" s="209">
        <f t="shared" si="6"/>
        <v>-2.8421709430404007E-14</v>
      </c>
    </row>
    <row r="98" spans="1:19" s="49" customFormat="1" ht="17.649999999999999" customHeight="1" x14ac:dyDescent="0.25">
      <c r="A98" s="207">
        <v>91</v>
      </c>
      <c r="B98" s="208" t="s">
        <v>852</v>
      </c>
      <c r="C98" s="209">
        <v>204.15553627085092</v>
      </c>
      <c r="D98" s="209">
        <v>204.15553627085094</v>
      </c>
      <c r="E98" s="209">
        <v>0</v>
      </c>
      <c r="F98" s="209">
        <f t="shared" si="4"/>
        <v>204.15553627085094</v>
      </c>
      <c r="G98" s="209"/>
      <c r="H98" s="209">
        <v>0</v>
      </c>
      <c r="I98" s="209">
        <v>0</v>
      </c>
      <c r="J98" s="209">
        <f t="shared" si="5"/>
        <v>0</v>
      </c>
      <c r="K98" s="209"/>
      <c r="L98" s="209">
        <f t="shared" si="7"/>
        <v>-2.8421709430404007E-14</v>
      </c>
      <c r="M98" s="209">
        <f t="shared" si="6"/>
        <v>-2.8421709430404007E-14</v>
      </c>
    </row>
    <row r="99" spans="1:19" s="49" customFormat="1" ht="17.649999999999999" customHeight="1" x14ac:dyDescent="0.25">
      <c r="A99" s="207">
        <v>92</v>
      </c>
      <c r="B99" s="208" t="s">
        <v>853</v>
      </c>
      <c r="C99" s="209">
        <v>573.53216025960103</v>
      </c>
      <c r="D99" s="209">
        <v>573.53216025960091</v>
      </c>
      <c r="E99" s="209">
        <v>0</v>
      </c>
      <c r="F99" s="209">
        <f t="shared" si="4"/>
        <v>573.53216025960091</v>
      </c>
      <c r="G99" s="209"/>
      <c r="H99" s="209">
        <v>0</v>
      </c>
      <c r="I99" s="209">
        <v>0</v>
      </c>
      <c r="J99" s="209">
        <f t="shared" si="5"/>
        <v>0</v>
      </c>
      <c r="K99" s="209"/>
      <c r="L99" s="209">
        <f t="shared" si="7"/>
        <v>1.1368683772161603E-13</v>
      </c>
      <c r="M99" s="209">
        <f t="shared" si="6"/>
        <v>1.1368683772161603E-13</v>
      </c>
    </row>
    <row r="100" spans="1:19" s="49" customFormat="1" ht="17.649999999999999" customHeight="1" x14ac:dyDescent="0.25">
      <c r="A100" s="207">
        <v>93</v>
      </c>
      <c r="B100" s="208" t="s">
        <v>854</v>
      </c>
      <c r="C100" s="209">
        <v>307.92760363041504</v>
      </c>
      <c r="D100" s="209">
        <v>307.92760363041504</v>
      </c>
      <c r="E100" s="209">
        <v>0</v>
      </c>
      <c r="F100" s="209">
        <f t="shared" si="4"/>
        <v>307.92760363041504</v>
      </c>
      <c r="G100" s="209"/>
      <c r="H100" s="209">
        <v>0</v>
      </c>
      <c r="I100" s="209">
        <v>0</v>
      </c>
      <c r="J100" s="209">
        <f t="shared" si="5"/>
        <v>0</v>
      </c>
      <c r="K100" s="209"/>
      <c r="L100" s="209">
        <f t="shared" si="7"/>
        <v>0</v>
      </c>
      <c r="M100" s="209">
        <f t="shared" si="6"/>
        <v>0</v>
      </c>
    </row>
    <row r="101" spans="1:19" s="49" customFormat="1" ht="17.649999999999999" customHeight="1" x14ac:dyDescent="0.25">
      <c r="A101" s="207">
        <v>94</v>
      </c>
      <c r="B101" s="208" t="s">
        <v>855</v>
      </c>
      <c r="C101" s="209">
        <v>102.649173</v>
      </c>
      <c r="D101" s="209">
        <v>102.649173</v>
      </c>
      <c r="E101" s="209">
        <v>0</v>
      </c>
      <c r="F101" s="209">
        <f t="shared" si="4"/>
        <v>102.649173</v>
      </c>
      <c r="G101" s="209"/>
      <c r="H101" s="209">
        <v>0</v>
      </c>
      <c r="I101" s="209">
        <v>0</v>
      </c>
      <c r="J101" s="209">
        <f t="shared" si="5"/>
        <v>0</v>
      </c>
      <c r="K101" s="209"/>
      <c r="L101" s="209">
        <f t="shared" si="7"/>
        <v>0</v>
      </c>
      <c r="M101" s="209">
        <f t="shared" si="6"/>
        <v>0</v>
      </c>
    </row>
    <row r="102" spans="1:19" s="49" customFormat="1" ht="17.649999999999999" customHeight="1" x14ac:dyDescent="0.25">
      <c r="A102" s="207">
        <v>95</v>
      </c>
      <c r="B102" s="208" t="s">
        <v>856</v>
      </c>
      <c r="C102" s="209">
        <v>136.57995287175214</v>
      </c>
      <c r="D102" s="209">
        <v>136.57995287175211</v>
      </c>
      <c r="E102" s="209">
        <v>0</v>
      </c>
      <c r="F102" s="209">
        <f t="shared" si="4"/>
        <v>136.57995287175211</v>
      </c>
      <c r="G102" s="209"/>
      <c r="H102" s="209">
        <v>0</v>
      </c>
      <c r="I102" s="209">
        <v>0</v>
      </c>
      <c r="J102" s="209">
        <f t="shared" si="5"/>
        <v>0</v>
      </c>
      <c r="K102" s="209"/>
      <c r="L102" s="209">
        <f t="shared" si="7"/>
        <v>2.8421709430404007E-14</v>
      </c>
      <c r="M102" s="209">
        <f t="shared" si="6"/>
        <v>2.8421709430404007E-14</v>
      </c>
    </row>
    <row r="103" spans="1:19" s="49" customFormat="1" ht="17.649999999999999" customHeight="1" x14ac:dyDescent="0.25">
      <c r="A103" s="207">
        <v>98</v>
      </c>
      <c r="B103" s="208" t="s">
        <v>857</v>
      </c>
      <c r="C103" s="209">
        <v>61.684957592980012</v>
      </c>
      <c r="D103" s="209">
        <v>61.684957592980012</v>
      </c>
      <c r="E103" s="209">
        <v>0</v>
      </c>
      <c r="F103" s="209">
        <f t="shared" si="4"/>
        <v>61.684957592980012</v>
      </c>
      <c r="G103" s="209"/>
      <c r="H103" s="209">
        <v>0</v>
      </c>
      <c r="I103" s="209">
        <v>0</v>
      </c>
      <c r="J103" s="209">
        <f t="shared" si="5"/>
        <v>0</v>
      </c>
      <c r="K103" s="209"/>
      <c r="L103" s="209">
        <f t="shared" si="7"/>
        <v>0</v>
      </c>
      <c r="M103" s="209">
        <f t="shared" si="6"/>
        <v>0</v>
      </c>
    </row>
    <row r="104" spans="1:19" s="49" customFormat="1" ht="17.649999999999999" customHeight="1" x14ac:dyDescent="0.25">
      <c r="A104" s="207">
        <v>99</v>
      </c>
      <c r="B104" s="208" t="s">
        <v>858</v>
      </c>
      <c r="C104" s="209">
        <v>794.51139036242307</v>
      </c>
      <c r="D104" s="209">
        <v>794.51139036242319</v>
      </c>
      <c r="E104" s="209">
        <v>0</v>
      </c>
      <c r="F104" s="209">
        <f t="shared" si="4"/>
        <v>794.51139036242319</v>
      </c>
      <c r="G104" s="209"/>
      <c r="H104" s="209">
        <v>0</v>
      </c>
      <c r="I104" s="209">
        <v>0</v>
      </c>
      <c r="J104" s="209">
        <f t="shared" si="5"/>
        <v>0</v>
      </c>
      <c r="K104" s="209"/>
      <c r="L104" s="209">
        <f t="shared" si="7"/>
        <v>-1.1368683772161603E-13</v>
      </c>
      <c r="M104" s="209">
        <f t="shared" si="6"/>
        <v>-1.1368683772161603E-13</v>
      </c>
    </row>
    <row r="105" spans="1:19" s="49" customFormat="1" ht="17.649999999999999" customHeight="1" x14ac:dyDescent="0.25">
      <c r="A105" s="207">
        <v>100</v>
      </c>
      <c r="B105" s="208" t="s">
        <v>859</v>
      </c>
      <c r="C105" s="209">
        <v>1411.543044039294</v>
      </c>
      <c r="D105" s="209">
        <v>1411.543044039294</v>
      </c>
      <c r="E105" s="209">
        <v>0</v>
      </c>
      <c r="F105" s="209">
        <f t="shared" si="4"/>
        <v>1411.543044039294</v>
      </c>
      <c r="G105" s="209"/>
      <c r="H105" s="209">
        <v>0</v>
      </c>
      <c r="I105" s="209">
        <v>0</v>
      </c>
      <c r="J105" s="209">
        <f t="shared" si="5"/>
        <v>0</v>
      </c>
      <c r="K105" s="209"/>
      <c r="L105" s="209">
        <f t="shared" si="7"/>
        <v>0</v>
      </c>
      <c r="M105" s="209">
        <f t="shared" si="6"/>
        <v>0</v>
      </c>
    </row>
    <row r="106" spans="1:19" s="50" customFormat="1" ht="17.649999999999999" customHeight="1" x14ac:dyDescent="0.25">
      <c r="A106" s="207">
        <v>101</v>
      </c>
      <c r="B106" s="208" t="s">
        <v>860</v>
      </c>
      <c r="C106" s="209">
        <v>494.34113473550462</v>
      </c>
      <c r="D106" s="209">
        <v>494.3411347355048</v>
      </c>
      <c r="E106" s="209">
        <v>0</v>
      </c>
      <c r="F106" s="209">
        <f t="shared" si="4"/>
        <v>494.3411347355048</v>
      </c>
      <c r="G106" s="209"/>
      <c r="H106" s="209">
        <v>0</v>
      </c>
      <c r="I106" s="209">
        <v>0</v>
      </c>
      <c r="J106" s="209">
        <f t="shared" si="5"/>
        <v>0</v>
      </c>
      <c r="K106" s="209"/>
      <c r="L106" s="209">
        <f t="shared" si="7"/>
        <v>-1.7053025658242404E-13</v>
      </c>
      <c r="M106" s="209">
        <f t="shared" si="6"/>
        <v>-1.7053025658242404E-13</v>
      </c>
      <c r="N106" s="49"/>
      <c r="O106" s="49"/>
      <c r="P106" s="49"/>
      <c r="Q106" s="49"/>
      <c r="R106" s="49"/>
      <c r="S106" s="49"/>
    </row>
    <row r="107" spans="1:19" s="49" customFormat="1" ht="17.649999999999999" customHeight="1" x14ac:dyDescent="0.25">
      <c r="A107" s="207">
        <v>102</v>
      </c>
      <c r="B107" s="208" t="s">
        <v>861</v>
      </c>
      <c r="C107" s="209">
        <v>341.97726272499051</v>
      </c>
      <c r="D107" s="209">
        <v>341.97726272499051</v>
      </c>
      <c r="E107" s="209">
        <v>0</v>
      </c>
      <c r="F107" s="209">
        <f t="shared" si="4"/>
        <v>341.97726272499051</v>
      </c>
      <c r="G107" s="209"/>
      <c r="H107" s="209">
        <v>0</v>
      </c>
      <c r="I107" s="209">
        <v>0</v>
      </c>
      <c r="J107" s="209">
        <f t="shared" si="5"/>
        <v>0</v>
      </c>
      <c r="K107" s="209"/>
      <c r="L107" s="209">
        <f t="shared" si="7"/>
        <v>0</v>
      </c>
      <c r="M107" s="209">
        <f t="shared" si="6"/>
        <v>0</v>
      </c>
    </row>
    <row r="108" spans="1:19" s="49" customFormat="1" ht="17.649999999999999" customHeight="1" x14ac:dyDescent="0.25">
      <c r="A108" s="207">
        <v>103</v>
      </c>
      <c r="B108" s="208" t="s">
        <v>862</v>
      </c>
      <c r="C108" s="209">
        <v>118.62542592786635</v>
      </c>
      <c r="D108" s="209">
        <v>118.6254259278663</v>
      </c>
      <c r="E108" s="209">
        <v>0</v>
      </c>
      <c r="F108" s="209">
        <f t="shared" si="4"/>
        <v>118.6254259278663</v>
      </c>
      <c r="G108" s="209"/>
      <c r="H108" s="209">
        <v>0</v>
      </c>
      <c r="I108" s="209">
        <v>0</v>
      </c>
      <c r="J108" s="209">
        <f t="shared" si="5"/>
        <v>0</v>
      </c>
      <c r="K108" s="209"/>
      <c r="L108" s="209">
        <f t="shared" si="7"/>
        <v>4.2632564145606011E-14</v>
      </c>
      <c r="M108" s="209">
        <f t="shared" si="6"/>
        <v>4.2632564145606011E-14</v>
      </c>
    </row>
    <row r="109" spans="1:19" s="49" customFormat="1" ht="17.649999999999999" customHeight="1" x14ac:dyDescent="0.25">
      <c r="A109" s="207">
        <v>104</v>
      </c>
      <c r="B109" s="210" t="s">
        <v>476</v>
      </c>
      <c r="C109" s="209">
        <v>3302.5679389087386</v>
      </c>
      <c r="D109" s="209">
        <v>3146.0291903563625</v>
      </c>
      <c r="E109" s="209">
        <v>9.2128740062871035</v>
      </c>
      <c r="F109" s="209">
        <f t="shared" si="4"/>
        <v>3155.2420643626497</v>
      </c>
      <c r="G109" s="209"/>
      <c r="H109" s="209">
        <v>0.69698699202872494</v>
      </c>
      <c r="I109" s="209">
        <v>9.91001316488952</v>
      </c>
      <c r="J109" s="209">
        <f t="shared" si="5"/>
        <v>10.607000156918245</v>
      </c>
      <c r="K109" s="209"/>
      <c r="L109" s="209">
        <f t="shared" si="7"/>
        <v>136.71887438917068</v>
      </c>
      <c r="M109" s="209">
        <f t="shared" si="6"/>
        <v>147.32587454608893</v>
      </c>
    </row>
    <row r="110" spans="1:19" s="49" customFormat="1" ht="17.649999999999999" customHeight="1" x14ac:dyDescent="0.25">
      <c r="A110" s="207">
        <v>105</v>
      </c>
      <c r="B110" s="208" t="s">
        <v>863</v>
      </c>
      <c r="C110" s="209">
        <v>1798.746694874297</v>
      </c>
      <c r="D110" s="209">
        <v>1798.746694874297</v>
      </c>
      <c r="E110" s="209">
        <v>0</v>
      </c>
      <c r="F110" s="209">
        <f t="shared" si="4"/>
        <v>1798.746694874297</v>
      </c>
      <c r="G110" s="209"/>
      <c r="H110" s="209">
        <v>0</v>
      </c>
      <c r="I110" s="209">
        <v>0</v>
      </c>
      <c r="J110" s="209">
        <f t="shared" si="5"/>
        <v>0</v>
      </c>
      <c r="K110" s="209"/>
      <c r="L110" s="209">
        <f t="shared" si="7"/>
        <v>0</v>
      </c>
      <c r="M110" s="209">
        <f t="shared" si="6"/>
        <v>0</v>
      </c>
    </row>
    <row r="111" spans="1:19" s="49" customFormat="1" ht="17.649999999999999" customHeight="1" x14ac:dyDescent="0.25">
      <c r="A111" s="207">
        <v>106</v>
      </c>
      <c r="B111" s="208" t="s">
        <v>864</v>
      </c>
      <c r="C111" s="209">
        <v>1320.7218403566217</v>
      </c>
      <c r="D111" s="209">
        <v>1320.7218403566217</v>
      </c>
      <c r="E111" s="209">
        <v>0</v>
      </c>
      <c r="F111" s="209">
        <f t="shared" si="4"/>
        <v>1320.7218403566217</v>
      </c>
      <c r="G111" s="209"/>
      <c r="H111" s="209">
        <v>0</v>
      </c>
      <c r="I111" s="209">
        <v>0</v>
      </c>
      <c r="J111" s="209">
        <f t="shared" si="5"/>
        <v>0</v>
      </c>
      <c r="K111" s="209"/>
      <c r="L111" s="209">
        <f t="shared" si="7"/>
        <v>0</v>
      </c>
      <c r="M111" s="209">
        <f t="shared" si="6"/>
        <v>0</v>
      </c>
    </row>
    <row r="112" spans="1:19" s="49" customFormat="1" ht="17.649999999999999" customHeight="1" x14ac:dyDescent="0.25">
      <c r="A112" s="207">
        <v>107</v>
      </c>
      <c r="B112" s="208" t="s">
        <v>865</v>
      </c>
      <c r="C112" s="209">
        <v>1072.4219517649001</v>
      </c>
      <c r="D112" s="209">
        <v>1072.4219517649001</v>
      </c>
      <c r="E112" s="209">
        <v>0</v>
      </c>
      <c r="F112" s="209">
        <f t="shared" si="4"/>
        <v>1072.4219517649001</v>
      </c>
      <c r="G112" s="209"/>
      <c r="H112" s="209">
        <v>0</v>
      </c>
      <c r="I112" s="209">
        <v>0</v>
      </c>
      <c r="J112" s="209">
        <f t="shared" si="5"/>
        <v>0</v>
      </c>
      <c r="K112" s="209"/>
      <c r="L112" s="209">
        <f t="shared" si="7"/>
        <v>0</v>
      </c>
      <c r="M112" s="209">
        <f t="shared" si="6"/>
        <v>0</v>
      </c>
    </row>
    <row r="113" spans="1:13" s="49" customFormat="1" ht="17.649999999999999" customHeight="1" x14ac:dyDescent="0.25">
      <c r="A113" s="207">
        <v>108</v>
      </c>
      <c r="B113" s="208" t="s">
        <v>866</v>
      </c>
      <c r="C113" s="209">
        <v>607.41287077669267</v>
      </c>
      <c r="D113" s="209">
        <v>607.41287077669267</v>
      </c>
      <c r="E113" s="209">
        <v>0</v>
      </c>
      <c r="F113" s="209">
        <f t="shared" si="4"/>
        <v>607.41287077669267</v>
      </c>
      <c r="G113" s="209"/>
      <c r="H113" s="209">
        <v>0</v>
      </c>
      <c r="I113" s="209">
        <v>0</v>
      </c>
      <c r="J113" s="209">
        <f t="shared" si="5"/>
        <v>0</v>
      </c>
      <c r="K113" s="209"/>
      <c r="L113" s="209">
        <f t="shared" si="7"/>
        <v>0</v>
      </c>
      <c r="M113" s="209">
        <f t="shared" si="6"/>
        <v>0</v>
      </c>
    </row>
    <row r="114" spans="1:13" s="37" customFormat="1" ht="17.649999999999999" customHeight="1" x14ac:dyDescent="0.25">
      <c r="A114" s="207">
        <v>110</v>
      </c>
      <c r="B114" s="208" t="s">
        <v>867</v>
      </c>
      <c r="C114" s="209">
        <v>93.095573146225405</v>
      </c>
      <c r="D114" s="209">
        <v>93.095573146225391</v>
      </c>
      <c r="E114" s="209">
        <v>0</v>
      </c>
      <c r="F114" s="209">
        <f t="shared" si="4"/>
        <v>93.095573146225391</v>
      </c>
      <c r="G114" s="209"/>
      <c r="H114" s="209">
        <v>0</v>
      </c>
      <c r="I114" s="209">
        <v>0</v>
      </c>
      <c r="J114" s="209">
        <f t="shared" si="5"/>
        <v>0</v>
      </c>
      <c r="K114" s="209"/>
      <c r="L114" s="209">
        <f t="shared" si="7"/>
        <v>1.4210854715202004E-14</v>
      </c>
      <c r="M114" s="209">
        <f t="shared" si="6"/>
        <v>1.4210854715202004E-14</v>
      </c>
    </row>
    <row r="115" spans="1:13" s="49" customFormat="1" ht="17.649999999999999" customHeight="1" x14ac:dyDescent="0.25">
      <c r="A115" s="207">
        <v>111</v>
      </c>
      <c r="B115" s="208" t="s">
        <v>868</v>
      </c>
      <c r="C115" s="209">
        <v>557.98578184689995</v>
      </c>
      <c r="D115" s="209">
        <v>557.98578184690007</v>
      </c>
      <c r="E115" s="209">
        <v>0</v>
      </c>
      <c r="F115" s="209">
        <f t="shared" si="4"/>
        <v>557.98578184690007</v>
      </c>
      <c r="G115" s="209"/>
      <c r="H115" s="209">
        <v>0</v>
      </c>
      <c r="I115" s="209">
        <v>0</v>
      </c>
      <c r="J115" s="209">
        <f t="shared" si="5"/>
        <v>0</v>
      </c>
      <c r="K115" s="209"/>
      <c r="L115" s="209">
        <f t="shared" si="7"/>
        <v>-1.1368683772161603E-13</v>
      </c>
      <c r="M115" s="209">
        <f t="shared" si="6"/>
        <v>-1.1368683772161603E-13</v>
      </c>
    </row>
    <row r="116" spans="1:13" s="49" customFormat="1" ht="17.649999999999999" customHeight="1" x14ac:dyDescent="0.25">
      <c r="A116" s="207">
        <v>112</v>
      </c>
      <c r="B116" s="208" t="s">
        <v>869</v>
      </c>
      <c r="C116" s="209">
        <v>242.70173567662337</v>
      </c>
      <c r="D116" s="209">
        <v>242.70173567662337</v>
      </c>
      <c r="E116" s="209">
        <v>0</v>
      </c>
      <c r="F116" s="209">
        <f t="shared" si="4"/>
        <v>242.70173567662337</v>
      </c>
      <c r="G116" s="209"/>
      <c r="H116" s="209">
        <v>0</v>
      </c>
      <c r="I116" s="209">
        <v>0</v>
      </c>
      <c r="J116" s="209">
        <f t="shared" si="5"/>
        <v>0</v>
      </c>
      <c r="K116" s="209"/>
      <c r="L116" s="209">
        <f t="shared" si="7"/>
        <v>0</v>
      </c>
      <c r="M116" s="209">
        <f t="shared" si="6"/>
        <v>0</v>
      </c>
    </row>
    <row r="117" spans="1:13" s="49" customFormat="1" ht="17.649999999999999" customHeight="1" x14ac:dyDescent="0.25">
      <c r="A117" s="207">
        <v>113</v>
      </c>
      <c r="B117" s="208" t="s">
        <v>870</v>
      </c>
      <c r="C117" s="209">
        <v>635.55294410926717</v>
      </c>
      <c r="D117" s="209">
        <v>635.55294410926717</v>
      </c>
      <c r="E117" s="209">
        <v>0</v>
      </c>
      <c r="F117" s="209">
        <f t="shared" si="4"/>
        <v>635.55294410926717</v>
      </c>
      <c r="G117" s="209"/>
      <c r="H117" s="209">
        <v>0</v>
      </c>
      <c r="I117" s="209">
        <v>0</v>
      </c>
      <c r="J117" s="209">
        <f t="shared" si="5"/>
        <v>0</v>
      </c>
      <c r="K117" s="209"/>
      <c r="L117" s="209">
        <f t="shared" si="7"/>
        <v>0</v>
      </c>
      <c r="M117" s="209">
        <f t="shared" si="6"/>
        <v>0</v>
      </c>
    </row>
    <row r="118" spans="1:13" s="49" customFormat="1" ht="17.649999999999999" customHeight="1" x14ac:dyDescent="0.25">
      <c r="A118" s="207">
        <v>114</v>
      </c>
      <c r="B118" s="208" t="s">
        <v>871</v>
      </c>
      <c r="C118" s="209">
        <v>541.61179018796292</v>
      </c>
      <c r="D118" s="209">
        <v>541.61179018796292</v>
      </c>
      <c r="E118" s="209">
        <v>0</v>
      </c>
      <c r="F118" s="209">
        <f t="shared" si="4"/>
        <v>541.61179018796292</v>
      </c>
      <c r="G118" s="209"/>
      <c r="H118" s="209">
        <v>0</v>
      </c>
      <c r="I118" s="209">
        <v>0</v>
      </c>
      <c r="J118" s="209">
        <f t="shared" si="5"/>
        <v>0</v>
      </c>
      <c r="K118" s="209"/>
      <c r="L118" s="209">
        <f t="shared" si="7"/>
        <v>0</v>
      </c>
      <c r="M118" s="209">
        <f t="shared" si="6"/>
        <v>0</v>
      </c>
    </row>
    <row r="119" spans="1:13" s="49" customFormat="1" ht="17.649999999999999" customHeight="1" x14ac:dyDescent="0.25">
      <c r="A119" s="207">
        <v>117</v>
      </c>
      <c r="B119" s="208" t="s">
        <v>872</v>
      </c>
      <c r="C119" s="209">
        <v>783.60854000000006</v>
      </c>
      <c r="D119" s="209">
        <v>783.60853999999995</v>
      </c>
      <c r="E119" s="209">
        <v>0</v>
      </c>
      <c r="F119" s="209">
        <f t="shared" si="4"/>
        <v>783.60853999999995</v>
      </c>
      <c r="G119" s="209"/>
      <c r="H119" s="209">
        <v>0</v>
      </c>
      <c r="I119" s="209">
        <v>0</v>
      </c>
      <c r="J119" s="209">
        <f t="shared" si="5"/>
        <v>0</v>
      </c>
      <c r="K119" s="209"/>
      <c r="L119" s="209">
        <f t="shared" si="7"/>
        <v>1.1368683772161603E-13</v>
      </c>
      <c r="M119" s="209">
        <f t="shared" si="6"/>
        <v>1.1368683772161603E-13</v>
      </c>
    </row>
    <row r="120" spans="1:13" s="49" customFormat="1" ht="17.649999999999999" customHeight="1" x14ac:dyDescent="0.25">
      <c r="A120" s="207">
        <v>118</v>
      </c>
      <c r="B120" s="208" t="s">
        <v>873</v>
      </c>
      <c r="C120" s="209">
        <v>365.63554757671614</v>
      </c>
      <c r="D120" s="209">
        <v>365.63554757671619</v>
      </c>
      <c r="E120" s="209">
        <v>0</v>
      </c>
      <c r="F120" s="209">
        <f t="shared" si="4"/>
        <v>365.63554757671619</v>
      </c>
      <c r="G120" s="209"/>
      <c r="H120" s="209">
        <v>0</v>
      </c>
      <c r="I120" s="209">
        <v>0</v>
      </c>
      <c r="J120" s="209">
        <f t="shared" si="5"/>
        <v>0</v>
      </c>
      <c r="K120" s="209"/>
      <c r="L120" s="209">
        <f t="shared" si="7"/>
        <v>-5.6843418860808015E-14</v>
      </c>
      <c r="M120" s="209">
        <f t="shared" si="6"/>
        <v>-5.6843418860808015E-14</v>
      </c>
    </row>
    <row r="121" spans="1:13" s="49" customFormat="1" ht="17.649999999999999" customHeight="1" x14ac:dyDescent="0.25">
      <c r="A121" s="207">
        <v>122</v>
      </c>
      <c r="B121" s="208" t="s">
        <v>874</v>
      </c>
      <c r="C121" s="209">
        <v>191.55276239894206</v>
      </c>
      <c r="D121" s="209">
        <v>191.55276239894212</v>
      </c>
      <c r="E121" s="209">
        <v>0</v>
      </c>
      <c r="F121" s="209">
        <f t="shared" si="4"/>
        <v>191.55276239894212</v>
      </c>
      <c r="G121" s="209"/>
      <c r="H121" s="209">
        <v>0</v>
      </c>
      <c r="I121" s="209">
        <v>0</v>
      </c>
      <c r="J121" s="209">
        <f t="shared" si="5"/>
        <v>0</v>
      </c>
      <c r="K121" s="209"/>
      <c r="L121" s="209">
        <f t="shared" si="7"/>
        <v>-5.6843418860808015E-14</v>
      </c>
      <c r="M121" s="209">
        <f t="shared" si="6"/>
        <v>-5.6843418860808015E-14</v>
      </c>
    </row>
    <row r="122" spans="1:13" s="49" customFormat="1" ht="17.649999999999999" customHeight="1" x14ac:dyDescent="0.25">
      <c r="A122" s="207">
        <v>123</v>
      </c>
      <c r="B122" s="208" t="s">
        <v>875</v>
      </c>
      <c r="C122" s="209">
        <v>93.929814253615973</v>
      </c>
      <c r="D122" s="209">
        <v>93.929814253615987</v>
      </c>
      <c r="E122" s="209">
        <v>0</v>
      </c>
      <c r="F122" s="209">
        <f t="shared" si="4"/>
        <v>93.929814253615987</v>
      </c>
      <c r="G122" s="209"/>
      <c r="H122" s="209">
        <v>0</v>
      </c>
      <c r="I122" s="209">
        <v>0</v>
      </c>
      <c r="J122" s="209">
        <f t="shared" si="5"/>
        <v>0</v>
      </c>
      <c r="K122" s="209"/>
      <c r="L122" s="209">
        <f t="shared" si="7"/>
        <v>-1.4210854715202004E-14</v>
      </c>
      <c r="M122" s="209">
        <f t="shared" si="6"/>
        <v>-1.4210854715202004E-14</v>
      </c>
    </row>
    <row r="123" spans="1:13" s="49" customFormat="1" ht="17.649999999999999" customHeight="1" x14ac:dyDescent="0.25">
      <c r="A123" s="207">
        <v>124</v>
      </c>
      <c r="B123" s="208" t="s">
        <v>876</v>
      </c>
      <c r="C123" s="209">
        <v>953.85113904668208</v>
      </c>
      <c r="D123" s="209">
        <v>953.85113904668231</v>
      </c>
      <c r="E123" s="209">
        <v>0</v>
      </c>
      <c r="F123" s="209">
        <f t="shared" si="4"/>
        <v>953.85113904668231</v>
      </c>
      <c r="G123" s="209"/>
      <c r="H123" s="209">
        <v>0</v>
      </c>
      <c r="I123" s="209">
        <v>0</v>
      </c>
      <c r="J123" s="209">
        <f t="shared" si="5"/>
        <v>0</v>
      </c>
      <c r="K123" s="209"/>
      <c r="L123" s="209">
        <f t="shared" si="7"/>
        <v>-2.2737367544323206E-13</v>
      </c>
      <c r="M123" s="209">
        <f t="shared" si="6"/>
        <v>-2.2737367544323206E-13</v>
      </c>
    </row>
    <row r="124" spans="1:13" s="49" customFormat="1" ht="17.649999999999999" customHeight="1" x14ac:dyDescent="0.25">
      <c r="A124" s="207">
        <v>126</v>
      </c>
      <c r="B124" s="208" t="s">
        <v>877</v>
      </c>
      <c r="C124" s="209">
        <v>1497.8030436292545</v>
      </c>
      <c r="D124" s="209">
        <v>1497.8030436292547</v>
      </c>
      <c r="E124" s="209">
        <v>0</v>
      </c>
      <c r="F124" s="209">
        <f t="shared" si="4"/>
        <v>1497.8030436292547</v>
      </c>
      <c r="G124" s="209"/>
      <c r="H124" s="209">
        <v>0</v>
      </c>
      <c r="I124" s="209">
        <v>0</v>
      </c>
      <c r="J124" s="209">
        <f t="shared" si="5"/>
        <v>0</v>
      </c>
      <c r="K124" s="209"/>
      <c r="L124" s="209">
        <f t="shared" si="7"/>
        <v>-2.2737367544323206E-13</v>
      </c>
      <c r="M124" s="209">
        <f t="shared" si="6"/>
        <v>-2.2737367544323206E-13</v>
      </c>
    </row>
    <row r="125" spans="1:13" s="49" customFormat="1" ht="17.649999999999999" customHeight="1" x14ac:dyDescent="0.25">
      <c r="A125" s="207">
        <v>127</v>
      </c>
      <c r="B125" s="208" t="s">
        <v>878</v>
      </c>
      <c r="C125" s="209">
        <v>1263.2775390197262</v>
      </c>
      <c r="D125" s="209">
        <v>1263.2775390197266</v>
      </c>
      <c r="E125" s="209">
        <v>0</v>
      </c>
      <c r="F125" s="209">
        <f t="shared" si="4"/>
        <v>1263.2775390197266</v>
      </c>
      <c r="G125" s="209"/>
      <c r="H125" s="209">
        <v>0</v>
      </c>
      <c r="I125" s="209">
        <v>0</v>
      </c>
      <c r="J125" s="209">
        <f t="shared" si="5"/>
        <v>0</v>
      </c>
      <c r="K125" s="209"/>
      <c r="L125" s="209">
        <f t="shared" si="7"/>
        <v>-4.5474735088646412E-13</v>
      </c>
      <c r="M125" s="209">
        <f t="shared" si="6"/>
        <v>-4.5474735088646412E-13</v>
      </c>
    </row>
    <row r="126" spans="1:13" s="49" customFormat="1" ht="17.649999999999999" customHeight="1" x14ac:dyDescent="0.25">
      <c r="A126" s="207">
        <v>128</v>
      </c>
      <c r="B126" s="208" t="s">
        <v>879</v>
      </c>
      <c r="C126" s="209">
        <v>1178.0933211808765</v>
      </c>
      <c r="D126" s="209">
        <v>1178.0933211808767</v>
      </c>
      <c r="E126" s="209">
        <v>0</v>
      </c>
      <c r="F126" s="209">
        <f t="shared" si="4"/>
        <v>1178.0933211808767</v>
      </c>
      <c r="G126" s="209"/>
      <c r="H126" s="209">
        <v>0</v>
      </c>
      <c r="I126" s="209">
        <v>0</v>
      </c>
      <c r="J126" s="209">
        <f t="shared" si="5"/>
        <v>0</v>
      </c>
      <c r="K126" s="209"/>
      <c r="L126" s="209">
        <f t="shared" si="7"/>
        <v>-2.2737367544323206E-13</v>
      </c>
      <c r="M126" s="209">
        <f t="shared" si="6"/>
        <v>-2.2737367544323206E-13</v>
      </c>
    </row>
    <row r="127" spans="1:13" s="49" customFormat="1" ht="17.649999999999999" customHeight="1" x14ac:dyDescent="0.25">
      <c r="A127" s="207">
        <v>130</v>
      </c>
      <c r="B127" s="208" t="s">
        <v>477</v>
      </c>
      <c r="C127" s="209">
        <v>1626.5039733711503</v>
      </c>
      <c r="D127" s="209">
        <v>1586.1754229286826</v>
      </c>
      <c r="E127" s="209">
        <v>4.043096873380474</v>
      </c>
      <c r="F127" s="209">
        <f t="shared" si="4"/>
        <v>1590.2185198020629</v>
      </c>
      <c r="G127" s="209"/>
      <c r="H127" s="209">
        <v>1.6386978971536668</v>
      </c>
      <c r="I127" s="209">
        <v>8.4861141793657282</v>
      </c>
      <c r="J127" s="209">
        <f t="shared" si="5"/>
        <v>10.124812076519396</v>
      </c>
      <c r="K127" s="209"/>
      <c r="L127" s="209">
        <f t="shared" si="7"/>
        <v>26.160641492567997</v>
      </c>
      <c r="M127" s="209">
        <f t="shared" si="6"/>
        <v>36.285453569087394</v>
      </c>
    </row>
    <row r="128" spans="1:13" s="49" customFormat="1" ht="17.649999999999999" customHeight="1" x14ac:dyDescent="0.25">
      <c r="A128" s="207">
        <v>132</v>
      </c>
      <c r="B128" s="208" t="s">
        <v>880</v>
      </c>
      <c r="C128" s="209">
        <v>1935.4067216000001</v>
      </c>
      <c r="D128" s="209">
        <v>1935.4067215999985</v>
      </c>
      <c r="E128" s="209">
        <v>0</v>
      </c>
      <c r="F128" s="209">
        <f t="shared" si="4"/>
        <v>1935.4067215999985</v>
      </c>
      <c r="G128" s="209"/>
      <c r="H128" s="209">
        <v>0</v>
      </c>
      <c r="I128" s="209">
        <v>0</v>
      </c>
      <c r="J128" s="209">
        <f t="shared" si="5"/>
        <v>0</v>
      </c>
      <c r="K128" s="209"/>
      <c r="L128" s="209">
        <f t="shared" si="7"/>
        <v>1.5916157281026244E-12</v>
      </c>
      <c r="M128" s="209">
        <f t="shared" si="6"/>
        <v>1.5916157281026244E-12</v>
      </c>
    </row>
    <row r="129" spans="1:13" s="49" customFormat="1" ht="17.649999999999999" customHeight="1" x14ac:dyDescent="0.25">
      <c r="A129" s="207">
        <v>136</v>
      </c>
      <c r="B129" s="208" t="s">
        <v>881</v>
      </c>
      <c r="C129" s="209">
        <v>120.5855183443644</v>
      </c>
      <c r="D129" s="209">
        <v>120.58551834436443</v>
      </c>
      <c r="E129" s="209">
        <v>0</v>
      </c>
      <c r="F129" s="209">
        <f t="shared" si="4"/>
        <v>120.58551834436443</v>
      </c>
      <c r="G129" s="209"/>
      <c r="H129" s="209">
        <v>0</v>
      </c>
      <c r="I129" s="209">
        <v>0</v>
      </c>
      <c r="J129" s="209">
        <f t="shared" si="5"/>
        <v>0</v>
      </c>
      <c r="K129" s="209"/>
      <c r="L129" s="209">
        <f t="shared" si="7"/>
        <v>-2.8421709430404007E-14</v>
      </c>
      <c r="M129" s="209">
        <f t="shared" si="6"/>
        <v>-2.8421709430404007E-14</v>
      </c>
    </row>
    <row r="130" spans="1:13" s="49" customFormat="1" ht="17.649999999999999" customHeight="1" x14ac:dyDescent="0.25">
      <c r="A130" s="207">
        <v>138</v>
      </c>
      <c r="B130" s="208" t="s">
        <v>882</v>
      </c>
      <c r="C130" s="209">
        <v>158.80748693133646</v>
      </c>
      <c r="D130" s="209">
        <v>158.80748693133651</v>
      </c>
      <c r="E130" s="209">
        <v>0</v>
      </c>
      <c r="F130" s="209">
        <f t="shared" si="4"/>
        <v>158.80748693133651</v>
      </c>
      <c r="G130" s="209"/>
      <c r="H130" s="209">
        <v>0</v>
      </c>
      <c r="I130" s="209">
        <v>0</v>
      </c>
      <c r="J130" s="209">
        <f t="shared" si="5"/>
        <v>0</v>
      </c>
      <c r="K130" s="209"/>
      <c r="L130" s="209">
        <f t="shared" si="7"/>
        <v>-5.6843418860808015E-14</v>
      </c>
      <c r="M130" s="209">
        <f t="shared" si="6"/>
        <v>-5.6843418860808015E-14</v>
      </c>
    </row>
    <row r="131" spans="1:13" s="37" customFormat="1" ht="17.649999999999999" customHeight="1" x14ac:dyDescent="0.25">
      <c r="A131" s="207">
        <v>139</v>
      </c>
      <c r="B131" s="208" t="s">
        <v>883</v>
      </c>
      <c r="C131" s="209">
        <v>212.23433490343584</v>
      </c>
      <c r="D131" s="209">
        <v>212.23433490343581</v>
      </c>
      <c r="E131" s="209">
        <v>0</v>
      </c>
      <c r="F131" s="209">
        <f t="shared" si="4"/>
        <v>212.23433490343581</v>
      </c>
      <c r="G131" s="209"/>
      <c r="H131" s="209">
        <v>0</v>
      </c>
      <c r="I131" s="209">
        <v>0</v>
      </c>
      <c r="J131" s="209">
        <f t="shared" si="5"/>
        <v>0</v>
      </c>
      <c r="K131" s="209"/>
      <c r="L131" s="209">
        <f t="shared" si="7"/>
        <v>2.8421709430404007E-14</v>
      </c>
      <c r="M131" s="209">
        <f t="shared" si="6"/>
        <v>2.8421709430404007E-14</v>
      </c>
    </row>
    <row r="132" spans="1:13" s="49" customFormat="1" ht="17.649999999999999" customHeight="1" x14ac:dyDescent="0.25">
      <c r="A132" s="207">
        <v>140</v>
      </c>
      <c r="B132" s="211" t="s">
        <v>478</v>
      </c>
      <c r="C132" s="209">
        <v>231.8397877543</v>
      </c>
      <c r="D132" s="209">
        <v>203.80027864079452</v>
      </c>
      <c r="E132" s="209">
        <v>13.345828788186996</v>
      </c>
      <c r="F132" s="209">
        <f t="shared" si="4"/>
        <v>217.14610742898151</v>
      </c>
      <c r="G132" s="209"/>
      <c r="H132" s="209">
        <v>6.85036968E-2</v>
      </c>
      <c r="I132" s="209">
        <v>13.531564142082264</v>
      </c>
      <c r="J132" s="209">
        <f t="shared" si="5"/>
        <v>13.600067838882264</v>
      </c>
      <c r="K132" s="209"/>
      <c r="L132" s="209">
        <f t="shared" si="7"/>
        <v>1.093612486436232</v>
      </c>
      <c r="M132" s="209">
        <f t="shared" si="6"/>
        <v>14.693680325318496</v>
      </c>
    </row>
    <row r="133" spans="1:13" s="49" customFormat="1" ht="17.649999999999999" customHeight="1" x14ac:dyDescent="0.25">
      <c r="A133" s="207">
        <v>141</v>
      </c>
      <c r="B133" s="208" t="s">
        <v>884</v>
      </c>
      <c r="C133" s="209">
        <v>206.08869960301467</v>
      </c>
      <c r="D133" s="209">
        <v>206.08869960301467</v>
      </c>
      <c r="E133" s="209">
        <v>0</v>
      </c>
      <c r="F133" s="209">
        <f t="shared" si="4"/>
        <v>206.08869960301467</v>
      </c>
      <c r="G133" s="209"/>
      <c r="H133" s="209">
        <v>0</v>
      </c>
      <c r="I133" s="209">
        <v>0</v>
      </c>
      <c r="J133" s="209">
        <f t="shared" si="5"/>
        <v>0</v>
      </c>
      <c r="K133" s="209"/>
      <c r="L133" s="209">
        <f t="shared" si="7"/>
        <v>0</v>
      </c>
      <c r="M133" s="209">
        <f t="shared" si="6"/>
        <v>0</v>
      </c>
    </row>
    <row r="134" spans="1:13" s="49" customFormat="1" ht="17.649999999999999" customHeight="1" x14ac:dyDescent="0.25">
      <c r="A134" s="207">
        <v>142</v>
      </c>
      <c r="B134" s="208" t="s">
        <v>885</v>
      </c>
      <c r="C134" s="209">
        <v>738.99846312930981</v>
      </c>
      <c r="D134" s="209">
        <v>738.99846312931015</v>
      </c>
      <c r="E134" s="209">
        <v>0</v>
      </c>
      <c r="F134" s="209">
        <f t="shared" si="4"/>
        <v>738.99846312931015</v>
      </c>
      <c r="G134" s="209"/>
      <c r="H134" s="209">
        <v>0</v>
      </c>
      <c r="I134" s="209">
        <v>0</v>
      </c>
      <c r="J134" s="209">
        <f t="shared" si="5"/>
        <v>0</v>
      </c>
      <c r="K134" s="209"/>
      <c r="L134" s="209">
        <f t="shared" si="7"/>
        <v>-3.4106051316484809E-13</v>
      </c>
      <c r="M134" s="209">
        <f t="shared" si="6"/>
        <v>-3.4106051316484809E-13</v>
      </c>
    </row>
    <row r="135" spans="1:13" s="49" customFormat="1" ht="17.649999999999999" customHeight="1" x14ac:dyDescent="0.25">
      <c r="A135" s="207">
        <v>143</v>
      </c>
      <c r="B135" s="208" t="s">
        <v>886</v>
      </c>
      <c r="C135" s="209">
        <v>1427.8432786418477</v>
      </c>
      <c r="D135" s="209">
        <v>1427.8432786418482</v>
      </c>
      <c r="E135" s="209">
        <v>0</v>
      </c>
      <c r="F135" s="209">
        <f t="shared" si="4"/>
        <v>1427.8432786418482</v>
      </c>
      <c r="G135" s="209"/>
      <c r="H135" s="209">
        <v>0</v>
      </c>
      <c r="I135" s="209">
        <v>0</v>
      </c>
      <c r="J135" s="209">
        <f t="shared" si="5"/>
        <v>0</v>
      </c>
      <c r="K135" s="209"/>
      <c r="L135" s="209">
        <f t="shared" si="7"/>
        <v>-4.5474735088646412E-13</v>
      </c>
      <c r="M135" s="209">
        <f t="shared" si="6"/>
        <v>-4.5474735088646412E-13</v>
      </c>
    </row>
    <row r="136" spans="1:13" s="37" customFormat="1" ht="17.649999999999999" customHeight="1" x14ac:dyDescent="0.25">
      <c r="A136" s="207">
        <v>144</v>
      </c>
      <c r="B136" s="208" t="s">
        <v>887</v>
      </c>
      <c r="C136" s="209">
        <v>980.53689138112827</v>
      </c>
      <c r="D136" s="209">
        <v>980.53689138112838</v>
      </c>
      <c r="E136" s="209">
        <v>0</v>
      </c>
      <c r="F136" s="209">
        <f t="shared" si="4"/>
        <v>980.53689138112838</v>
      </c>
      <c r="G136" s="209"/>
      <c r="H136" s="209">
        <v>0</v>
      </c>
      <c r="I136" s="209">
        <v>0</v>
      </c>
      <c r="J136" s="209">
        <f t="shared" si="5"/>
        <v>0</v>
      </c>
      <c r="K136" s="209"/>
      <c r="L136" s="209">
        <f t="shared" si="7"/>
        <v>-1.1368683772161603E-13</v>
      </c>
      <c r="M136" s="209">
        <f t="shared" si="6"/>
        <v>-1.1368683772161603E-13</v>
      </c>
    </row>
    <row r="137" spans="1:13" s="37" customFormat="1" ht="17.649999999999999" customHeight="1" x14ac:dyDescent="0.25">
      <c r="A137" s="207">
        <v>146</v>
      </c>
      <c r="B137" s="208" t="s">
        <v>479</v>
      </c>
      <c r="C137" s="209">
        <v>22160.87495851978</v>
      </c>
      <c r="D137" s="209">
        <v>9182.0482600324231</v>
      </c>
      <c r="E137" s="209">
        <v>680.33600086934371</v>
      </c>
      <c r="F137" s="209">
        <f t="shared" si="4"/>
        <v>9862.3842609017665</v>
      </c>
      <c r="G137" s="209"/>
      <c r="H137" s="209">
        <v>42.711881092086394</v>
      </c>
      <c r="I137" s="209">
        <v>746.71223451485037</v>
      </c>
      <c r="J137" s="209">
        <f t="shared" si="5"/>
        <v>789.42411560693677</v>
      </c>
      <c r="K137" s="209"/>
      <c r="L137" s="209">
        <f t="shared" si="7"/>
        <v>11509.066582011077</v>
      </c>
      <c r="M137" s="209">
        <f t="shared" si="6"/>
        <v>12298.490697618014</v>
      </c>
    </row>
    <row r="138" spans="1:13" s="49" customFormat="1" ht="17.649999999999999" customHeight="1" x14ac:dyDescent="0.25">
      <c r="A138" s="207">
        <v>147</v>
      </c>
      <c r="B138" s="208" t="s">
        <v>888</v>
      </c>
      <c r="C138" s="209">
        <v>3090.1124098494238</v>
      </c>
      <c r="D138" s="209">
        <v>3090.1124098494229</v>
      </c>
      <c r="E138" s="209">
        <v>0</v>
      </c>
      <c r="F138" s="209">
        <f t="shared" si="4"/>
        <v>3090.1124098494229</v>
      </c>
      <c r="G138" s="209"/>
      <c r="H138" s="209">
        <v>0</v>
      </c>
      <c r="I138" s="209">
        <v>0</v>
      </c>
      <c r="J138" s="209">
        <f t="shared" si="5"/>
        <v>0</v>
      </c>
      <c r="K138" s="209"/>
      <c r="L138" s="209">
        <f t="shared" si="7"/>
        <v>9.0949470177292824E-13</v>
      </c>
      <c r="M138" s="209">
        <f t="shared" si="6"/>
        <v>9.0949470177292824E-13</v>
      </c>
    </row>
    <row r="139" spans="1:13" s="37" customFormat="1" ht="17.649999999999999" customHeight="1" x14ac:dyDescent="0.25">
      <c r="A139" s="207">
        <v>148</v>
      </c>
      <c r="B139" s="208" t="s">
        <v>889</v>
      </c>
      <c r="C139" s="209">
        <v>489.72416444670796</v>
      </c>
      <c r="D139" s="209">
        <v>489.7241644467079</v>
      </c>
      <c r="E139" s="209">
        <v>0</v>
      </c>
      <c r="F139" s="209">
        <f t="shared" si="4"/>
        <v>489.7241644467079</v>
      </c>
      <c r="G139" s="209"/>
      <c r="H139" s="209">
        <v>0</v>
      </c>
      <c r="I139" s="209">
        <v>0</v>
      </c>
      <c r="J139" s="209">
        <f t="shared" si="5"/>
        <v>0</v>
      </c>
      <c r="K139" s="209"/>
      <c r="L139" s="209">
        <f t="shared" si="7"/>
        <v>5.6843418860808015E-14</v>
      </c>
      <c r="M139" s="209">
        <f t="shared" si="6"/>
        <v>5.6843418860808015E-14</v>
      </c>
    </row>
    <row r="140" spans="1:13" s="49" customFormat="1" ht="17.649999999999999" customHeight="1" x14ac:dyDescent="0.25">
      <c r="A140" s="207">
        <v>149</v>
      </c>
      <c r="B140" s="208" t="s">
        <v>890</v>
      </c>
      <c r="C140" s="209">
        <v>793.75410929244379</v>
      </c>
      <c r="D140" s="209">
        <v>793.75410929244379</v>
      </c>
      <c r="E140" s="209">
        <v>0</v>
      </c>
      <c r="F140" s="209">
        <f t="shared" si="4"/>
        <v>793.75410929244379</v>
      </c>
      <c r="G140" s="209"/>
      <c r="H140" s="209">
        <v>0</v>
      </c>
      <c r="I140" s="209">
        <v>0</v>
      </c>
      <c r="J140" s="209">
        <f t="shared" si="5"/>
        <v>0</v>
      </c>
      <c r="K140" s="209"/>
      <c r="L140" s="209">
        <f t="shared" si="7"/>
        <v>0</v>
      </c>
      <c r="M140" s="209">
        <f t="shared" si="6"/>
        <v>0</v>
      </c>
    </row>
    <row r="141" spans="1:13" s="49" customFormat="1" ht="17.649999999999999" customHeight="1" x14ac:dyDescent="0.25">
      <c r="A141" s="207">
        <v>150</v>
      </c>
      <c r="B141" s="208" t="s">
        <v>480</v>
      </c>
      <c r="C141" s="209">
        <v>840.47046912299891</v>
      </c>
      <c r="D141" s="209">
        <v>836.89492679470914</v>
      </c>
      <c r="E141" s="209">
        <v>0.35846225780460605</v>
      </c>
      <c r="F141" s="209">
        <f t="shared" si="4"/>
        <v>837.25338905251374</v>
      </c>
      <c r="G141" s="209"/>
      <c r="H141" s="209">
        <v>0.14528745718833211</v>
      </c>
      <c r="I141" s="209">
        <v>0.75238169928394882</v>
      </c>
      <c r="J141" s="209">
        <f t="shared" si="5"/>
        <v>0.89766915647228096</v>
      </c>
      <c r="K141" s="209"/>
      <c r="L141" s="209">
        <f t="shared" si="7"/>
        <v>2.3194109140128862</v>
      </c>
      <c r="M141" s="209">
        <f t="shared" si="6"/>
        <v>3.2170800704851672</v>
      </c>
    </row>
    <row r="142" spans="1:13" s="49" customFormat="1" ht="17.649999999999999" customHeight="1" x14ac:dyDescent="0.25">
      <c r="A142" s="207">
        <v>151</v>
      </c>
      <c r="B142" s="208" t="s">
        <v>481</v>
      </c>
      <c r="C142" s="209">
        <v>274.88882649914683</v>
      </c>
      <c r="D142" s="209">
        <v>263.87715217371425</v>
      </c>
      <c r="E142" s="209">
        <v>1.3343593359436312</v>
      </c>
      <c r="F142" s="209">
        <f t="shared" si="4"/>
        <v>265.2115115096579</v>
      </c>
      <c r="G142" s="209"/>
      <c r="H142" s="209">
        <v>1.3343593359436312</v>
      </c>
      <c r="I142" s="209">
        <v>2.7299549353902028</v>
      </c>
      <c r="J142" s="209">
        <f t="shared" si="5"/>
        <v>4.064314271333834</v>
      </c>
      <c r="K142" s="209"/>
      <c r="L142" s="209">
        <f t="shared" si="7"/>
        <v>5.6130007181551003</v>
      </c>
      <c r="M142" s="209">
        <f t="shared" si="6"/>
        <v>9.6773149894889343</v>
      </c>
    </row>
    <row r="143" spans="1:13" s="49" customFormat="1" ht="17.649999999999999" customHeight="1" x14ac:dyDescent="0.25">
      <c r="A143" s="207">
        <v>152</v>
      </c>
      <c r="B143" s="208" t="s">
        <v>482</v>
      </c>
      <c r="C143" s="209">
        <v>1075.9716426338684</v>
      </c>
      <c r="D143" s="209">
        <v>1021.9428390700228</v>
      </c>
      <c r="E143" s="209">
        <v>21.106016324300182</v>
      </c>
      <c r="F143" s="209">
        <f t="shared" si="4"/>
        <v>1043.048855394323</v>
      </c>
      <c r="G143" s="209"/>
      <c r="H143" s="209">
        <v>0.60058016869230757</v>
      </c>
      <c r="I143" s="209">
        <v>22.734373820967434</v>
      </c>
      <c r="J143" s="209">
        <f t="shared" si="5"/>
        <v>23.334953989659741</v>
      </c>
      <c r="K143" s="209"/>
      <c r="L143" s="209">
        <f t="shared" si="7"/>
        <v>9.5878332498856729</v>
      </c>
      <c r="M143" s="209">
        <f t="shared" si="6"/>
        <v>32.922787239545414</v>
      </c>
    </row>
    <row r="144" spans="1:13" s="49" customFormat="1" ht="17.649999999999999" customHeight="1" x14ac:dyDescent="0.25">
      <c r="A144" s="207">
        <v>156</v>
      </c>
      <c r="B144" s="208" t="s">
        <v>483</v>
      </c>
      <c r="C144" s="209">
        <v>299.59777714247542</v>
      </c>
      <c r="D144" s="209">
        <v>296.62756229508648</v>
      </c>
      <c r="E144" s="209">
        <v>0.29777579549364491</v>
      </c>
      <c r="F144" s="209">
        <f t="shared" ref="F144:F210" si="8">+D144+E144</f>
        <v>296.92533809058011</v>
      </c>
      <c r="G144" s="209"/>
      <c r="H144" s="209">
        <v>0.12069078201090611</v>
      </c>
      <c r="I144" s="209">
        <v>0.62500591796687177</v>
      </c>
      <c r="J144" s="209">
        <f t="shared" ref="J144:J210" si="9">+H144+I144</f>
        <v>0.74569669997777788</v>
      </c>
      <c r="K144" s="209"/>
      <c r="L144" s="209">
        <f t="shared" si="7"/>
        <v>1.9267423519175322</v>
      </c>
      <c r="M144" s="209">
        <f t="shared" ref="M144:M210" si="10">J144+L144</f>
        <v>2.6724390518953101</v>
      </c>
    </row>
    <row r="145" spans="1:14" s="49" customFormat="1" ht="17.649999999999999" customHeight="1" x14ac:dyDescent="0.25">
      <c r="A145" s="207">
        <v>157</v>
      </c>
      <c r="B145" s="208" t="s">
        <v>484</v>
      </c>
      <c r="C145" s="209">
        <v>2697.6757441558393</v>
      </c>
      <c r="D145" s="209">
        <v>2643.0072685078817</v>
      </c>
      <c r="E145" s="209">
        <v>5.4807312494729992</v>
      </c>
      <c r="F145" s="209">
        <f t="shared" si="8"/>
        <v>2648.4879997573548</v>
      </c>
      <c r="G145" s="209"/>
      <c r="H145" s="209">
        <v>2.2213820073124584</v>
      </c>
      <c r="I145" s="209">
        <v>11.503585433089276</v>
      </c>
      <c r="J145" s="209">
        <f t="shared" si="9"/>
        <v>13.724967440401734</v>
      </c>
      <c r="K145" s="209"/>
      <c r="L145" s="209">
        <f t="shared" si="7"/>
        <v>35.462776958082749</v>
      </c>
      <c r="M145" s="209">
        <f t="shared" si="10"/>
        <v>49.187744398484483</v>
      </c>
    </row>
    <row r="146" spans="1:14" s="37" customFormat="1" ht="17.649999999999999" customHeight="1" x14ac:dyDescent="0.25">
      <c r="A146" s="207">
        <v>158</v>
      </c>
      <c r="B146" s="208" t="s">
        <v>891</v>
      </c>
      <c r="C146" s="209">
        <v>233.75291113775518</v>
      </c>
      <c r="D146" s="209">
        <v>233.75291113775512</v>
      </c>
      <c r="E146" s="209">
        <v>0</v>
      </c>
      <c r="F146" s="209">
        <f t="shared" si="8"/>
        <v>233.75291113775512</v>
      </c>
      <c r="G146" s="209"/>
      <c r="H146" s="209">
        <v>0</v>
      </c>
      <c r="I146" s="209">
        <v>0</v>
      </c>
      <c r="J146" s="209">
        <f t="shared" si="9"/>
        <v>0</v>
      </c>
      <c r="K146" s="209"/>
      <c r="L146" s="209">
        <f t="shared" ref="L146:L210" si="11">SUM(C146-F146-J146)</f>
        <v>5.6843418860808015E-14</v>
      </c>
      <c r="M146" s="209">
        <f t="shared" si="10"/>
        <v>5.6843418860808015E-14</v>
      </c>
      <c r="N146" s="49"/>
    </row>
    <row r="147" spans="1:14" s="49" customFormat="1" ht="17.649999999999999" customHeight="1" x14ac:dyDescent="0.25">
      <c r="A147" s="207">
        <v>159</v>
      </c>
      <c r="B147" s="208" t="s">
        <v>892</v>
      </c>
      <c r="C147" s="209">
        <v>79.712679253901385</v>
      </c>
      <c r="D147" s="209">
        <v>79.712679253901385</v>
      </c>
      <c r="E147" s="209">
        <v>0</v>
      </c>
      <c r="F147" s="209">
        <f t="shared" si="8"/>
        <v>79.712679253901385</v>
      </c>
      <c r="G147" s="209"/>
      <c r="H147" s="209">
        <v>0</v>
      </c>
      <c r="I147" s="209">
        <v>0</v>
      </c>
      <c r="J147" s="209">
        <f t="shared" si="9"/>
        <v>0</v>
      </c>
      <c r="K147" s="209"/>
      <c r="L147" s="209">
        <f t="shared" si="11"/>
        <v>0</v>
      </c>
      <c r="M147" s="209">
        <f t="shared" si="10"/>
        <v>0</v>
      </c>
      <c r="N147" s="37"/>
    </row>
    <row r="148" spans="1:14" s="49" customFormat="1" ht="17.649999999999999" customHeight="1" x14ac:dyDescent="0.25">
      <c r="A148" s="207">
        <v>160</v>
      </c>
      <c r="B148" s="208" t="s">
        <v>893</v>
      </c>
      <c r="C148" s="209">
        <v>19.235639696985555</v>
      </c>
      <c r="D148" s="209">
        <v>19.235639696985555</v>
      </c>
      <c r="E148" s="209">
        <v>0</v>
      </c>
      <c r="F148" s="209">
        <f t="shared" si="8"/>
        <v>19.235639696985555</v>
      </c>
      <c r="G148" s="209"/>
      <c r="H148" s="209">
        <v>0</v>
      </c>
      <c r="I148" s="209">
        <v>0</v>
      </c>
      <c r="J148" s="209">
        <f t="shared" si="9"/>
        <v>0</v>
      </c>
      <c r="K148" s="209"/>
      <c r="L148" s="209">
        <f t="shared" si="11"/>
        <v>0</v>
      </c>
      <c r="M148" s="209">
        <f t="shared" si="10"/>
        <v>0</v>
      </c>
    </row>
    <row r="149" spans="1:14" s="49" customFormat="1" ht="17.649999999999999" customHeight="1" x14ac:dyDescent="0.25">
      <c r="A149" s="207">
        <v>161</v>
      </c>
      <c r="B149" s="208" t="s">
        <v>894</v>
      </c>
      <c r="C149" s="209">
        <v>74.903757499999983</v>
      </c>
      <c r="D149" s="209">
        <v>74.903757499999998</v>
      </c>
      <c r="E149" s="209">
        <v>0</v>
      </c>
      <c r="F149" s="209">
        <f t="shared" si="8"/>
        <v>74.903757499999998</v>
      </c>
      <c r="G149" s="209"/>
      <c r="H149" s="209">
        <v>0</v>
      </c>
      <c r="I149" s="209">
        <v>0</v>
      </c>
      <c r="J149" s="209">
        <f t="shared" si="9"/>
        <v>0</v>
      </c>
      <c r="K149" s="209"/>
      <c r="L149" s="209">
        <f t="shared" si="11"/>
        <v>-1.4210854715202004E-14</v>
      </c>
      <c r="M149" s="209">
        <f t="shared" si="10"/>
        <v>-1.4210854715202004E-14</v>
      </c>
    </row>
    <row r="150" spans="1:14" s="49" customFormat="1" ht="17.649999999999999" customHeight="1" x14ac:dyDescent="0.25">
      <c r="A150" s="207">
        <v>162</v>
      </c>
      <c r="B150" s="208" t="s">
        <v>895</v>
      </c>
      <c r="C150" s="209">
        <v>33.595886499999999</v>
      </c>
      <c r="D150" s="209">
        <v>33.595886499999999</v>
      </c>
      <c r="E150" s="209">
        <v>0</v>
      </c>
      <c r="F150" s="209">
        <f t="shared" si="8"/>
        <v>33.595886499999999</v>
      </c>
      <c r="G150" s="209"/>
      <c r="H150" s="209">
        <v>0</v>
      </c>
      <c r="I150" s="209">
        <v>0</v>
      </c>
      <c r="J150" s="209">
        <f t="shared" si="9"/>
        <v>0</v>
      </c>
      <c r="K150" s="209"/>
      <c r="L150" s="209">
        <f t="shared" si="11"/>
        <v>0</v>
      </c>
      <c r="M150" s="209">
        <f t="shared" si="10"/>
        <v>0</v>
      </c>
    </row>
    <row r="151" spans="1:14" s="49" customFormat="1" ht="17.649999999999999" customHeight="1" x14ac:dyDescent="0.25">
      <c r="A151" s="207">
        <v>163</v>
      </c>
      <c r="B151" s="208" t="s">
        <v>896</v>
      </c>
      <c r="C151" s="209">
        <v>277.33153957313914</v>
      </c>
      <c r="D151" s="209">
        <v>277.33153957313914</v>
      </c>
      <c r="E151" s="209">
        <v>0</v>
      </c>
      <c r="F151" s="209">
        <f t="shared" si="8"/>
        <v>277.33153957313914</v>
      </c>
      <c r="G151" s="209"/>
      <c r="H151" s="209">
        <v>0</v>
      </c>
      <c r="I151" s="209">
        <v>0</v>
      </c>
      <c r="J151" s="209">
        <f t="shared" si="9"/>
        <v>0</v>
      </c>
      <c r="K151" s="209"/>
      <c r="L151" s="209">
        <f t="shared" si="11"/>
        <v>0</v>
      </c>
      <c r="M151" s="209">
        <f t="shared" si="10"/>
        <v>0</v>
      </c>
    </row>
    <row r="152" spans="1:14" s="49" customFormat="1" ht="17.649999999999999" customHeight="1" x14ac:dyDescent="0.25">
      <c r="A152" s="207">
        <v>164</v>
      </c>
      <c r="B152" s="208" t="s">
        <v>485</v>
      </c>
      <c r="C152" s="209">
        <v>692.1373746955212</v>
      </c>
      <c r="D152" s="209">
        <v>679.53399410329666</v>
      </c>
      <c r="E152" s="209">
        <v>0.66333582152203696</v>
      </c>
      <c r="F152" s="209">
        <f t="shared" si="8"/>
        <v>680.19732992481875</v>
      </c>
      <c r="G152" s="209"/>
      <c r="H152" s="209">
        <v>0.66333582152203696</v>
      </c>
      <c r="I152" s="209">
        <v>2.6533432693939067</v>
      </c>
      <c r="J152" s="209">
        <f t="shared" si="9"/>
        <v>3.3166790909159438</v>
      </c>
      <c r="K152" s="209"/>
      <c r="L152" s="209">
        <f t="shared" si="11"/>
        <v>8.623365679786513</v>
      </c>
      <c r="M152" s="209">
        <f t="shared" si="10"/>
        <v>11.940044770702457</v>
      </c>
    </row>
    <row r="153" spans="1:14" s="49" customFormat="1" ht="17.649999999999999" customHeight="1" x14ac:dyDescent="0.25">
      <c r="A153" s="207">
        <v>165</v>
      </c>
      <c r="B153" s="208" t="s">
        <v>897</v>
      </c>
      <c r="C153" s="209">
        <v>103.34672743559106</v>
      </c>
      <c r="D153" s="209">
        <v>103.34672743559109</v>
      </c>
      <c r="E153" s="209">
        <v>0</v>
      </c>
      <c r="F153" s="209">
        <f t="shared" si="8"/>
        <v>103.34672743559109</v>
      </c>
      <c r="G153" s="209"/>
      <c r="H153" s="209">
        <v>0</v>
      </c>
      <c r="I153" s="209">
        <v>0</v>
      </c>
      <c r="J153" s="209">
        <f t="shared" si="9"/>
        <v>0</v>
      </c>
      <c r="K153" s="209"/>
      <c r="L153" s="209">
        <f t="shared" si="11"/>
        <v>-2.8421709430404007E-14</v>
      </c>
      <c r="M153" s="209">
        <f t="shared" si="10"/>
        <v>-2.8421709430404007E-14</v>
      </c>
    </row>
    <row r="154" spans="1:14" s="49" customFormat="1" ht="17.649999999999999" customHeight="1" x14ac:dyDescent="0.25">
      <c r="A154" s="207">
        <v>166</v>
      </c>
      <c r="B154" s="208" t="s">
        <v>486</v>
      </c>
      <c r="C154" s="209">
        <v>1075.4998274792308</v>
      </c>
      <c r="D154" s="209">
        <v>1059.6892386458226</v>
      </c>
      <c r="E154" s="209">
        <v>1.5850741705395099</v>
      </c>
      <c r="F154" s="209">
        <f t="shared" si="8"/>
        <v>1061.274312816362</v>
      </c>
      <c r="G154" s="209"/>
      <c r="H154" s="209">
        <v>0.6424425988164626</v>
      </c>
      <c r="I154" s="209">
        <v>3.3269348552151601</v>
      </c>
      <c r="J154" s="209">
        <f t="shared" si="9"/>
        <v>3.9693774540316227</v>
      </c>
      <c r="K154" s="209"/>
      <c r="L154" s="209">
        <f t="shared" si="11"/>
        <v>10.256137208837195</v>
      </c>
      <c r="M154" s="209">
        <f t="shared" si="10"/>
        <v>14.225514662868818</v>
      </c>
    </row>
    <row r="155" spans="1:14" s="49" customFormat="1" ht="17.649999999999999" customHeight="1" x14ac:dyDescent="0.25">
      <c r="A155" s="207">
        <v>167</v>
      </c>
      <c r="B155" s="198" t="s">
        <v>487</v>
      </c>
      <c r="C155" s="209">
        <v>2555.5920163564974</v>
      </c>
      <c r="D155" s="209">
        <v>2214.8464144905829</v>
      </c>
      <c r="E155" s="209">
        <v>170.37280111466046</v>
      </c>
      <c r="F155" s="209">
        <f t="shared" si="8"/>
        <v>2385.2192156052433</v>
      </c>
      <c r="G155" s="209"/>
      <c r="H155" s="209">
        <v>0</v>
      </c>
      <c r="I155" s="209">
        <v>170.37280075125318</v>
      </c>
      <c r="J155" s="209">
        <f t="shared" si="9"/>
        <v>170.37280075125318</v>
      </c>
      <c r="K155" s="209"/>
      <c r="L155" s="209">
        <f t="shared" si="11"/>
        <v>9.0949470177292824E-13</v>
      </c>
      <c r="M155" s="209">
        <f t="shared" si="10"/>
        <v>170.37280075125409</v>
      </c>
    </row>
    <row r="156" spans="1:14" s="49" customFormat="1" ht="17.649999999999999" customHeight="1" x14ac:dyDescent="0.25">
      <c r="A156" s="207">
        <v>168</v>
      </c>
      <c r="B156" s="208" t="s">
        <v>898</v>
      </c>
      <c r="C156" s="209">
        <v>580.8320567598762</v>
      </c>
      <c r="D156" s="209">
        <v>580.83205675987642</v>
      </c>
      <c r="E156" s="209">
        <v>0</v>
      </c>
      <c r="F156" s="209">
        <f t="shared" si="8"/>
        <v>580.83205675987642</v>
      </c>
      <c r="G156" s="209"/>
      <c r="H156" s="209">
        <v>0</v>
      </c>
      <c r="I156" s="209">
        <v>0</v>
      </c>
      <c r="J156" s="209">
        <f t="shared" si="9"/>
        <v>0</v>
      </c>
      <c r="K156" s="209"/>
      <c r="L156" s="209">
        <f t="shared" si="11"/>
        <v>-2.2737367544323206E-13</v>
      </c>
      <c r="M156" s="209">
        <f t="shared" si="10"/>
        <v>-2.2737367544323206E-13</v>
      </c>
    </row>
    <row r="157" spans="1:14" s="37" customFormat="1" ht="17.649999999999999" customHeight="1" x14ac:dyDescent="0.25">
      <c r="A157" s="207">
        <v>170</v>
      </c>
      <c r="B157" s="208" t="s">
        <v>488</v>
      </c>
      <c r="C157" s="209">
        <v>1415.9966118921245</v>
      </c>
      <c r="D157" s="209">
        <v>1162.8503455329665</v>
      </c>
      <c r="E157" s="209">
        <v>24.577860244652271</v>
      </c>
      <c r="F157" s="209">
        <f t="shared" si="8"/>
        <v>1187.4282057776188</v>
      </c>
      <c r="G157" s="209"/>
      <c r="H157" s="209">
        <v>10.488083743209206</v>
      </c>
      <c r="I157" s="209">
        <v>53.269883732040363</v>
      </c>
      <c r="J157" s="209">
        <f t="shared" si="9"/>
        <v>63.757967475249572</v>
      </c>
      <c r="K157" s="209"/>
      <c r="L157" s="209">
        <f t="shared" si="11"/>
        <v>164.81043863925612</v>
      </c>
      <c r="M157" s="209">
        <f t="shared" si="10"/>
        <v>228.56840611450571</v>
      </c>
    </row>
    <row r="158" spans="1:14" s="37" customFormat="1" ht="17.649999999999999" customHeight="1" x14ac:dyDescent="0.25">
      <c r="A158" s="207">
        <v>171</v>
      </c>
      <c r="B158" s="208" t="s">
        <v>489</v>
      </c>
      <c r="C158" s="209">
        <v>8326.7880140061006</v>
      </c>
      <c r="D158" s="209">
        <v>3202.936334905713</v>
      </c>
      <c r="E158" s="209">
        <v>420.27872000651166</v>
      </c>
      <c r="F158" s="209">
        <f t="shared" si="8"/>
        <v>3623.2150549122248</v>
      </c>
      <c r="G158" s="209"/>
      <c r="H158" s="209">
        <v>115.48848640975442</v>
      </c>
      <c r="I158" s="209">
        <v>555.78370510988168</v>
      </c>
      <c r="J158" s="209">
        <f t="shared" si="9"/>
        <v>671.27219151963607</v>
      </c>
      <c r="K158" s="209"/>
      <c r="L158" s="209">
        <f t="shared" si="11"/>
        <v>4032.3007675742392</v>
      </c>
      <c r="M158" s="209">
        <f t="shared" si="10"/>
        <v>4703.5729590938754</v>
      </c>
    </row>
    <row r="159" spans="1:14" s="49" customFormat="1" ht="17.649999999999999" customHeight="1" x14ac:dyDescent="0.25">
      <c r="A159" s="207">
        <v>176</v>
      </c>
      <c r="B159" s="208" t="s">
        <v>490</v>
      </c>
      <c r="C159" s="209">
        <v>637.98661455746549</v>
      </c>
      <c r="D159" s="209">
        <v>605.27450870490259</v>
      </c>
      <c r="E159" s="209">
        <v>4.0890132337050398</v>
      </c>
      <c r="F159" s="209">
        <f t="shared" si="8"/>
        <v>609.36352193860762</v>
      </c>
      <c r="G159" s="209"/>
      <c r="H159" s="209">
        <v>4.0890132337050398</v>
      </c>
      <c r="I159" s="209">
        <v>8.1780264674100778</v>
      </c>
      <c r="J159" s="209">
        <f t="shared" si="9"/>
        <v>12.267039701115117</v>
      </c>
      <c r="K159" s="209"/>
      <c r="L159" s="209">
        <f t="shared" si="11"/>
        <v>16.356052917742751</v>
      </c>
      <c r="M159" s="209">
        <f t="shared" si="10"/>
        <v>28.623092618857868</v>
      </c>
    </row>
    <row r="160" spans="1:14" s="49" customFormat="1" ht="17.649999999999999" customHeight="1" x14ac:dyDescent="0.25">
      <c r="A160" s="207">
        <v>177</v>
      </c>
      <c r="B160" s="208" t="s">
        <v>491</v>
      </c>
      <c r="C160" s="209">
        <v>21.900426079420534</v>
      </c>
      <c r="D160" s="209">
        <v>20.994953148009984</v>
      </c>
      <c r="E160" s="209">
        <v>9.0777261418034133E-2</v>
      </c>
      <c r="F160" s="209">
        <f t="shared" si="8"/>
        <v>21.085730409428017</v>
      </c>
      <c r="G160" s="209"/>
      <c r="H160" s="209">
        <v>3.679269967277992E-2</v>
      </c>
      <c r="I160" s="209">
        <v>0.19053368442205595</v>
      </c>
      <c r="J160" s="209">
        <f t="shared" si="9"/>
        <v>0.22732638409483588</v>
      </c>
      <c r="K160" s="209"/>
      <c r="L160" s="209">
        <f t="shared" si="11"/>
        <v>0.58736928589768111</v>
      </c>
      <c r="M160" s="209">
        <f t="shared" si="10"/>
        <v>0.81469566999251697</v>
      </c>
    </row>
    <row r="161" spans="1:14" s="49" customFormat="1" ht="17.649999999999999" customHeight="1" x14ac:dyDescent="0.25">
      <c r="A161" s="207">
        <v>181</v>
      </c>
      <c r="B161" s="208" t="s">
        <v>492</v>
      </c>
      <c r="C161" s="209">
        <v>11427.166661054374</v>
      </c>
      <c r="D161" s="209">
        <v>8167.151789656542</v>
      </c>
      <c r="E161" s="209">
        <v>484.22718490322006</v>
      </c>
      <c r="F161" s="209">
        <f t="shared" si="8"/>
        <v>8651.3789745597624</v>
      </c>
      <c r="G161" s="209"/>
      <c r="H161" s="209">
        <v>0</v>
      </c>
      <c r="I161" s="209">
        <v>484.22718490322006</v>
      </c>
      <c r="J161" s="209">
        <f t="shared" si="9"/>
        <v>484.22718490322006</v>
      </c>
      <c r="K161" s="209"/>
      <c r="L161" s="209">
        <f t="shared" si="11"/>
        <v>2291.560501591392</v>
      </c>
      <c r="M161" s="209">
        <f t="shared" si="10"/>
        <v>2775.787686494612</v>
      </c>
    </row>
    <row r="162" spans="1:14" s="49" customFormat="1" ht="17.649999999999999" customHeight="1" x14ac:dyDescent="0.25">
      <c r="A162" s="207">
        <v>182</v>
      </c>
      <c r="B162" s="208" t="s">
        <v>899</v>
      </c>
      <c r="C162" s="209">
        <v>566.43196499999988</v>
      </c>
      <c r="D162" s="209">
        <v>566.43196499999999</v>
      </c>
      <c r="E162" s="209">
        <v>0</v>
      </c>
      <c r="F162" s="209">
        <f t="shared" si="8"/>
        <v>566.43196499999999</v>
      </c>
      <c r="G162" s="209"/>
      <c r="H162" s="209">
        <v>0</v>
      </c>
      <c r="I162" s="209">
        <v>0</v>
      </c>
      <c r="J162" s="209">
        <f t="shared" si="9"/>
        <v>0</v>
      </c>
      <c r="K162" s="209"/>
      <c r="L162" s="209">
        <f t="shared" si="11"/>
        <v>-1.1368683772161603E-13</v>
      </c>
      <c r="M162" s="209">
        <f t="shared" si="10"/>
        <v>-1.1368683772161603E-13</v>
      </c>
    </row>
    <row r="163" spans="1:14" s="49" customFormat="1" ht="17.649999999999999" customHeight="1" x14ac:dyDescent="0.25">
      <c r="A163" s="207">
        <v>183</v>
      </c>
      <c r="B163" s="208" t="s">
        <v>900</v>
      </c>
      <c r="C163" s="209">
        <v>102.02866849999999</v>
      </c>
      <c r="D163" s="209">
        <v>102.02866849999999</v>
      </c>
      <c r="E163" s="209">
        <v>0</v>
      </c>
      <c r="F163" s="209">
        <f t="shared" si="8"/>
        <v>102.02866849999999</v>
      </c>
      <c r="G163" s="209"/>
      <c r="H163" s="209">
        <v>0</v>
      </c>
      <c r="I163" s="209">
        <v>0</v>
      </c>
      <c r="J163" s="209">
        <f t="shared" si="9"/>
        <v>0</v>
      </c>
      <c r="K163" s="209"/>
      <c r="L163" s="209">
        <f t="shared" si="11"/>
        <v>0</v>
      </c>
      <c r="M163" s="209">
        <f t="shared" si="10"/>
        <v>0</v>
      </c>
    </row>
    <row r="164" spans="1:14" s="49" customFormat="1" ht="17.649999999999999" customHeight="1" x14ac:dyDescent="0.25">
      <c r="A164" s="207">
        <v>185</v>
      </c>
      <c r="B164" s="208" t="s">
        <v>493</v>
      </c>
      <c r="C164" s="209">
        <v>411.31623468211239</v>
      </c>
      <c r="D164" s="209">
        <v>393.15203386979761</v>
      </c>
      <c r="E164" s="209">
        <v>0.95601056291869335</v>
      </c>
      <c r="F164" s="209">
        <f t="shared" si="8"/>
        <v>394.10804443271633</v>
      </c>
      <c r="G164" s="209"/>
      <c r="H164" s="209">
        <v>0.95601056291869335</v>
      </c>
      <c r="I164" s="209">
        <v>3.8240422850632552</v>
      </c>
      <c r="J164" s="209">
        <f t="shared" si="9"/>
        <v>4.7800528479819482</v>
      </c>
      <c r="K164" s="209"/>
      <c r="L164" s="209">
        <f t="shared" si="11"/>
        <v>12.428137401414119</v>
      </c>
      <c r="M164" s="209">
        <f t="shared" si="10"/>
        <v>17.208190249396068</v>
      </c>
    </row>
    <row r="165" spans="1:14" s="49" customFormat="1" ht="17.649999999999999" customHeight="1" x14ac:dyDescent="0.25">
      <c r="A165" s="207">
        <v>189</v>
      </c>
      <c r="B165" s="208" t="s">
        <v>494</v>
      </c>
      <c r="C165" s="209">
        <v>284.45687374256482</v>
      </c>
      <c r="D165" s="209">
        <v>236.88914980323031</v>
      </c>
      <c r="E165" s="209">
        <v>4.7688527449494158</v>
      </c>
      <c r="F165" s="209">
        <f t="shared" si="8"/>
        <v>241.65800254817972</v>
      </c>
      <c r="G165" s="209"/>
      <c r="H165" s="209">
        <v>1.9328522459704767</v>
      </c>
      <c r="I165" s="209">
        <v>10.009413437886373</v>
      </c>
      <c r="J165" s="209">
        <f t="shared" si="9"/>
        <v>11.942265683856849</v>
      </c>
      <c r="K165" s="209"/>
      <c r="L165" s="209">
        <f t="shared" si="11"/>
        <v>30.856605510528251</v>
      </c>
      <c r="M165" s="209">
        <f t="shared" si="10"/>
        <v>42.7988711943851</v>
      </c>
    </row>
    <row r="166" spans="1:14" s="49" customFormat="1" ht="17.649999999999999" customHeight="1" x14ac:dyDescent="0.25">
      <c r="A166" s="207">
        <v>190</v>
      </c>
      <c r="B166" s="208" t="s">
        <v>495</v>
      </c>
      <c r="C166" s="209">
        <v>873.70125833706049</v>
      </c>
      <c r="D166" s="209">
        <v>735.20681499658622</v>
      </c>
      <c r="E166" s="209">
        <v>10.759073820782826</v>
      </c>
      <c r="F166" s="209">
        <f t="shared" si="8"/>
        <v>745.96588881736909</v>
      </c>
      <c r="G166" s="209"/>
      <c r="H166" s="209">
        <v>2.4570949211671835</v>
      </c>
      <c r="I166" s="209">
        <v>16.144679071011385</v>
      </c>
      <c r="J166" s="209">
        <f t="shared" si="9"/>
        <v>18.601773992178568</v>
      </c>
      <c r="K166" s="209"/>
      <c r="L166" s="209">
        <f t="shared" si="11"/>
        <v>109.13359552751284</v>
      </c>
      <c r="M166" s="209">
        <f t="shared" si="10"/>
        <v>127.7353695196914</v>
      </c>
    </row>
    <row r="167" spans="1:14" s="49" customFormat="1" ht="17.649999999999999" customHeight="1" x14ac:dyDescent="0.25">
      <c r="A167" s="207">
        <v>191</v>
      </c>
      <c r="B167" s="208" t="s">
        <v>496</v>
      </c>
      <c r="C167" s="209">
        <v>97.046873306636002</v>
      </c>
      <c r="D167" s="209">
        <v>90.005032329692369</v>
      </c>
      <c r="E167" s="209">
        <v>3.5209173715147992</v>
      </c>
      <c r="F167" s="209">
        <f t="shared" si="8"/>
        <v>93.525949701207168</v>
      </c>
      <c r="G167" s="209"/>
      <c r="H167" s="209">
        <v>0</v>
      </c>
      <c r="I167" s="209">
        <v>3.5209236054288011</v>
      </c>
      <c r="J167" s="209">
        <f t="shared" si="9"/>
        <v>3.5209236054288011</v>
      </c>
      <c r="K167" s="209"/>
      <c r="L167" s="209">
        <f t="shared" si="11"/>
        <v>3.2862601528904634E-14</v>
      </c>
      <c r="M167" s="209">
        <f t="shared" si="10"/>
        <v>3.520923605428834</v>
      </c>
    </row>
    <row r="168" spans="1:14" s="49" customFormat="1" ht="17.649999999999999" customHeight="1" x14ac:dyDescent="0.25">
      <c r="A168" s="207">
        <v>192</v>
      </c>
      <c r="B168" s="208" t="s">
        <v>497</v>
      </c>
      <c r="C168" s="209">
        <v>685.34325931736453</v>
      </c>
      <c r="D168" s="209">
        <v>646.10951863274022</v>
      </c>
      <c r="E168" s="209">
        <v>4.8200582191108028</v>
      </c>
      <c r="F168" s="209">
        <f t="shared" si="8"/>
        <v>650.92957685185104</v>
      </c>
      <c r="G168" s="209"/>
      <c r="H168" s="209">
        <v>1.7371589622048784</v>
      </c>
      <c r="I168" s="209">
        <v>10.024853866836624</v>
      </c>
      <c r="J168" s="209">
        <f t="shared" si="9"/>
        <v>11.762012829041502</v>
      </c>
      <c r="K168" s="209"/>
      <c r="L168" s="209">
        <f t="shared" si="11"/>
        <v>22.651669636471986</v>
      </c>
      <c r="M168" s="209">
        <f t="shared" si="10"/>
        <v>34.413682465513489</v>
      </c>
    </row>
    <row r="169" spans="1:14" s="49" customFormat="1" ht="17.649999999999999" customHeight="1" x14ac:dyDescent="0.25">
      <c r="A169" s="207">
        <v>193</v>
      </c>
      <c r="B169" s="208" t="s">
        <v>901</v>
      </c>
      <c r="C169" s="209">
        <v>67.48627958538259</v>
      </c>
      <c r="D169" s="209">
        <v>67.48627958538259</v>
      </c>
      <c r="E169" s="209">
        <v>0</v>
      </c>
      <c r="F169" s="209">
        <f t="shared" si="8"/>
        <v>67.48627958538259</v>
      </c>
      <c r="G169" s="209"/>
      <c r="H169" s="209">
        <v>0</v>
      </c>
      <c r="I169" s="209">
        <v>0</v>
      </c>
      <c r="J169" s="209">
        <f t="shared" si="9"/>
        <v>0</v>
      </c>
      <c r="K169" s="209"/>
      <c r="L169" s="209">
        <f t="shared" si="11"/>
        <v>0</v>
      </c>
      <c r="M169" s="209">
        <f t="shared" si="10"/>
        <v>0</v>
      </c>
    </row>
    <row r="170" spans="1:14" s="49" customFormat="1" ht="17.649999999999999" customHeight="1" x14ac:dyDescent="0.25">
      <c r="A170" s="207">
        <v>194</v>
      </c>
      <c r="B170" s="208" t="s">
        <v>498</v>
      </c>
      <c r="C170" s="209">
        <v>695.21119745712986</v>
      </c>
      <c r="D170" s="209">
        <v>669.1391109343009</v>
      </c>
      <c r="E170" s="209">
        <v>2.150365293484839</v>
      </c>
      <c r="F170" s="209">
        <f t="shared" si="8"/>
        <v>671.28947622778571</v>
      </c>
      <c r="G170" s="209"/>
      <c r="H170" s="209">
        <v>1.176169545272842</v>
      </c>
      <c r="I170" s="209">
        <v>5.4871962958043898</v>
      </c>
      <c r="J170" s="209">
        <f t="shared" si="9"/>
        <v>6.6633658410772316</v>
      </c>
      <c r="K170" s="209"/>
      <c r="L170" s="209">
        <f t="shared" si="11"/>
        <v>17.258355388266914</v>
      </c>
      <c r="M170" s="209">
        <f t="shared" si="10"/>
        <v>23.921721229344143</v>
      </c>
    </row>
    <row r="171" spans="1:14" s="37" customFormat="1" ht="17.649999999999999" customHeight="1" x14ac:dyDescent="0.25">
      <c r="A171" s="207">
        <v>195</v>
      </c>
      <c r="B171" s="208" t="s">
        <v>499</v>
      </c>
      <c r="C171" s="209">
        <v>1715.2785508882566</v>
      </c>
      <c r="D171" s="209">
        <v>1592.9991147620308</v>
      </c>
      <c r="E171" s="209">
        <v>11.384639251075919</v>
      </c>
      <c r="F171" s="209">
        <f t="shared" si="8"/>
        <v>1604.3837540131067</v>
      </c>
      <c r="G171" s="209"/>
      <c r="H171" s="209">
        <v>5.1889490162504694</v>
      </c>
      <c r="I171" s="209">
        <v>25.732456109691093</v>
      </c>
      <c r="J171" s="209">
        <f t="shared" si="9"/>
        <v>30.921405125941561</v>
      </c>
      <c r="K171" s="209"/>
      <c r="L171" s="209">
        <f t="shared" si="11"/>
        <v>79.973391749208389</v>
      </c>
      <c r="M171" s="209">
        <f t="shared" si="10"/>
        <v>110.89479687514995</v>
      </c>
    </row>
    <row r="172" spans="1:14" s="49" customFormat="1" ht="17.649999999999999" customHeight="1" x14ac:dyDescent="0.25">
      <c r="A172" s="207">
        <v>197</v>
      </c>
      <c r="B172" s="208" t="s">
        <v>500</v>
      </c>
      <c r="C172" s="209">
        <v>282.16102602384927</v>
      </c>
      <c r="D172" s="209">
        <v>256.07924795352483</v>
      </c>
      <c r="E172" s="209">
        <v>2.6148015557970332</v>
      </c>
      <c r="F172" s="209">
        <f t="shared" si="8"/>
        <v>258.69404950932187</v>
      </c>
      <c r="G172" s="209"/>
      <c r="H172" s="209">
        <v>1.0597989405402228</v>
      </c>
      <c r="I172" s="209">
        <v>5.4882445534459103</v>
      </c>
      <c r="J172" s="209">
        <f t="shared" si="9"/>
        <v>6.5480434939861336</v>
      </c>
      <c r="K172" s="209"/>
      <c r="L172" s="209">
        <f t="shared" si="11"/>
        <v>16.918933020541267</v>
      </c>
      <c r="M172" s="209">
        <f t="shared" si="10"/>
        <v>23.466976514527403</v>
      </c>
    </row>
    <row r="173" spans="1:14" s="37" customFormat="1" ht="17.649999999999999" customHeight="1" x14ac:dyDescent="0.25">
      <c r="A173" s="207">
        <v>198</v>
      </c>
      <c r="B173" s="208" t="s">
        <v>501</v>
      </c>
      <c r="C173" s="209">
        <v>355.9547870001864</v>
      </c>
      <c r="D173" s="209">
        <v>319.19096049875401</v>
      </c>
      <c r="E173" s="209">
        <v>4.3251574616855386</v>
      </c>
      <c r="F173" s="209">
        <f t="shared" si="8"/>
        <v>323.51611796043954</v>
      </c>
      <c r="G173" s="209"/>
      <c r="H173" s="209">
        <v>3.6738773711400872</v>
      </c>
      <c r="I173" s="209">
        <v>8.7586413820514473</v>
      </c>
      <c r="J173" s="209">
        <f t="shared" si="9"/>
        <v>12.432518753191534</v>
      </c>
      <c r="K173" s="209"/>
      <c r="L173" s="209">
        <f t="shared" si="11"/>
        <v>20.006150286555322</v>
      </c>
      <c r="M173" s="209">
        <f t="shared" si="10"/>
        <v>32.438669039746856</v>
      </c>
      <c r="N173" s="49"/>
    </row>
    <row r="174" spans="1:14" s="37" customFormat="1" ht="17.649999999999999" customHeight="1" x14ac:dyDescent="0.25">
      <c r="A174" s="207">
        <v>199</v>
      </c>
      <c r="B174" s="208" t="s">
        <v>502</v>
      </c>
      <c r="C174" s="209">
        <v>274.76118928526097</v>
      </c>
      <c r="D174" s="209">
        <v>253.62415226907726</v>
      </c>
      <c r="E174" s="209">
        <v>6.672898905844928</v>
      </c>
      <c r="F174" s="209">
        <f t="shared" si="8"/>
        <v>260.29705117492216</v>
      </c>
      <c r="G174" s="209"/>
      <c r="H174" s="209">
        <v>0.39598496627978819</v>
      </c>
      <c r="I174" s="209">
        <v>7.7465362237024307</v>
      </c>
      <c r="J174" s="209">
        <f t="shared" si="9"/>
        <v>8.1425211899822187</v>
      </c>
      <c r="K174" s="209"/>
      <c r="L174" s="209">
        <f t="shared" si="11"/>
        <v>6.3216169203565897</v>
      </c>
      <c r="M174" s="209">
        <f t="shared" si="10"/>
        <v>14.464138110338808</v>
      </c>
    </row>
    <row r="175" spans="1:14" s="49" customFormat="1" ht="17.649999999999999" customHeight="1" x14ac:dyDescent="0.25">
      <c r="A175" s="207">
        <v>200</v>
      </c>
      <c r="B175" s="208" t="s">
        <v>503</v>
      </c>
      <c r="C175" s="209">
        <v>1237.3391347541449</v>
      </c>
      <c r="D175" s="209">
        <v>1118.6758236795235</v>
      </c>
      <c r="E175" s="209">
        <v>13.745431920536708</v>
      </c>
      <c r="F175" s="209">
        <f t="shared" si="8"/>
        <v>1132.4212556000602</v>
      </c>
      <c r="G175" s="209"/>
      <c r="H175" s="209">
        <v>11.125377462036679</v>
      </c>
      <c r="I175" s="209">
        <v>27.926653739418438</v>
      </c>
      <c r="J175" s="209">
        <f t="shared" si="9"/>
        <v>39.052031201455115</v>
      </c>
      <c r="K175" s="209"/>
      <c r="L175" s="209">
        <f t="shared" si="11"/>
        <v>65.865847952629508</v>
      </c>
      <c r="M175" s="209">
        <f t="shared" si="10"/>
        <v>104.91787915408463</v>
      </c>
      <c r="N175" s="37"/>
    </row>
    <row r="176" spans="1:14" s="49" customFormat="1" ht="17.649999999999999" customHeight="1" x14ac:dyDescent="0.25">
      <c r="A176" s="207">
        <v>201</v>
      </c>
      <c r="B176" s="208" t="s">
        <v>504</v>
      </c>
      <c r="C176" s="209">
        <v>1567.8182800583606</v>
      </c>
      <c r="D176" s="209">
        <v>1175.4045373523711</v>
      </c>
      <c r="E176" s="209">
        <v>39.341031893587171</v>
      </c>
      <c r="F176" s="209">
        <f t="shared" si="8"/>
        <v>1214.7455692459582</v>
      </c>
      <c r="G176" s="209"/>
      <c r="H176" s="209">
        <v>15.945219213410789</v>
      </c>
      <c r="I176" s="209">
        <v>82.57345651103374</v>
      </c>
      <c r="J176" s="209">
        <f t="shared" si="9"/>
        <v>98.518675724444535</v>
      </c>
      <c r="K176" s="209"/>
      <c r="L176" s="209">
        <f t="shared" si="11"/>
        <v>254.55403508795789</v>
      </c>
      <c r="M176" s="209">
        <f t="shared" si="10"/>
        <v>353.07271081240242</v>
      </c>
    </row>
    <row r="177" spans="1:14" s="49" customFormat="1" ht="17.649999999999999" customHeight="1" x14ac:dyDescent="0.25">
      <c r="A177" s="207">
        <v>202</v>
      </c>
      <c r="B177" s="208" t="s">
        <v>505</v>
      </c>
      <c r="C177" s="209">
        <v>2323.6503708467544</v>
      </c>
      <c r="D177" s="209">
        <v>2088.7751640075949</v>
      </c>
      <c r="E177" s="209">
        <v>21.118427467612424</v>
      </c>
      <c r="F177" s="209">
        <f t="shared" si="8"/>
        <v>2109.8935914752074</v>
      </c>
      <c r="G177" s="209"/>
      <c r="H177" s="209">
        <v>21.118427467612424</v>
      </c>
      <c r="I177" s="209">
        <v>54.536988882271864</v>
      </c>
      <c r="J177" s="209">
        <f t="shared" si="9"/>
        <v>75.655416349884291</v>
      </c>
      <c r="K177" s="209"/>
      <c r="L177" s="209">
        <f t="shared" si="11"/>
        <v>138.10136302166276</v>
      </c>
      <c r="M177" s="209">
        <f t="shared" si="10"/>
        <v>213.75677937154705</v>
      </c>
    </row>
    <row r="178" spans="1:14" s="37" customFormat="1" ht="17.649999999999999" customHeight="1" x14ac:dyDescent="0.25">
      <c r="A178" s="207">
        <v>203</v>
      </c>
      <c r="B178" s="208" t="s">
        <v>506</v>
      </c>
      <c r="C178" s="209">
        <v>653.65571988067552</v>
      </c>
      <c r="D178" s="209">
        <v>621.52255442554815</v>
      </c>
      <c r="E178" s="209">
        <v>16.066582547765542</v>
      </c>
      <c r="F178" s="209">
        <f t="shared" si="8"/>
        <v>637.58913697331366</v>
      </c>
      <c r="G178" s="209"/>
      <c r="H178" s="209">
        <v>0</v>
      </c>
      <c r="I178" s="209">
        <v>16.06658290736144</v>
      </c>
      <c r="J178" s="209">
        <f t="shared" si="9"/>
        <v>16.06658290736144</v>
      </c>
      <c r="K178" s="209"/>
      <c r="L178" s="209">
        <f t="shared" si="11"/>
        <v>4.2277292777725961E-13</v>
      </c>
      <c r="M178" s="209">
        <f t="shared" si="10"/>
        <v>16.066582907361862</v>
      </c>
    </row>
    <row r="179" spans="1:14" s="37" customFormat="1" ht="17.649999999999999" customHeight="1" x14ac:dyDescent="0.25">
      <c r="A179" s="207">
        <v>204</v>
      </c>
      <c r="B179" s="208" t="s">
        <v>507</v>
      </c>
      <c r="C179" s="209">
        <v>1887.7247628444693</v>
      </c>
      <c r="D179" s="209">
        <v>1855.9462742349358</v>
      </c>
      <c r="E179" s="209">
        <v>3.1859193472856724</v>
      </c>
      <c r="F179" s="209">
        <f t="shared" si="8"/>
        <v>1859.1321935822214</v>
      </c>
      <c r="G179" s="209"/>
      <c r="H179" s="209">
        <v>1.2912773264907602</v>
      </c>
      <c r="I179" s="209">
        <v>6.6869718751728069</v>
      </c>
      <c r="J179" s="209">
        <f t="shared" si="9"/>
        <v>7.9782492016635675</v>
      </c>
      <c r="K179" s="209"/>
      <c r="L179" s="209">
        <f t="shared" si="11"/>
        <v>20.614320060584369</v>
      </c>
      <c r="M179" s="209">
        <f t="shared" si="10"/>
        <v>28.592569262247935</v>
      </c>
      <c r="N179" s="49"/>
    </row>
    <row r="180" spans="1:14" s="49" customFormat="1" ht="17.649999999999999" customHeight="1" x14ac:dyDescent="0.25">
      <c r="A180" s="207">
        <v>205</v>
      </c>
      <c r="B180" s="208" t="s">
        <v>508</v>
      </c>
      <c r="C180" s="209">
        <v>2065.4651009052141</v>
      </c>
      <c r="D180" s="209">
        <v>2012.1538157604148</v>
      </c>
      <c r="E180" s="209">
        <v>5.344667427120644</v>
      </c>
      <c r="F180" s="209">
        <f t="shared" si="8"/>
        <v>2017.4984831875354</v>
      </c>
      <c r="G180" s="209"/>
      <c r="H180" s="209">
        <v>2.1662343425126362</v>
      </c>
      <c r="I180" s="209">
        <v>11.217999255586228</v>
      </c>
      <c r="J180" s="209">
        <f t="shared" si="9"/>
        <v>13.384233598098865</v>
      </c>
      <c r="K180" s="209"/>
      <c r="L180" s="209">
        <f t="shared" si="11"/>
        <v>34.582384119579807</v>
      </c>
      <c r="M180" s="209">
        <f t="shared" si="10"/>
        <v>47.966617717678673</v>
      </c>
      <c r="N180" s="37"/>
    </row>
    <row r="181" spans="1:14" s="49" customFormat="1" ht="15" x14ac:dyDescent="0.25">
      <c r="A181" s="207">
        <v>206</v>
      </c>
      <c r="B181" s="208" t="s">
        <v>902</v>
      </c>
      <c r="C181" s="209">
        <v>747.05140769246168</v>
      </c>
      <c r="D181" s="209">
        <v>747.05140769246179</v>
      </c>
      <c r="E181" s="209">
        <v>0</v>
      </c>
      <c r="F181" s="209">
        <f t="shared" si="8"/>
        <v>747.05140769246179</v>
      </c>
      <c r="G181" s="209"/>
      <c r="H181" s="209">
        <v>0</v>
      </c>
      <c r="I181" s="209">
        <v>0</v>
      </c>
      <c r="J181" s="209">
        <f t="shared" si="9"/>
        <v>0</v>
      </c>
      <c r="K181" s="209"/>
      <c r="L181" s="209">
        <f t="shared" si="11"/>
        <v>-1.1368683772161603E-13</v>
      </c>
      <c r="M181" s="209">
        <f t="shared" si="10"/>
        <v>-1.1368683772161603E-13</v>
      </c>
    </row>
    <row r="182" spans="1:14" s="37" customFormat="1" ht="17.649999999999999" customHeight="1" x14ac:dyDescent="0.25">
      <c r="A182" s="207">
        <v>207</v>
      </c>
      <c r="B182" s="208" t="s">
        <v>509</v>
      </c>
      <c r="C182" s="209">
        <v>849.86519112078304</v>
      </c>
      <c r="D182" s="209">
        <v>821.93912362981041</v>
      </c>
      <c r="E182" s="209">
        <v>4.9303648031221003</v>
      </c>
      <c r="F182" s="209">
        <f t="shared" si="8"/>
        <v>826.86948843293249</v>
      </c>
      <c r="G182" s="209"/>
      <c r="H182" s="209">
        <v>0.9181598875691237</v>
      </c>
      <c r="I182" s="209">
        <v>7.4197763692424372</v>
      </c>
      <c r="J182" s="209">
        <f t="shared" si="9"/>
        <v>8.3379362568115614</v>
      </c>
      <c r="K182" s="209"/>
      <c r="L182" s="209">
        <f t="shared" si="11"/>
        <v>14.657766431038992</v>
      </c>
      <c r="M182" s="209">
        <f t="shared" si="10"/>
        <v>22.995702687850553</v>
      </c>
    </row>
    <row r="183" spans="1:14" s="49" customFormat="1" ht="17.649999999999999" customHeight="1" x14ac:dyDescent="0.25">
      <c r="A183" s="207">
        <v>208</v>
      </c>
      <c r="B183" s="208" t="s">
        <v>510</v>
      </c>
      <c r="C183" s="209">
        <v>166.48641836198902</v>
      </c>
      <c r="D183" s="209">
        <v>144.28823171683376</v>
      </c>
      <c r="E183" s="209">
        <v>11.099094683716512</v>
      </c>
      <c r="F183" s="209">
        <f t="shared" si="8"/>
        <v>155.38732640055028</v>
      </c>
      <c r="G183" s="209"/>
      <c r="H183" s="209">
        <v>0</v>
      </c>
      <c r="I183" s="209">
        <v>11.099091961438694</v>
      </c>
      <c r="J183" s="209">
        <f t="shared" si="9"/>
        <v>11.099091961438694</v>
      </c>
      <c r="K183" s="209"/>
      <c r="L183" s="209">
        <f t="shared" si="11"/>
        <v>5.1514348342607263E-14</v>
      </c>
      <c r="M183" s="209">
        <f t="shared" si="10"/>
        <v>11.099091961438745</v>
      </c>
    </row>
    <row r="184" spans="1:14" s="49" customFormat="1" ht="17.649999999999999" customHeight="1" x14ac:dyDescent="0.25">
      <c r="A184" s="207">
        <v>210</v>
      </c>
      <c r="B184" s="208" t="s">
        <v>511</v>
      </c>
      <c r="C184" s="209">
        <v>2450.3099242894227</v>
      </c>
      <c r="D184" s="209">
        <v>2368.4537210872218</v>
      </c>
      <c r="E184" s="209">
        <v>8.206408553010661</v>
      </c>
      <c r="F184" s="209">
        <f t="shared" si="8"/>
        <v>2376.6601296402323</v>
      </c>
      <c r="G184" s="209"/>
      <c r="H184" s="209">
        <v>3.3261197436216619</v>
      </c>
      <c r="I184" s="209">
        <v>17.224548767663133</v>
      </c>
      <c r="J184" s="209">
        <f t="shared" si="9"/>
        <v>20.550668511284794</v>
      </c>
      <c r="K184" s="209"/>
      <c r="L184" s="209">
        <f t="shared" si="11"/>
        <v>53.099126137905628</v>
      </c>
      <c r="M184" s="209">
        <f t="shared" si="10"/>
        <v>73.649794649190426</v>
      </c>
    </row>
    <row r="185" spans="1:14" s="49" customFormat="1" ht="17.649999999999999" customHeight="1" x14ac:dyDescent="0.25">
      <c r="A185" s="207">
        <v>211</v>
      </c>
      <c r="B185" s="208" t="s">
        <v>512</v>
      </c>
      <c r="C185" s="209">
        <v>3233.3903437915778</v>
      </c>
      <c r="D185" s="209">
        <v>3067.5071294509276</v>
      </c>
      <c r="E185" s="209">
        <v>14.387388253629888</v>
      </c>
      <c r="F185" s="209">
        <f t="shared" si="8"/>
        <v>3081.8945177045575</v>
      </c>
      <c r="G185" s="209"/>
      <c r="H185" s="209">
        <v>7.5333673793250204</v>
      </c>
      <c r="I185" s="209">
        <v>35.01032759859126</v>
      </c>
      <c r="J185" s="209">
        <f t="shared" si="9"/>
        <v>42.543694977916282</v>
      </c>
      <c r="K185" s="209"/>
      <c r="L185" s="209">
        <f t="shared" si="11"/>
        <v>108.95213110910402</v>
      </c>
      <c r="M185" s="209">
        <f t="shared" si="10"/>
        <v>151.4958260870203</v>
      </c>
    </row>
    <row r="186" spans="1:14" s="37" customFormat="1" ht="17.649999999999999" customHeight="1" x14ac:dyDescent="0.25">
      <c r="A186" s="207">
        <v>212</v>
      </c>
      <c r="B186" s="199" t="s">
        <v>903</v>
      </c>
      <c r="C186" s="209">
        <v>650.56408599639258</v>
      </c>
      <c r="D186" s="209">
        <v>650.56408599639269</v>
      </c>
      <c r="E186" s="209">
        <v>0</v>
      </c>
      <c r="F186" s="209">
        <f>+D186+E186</f>
        <v>650.56408599639269</v>
      </c>
      <c r="G186" s="209"/>
      <c r="H186" s="209">
        <v>0</v>
      </c>
      <c r="I186" s="209">
        <v>0</v>
      </c>
      <c r="J186" s="209">
        <f>+H186+I186</f>
        <v>0</v>
      </c>
      <c r="K186" s="209"/>
      <c r="L186" s="209">
        <f>SUM(C186-F186-J186)</f>
        <v>-1.1368683772161603E-13</v>
      </c>
      <c r="M186" s="209">
        <f>J186+L186</f>
        <v>-1.1368683772161603E-13</v>
      </c>
    </row>
    <row r="187" spans="1:14" s="49" customFormat="1" ht="17.649999999999999" customHeight="1" x14ac:dyDescent="0.25">
      <c r="A187" s="207">
        <v>213</v>
      </c>
      <c r="B187" s="200" t="s">
        <v>513</v>
      </c>
      <c r="C187" s="209">
        <v>1076.93636364452</v>
      </c>
      <c r="D187" s="209">
        <v>694.61489000804715</v>
      </c>
      <c r="E187" s="209">
        <v>34.227529789681022</v>
      </c>
      <c r="F187" s="209">
        <f t="shared" si="8"/>
        <v>728.84241979772821</v>
      </c>
      <c r="G187" s="209"/>
      <c r="H187" s="209">
        <v>24.26606147790978</v>
      </c>
      <c r="I187" s="209">
        <v>60.358722505919204</v>
      </c>
      <c r="J187" s="209">
        <f t="shared" si="9"/>
        <v>84.624783983828991</v>
      </c>
      <c r="K187" s="209"/>
      <c r="L187" s="209">
        <f t="shared" si="11"/>
        <v>263.46915986296284</v>
      </c>
      <c r="M187" s="209">
        <f t="shared" si="10"/>
        <v>348.09394384679183</v>
      </c>
    </row>
    <row r="188" spans="1:14" s="49" customFormat="1" ht="17.649999999999999" customHeight="1" x14ac:dyDescent="0.25">
      <c r="A188" s="207">
        <v>214</v>
      </c>
      <c r="B188" s="200" t="s">
        <v>514</v>
      </c>
      <c r="C188" s="209">
        <v>2124.4366180366892</v>
      </c>
      <c r="D188" s="209">
        <v>1774.7132842294182</v>
      </c>
      <c r="E188" s="209">
        <v>36.654497085279345</v>
      </c>
      <c r="F188" s="209">
        <f t="shared" si="8"/>
        <v>1811.3677813146976</v>
      </c>
      <c r="G188" s="209"/>
      <c r="H188" s="209">
        <v>3.5298017555698751</v>
      </c>
      <c r="I188" s="209">
        <v>70.531706437429577</v>
      </c>
      <c r="J188" s="209">
        <f t="shared" si="9"/>
        <v>74.061508192999455</v>
      </c>
      <c r="K188" s="209"/>
      <c r="L188" s="209">
        <f t="shared" ref="L188" si="12">SUM(C188-F188-J188)</f>
        <v>239.00732852899216</v>
      </c>
      <c r="M188" s="209">
        <f t="shared" si="10"/>
        <v>313.0688367219916</v>
      </c>
    </row>
    <row r="189" spans="1:14" s="49" customFormat="1" ht="17.649999999999999" customHeight="1" x14ac:dyDescent="0.25">
      <c r="A189" s="207">
        <v>215</v>
      </c>
      <c r="B189" s="208" t="s">
        <v>515</v>
      </c>
      <c r="C189" s="209">
        <v>1101.132301640265</v>
      </c>
      <c r="D189" s="209">
        <v>863.37801668730617</v>
      </c>
      <c r="E189" s="209">
        <v>27.781748220900386</v>
      </c>
      <c r="F189" s="209">
        <f t="shared" si="8"/>
        <v>891.15976490820651</v>
      </c>
      <c r="G189" s="209"/>
      <c r="H189" s="209">
        <v>7.7867699102280428</v>
      </c>
      <c r="I189" s="209">
        <v>44.567295284684619</v>
      </c>
      <c r="J189" s="209">
        <f t="shared" si="9"/>
        <v>52.354065194912664</v>
      </c>
      <c r="K189" s="209"/>
      <c r="L189" s="209">
        <f t="shared" si="11"/>
        <v>157.61847153714587</v>
      </c>
      <c r="M189" s="209">
        <f t="shared" si="10"/>
        <v>209.97253673205853</v>
      </c>
    </row>
    <row r="190" spans="1:14" s="49" customFormat="1" ht="17.649999999999999" customHeight="1" x14ac:dyDescent="0.25">
      <c r="A190" s="207">
        <v>216</v>
      </c>
      <c r="B190" s="199" t="s">
        <v>516</v>
      </c>
      <c r="C190" s="209">
        <v>2669.2308381850503</v>
      </c>
      <c r="D190" s="209">
        <v>1805.343783494503</v>
      </c>
      <c r="E190" s="209">
        <v>122.06883717842869</v>
      </c>
      <c r="F190" s="209">
        <f t="shared" si="8"/>
        <v>1927.4126206729318</v>
      </c>
      <c r="G190" s="209"/>
      <c r="H190" s="209">
        <v>122.06883717842869</v>
      </c>
      <c r="I190" s="209">
        <v>245.70520677438202</v>
      </c>
      <c r="J190" s="209">
        <f t="shared" si="9"/>
        <v>367.7740439528107</v>
      </c>
      <c r="K190" s="209"/>
      <c r="L190" s="209">
        <f t="shared" si="11"/>
        <v>374.04417355930781</v>
      </c>
      <c r="M190" s="209">
        <f t="shared" si="10"/>
        <v>741.81821751211851</v>
      </c>
    </row>
    <row r="191" spans="1:14" s="49" customFormat="1" ht="17.649999999999999" customHeight="1" x14ac:dyDescent="0.25">
      <c r="A191" s="207">
        <v>217</v>
      </c>
      <c r="B191" s="208" t="s">
        <v>517</v>
      </c>
      <c r="C191" s="209">
        <v>2812.5646244079335</v>
      </c>
      <c r="D191" s="209">
        <v>1752.1123325194249</v>
      </c>
      <c r="E191" s="209">
        <v>71.577674285833666</v>
      </c>
      <c r="F191" s="209">
        <f t="shared" si="8"/>
        <v>1823.6900068052585</v>
      </c>
      <c r="G191" s="209"/>
      <c r="H191" s="209">
        <v>55.417129435682625</v>
      </c>
      <c r="I191" s="209">
        <v>145.84330933233511</v>
      </c>
      <c r="J191" s="209">
        <f t="shared" si="9"/>
        <v>201.26043876801774</v>
      </c>
      <c r="K191" s="209"/>
      <c r="L191" s="209">
        <f t="shared" si="11"/>
        <v>787.61417883465731</v>
      </c>
      <c r="M191" s="209">
        <f t="shared" si="10"/>
        <v>988.87461760267502</v>
      </c>
    </row>
    <row r="192" spans="1:14" s="49" customFormat="1" ht="17.649999999999999" customHeight="1" x14ac:dyDescent="0.25">
      <c r="A192" s="212">
        <v>218</v>
      </c>
      <c r="B192" s="208" t="s">
        <v>518</v>
      </c>
      <c r="C192" s="209">
        <v>694.38227910352521</v>
      </c>
      <c r="D192" s="209">
        <v>687.33095102021969</v>
      </c>
      <c r="E192" s="209">
        <v>0.70692357211562762</v>
      </c>
      <c r="F192" s="209">
        <f t="shared" si="8"/>
        <v>688.03787459233536</v>
      </c>
      <c r="G192" s="209"/>
      <c r="H192" s="209">
        <v>0.28652150220380562</v>
      </c>
      <c r="I192" s="209">
        <v>1.4837720367862348</v>
      </c>
      <c r="J192" s="209">
        <f t="shared" si="9"/>
        <v>1.7702935389900405</v>
      </c>
      <c r="K192" s="209"/>
      <c r="L192" s="209">
        <f t="shared" si="11"/>
        <v>4.5741109721998097</v>
      </c>
      <c r="M192" s="209">
        <f t="shared" si="10"/>
        <v>6.3444045111898504</v>
      </c>
    </row>
    <row r="193" spans="1:15" s="37" customFormat="1" ht="17.649999999999999" customHeight="1" x14ac:dyDescent="0.25">
      <c r="A193" s="207">
        <v>219</v>
      </c>
      <c r="B193" s="208" t="s">
        <v>519</v>
      </c>
      <c r="C193" s="209">
        <v>754.21167508740484</v>
      </c>
      <c r="D193" s="209">
        <v>598.2972665229297</v>
      </c>
      <c r="E193" s="209">
        <v>15.631036966015047</v>
      </c>
      <c r="F193" s="209">
        <f t="shared" si="8"/>
        <v>613.92830348894472</v>
      </c>
      <c r="G193" s="209"/>
      <c r="H193" s="209">
        <v>6.3353780754319375</v>
      </c>
      <c r="I193" s="209">
        <v>32.808207867188869</v>
      </c>
      <c r="J193" s="209">
        <f t="shared" si="9"/>
        <v>39.14358594262081</v>
      </c>
      <c r="K193" s="209"/>
      <c r="L193" s="209">
        <f t="shared" si="11"/>
        <v>101.13978565583932</v>
      </c>
      <c r="M193" s="209">
        <f t="shared" si="10"/>
        <v>140.28337159846012</v>
      </c>
    </row>
    <row r="194" spans="1:15" s="49" customFormat="1" ht="17.649999999999999" customHeight="1" x14ac:dyDescent="0.25">
      <c r="A194" s="207">
        <v>222</v>
      </c>
      <c r="B194" s="199" t="s">
        <v>520</v>
      </c>
      <c r="C194" s="209">
        <v>18602.15701836663</v>
      </c>
      <c r="D194" s="209">
        <v>14568.668660333951</v>
      </c>
      <c r="E194" s="209">
        <v>636.43515857355203</v>
      </c>
      <c r="F194" s="209">
        <f t="shared" si="8"/>
        <v>15205.103818907503</v>
      </c>
      <c r="G194" s="209"/>
      <c r="H194" s="209">
        <v>176.17649371417932</v>
      </c>
      <c r="I194" s="209">
        <v>534.49995253960424</v>
      </c>
      <c r="J194" s="209">
        <f t="shared" si="9"/>
        <v>710.67644625378352</v>
      </c>
      <c r="K194" s="209"/>
      <c r="L194" s="209">
        <f t="shared" si="11"/>
        <v>2686.3767532053439</v>
      </c>
      <c r="M194" s="209">
        <f t="shared" si="10"/>
        <v>3397.0531994591274</v>
      </c>
    </row>
    <row r="195" spans="1:15" s="49" customFormat="1" ht="17.649999999999999" customHeight="1" x14ac:dyDescent="0.25">
      <c r="A195" s="212">
        <v>223</v>
      </c>
      <c r="B195" s="208" t="s">
        <v>904</v>
      </c>
      <c r="C195" s="209">
        <v>76.782238872893714</v>
      </c>
      <c r="D195" s="209">
        <v>76.782238872893728</v>
      </c>
      <c r="E195" s="209">
        <v>0</v>
      </c>
      <c r="F195" s="209">
        <f t="shared" si="8"/>
        <v>76.782238872893728</v>
      </c>
      <c r="G195" s="209"/>
      <c r="H195" s="209">
        <v>0</v>
      </c>
      <c r="I195" s="209">
        <v>0</v>
      </c>
      <c r="J195" s="209">
        <f t="shared" si="9"/>
        <v>0</v>
      </c>
      <c r="K195" s="209"/>
      <c r="L195" s="209">
        <f t="shared" si="11"/>
        <v>-1.4210854715202004E-14</v>
      </c>
      <c r="M195" s="209">
        <f t="shared" si="10"/>
        <v>-1.4210854715202004E-14</v>
      </c>
    </row>
    <row r="196" spans="1:15" s="49" customFormat="1" ht="17.649999999999999" customHeight="1" x14ac:dyDescent="0.25">
      <c r="A196" s="212">
        <v>225</v>
      </c>
      <c r="B196" s="208" t="s">
        <v>905</v>
      </c>
      <c r="C196" s="209">
        <v>21.965170548503544</v>
      </c>
      <c r="D196" s="209">
        <v>21.965170548503547</v>
      </c>
      <c r="E196" s="209">
        <v>0</v>
      </c>
      <c r="F196" s="209">
        <f t="shared" si="8"/>
        <v>21.965170548503547</v>
      </c>
      <c r="G196" s="209"/>
      <c r="H196" s="209">
        <v>0</v>
      </c>
      <c r="I196" s="209">
        <v>0</v>
      </c>
      <c r="J196" s="209">
        <f t="shared" si="9"/>
        <v>0</v>
      </c>
      <c r="K196" s="209"/>
      <c r="L196" s="209">
        <f t="shared" si="11"/>
        <v>-3.5527136788005009E-15</v>
      </c>
      <c r="M196" s="209">
        <f t="shared" si="10"/>
        <v>-3.5527136788005009E-15</v>
      </c>
    </row>
    <row r="197" spans="1:15" s="49" customFormat="1" ht="17.649999999999999" customHeight="1" x14ac:dyDescent="0.25">
      <c r="A197" s="212">
        <v>226</v>
      </c>
      <c r="B197" s="208" t="s">
        <v>521</v>
      </c>
      <c r="C197" s="209">
        <v>448.35882299999997</v>
      </c>
      <c r="D197" s="209">
        <v>291.43323495000004</v>
      </c>
      <c r="E197" s="209">
        <v>22.417941150000001</v>
      </c>
      <c r="F197" s="209">
        <f t="shared" si="8"/>
        <v>313.85117610000003</v>
      </c>
      <c r="G197" s="209"/>
      <c r="H197" s="209">
        <v>22.417941150000001</v>
      </c>
      <c r="I197" s="209">
        <v>44.835882300000002</v>
      </c>
      <c r="J197" s="209">
        <f t="shared" si="9"/>
        <v>67.253823449999999</v>
      </c>
      <c r="K197" s="209"/>
      <c r="L197" s="209">
        <f t="shared" si="11"/>
        <v>67.253823449999942</v>
      </c>
      <c r="M197" s="209">
        <f t="shared" si="10"/>
        <v>134.50764689999994</v>
      </c>
    </row>
    <row r="198" spans="1:15" s="49" customFormat="1" ht="17.649999999999999" customHeight="1" x14ac:dyDescent="0.25">
      <c r="A198" s="212">
        <v>227</v>
      </c>
      <c r="B198" s="208" t="s">
        <v>522</v>
      </c>
      <c r="C198" s="209">
        <v>1880.3164445153088</v>
      </c>
      <c r="D198" s="209">
        <v>1769.3547759477415</v>
      </c>
      <c r="E198" s="209">
        <v>5.8400878162704037</v>
      </c>
      <c r="F198" s="209">
        <f t="shared" si="8"/>
        <v>1775.1948637640119</v>
      </c>
      <c r="G198" s="209"/>
      <c r="H198" s="209">
        <v>5.8400878162704037</v>
      </c>
      <c r="I198" s="209">
        <v>23.360351281775863</v>
      </c>
      <c r="J198" s="209">
        <f t="shared" si="9"/>
        <v>29.200439098046267</v>
      </c>
      <c r="K198" s="209"/>
      <c r="L198" s="209">
        <f t="shared" si="11"/>
        <v>75.921141653250686</v>
      </c>
      <c r="M198" s="209">
        <f t="shared" si="10"/>
        <v>105.12158075129696</v>
      </c>
    </row>
    <row r="199" spans="1:15" ht="17.649999999999999" customHeight="1" x14ac:dyDescent="0.25">
      <c r="A199" s="212">
        <v>228</v>
      </c>
      <c r="B199" s="208" t="s">
        <v>523</v>
      </c>
      <c r="C199" s="209">
        <v>345.79317310736292</v>
      </c>
      <c r="D199" s="209">
        <v>324.03792774967258</v>
      </c>
      <c r="E199" s="209">
        <v>1.1739854041676014</v>
      </c>
      <c r="F199" s="209">
        <f t="shared" si="8"/>
        <v>325.21191315384016</v>
      </c>
      <c r="G199" s="209"/>
      <c r="H199" s="209">
        <v>1.1739854041676014</v>
      </c>
      <c r="I199" s="209">
        <v>4.5958548448469516</v>
      </c>
      <c r="J199" s="209">
        <f t="shared" si="9"/>
        <v>5.7698402490145533</v>
      </c>
      <c r="K199" s="209"/>
      <c r="L199" s="209">
        <f t="shared" si="11"/>
        <v>14.811419704508207</v>
      </c>
      <c r="M199" s="209">
        <f t="shared" si="10"/>
        <v>20.58125995352276</v>
      </c>
      <c r="N199" s="37"/>
    </row>
    <row r="200" spans="1:15" s="49" customFormat="1" ht="17.649999999999999" customHeight="1" x14ac:dyDescent="0.25">
      <c r="A200" s="207">
        <v>229</v>
      </c>
      <c r="B200" s="199" t="s">
        <v>524</v>
      </c>
      <c r="C200" s="209">
        <v>1841.4061580502337</v>
      </c>
      <c r="D200" s="209">
        <v>1444.7661011027499</v>
      </c>
      <c r="E200" s="209">
        <v>36.583887226463467</v>
      </c>
      <c r="F200" s="209">
        <f t="shared" si="8"/>
        <v>1481.3499883292134</v>
      </c>
      <c r="G200" s="209"/>
      <c r="H200" s="209">
        <v>16.918326751463464</v>
      </c>
      <c r="I200" s="209">
        <v>83.46957865577113</v>
      </c>
      <c r="J200" s="209">
        <f t="shared" si="9"/>
        <v>100.3879054072346</v>
      </c>
      <c r="K200" s="209"/>
      <c r="L200" s="209">
        <f t="shared" si="11"/>
        <v>259.6682643137857</v>
      </c>
      <c r="M200" s="209">
        <f t="shared" si="10"/>
        <v>360.0561697210203</v>
      </c>
    </row>
    <row r="201" spans="1:15" s="49" customFormat="1" ht="17.649999999999999" customHeight="1" x14ac:dyDescent="0.25">
      <c r="A201" s="207">
        <v>231</v>
      </c>
      <c r="B201" s="199" t="s">
        <v>525</v>
      </c>
      <c r="C201" s="209">
        <v>113.80020336932061</v>
      </c>
      <c r="D201" s="209">
        <v>104.39006421013671</v>
      </c>
      <c r="E201" s="209">
        <v>0.94340372920095239</v>
      </c>
      <c r="F201" s="209">
        <f t="shared" si="8"/>
        <v>105.33346793933767</v>
      </c>
      <c r="G201" s="209"/>
      <c r="H201" s="209">
        <v>0.38236871817047619</v>
      </c>
      <c r="I201" s="209">
        <v>1.9801236386948411</v>
      </c>
      <c r="J201" s="209">
        <f t="shared" si="9"/>
        <v>2.3624923568653173</v>
      </c>
      <c r="K201" s="209"/>
      <c r="L201" s="209">
        <f t="shared" si="11"/>
        <v>6.1042430731176296</v>
      </c>
      <c r="M201" s="209">
        <f t="shared" si="10"/>
        <v>8.4667354299829469</v>
      </c>
    </row>
    <row r="202" spans="1:15" s="49" customFormat="1" ht="17.649999999999999" customHeight="1" x14ac:dyDescent="0.25">
      <c r="A202" s="207">
        <v>233</v>
      </c>
      <c r="B202" s="208" t="s">
        <v>526</v>
      </c>
      <c r="C202" s="209">
        <v>152.0496967966437</v>
      </c>
      <c r="D202" s="209">
        <v>139.47670731207279</v>
      </c>
      <c r="E202" s="209">
        <v>1.260492025216984</v>
      </c>
      <c r="F202" s="209">
        <f t="shared" si="8"/>
        <v>140.73719933728978</v>
      </c>
      <c r="G202" s="209"/>
      <c r="H202" s="209">
        <v>0.51088700518341268</v>
      </c>
      <c r="I202" s="209">
        <v>2.645664735205556</v>
      </c>
      <c r="J202" s="209">
        <f t="shared" si="9"/>
        <v>3.1565517403889687</v>
      </c>
      <c r="K202" s="209"/>
      <c r="L202" s="209">
        <f t="shared" si="11"/>
        <v>8.1559457189649525</v>
      </c>
      <c r="M202" s="209">
        <f t="shared" si="10"/>
        <v>11.312497459353921</v>
      </c>
    </row>
    <row r="203" spans="1:15" s="49" customFormat="1" ht="17.649999999999999" customHeight="1" x14ac:dyDescent="0.25">
      <c r="A203" s="207">
        <v>234</v>
      </c>
      <c r="B203" s="208" t="s">
        <v>527</v>
      </c>
      <c r="C203" s="209">
        <v>634.7876018540428</v>
      </c>
      <c r="D203" s="209">
        <v>124.20731852213896</v>
      </c>
      <c r="E203" s="209">
        <v>24.694934899756227</v>
      </c>
      <c r="F203" s="209">
        <f t="shared" si="8"/>
        <v>148.90225342189518</v>
      </c>
      <c r="G203" s="209"/>
      <c r="H203" s="209">
        <v>2.8624226955646446</v>
      </c>
      <c r="I203" s="209">
        <v>32.472409720751394</v>
      </c>
      <c r="J203" s="209">
        <f t="shared" si="9"/>
        <v>35.33483241631604</v>
      </c>
      <c r="K203" s="209"/>
      <c r="L203" s="209">
        <f t="shared" si="11"/>
        <v>450.55051601583159</v>
      </c>
      <c r="M203" s="209">
        <f t="shared" si="10"/>
        <v>485.88534843214762</v>
      </c>
    </row>
    <row r="204" spans="1:15" ht="17.649999999999999" customHeight="1" x14ac:dyDescent="0.25">
      <c r="A204" s="207">
        <v>235</v>
      </c>
      <c r="B204" s="208" t="s">
        <v>528</v>
      </c>
      <c r="C204" s="209">
        <v>1734.928941739837</v>
      </c>
      <c r="D204" s="209">
        <v>1015.0411106074949</v>
      </c>
      <c r="E204" s="209">
        <v>72.171606241525225</v>
      </c>
      <c r="F204" s="209">
        <f t="shared" si="8"/>
        <v>1087.2127168490201</v>
      </c>
      <c r="G204" s="209"/>
      <c r="H204" s="209">
        <v>29.251700491720758</v>
      </c>
      <c r="I204" s="209">
        <v>151.48202035624604</v>
      </c>
      <c r="J204" s="209">
        <f t="shared" si="9"/>
        <v>180.73372084796679</v>
      </c>
      <c r="K204" s="209"/>
      <c r="L204" s="209">
        <f t="shared" si="11"/>
        <v>466.98250404285011</v>
      </c>
      <c r="M204" s="209">
        <f t="shared" si="10"/>
        <v>647.71622489081687</v>
      </c>
      <c r="N204" s="49"/>
      <c r="O204" s="49"/>
    </row>
    <row r="205" spans="1:15" s="37" customFormat="1" ht="17.649999999999999" customHeight="1" x14ac:dyDescent="0.25">
      <c r="A205" s="207">
        <v>236</v>
      </c>
      <c r="B205" s="208" t="s">
        <v>529</v>
      </c>
      <c r="C205" s="209">
        <v>1629.2581240382149</v>
      </c>
      <c r="D205" s="209">
        <v>1546.2157644582699</v>
      </c>
      <c r="E205" s="209">
        <v>10.380294943223847</v>
      </c>
      <c r="F205" s="209">
        <f t="shared" si="8"/>
        <v>1556.5960594014937</v>
      </c>
      <c r="G205" s="209"/>
      <c r="H205" s="209">
        <v>10.380294943223847</v>
      </c>
      <c r="I205" s="209">
        <v>20.760589886447693</v>
      </c>
      <c r="J205" s="209">
        <f t="shared" si="9"/>
        <v>31.140884829671542</v>
      </c>
      <c r="K205" s="209"/>
      <c r="L205" s="209">
        <f t="shared" si="11"/>
        <v>41.521179807049656</v>
      </c>
      <c r="M205" s="209">
        <f t="shared" si="10"/>
        <v>72.662064636721198</v>
      </c>
      <c r="N205" s="49"/>
      <c r="O205" s="46"/>
    </row>
    <row r="206" spans="1:15" s="37" customFormat="1" ht="17.649999999999999" customHeight="1" x14ac:dyDescent="0.25">
      <c r="A206" s="207">
        <v>237</v>
      </c>
      <c r="B206" s="199" t="s">
        <v>530</v>
      </c>
      <c r="C206" s="209">
        <v>204.44347234876366</v>
      </c>
      <c r="D206" s="209">
        <v>134.01897658005103</v>
      </c>
      <c r="E206" s="209">
        <v>13.252658336976715</v>
      </c>
      <c r="F206" s="209">
        <f t="shared" si="8"/>
        <v>147.27163491702774</v>
      </c>
      <c r="G206" s="209"/>
      <c r="H206" s="209">
        <v>7.1916889090210701</v>
      </c>
      <c r="I206" s="209">
        <v>23.47483195997561</v>
      </c>
      <c r="J206" s="209">
        <f t="shared" si="9"/>
        <v>30.666520868996681</v>
      </c>
      <c r="K206" s="209"/>
      <c r="L206" s="209">
        <f t="shared" si="11"/>
        <v>26.505316562739242</v>
      </c>
      <c r="M206" s="209">
        <f t="shared" si="10"/>
        <v>57.171837431735923</v>
      </c>
      <c r="N206" s="46"/>
      <c r="O206" s="46"/>
    </row>
    <row r="207" spans="1:15" s="37" customFormat="1" ht="17.649999999999999" customHeight="1" x14ac:dyDescent="0.25">
      <c r="A207" s="207">
        <v>242</v>
      </c>
      <c r="B207" s="199" t="s">
        <v>531</v>
      </c>
      <c r="C207" s="209">
        <v>430.02604161370709</v>
      </c>
      <c r="D207" s="209">
        <v>279.23918860690446</v>
      </c>
      <c r="E207" s="209">
        <v>5.8352840578386598</v>
      </c>
      <c r="F207" s="209">
        <f t="shared" si="8"/>
        <v>285.0744726647431</v>
      </c>
      <c r="G207" s="209"/>
      <c r="H207" s="209">
        <v>6.2035552011659785E-2</v>
      </c>
      <c r="I207" s="209">
        <v>5.8973196098503191</v>
      </c>
      <c r="J207" s="209">
        <f t="shared" si="9"/>
        <v>5.9593551618619793</v>
      </c>
      <c r="K207" s="209"/>
      <c r="L207" s="209">
        <f t="shared" si="11"/>
        <v>138.992213787102</v>
      </c>
      <c r="M207" s="209">
        <f t="shared" si="10"/>
        <v>144.951568948964</v>
      </c>
      <c r="N207" s="46"/>
    </row>
    <row r="208" spans="1:15" s="37" customFormat="1" ht="17.649999999999999" customHeight="1" x14ac:dyDescent="0.25">
      <c r="A208" s="207">
        <v>243</v>
      </c>
      <c r="B208" s="199" t="s">
        <v>532</v>
      </c>
      <c r="C208" s="209">
        <v>1508.7701507622485</v>
      </c>
      <c r="D208" s="209">
        <v>1121.678661941934</v>
      </c>
      <c r="E208" s="209">
        <v>42.822778907177444</v>
      </c>
      <c r="F208" s="209">
        <f t="shared" si="8"/>
        <v>1164.5014408491115</v>
      </c>
      <c r="G208" s="209"/>
      <c r="H208" s="209">
        <v>42.822778907177444</v>
      </c>
      <c r="I208" s="209">
        <v>102.53374922317916</v>
      </c>
      <c r="J208" s="209">
        <f t="shared" si="9"/>
        <v>145.35652813035659</v>
      </c>
      <c r="K208" s="209"/>
      <c r="L208" s="209">
        <f t="shared" si="11"/>
        <v>198.91218178278035</v>
      </c>
      <c r="M208" s="209">
        <f t="shared" si="10"/>
        <v>344.26870991313695</v>
      </c>
      <c r="N208" s="46"/>
    </row>
    <row r="209" spans="1:19" s="37" customFormat="1" ht="17.649999999999999" customHeight="1" x14ac:dyDescent="0.25">
      <c r="A209" s="207">
        <v>244</v>
      </c>
      <c r="B209" s="200" t="s">
        <v>533</v>
      </c>
      <c r="C209" s="209">
        <v>1211.8041214418845</v>
      </c>
      <c r="D209" s="209">
        <v>966.26855809326844</v>
      </c>
      <c r="E209" s="209">
        <v>26.505629114536685</v>
      </c>
      <c r="F209" s="209">
        <f t="shared" si="8"/>
        <v>992.77418720780508</v>
      </c>
      <c r="G209" s="209"/>
      <c r="H209" s="209">
        <v>17.216867400097257</v>
      </c>
      <c r="I209" s="209">
        <v>57.94678924160619</v>
      </c>
      <c r="J209" s="209">
        <f t="shared" si="9"/>
        <v>75.163656641703454</v>
      </c>
      <c r="K209" s="209"/>
      <c r="L209" s="209">
        <f t="shared" si="11"/>
        <v>143.86627759237595</v>
      </c>
      <c r="M209" s="209">
        <f t="shared" si="10"/>
        <v>219.02993423407941</v>
      </c>
    </row>
    <row r="210" spans="1:19" s="37" customFormat="1" ht="17.649999999999999" customHeight="1" x14ac:dyDescent="0.25">
      <c r="A210" s="207">
        <v>247</v>
      </c>
      <c r="B210" s="208" t="s">
        <v>534</v>
      </c>
      <c r="C210" s="209">
        <v>335.87528864139864</v>
      </c>
      <c r="D210" s="209">
        <v>280.09477872579816</v>
      </c>
      <c r="E210" s="209">
        <v>5.8471238521955762</v>
      </c>
      <c r="F210" s="209">
        <f t="shared" si="8"/>
        <v>285.94190257799374</v>
      </c>
      <c r="G210" s="209"/>
      <c r="H210" s="209">
        <v>3.2872389860154789</v>
      </c>
      <c r="I210" s="209">
        <v>12.211567255494884</v>
      </c>
      <c r="J210" s="209">
        <f t="shared" si="9"/>
        <v>15.498806241510364</v>
      </c>
      <c r="K210" s="209"/>
      <c r="L210" s="209">
        <f t="shared" si="11"/>
        <v>34.43457982189453</v>
      </c>
      <c r="M210" s="209">
        <f t="shared" si="10"/>
        <v>49.933386063404896</v>
      </c>
    </row>
    <row r="211" spans="1:19" s="37" customFormat="1" ht="17.649999999999999" customHeight="1" x14ac:dyDescent="0.25">
      <c r="A211" s="207">
        <v>248</v>
      </c>
      <c r="B211" s="208" t="s">
        <v>535</v>
      </c>
      <c r="C211" s="209">
        <v>1101.2546626836318</v>
      </c>
      <c r="D211" s="209">
        <v>987.7073778037086</v>
      </c>
      <c r="E211" s="209">
        <v>11.436099975956747</v>
      </c>
      <c r="F211" s="209">
        <f t="shared" ref="F211:F249" si="13">+D211+E211</f>
        <v>999.14347777966532</v>
      </c>
      <c r="G211" s="209"/>
      <c r="H211" s="209">
        <v>6.5417770823526444</v>
      </c>
      <c r="I211" s="209">
        <v>24.742074984461421</v>
      </c>
      <c r="J211" s="209">
        <f t="shared" ref="J211:J249" si="14">+H211+I211</f>
        <v>31.283852066814067</v>
      </c>
      <c r="K211" s="209"/>
      <c r="L211" s="209">
        <f t="shared" ref="L211:L249" si="15">SUM(C211-F211-J211)</f>
        <v>70.827332837152369</v>
      </c>
      <c r="M211" s="209">
        <f t="shared" ref="M211:M249" si="16">J211+L211</f>
        <v>102.11118490396643</v>
      </c>
      <c r="N211" s="46"/>
      <c r="O211" s="46"/>
    </row>
    <row r="212" spans="1:19" s="52" customFormat="1" ht="17.649999999999999" customHeight="1" x14ac:dyDescent="0.25">
      <c r="A212" s="207">
        <v>250</v>
      </c>
      <c r="B212" s="208" t="s">
        <v>536</v>
      </c>
      <c r="C212" s="209">
        <v>794.44873759690631</v>
      </c>
      <c r="D212" s="209">
        <v>743.99158917195746</v>
      </c>
      <c r="E212" s="209">
        <v>5.0585289935045594</v>
      </c>
      <c r="F212" s="209">
        <f t="shared" si="13"/>
        <v>749.05011816546198</v>
      </c>
      <c r="G212" s="209"/>
      <c r="H212" s="209">
        <v>2.0502602405160157</v>
      </c>
      <c r="I212" s="209">
        <v>10.617419060890731</v>
      </c>
      <c r="J212" s="209">
        <f t="shared" si="14"/>
        <v>12.667679301406746</v>
      </c>
      <c r="K212" s="209"/>
      <c r="L212" s="209">
        <f t="shared" si="15"/>
        <v>32.730940130037581</v>
      </c>
      <c r="M212" s="209">
        <f t="shared" si="16"/>
        <v>45.398619431444331</v>
      </c>
      <c r="N212" s="37"/>
      <c r="O212" s="37"/>
      <c r="P212" s="51"/>
      <c r="Q212" s="51"/>
      <c r="R212" s="51"/>
      <c r="S212" s="51"/>
    </row>
    <row r="213" spans="1:19" s="37" customFormat="1" ht="17.649999999999999" customHeight="1" x14ac:dyDescent="0.25">
      <c r="A213" s="207">
        <v>251</v>
      </c>
      <c r="B213" s="200" t="s">
        <v>537</v>
      </c>
      <c r="C213" s="209">
        <v>454.84549530756709</v>
      </c>
      <c r="D213" s="209">
        <v>302.5473524933422</v>
      </c>
      <c r="E213" s="209">
        <v>10.58578583206574</v>
      </c>
      <c r="F213" s="209">
        <f t="shared" si="13"/>
        <v>313.13313832540797</v>
      </c>
      <c r="G213" s="209"/>
      <c r="H213" s="209">
        <v>4.6336926717941509</v>
      </c>
      <c r="I213" s="209">
        <v>21.351529309982826</v>
      </c>
      <c r="J213" s="209">
        <f t="shared" si="14"/>
        <v>25.985221981776977</v>
      </c>
      <c r="K213" s="209"/>
      <c r="L213" s="209">
        <f t="shared" si="15"/>
        <v>115.72713500038215</v>
      </c>
      <c r="M213" s="209">
        <f t="shared" si="16"/>
        <v>141.71235698215912</v>
      </c>
      <c r="O213" s="51"/>
    </row>
    <row r="214" spans="1:19" s="37" customFormat="1" ht="17.649999999999999" customHeight="1" x14ac:dyDescent="0.25">
      <c r="A214" s="207">
        <v>252</v>
      </c>
      <c r="B214" s="208" t="s">
        <v>906</v>
      </c>
      <c r="C214" s="209">
        <v>140.36901693720591</v>
      </c>
      <c r="D214" s="209">
        <v>140.36901693720594</v>
      </c>
      <c r="E214" s="209">
        <v>0</v>
      </c>
      <c r="F214" s="209">
        <f t="shared" si="13"/>
        <v>140.36901693720594</v>
      </c>
      <c r="G214" s="209"/>
      <c r="H214" s="209">
        <v>0</v>
      </c>
      <c r="I214" s="209">
        <v>0</v>
      </c>
      <c r="J214" s="209">
        <f t="shared" si="14"/>
        <v>0</v>
      </c>
      <c r="K214" s="209"/>
      <c r="L214" s="209">
        <f t="shared" si="15"/>
        <v>-2.8421709430404007E-14</v>
      </c>
      <c r="M214" s="209">
        <f t="shared" si="16"/>
        <v>-2.8421709430404007E-14</v>
      </c>
    </row>
    <row r="215" spans="1:19" s="37" customFormat="1" ht="17.649999999999999" customHeight="1" x14ac:dyDescent="0.25">
      <c r="A215" s="207">
        <v>253</v>
      </c>
      <c r="B215" s="208" t="s">
        <v>538</v>
      </c>
      <c r="C215" s="209">
        <v>584.9129267976258</v>
      </c>
      <c r="D215" s="209">
        <v>367.78189956230119</v>
      </c>
      <c r="E215" s="209">
        <v>25.760134234080102</v>
      </c>
      <c r="F215" s="209">
        <f t="shared" si="13"/>
        <v>393.5420337963813</v>
      </c>
      <c r="G215" s="209"/>
      <c r="H215" s="209">
        <v>20.70401995163845</v>
      </c>
      <c r="I215" s="209">
        <v>50.276660470022918</v>
      </c>
      <c r="J215" s="209">
        <f t="shared" si="14"/>
        <v>70.980680421661361</v>
      </c>
      <c r="K215" s="209"/>
      <c r="L215" s="209">
        <f t="shared" si="15"/>
        <v>120.39021257958314</v>
      </c>
      <c r="M215" s="209">
        <f t="shared" si="16"/>
        <v>191.3708930012445</v>
      </c>
    </row>
    <row r="216" spans="1:19" s="37" customFormat="1" ht="17.649999999999999" customHeight="1" x14ac:dyDescent="0.25">
      <c r="A216" s="207">
        <v>259</v>
      </c>
      <c r="B216" s="200" t="s">
        <v>539</v>
      </c>
      <c r="C216" s="209">
        <v>593.79839125164301</v>
      </c>
      <c r="D216" s="209">
        <v>283.44048227529879</v>
      </c>
      <c r="E216" s="209">
        <v>20.247860754753603</v>
      </c>
      <c r="F216" s="209">
        <f t="shared" si="13"/>
        <v>303.68834303005241</v>
      </c>
      <c r="G216" s="209"/>
      <c r="H216" s="209">
        <v>10.503706859470071</v>
      </c>
      <c r="I216" s="209">
        <v>35.687086008524552</v>
      </c>
      <c r="J216" s="209">
        <f t="shared" si="14"/>
        <v>46.190792867994624</v>
      </c>
      <c r="K216" s="209"/>
      <c r="L216" s="209">
        <f t="shared" si="15"/>
        <v>243.91925535359599</v>
      </c>
      <c r="M216" s="209">
        <f t="shared" si="16"/>
        <v>290.1100482215906</v>
      </c>
    </row>
    <row r="217" spans="1:19" s="37" customFormat="1" ht="17.649999999999999" customHeight="1" x14ac:dyDescent="0.25">
      <c r="A217" s="207">
        <v>260</v>
      </c>
      <c r="B217" s="200" t="s">
        <v>540</v>
      </c>
      <c r="C217" s="209">
        <v>186.01929685346136</v>
      </c>
      <c r="D217" s="209">
        <v>39.391872610155062</v>
      </c>
      <c r="E217" s="209">
        <v>6.0168381817386587</v>
      </c>
      <c r="F217" s="209">
        <f t="shared" si="13"/>
        <v>45.408710791893718</v>
      </c>
      <c r="G217" s="209"/>
      <c r="H217" s="209">
        <v>0.17804627547229288</v>
      </c>
      <c r="I217" s="209">
        <v>6.2602578709009649</v>
      </c>
      <c r="J217" s="209">
        <f t="shared" si="14"/>
        <v>6.438304146373258</v>
      </c>
      <c r="K217" s="209"/>
      <c r="L217" s="209">
        <f t="shared" si="15"/>
        <v>134.17228191519436</v>
      </c>
      <c r="M217" s="209">
        <f t="shared" si="16"/>
        <v>140.61058606156763</v>
      </c>
    </row>
    <row r="218" spans="1:19" s="37" customFormat="1" ht="17.649999999999999" customHeight="1" x14ac:dyDescent="0.25">
      <c r="A218" s="207">
        <v>261</v>
      </c>
      <c r="B218" s="199" t="s">
        <v>541</v>
      </c>
      <c r="C218" s="209">
        <v>6979.4839062074652</v>
      </c>
      <c r="D218" s="209">
        <v>4582.7392401668412</v>
      </c>
      <c r="E218" s="209">
        <v>213.94331230536724</v>
      </c>
      <c r="F218" s="209">
        <f>+D218+E218</f>
        <v>4796.682552472208</v>
      </c>
      <c r="G218" s="209"/>
      <c r="H218" s="209">
        <v>81.439161040425745</v>
      </c>
      <c r="I218" s="209">
        <v>471.85974951726661</v>
      </c>
      <c r="J218" s="209">
        <f>+H218+I218</f>
        <v>553.29891055769235</v>
      </c>
      <c r="K218" s="209"/>
      <c r="L218" s="209">
        <f>SUM(C218-F218-J218)</f>
        <v>1629.5024431775648</v>
      </c>
      <c r="M218" s="209">
        <f>J218+L218</f>
        <v>2182.8013537352572</v>
      </c>
    </row>
    <row r="219" spans="1:19" s="37" customFormat="1" ht="17.649999999999999" customHeight="1" x14ac:dyDescent="0.25">
      <c r="A219" s="207">
        <v>262</v>
      </c>
      <c r="B219" s="208" t="s">
        <v>542</v>
      </c>
      <c r="C219" s="209">
        <v>667.19326513176372</v>
      </c>
      <c r="D219" s="209">
        <v>525.89823629283137</v>
      </c>
      <c r="E219" s="209">
        <v>14.103737589737104</v>
      </c>
      <c r="F219" s="209">
        <f t="shared" si="13"/>
        <v>540.00197388256845</v>
      </c>
      <c r="G219" s="209"/>
      <c r="H219" s="209">
        <v>6.8704370362056011</v>
      </c>
      <c r="I219" s="209">
        <v>30.219134334380531</v>
      </c>
      <c r="J219" s="209">
        <f t="shared" si="14"/>
        <v>37.089571370586128</v>
      </c>
      <c r="K219" s="209"/>
      <c r="L219" s="209">
        <f t="shared" si="15"/>
        <v>90.101719878609146</v>
      </c>
      <c r="M219" s="209">
        <f t="shared" si="16"/>
        <v>127.19129124919527</v>
      </c>
    </row>
    <row r="220" spans="1:19" s="37" customFormat="1" ht="17.649999999999999" customHeight="1" x14ac:dyDescent="0.25">
      <c r="A220" s="207">
        <v>267</v>
      </c>
      <c r="B220" s="208" t="s">
        <v>543</v>
      </c>
      <c r="C220" s="209">
        <v>422.81890223713543</v>
      </c>
      <c r="D220" s="209">
        <v>331.10414595602987</v>
      </c>
      <c r="E220" s="209">
        <v>4.8270924288185109</v>
      </c>
      <c r="F220" s="209">
        <f t="shared" si="13"/>
        <v>335.93123838484837</v>
      </c>
      <c r="G220" s="209"/>
      <c r="H220" s="209">
        <v>4.8270924288185109</v>
      </c>
      <c r="I220" s="209">
        <v>19.308369765356765</v>
      </c>
      <c r="J220" s="209">
        <f t="shared" si="14"/>
        <v>24.135462194175275</v>
      </c>
      <c r="K220" s="209"/>
      <c r="L220" s="209">
        <f t="shared" si="15"/>
        <v>62.752201658111787</v>
      </c>
      <c r="M220" s="209">
        <f t="shared" si="16"/>
        <v>86.887663852287062</v>
      </c>
    </row>
    <row r="221" spans="1:19" s="37" customFormat="1" ht="17.649999999999999" customHeight="1" x14ac:dyDescent="0.25">
      <c r="A221" s="207">
        <v>269</v>
      </c>
      <c r="B221" s="208" t="s">
        <v>544</v>
      </c>
      <c r="C221" s="209">
        <v>51.110387254996311</v>
      </c>
      <c r="D221" s="209">
        <v>40.011776287018662</v>
      </c>
      <c r="E221" s="209">
        <v>0.58413742244250044</v>
      </c>
      <c r="F221" s="209">
        <f t="shared" si="13"/>
        <v>40.595913709461165</v>
      </c>
      <c r="G221" s="209"/>
      <c r="H221" s="209">
        <v>0.58413742244250044</v>
      </c>
      <c r="I221" s="209">
        <v>2.3365496730757602</v>
      </c>
      <c r="J221" s="209">
        <f t="shared" si="14"/>
        <v>2.9206870955182609</v>
      </c>
      <c r="K221" s="209"/>
      <c r="L221" s="209">
        <f t="shared" si="15"/>
        <v>7.5937864500168857</v>
      </c>
      <c r="M221" s="209">
        <f t="shared" si="16"/>
        <v>10.514473545535147</v>
      </c>
    </row>
    <row r="222" spans="1:19" s="37" customFormat="1" ht="17.649999999999999" customHeight="1" x14ac:dyDescent="0.25">
      <c r="A222" s="207">
        <v>273</v>
      </c>
      <c r="B222" s="208" t="s">
        <v>545</v>
      </c>
      <c r="C222" s="209">
        <v>798.74420879705212</v>
      </c>
      <c r="D222" s="209">
        <v>326.71065379527778</v>
      </c>
      <c r="E222" s="209">
        <v>33.413985663887438</v>
      </c>
      <c r="F222" s="209">
        <f t="shared" si="13"/>
        <v>360.12463945916522</v>
      </c>
      <c r="G222" s="209"/>
      <c r="H222" s="209">
        <v>15.265944788530568</v>
      </c>
      <c r="I222" s="209">
        <v>61.811695761246412</v>
      </c>
      <c r="J222" s="209">
        <f>+H222+I222</f>
        <v>77.077640549776987</v>
      </c>
      <c r="K222" s="209"/>
      <c r="L222" s="209">
        <f>SUM(C222-F222-J222)</f>
        <v>361.54192878810989</v>
      </c>
      <c r="M222" s="209">
        <f>J222+L222</f>
        <v>438.6195693378869</v>
      </c>
    </row>
    <row r="223" spans="1:19" s="37" customFormat="1" ht="17.649999999999999" customHeight="1" x14ac:dyDescent="0.25">
      <c r="A223" s="213">
        <v>275</v>
      </c>
      <c r="B223" s="208" t="s">
        <v>546</v>
      </c>
      <c r="C223" s="209">
        <v>1237.46326</v>
      </c>
      <c r="D223" s="209">
        <v>966.72953624620209</v>
      </c>
      <c r="E223" s="209">
        <v>14.249143351509133</v>
      </c>
      <c r="F223" s="209">
        <f t="shared" si="13"/>
        <v>980.97867959771122</v>
      </c>
      <c r="G223" s="209"/>
      <c r="H223" s="209">
        <v>14.249143351509133</v>
      </c>
      <c r="I223" s="209">
        <v>56.996573422730783</v>
      </c>
      <c r="J223" s="209">
        <f t="shared" si="14"/>
        <v>71.245716774239924</v>
      </c>
      <c r="K223" s="209"/>
      <c r="L223" s="209">
        <f t="shared" si="15"/>
        <v>185.23886362804885</v>
      </c>
      <c r="M223" s="209">
        <f t="shared" si="16"/>
        <v>256.48458040228877</v>
      </c>
    </row>
    <row r="224" spans="1:19" s="37" customFormat="1" ht="17.649999999999999" customHeight="1" x14ac:dyDescent="0.25">
      <c r="A224" s="213">
        <v>281</v>
      </c>
      <c r="B224" s="208" t="s">
        <v>547</v>
      </c>
      <c r="C224" s="209">
        <v>1529.5792674449247</v>
      </c>
      <c r="D224" s="209">
        <v>454.68506916143792</v>
      </c>
      <c r="E224" s="209">
        <v>107.39042834661724</v>
      </c>
      <c r="F224" s="209">
        <f t="shared" si="13"/>
        <v>562.07549750805515</v>
      </c>
      <c r="G224" s="209"/>
      <c r="H224" s="209">
        <v>21.088994810819827</v>
      </c>
      <c r="I224" s="209">
        <v>159.38838276480581</v>
      </c>
      <c r="J224" s="209">
        <f t="shared" si="14"/>
        <v>180.47737757562564</v>
      </c>
      <c r="K224" s="209"/>
      <c r="L224" s="209">
        <f t="shared" ref="L224:L225" si="17">SUM(C224-F224-J224)</f>
        <v>787.02639236124389</v>
      </c>
      <c r="M224" s="209">
        <f t="shared" si="16"/>
        <v>967.5037699368695</v>
      </c>
    </row>
    <row r="225" spans="1:15" s="37" customFormat="1" ht="17.649999999999999" customHeight="1" x14ac:dyDescent="0.25">
      <c r="A225" s="213">
        <v>283</v>
      </c>
      <c r="B225" s="208" t="s">
        <v>548</v>
      </c>
      <c r="C225" s="209">
        <v>368.51092805501537</v>
      </c>
      <c r="D225" s="209">
        <v>128.97882480962025</v>
      </c>
      <c r="E225" s="209">
        <v>36.851092802748639</v>
      </c>
      <c r="F225" s="209">
        <f t="shared" si="13"/>
        <v>165.82991761236889</v>
      </c>
      <c r="G225" s="209"/>
      <c r="H225" s="209">
        <v>0</v>
      </c>
      <c r="I225" s="209">
        <v>36.851092802748646</v>
      </c>
      <c r="J225" s="209">
        <f t="shared" si="14"/>
        <v>36.851092802748646</v>
      </c>
      <c r="K225" s="209"/>
      <c r="L225" s="209">
        <f t="shared" si="17"/>
        <v>165.82991763989784</v>
      </c>
      <c r="M225" s="209">
        <f t="shared" si="16"/>
        <v>202.68101044264648</v>
      </c>
    </row>
    <row r="226" spans="1:15" s="37" customFormat="1" ht="17.649999999999999" customHeight="1" x14ac:dyDescent="0.25">
      <c r="A226" s="207">
        <v>286</v>
      </c>
      <c r="B226" s="199" t="s">
        <v>549</v>
      </c>
      <c r="C226" s="209">
        <v>1895.2224246879116</v>
      </c>
      <c r="D226" s="209">
        <v>1231.8945760293302</v>
      </c>
      <c r="E226" s="209">
        <v>94.761121233025392</v>
      </c>
      <c r="F226" s="209">
        <f t="shared" si="13"/>
        <v>1326.6556972623557</v>
      </c>
      <c r="G226" s="209"/>
      <c r="H226" s="209">
        <v>94.761121233025392</v>
      </c>
      <c r="I226" s="209">
        <v>189.52224246605078</v>
      </c>
      <c r="J226" s="209">
        <f t="shared" si="14"/>
        <v>284.28336369907618</v>
      </c>
      <c r="K226" s="209"/>
      <c r="L226" s="209">
        <f t="shared" si="15"/>
        <v>284.28336372647971</v>
      </c>
      <c r="M226" s="209">
        <f t="shared" si="16"/>
        <v>568.56672742555588</v>
      </c>
    </row>
    <row r="227" spans="1:15" s="37" customFormat="1" ht="17.649999999999999" customHeight="1" x14ac:dyDescent="0.25">
      <c r="A227" s="207">
        <v>288</v>
      </c>
      <c r="B227" s="199" t="s">
        <v>550</v>
      </c>
      <c r="C227" s="209">
        <v>446.26242600531253</v>
      </c>
      <c r="D227" s="209">
        <v>184.17063587140541</v>
      </c>
      <c r="E227" s="209">
        <v>26.974989427225132</v>
      </c>
      <c r="F227" s="209">
        <f t="shared" si="13"/>
        <v>211.14562529863053</v>
      </c>
      <c r="G227" s="209"/>
      <c r="H227" s="209">
        <v>10.020078911467222</v>
      </c>
      <c r="I227" s="209">
        <v>37.052057358351483</v>
      </c>
      <c r="J227" s="209">
        <f t="shared" si="14"/>
        <v>47.072136269818706</v>
      </c>
      <c r="K227" s="209"/>
      <c r="L227" s="209">
        <f t="shared" si="15"/>
        <v>188.04466443686329</v>
      </c>
      <c r="M227" s="209">
        <f t="shared" si="16"/>
        <v>235.116800706682</v>
      </c>
    </row>
    <row r="228" spans="1:15" s="37" customFormat="1" ht="17.649999999999999" customHeight="1" x14ac:dyDescent="0.25">
      <c r="A228" s="207">
        <v>292</v>
      </c>
      <c r="B228" s="199" t="s">
        <v>551</v>
      </c>
      <c r="C228" s="209">
        <v>1087.1956107037488</v>
      </c>
      <c r="D228" s="209">
        <v>424.19794809981863</v>
      </c>
      <c r="E228" s="209">
        <v>73.809585708169692</v>
      </c>
      <c r="F228" s="209">
        <f t="shared" si="13"/>
        <v>498.00753380798835</v>
      </c>
      <c r="G228" s="209"/>
      <c r="H228" s="209">
        <v>0.90788509901337588</v>
      </c>
      <c r="I228" s="209">
        <v>98.824347550462718</v>
      </c>
      <c r="J228" s="209">
        <f t="shared" si="14"/>
        <v>99.732232649476089</v>
      </c>
      <c r="K228" s="209"/>
      <c r="L228" s="209">
        <f t="shared" si="15"/>
        <v>489.45584424628436</v>
      </c>
      <c r="M228" s="209">
        <f t="shared" si="16"/>
        <v>589.18807689576045</v>
      </c>
    </row>
    <row r="229" spans="1:15" s="37" customFormat="1" ht="17.649999999999999" customHeight="1" x14ac:dyDescent="0.25">
      <c r="A229" s="213">
        <v>293</v>
      </c>
      <c r="B229" s="208" t="s">
        <v>552</v>
      </c>
      <c r="C229" s="209">
        <v>1243.7695701457355</v>
      </c>
      <c r="D229" s="209">
        <v>976.99764287880521</v>
      </c>
      <c r="E229" s="209">
        <v>14.040627761434751</v>
      </c>
      <c r="F229" s="209">
        <f t="shared" si="13"/>
        <v>991.03827064023994</v>
      </c>
      <c r="G229" s="209"/>
      <c r="H229" s="209">
        <v>14.040627761434751</v>
      </c>
      <c r="I229" s="209">
        <v>56.162510995656255</v>
      </c>
      <c r="J229" s="209">
        <f t="shared" si="14"/>
        <v>70.203138757091011</v>
      </c>
      <c r="K229" s="209"/>
      <c r="L229" s="209">
        <f t="shared" si="15"/>
        <v>182.52816074840459</v>
      </c>
      <c r="M229" s="209">
        <f t="shared" si="16"/>
        <v>252.7312995054956</v>
      </c>
    </row>
    <row r="230" spans="1:15" ht="17.649999999999999" customHeight="1" x14ac:dyDescent="0.25">
      <c r="A230" s="207">
        <v>294</v>
      </c>
      <c r="B230" s="199" t="s">
        <v>553</v>
      </c>
      <c r="C230" s="209">
        <v>926.65915247031785</v>
      </c>
      <c r="D230" s="209">
        <v>734.07135411767331</v>
      </c>
      <c r="E230" s="209">
        <v>12.043270002961792</v>
      </c>
      <c r="F230" s="209">
        <f t="shared" si="13"/>
        <v>746.11462412063509</v>
      </c>
      <c r="G230" s="209"/>
      <c r="H230" s="209">
        <v>10.231211168966277</v>
      </c>
      <c r="I230" s="209">
        <v>40.792431922474002</v>
      </c>
      <c r="J230" s="209">
        <f t="shared" si="14"/>
        <v>51.023643091440277</v>
      </c>
      <c r="K230" s="209"/>
      <c r="L230" s="209">
        <f t="shared" si="15"/>
        <v>129.52088525824249</v>
      </c>
      <c r="M230" s="209">
        <f t="shared" si="16"/>
        <v>180.54452834968276</v>
      </c>
    </row>
    <row r="231" spans="1:15" ht="17.649999999999999" customHeight="1" x14ac:dyDescent="0.25">
      <c r="A231" s="213">
        <v>295</v>
      </c>
      <c r="B231" s="208" t="s">
        <v>554</v>
      </c>
      <c r="C231" s="209">
        <v>355.60845474400145</v>
      </c>
      <c r="D231" s="209">
        <v>269.66651995803528</v>
      </c>
      <c r="E231" s="209">
        <v>5.6829330589360749</v>
      </c>
      <c r="F231" s="209">
        <f t="shared" si="13"/>
        <v>275.34945301697138</v>
      </c>
      <c r="G231" s="209"/>
      <c r="H231" s="209">
        <v>4.2310939559468963</v>
      </c>
      <c r="I231" s="209">
        <v>18.090558974076156</v>
      </c>
      <c r="J231" s="209">
        <f t="shared" si="14"/>
        <v>22.321652930023053</v>
      </c>
      <c r="K231" s="209"/>
      <c r="L231" s="209">
        <f t="shared" si="15"/>
        <v>57.937348797007019</v>
      </c>
      <c r="M231" s="209">
        <f t="shared" si="16"/>
        <v>80.259001727030068</v>
      </c>
    </row>
    <row r="232" spans="1:15" s="37" customFormat="1" ht="17.649999999999999" customHeight="1" x14ac:dyDescent="0.25">
      <c r="A232" s="213">
        <v>300</v>
      </c>
      <c r="B232" s="208" t="s">
        <v>555</v>
      </c>
      <c r="C232" s="209">
        <v>455.88453173417594</v>
      </c>
      <c r="D232" s="209">
        <v>159.55958612962129</v>
      </c>
      <c r="E232" s="209">
        <v>45.5884531798918</v>
      </c>
      <c r="F232" s="209">
        <f t="shared" si="13"/>
        <v>205.14803930951308</v>
      </c>
      <c r="G232" s="209"/>
      <c r="H232" s="209">
        <v>0</v>
      </c>
      <c r="I232" s="209">
        <v>45.5884531798918</v>
      </c>
      <c r="J232" s="209">
        <f t="shared" si="14"/>
        <v>45.5884531798918</v>
      </c>
      <c r="K232" s="209"/>
      <c r="L232" s="209">
        <f t="shared" si="15"/>
        <v>205.14803924477104</v>
      </c>
      <c r="M232" s="209">
        <f t="shared" si="16"/>
        <v>250.73649242466286</v>
      </c>
    </row>
    <row r="233" spans="1:15" s="37" customFormat="1" ht="17.649999999999999" customHeight="1" x14ac:dyDescent="0.25">
      <c r="A233" s="207">
        <v>305</v>
      </c>
      <c r="B233" s="200" t="s">
        <v>556</v>
      </c>
      <c r="C233" s="209">
        <v>143.02158134403584</v>
      </c>
      <c r="D233" s="209">
        <v>112.15112701107577</v>
      </c>
      <c r="E233" s="209">
        <v>1.6247607442619105</v>
      </c>
      <c r="F233" s="209">
        <f t="shared" si="13"/>
        <v>113.77588775533768</v>
      </c>
      <c r="G233" s="209"/>
      <c r="H233" s="209">
        <v>1.6247607442619105</v>
      </c>
      <c r="I233" s="209">
        <v>6.4990430271303659</v>
      </c>
      <c r="J233" s="209">
        <f t="shared" si="14"/>
        <v>8.1238037713922768</v>
      </c>
      <c r="K233" s="209"/>
      <c r="L233" s="209">
        <f t="shared" si="15"/>
        <v>21.121889817305885</v>
      </c>
      <c r="M233" s="209">
        <f t="shared" si="16"/>
        <v>29.24569358869816</v>
      </c>
    </row>
    <row r="234" spans="1:15" s="37" customFormat="1" ht="18.75" customHeight="1" x14ac:dyDescent="0.25">
      <c r="A234" s="207">
        <v>306</v>
      </c>
      <c r="B234" s="200" t="s">
        <v>557</v>
      </c>
      <c r="C234" s="209">
        <v>1254.9604121895084</v>
      </c>
      <c r="D234" s="209">
        <v>585.35945111876629</v>
      </c>
      <c r="E234" s="209">
        <v>57.788920734575662</v>
      </c>
      <c r="F234" s="209">
        <f t="shared" si="13"/>
        <v>643.14837185334193</v>
      </c>
      <c r="G234" s="209"/>
      <c r="H234" s="209">
        <v>31.457527376866665</v>
      </c>
      <c r="I234" s="209">
        <v>90.136622087285829</v>
      </c>
      <c r="J234" s="209">
        <f t="shared" si="14"/>
        <v>121.59414946415249</v>
      </c>
      <c r="K234" s="209"/>
      <c r="L234" s="209">
        <f t="shared" si="15"/>
        <v>490.21789087201392</v>
      </c>
      <c r="M234" s="209">
        <f t="shared" si="16"/>
        <v>611.81204033616643</v>
      </c>
    </row>
    <row r="235" spans="1:15" s="37" customFormat="1" ht="17.649999999999999" customHeight="1" x14ac:dyDescent="0.25">
      <c r="A235" s="207">
        <v>307</v>
      </c>
      <c r="B235" s="200" t="s">
        <v>558</v>
      </c>
      <c r="C235" s="209">
        <v>1405.7334941446011</v>
      </c>
      <c r="D235" s="209">
        <v>546.98144821784115</v>
      </c>
      <c r="E235" s="209">
        <v>74.265201096111667</v>
      </c>
      <c r="F235" s="209">
        <f t="shared" si="13"/>
        <v>621.24664931395284</v>
      </c>
      <c r="G235" s="209"/>
      <c r="H235" s="209">
        <v>25.047232467116785</v>
      </c>
      <c r="I235" s="209">
        <v>118.69559661961311</v>
      </c>
      <c r="J235" s="209">
        <f t="shared" si="14"/>
        <v>143.7428290867299</v>
      </c>
      <c r="K235" s="209"/>
      <c r="L235" s="209">
        <f t="shared" si="15"/>
        <v>640.74401574391834</v>
      </c>
      <c r="M235" s="209">
        <f t="shared" si="16"/>
        <v>784.48684483064824</v>
      </c>
    </row>
    <row r="236" spans="1:15" ht="17.649999999999999" customHeight="1" x14ac:dyDescent="0.25">
      <c r="A236" s="207">
        <v>308</v>
      </c>
      <c r="B236" s="200" t="s">
        <v>559</v>
      </c>
      <c r="C236" s="209">
        <v>919.27724990751744</v>
      </c>
      <c r="D236" s="209">
        <v>611.41819995735727</v>
      </c>
      <c r="E236" s="209">
        <v>53.002611829138083</v>
      </c>
      <c r="F236" s="209">
        <f t="shared" si="13"/>
        <v>664.42081178649539</v>
      </c>
      <c r="G236" s="209"/>
      <c r="H236" s="209">
        <v>40.7652592001117</v>
      </c>
      <c r="I236" s="209">
        <v>100.124853682294</v>
      </c>
      <c r="J236" s="209">
        <f t="shared" si="14"/>
        <v>140.8901128824057</v>
      </c>
      <c r="K236" s="209"/>
      <c r="L236" s="209">
        <f t="shared" si="15"/>
        <v>113.96632523861635</v>
      </c>
      <c r="M236" s="209">
        <f t="shared" si="16"/>
        <v>254.85643812102205</v>
      </c>
    </row>
    <row r="237" spans="1:15" ht="17.649999999999999" customHeight="1" x14ac:dyDescent="0.25">
      <c r="A237" s="207">
        <v>309</v>
      </c>
      <c r="B237" s="199" t="s">
        <v>560</v>
      </c>
      <c r="C237" s="209">
        <v>860.13050851207936</v>
      </c>
      <c r="D237" s="209">
        <v>170.68836121363199</v>
      </c>
      <c r="E237" s="209">
        <v>42.441622163338195</v>
      </c>
      <c r="F237" s="209">
        <f t="shared" si="13"/>
        <v>213.12998337697019</v>
      </c>
      <c r="G237" s="209"/>
      <c r="H237" s="209">
        <v>5.488754100207454</v>
      </c>
      <c r="I237" s="209">
        <v>56.720113164624941</v>
      </c>
      <c r="J237" s="209">
        <f t="shared" si="14"/>
        <v>62.208867264832392</v>
      </c>
      <c r="K237" s="209"/>
      <c r="L237" s="209">
        <f t="shared" si="15"/>
        <v>584.79165787027682</v>
      </c>
      <c r="M237" s="209">
        <f t="shared" si="16"/>
        <v>647.00052513510923</v>
      </c>
      <c r="N237" s="37"/>
    </row>
    <row r="238" spans="1:15" ht="21.75" customHeight="1" x14ac:dyDescent="0.25">
      <c r="A238" s="207">
        <v>312</v>
      </c>
      <c r="B238" s="200" t="s">
        <v>561</v>
      </c>
      <c r="C238" s="209">
        <v>469.26743127455768</v>
      </c>
      <c r="D238" s="209">
        <v>134.09111003881682</v>
      </c>
      <c r="E238" s="209">
        <v>31.90195249917436</v>
      </c>
      <c r="F238" s="209">
        <f t="shared" si="13"/>
        <v>165.99306253799119</v>
      </c>
      <c r="G238" s="209"/>
      <c r="H238" s="209">
        <v>0</v>
      </c>
      <c r="I238" s="209">
        <v>38.076523963827221</v>
      </c>
      <c r="J238" s="209">
        <f t="shared" si="14"/>
        <v>38.076523963827221</v>
      </c>
      <c r="K238" s="209"/>
      <c r="L238" s="209">
        <f t="shared" si="15"/>
        <v>265.19784477273924</v>
      </c>
      <c r="M238" s="209">
        <f t="shared" si="16"/>
        <v>303.27436873656649</v>
      </c>
    </row>
    <row r="239" spans="1:15" ht="17.649999999999999" customHeight="1" x14ac:dyDescent="0.25">
      <c r="A239" s="207">
        <v>314</v>
      </c>
      <c r="B239" s="200" t="s">
        <v>562</v>
      </c>
      <c r="C239" s="209">
        <v>1697.6103092284902</v>
      </c>
      <c r="D239" s="209">
        <v>298.56799442125032</v>
      </c>
      <c r="E239" s="209">
        <v>59.654150346992893</v>
      </c>
      <c r="F239" s="209">
        <f t="shared" si="13"/>
        <v>358.2221447682432</v>
      </c>
      <c r="G239" s="209"/>
      <c r="H239" s="209">
        <v>2.4993290702843707</v>
      </c>
      <c r="I239" s="209">
        <v>66.430605060283654</v>
      </c>
      <c r="J239" s="209">
        <f t="shared" si="14"/>
        <v>68.929934130568029</v>
      </c>
      <c r="K239" s="209"/>
      <c r="L239" s="209">
        <f t="shared" si="15"/>
        <v>1270.4582303296791</v>
      </c>
      <c r="M239" s="209">
        <f t="shared" si="16"/>
        <v>1339.388164460247</v>
      </c>
      <c r="N239" s="37"/>
      <c r="O239" s="37"/>
    </row>
    <row r="240" spans="1:15" ht="17.649999999999999" customHeight="1" x14ac:dyDescent="0.25">
      <c r="A240" s="207">
        <v>316</v>
      </c>
      <c r="B240" s="200" t="s">
        <v>563</v>
      </c>
      <c r="C240" s="209">
        <v>316.70852166534291</v>
      </c>
      <c r="D240" s="209">
        <v>117.5267400624089</v>
      </c>
      <c r="E240" s="209">
        <v>20.973091899068478</v>
      </c>
      <c r="F240" s="209">
        <f t="shared" si="13"/>
        <v>138.49983196147738</v>
      </c>
      <c r="G240" s="209"/>
      <c r="H240" s="209">
        <v>0.60710996329945166</v>
      </c>
      <c r="I240" s="209">
        <v>27.883073769709448</v>
      </c>
      <c r="J240" s="209">
        <f t="shared" si="14"/>
        <v>28.490183733008898</v>
      </c>
      <c r="K240" s="209"/>
      <c r="L240" s="209">
        <f t="shared" si="15"/>
        <v>149.71850597085663</v>
      </c>
      <c r="M240" s="209">
        <f t="shared" si="16"/>
        <v>178.20868970386553</v>
      </c>
    </row>
    <row r="241" spans="1:14" ht="17.649999999999999" customHeight="1" x14ac:dyDescent="0.25">
      <c r="A241" s="207">
        <v>317</v>
      </c>
      <c r="B241" s="200" t="s">
        <v>564</v>
      </c>
      <c r="C241" s="209">
        <v>1190.0763069063989</v>
      </c>
      <c r="D241" s="209">
        <v>519.33968301616619</v>
      </c>
      <c r="E241" s="209">
        <v>60.957789577313406</v>
      </c>
      <c r="F241" s="209">
        <f t="shared" si="13"/>
        <v>580.2974725934796</v>
      </c>
      <c r="G241" s="209"/>
      <c r="H241" s="209">
        <v>22.843442951419849</v>
      </c>
      <c r="I241" s="209">
        <v>90.111219326001006</v>
      </c>
      <c r="J241" s="209">
        <f t="shared" si="14"/>
        <v>112.95466227742085</v>
      </c>
      <c r="K241" s="209"/>
      <c r="L241" s="209">
        <f t="shared" si="15"/>
        <v>496.82417203549846</v>
      </c>
      <c r="M241" s="209">
        <f t="shared" si="16"/>
        <v>609.77883431291934</v>
      </c>
    </row>
    <row r="242" spans="1:14" ht="17.649999999999999" customHeight="1" x14ac:dyDescent="0.25">
      <c r="A242" s="207">
        <v>318</v>
      </c>
      <c r="B242" s="200" t="s">
        <v>565</v>
      </c>
      <c r="C242" s="209">
        <v>266.7343128182946</v>
      </c>
      <c r="D242" s="209">
        <v>179.49886452363916</v>
      </c>
      <c r="E242" s="209">
        <v>13.807604963356855</v>
      </c>
      <c r="F242" s="209">
        <f t="shared" si="13"/>
        <v>193.30646948699601</v>
      </c>
      <c r="G242" s="209"/>
      <c r="H242" s="209">
        <v>13.807604963356855</v>
      </c>
      <c r="I242" s="209">
        <v>27.615209926713714</v>
      </c>
      <c r="J242" s="209">
        <f t="shared" si="14"/>
        <v>41.422814890070569</v>
      </c>
      <c r="K242" s="209"/>
      <c r="L242" s="209">
        <f t="shared" si="15"/>
        <v>32.005028441228021</v>
      </c>
      <c r="M242" s="209">
        <f t="shared" si="16"/>
        <v>73.42784333129859</v>
      </c>
    </row>
    <row r="243" spans="1:14" ht="17.649999999999999" customHeight="1" x14ac:dyDescent="0.25">
      <c r="A243" s="207">
        <v>319</v>
      </c>
      <c r="B243" s="200" t="s">
        <v>566</v>
      </c>
      <c r="C243" s="209">
        <v>798.73520695236527</v>
      </c>
      <c r="D243" s="209">
        <v>439.30436382896301</v>
      </c>
      <c r="E243" s="209">
        <v>79.873520696175063</v>
      </c>
      <c r="F243" s="209">
        <f t="shared" si="13"/>
        <v>519.1778845251381</v>
      </c>
      <c r="G243" s="209"/>
      <c r="H243" s="209">
        <v>0</v>
      </c>
      <c r="I243" s="209">
        <v>119.81028104426262</v>
      </c>
      <c r="J243" s="209">
        <f t="shared" si="14"/>
        <v>119.81028104426262</v>
      </c>
      <c r="K243" s="209"/>
      <c r="L243" s="209">
        <f t="shared" si="15"/>
        <v>159.74704138296454</v>
      </c>
      <c r="M243" s="209">
        <f t="shared" si="16"/>
        <v>279.55732242722718</v>
      </c>
    </row>
    <row r="244" spans="1:14" ht="17.649999999999999" customHeight="1" x14ac:dyDescent="0.25">
      <c r="A244" s="207">
        <v>320</v>
      </c>
      <c r="B244" s="200" t="s">
        <v>567</v>
      </c>
      <c r="C244" s="209">
        <v>1073.6717518113296</v>
      </c>
      <c r="D244" s="209">
        <v>394.51349716669534</v>
      </c>
      <c r="E244" s="209">
        <v>61.041444943721245</v>
      </c>
      <c r="F244" s="209">
        <f t="shared" si="13"/>
        <v>455.55494211041662</v>
      </c>
      <c r="G244" s="209"/>
      <c r="H244" s="209">
        <v>6.6741061272517932</v>
      </c>
      <c r="I244" s="209">
        <v>81.210126094647549</v>
      </c>
      <c r="J244" s="209">
        <f t="shared" si="14"/>
        <v>87.884232221899339</v>
      </c>
      <c r="K244" s="209"/>
      <c r="L244" s="209">
        <f t="shared" si="15"/>
        <v>530.23257747901368</v>
      </c>
      <c r="M244" s="209">
        <f t="shared" si="16"/>
        <v>618.116809700913</v>
      </c>
    </row>
    <row r="245" spans="1:14" ht="13.5" x14ac:dyDescent="0.25">
      <c r="A245" s="207">
        <v>322</v>
      </c>
      <c r="B245" s="200" t="s">
        <v>568</v>
      </c>
      <c r="C245" s="209">
        <v>7847.9352671431916</v>
      </c>
      <c r="D245" s="209">
        <v>2081.5093802201791</v>
      </c>
      <c r="E245" s="209">
        <v>293.4890801127442</v>
      </c>
      <c r="F245" s="209">
        <f t="shared" si="13"/>
        <v>2374.9984603329231</v>
      </c>
      <c r="G245" s="209"/>
      <c r="H245" s="209">
        <v>78.740246741643602</v>
      </c>
      <c r="I245" s="209">
        <v>373.69054286274769</v>
      </c>
      <c r="J245" s="209">
        <f t="shared" si="14"/>
        <v>452.43078960439129</v>
      </c>
      <c r="K245" s="209"/>
      <c r="L245" s="209">
        <f t="shared" si="15"/>
        <v>5020.5060172058775</v>
      </c>
      <c r="M245" s="209">
        <f t="shared" si="16"/>
        <v>5472.9368068102685</v>
      </c>
    </row>
    <row r="246" spans="1:14" ht="17.649999999999999" customHeight="1" x14ac:dyDescent="0.25">
      <c r="A246" s="207">
        <v>327</v>
      </c>
      <c r="B246" s="200" t="s">
        <v>569</v>
      </c>
      <c r="C246" s="209">
        <v>930.4650049172169</v>
      </c>
      <c r="D246" s="209">
        <v>0.70828744890200002</v>
      </c>
      <c r="E246" s="209">
        <v>0.70828744890200002</v>
      </c>
      <c r="F246" s="209">
        <f>+D246+E246</f>
        <v>1.416574897804</v>
      </c>
      <c r="G246" s="209"/>
      <c r="H246" s="209">
        <v>0</v>
      </c>
      <c r="I246" s="209">
        <v>58.242598616553998</v>
      </c>
      <c r="J246" s="209">
        <f>+H246+I246</f>
        <v>58.242598616553998</v>
      </c>
      <c r="K246" s="209"/>
      <c r="L246" s="209">
        <f>SUM(C246-F246-J246)</f>
        <v>870.80583140285887</v>
      </c>
      <c r="M246" s="209">
        <f>J246+L246</f>
        <v>929.04843001941288</v>
      </c>
    </row>
    <row r="247" spans="1:14" ht="13.5" x14ac:dyDescent="0.25">
      <c r="A247" s="207">
        <v>328</v>
      </c>
      <c r="B247" s="200" t="s">
        <v>570</v>
      </c>
      <c r="C247" s="209">
        <v>80.353909500262361</v>
      </c>
      <c r="D247" s="209">
        <v>10.86775927215001</v>
      </c>
      <c r="E247" s="209">
        <v>2.7114232943209946</v>
      </c>
      <c r="F247" s="209">
        <f t="shared" si="13"/>
        <v>13.579182566471005</v>
      </c>
      <c r="G247" s="209"/>
      <c r="H247" s="209">
        <v>2.5566205970981734E-2</v>
      </c>
      <c r="I247" s="209">
        <v>2.7807412214876019</v>
      </c>
      <c r="J247" s="209">
        <f t="shared" si="14"/>
        <v>2.8063074274585835</v>
      </c>
      <c r="K247" s="209"/>
      <c r="L247" s="209">
        <f t="shared" si="15"/>
        <v>63.968419506332772</v>
      </c>
      <c r="M247" s="209">
        <f t="shared" si="16"/>
        <v>66.774726933791356</v>
      </c>
    </row>
    <row r="248" spans="1:14" ht="14.25" customHeight="1" x14ac:dyDescent="0.25">
      <c r="A248" s="207">
        <v>336</v>
      </c>
      <c r="B248" s="214" t="s">
        <v>571</v>
      </c>
      <c r="C248" s="209">
        <v>1131.8153965805388</v>
      </c>
      <c r="D248" s="209">
        <v>248.17794338185897</v>
      </c>
      <c r="E248" s="209">
        <v>65.227917488842778</v>
      </c>
      <c r="F248" s="209">
        <f>+D248+E248</f>
        <v>313.40586087070176</v>
      </c>
      <c r="G248" s="209"/>
      <c r="H248" s="209">
        <v>5.4388726155308689</v>
      </c>
      <c r="I248" s="209">
        <v>79.974384549089066</v>
      </c>
      <c r="J248" s="209">
        <f>+H248+I248</f>
        <v>85.413257164619935</v>
      </c>
      <c r="K248" s="209"/>
      <c r="L248" s="209">
        <f>SUM(C248-F248-J248)</f>
        <v>732.99627854521714</v>
      </c>
      <c r="M248" s="209">
        <f>J248+L248</f>
        <v>818.40953570983709</v>
      </c>
    </row>
    <row r="249" spans="1:14" ht="25.15" customHeight="1" x14ac:dyDescent="0.25">
      <c r="A249" s="207">
        <v>339</v>
      </c>
      <c r="B249" s="200" t="s">
        <v>572</v>
      </c>
      <c r="C249" s="209">
        <v>9691.1837658724489</v>
      </c>
      <c r="D249" s="209">
        <v>2133.7422738676364</v>
      </c>
      <c r="E249" s="209">
        <v>384.88292234236195</v>
      </c>
      <c r="F249" s="209">
        <f t="shared" si="13"/>
        <v>2518.6251962099982</v>
      </c>
      <c r="G249" s="209"/>
      <c r="H249" s="209">
        <v>128.82830820845288</v>
      </c>
      <c r="I249" s="209">
        <v>556.58490767450564</v>
      </c>
      <c r="J249" s="209">
        <f t="shared" si="14"/>
        <v>685.41321588295853</v>
      </c>
      <c r="K249" s="209"/>
      <c r="L249" s="209">
        <f t="shared" si="15"/>
        <v>6487.1453537794923</v>
      </c>
      <c r="M249" s="209">
        <f t="shared" si="16"/>
        <v>7172.5585696624512</v>
      </c>
    </row>
    <row r="250" spans="1:14" ht="20.25" customHeight="1" x14ac:dyDescent="0.25">
      <c r="A250" s="207">
        <v>348</v>
      </c>
      <c r="B250" s="200" t="s">
        <v>573</v>
      </c>
      <c r="C250" s="209">
        <v>103.07686033608699</v>
      </c>
      <c r="D250" s="209">
        <v>10.255574275100003</v>
      </c>
      <c r="E250" s="209">
        <v>3.4358952795310014</v>
      </c>
      <c r="F250" s="209">
        <f>+D250+E250</f>
        <v>13.691469554631004</v>
      </c>
      <c r="G250" s="209"/>
      <c r="H250" s="209">
        <v>0</v>
      </c>
      <c r="I250" s="209">
        <v>3.4619491997640011</v>
      </c>
      <c r="J250" s="209">
        <f>+H250+I250</f>
        <v>3.4619491997640011</v>
      </c>
      <c r="K250" s="209"/>
      <c r="L250" s="209">
        <f>SUM(C250-F250-J250)</f>
        <v>85.923441581691989</v>
      </c>
      <c r="M250" s="209">
        <f>J250+L250</f>
        <v>89.385390781455996</v>
      </c>
    </row>
    <row r="251" spans="1:14" ht="16.5" customHeight="1" x14ac:dyDescent="0.25">
      <c r="A251" s="207">
        <v>350</v>
      </c>
      <c r="B251" s="200" t="s">
        <v>574</v>
      </c>
      <c r="C251" s="209">
        <v>1336.6431334286917</v>
      </c>
      <c r="D251" s="209">
        <v>179.24860807850166</v>
      </c>
      <c r="E251" s="209">
        <v>44.719619437668683</v>
      </c>
      <c r="F251" s="209">
        <f>+D251+E251</f>
        <v>223.96822751617034</v>
      </c>
      <c r="G251" s="209"/>
      <c r="H251" s="209">
        <v>0.49055343320419031</v>
      </c>
      <c r="I251" s="209">
        <v>45.904386213992872</v>
      </c>
      <c r="J251" s="209">
        <f>+H251+I251</f>
        <v>46.394939647197063</v>
      </c>
      <c r="K251" s="209"/>
      <c r="L251" s="209">
        <f>SUM(C251-F251-J251)</f>
        <v>1066.2799662653242</v>
      </c>
      <c r="M251" s="209">
        <f>J251+L251</f>
        <v>1112.6749059125214</v>
      </c>
    </row>
    <row r="252" spans="1:14" s="37" customFormat="1" ht="17.649999999999999" customHeight="1" x14ac:dyDescent="0.25">
      <c r="A252" s="215">
        <f>COUNT(A253:A273)</f>
        <v>21</v>
      </c>
      <c r="B252" s="216" t="s">
        <v>575</v>
      </c>
      <c r="C252" s="206">
        <f>SUM(C253:C273)</f>
        <v>58155.836166898647</v>
      </c>
      <c r="D252" s="206">
        <f>SUM(D253:D273)</f>
        <v>16983.03102794275</v>
      </c>
      <c r="E252" s="206">
        <f>SUM(E253:E273)</f>
        <v>2527.7489966457874</v>
      </c>
      <c r="F252" s="206">
        <f>SUM(F253:F273)</f>
        <v>19510.780024588537</v>
      </c>
      <c r="G252" s="206"/>
      <c r="H252" s="206">
        <f t="shared" ref="H252:M252" si="18">SUM(H253:H273)</f>
        <v>602.33640768039993</v>
      </c>
      <c r="I252" s="206">
        <f t="shared" si="18"/>
        <v>3773.8152528851929</v>
      </c>
      <c r="J252" s="206">
        <f t="shared" si="18"/>
        <v>4376.1516605655925</v>
      </c>
      <c r="K252" s="206">
        <f t="shared" si="18"/>
        <v>0</v>
      </c>
      <c r="L252" s="206">
        <f t="shared" si="18"/>
        <v>34268.904481744517</v>
      </c>
      <c r="M252" s="206">
        <f t="shared" si="18"/>
        <v>38645.056142310103</v>
      </c>
      <c r="N252" s="53"/>
    </row>
    <row r="253" spans="1:14" s="37" customFormat="1" ht="17.649999999999999" customHeight="1" x14ac:dyDescent="0.25">
      <c r="A253" s="207">
        <v>188</v>
      </c>
      <c r="B253" s="208" t="s">
        <v>28</v>
      </c>
      <c r="C253" s="209">
        <v>3166.8423752048679</v>
      </c>
      <c r="D253" s="209">
        <v>3007.2247115578875</v>
      </c>
      <c r="E253" s="209">
        <v>13.755718490029162</v>
      </c>
      <c r="F253" s="209">
        <f t="shared" ref="F253:F273" si="19">+D253+E253</f>
        <v>3020.9804300479168</v>
      </c>
      <c r="G253" s="209"/>
      <c r="H253" s="209">
        <v>7.8912247884480777</v>
      </c>
      <c r="I253" s="209">
        <v>28.20369881760514</v>
      </c>
      <c r="J253" s="209">
        <f t="shared" ref="J253:J272" si="20">+H253+I253</f>
        <v>36.094923606053214</v>
      </c>
      <c r="K253" s="209"/>
      <c r="L253" s="209">
        <f t="shared" ref="L253:L272" si="21">SUM(C253-F253-J253)</f>
        <v>109.76702155089794</v>
      </c>
      <c r="M253" s="209">
        <f t="shared" ref="M253:M273" si="22">J253+L253</f>
        <v>145.86194515695115</v>
      </c>
    </row>
    <row r="254" spans="1:14" s="37" customFormat="1" ht="17.649999999999999" customHeight="1" x14ac:dyDescent="0.25">
      <c r="A254" s="207">
        <v>209</v>
      </c>
      <c r="B254" s="200" t="s">
        <v>576</v>
      </c>
      <c r="C254" s="209">
        <v>937.26617898958114</v>
      </c>
      <c r="D254" s="209">
        <v>758.28987823477541</v>
      </c>
      <c r="E254" s="209">
        <v>15.324472897267389</v>
      </c>
      <c r="F254" s="209">
        <f t="shared" si="19"/>
        <v>773.61435113204277</v>
      </c>
      <c r="G254" s="209"/>
      <c r="H254" s="209">
        <v>10.384987319568557</v>
      </c>
      <c r="I254" s="209">
        <v>30.747940036415557</v>
      </c>
      <c r="J254" s="209">
        <f t="shared" si="20"/>
        <v>41.132927355984116</v>
      </c>
      <c r="K254" s="209"/>
      <c r="L254" s="209">
        <f t="shared" si="21"/>
        <v>122.51890050155424</v>
      </c>
      <c r="M254" s="209">
        <f t="shared" si="22"/>
        <v>163.65182785753836</v>
      </c>
    </row>
    <row r="255" spans="1:14" s="37" customFormat="1" ht="17.649999999999999" customHeight="1" x14ac:dyDescent="0.25">
      <c r="A255" s="207">
        <v>245</v>
      </c>
      <c r="B255" s="200" t="s">
        <v>577</v>
      </c>
      <c r="C255" s="209">
        <v>709.92163272495463</v>
      </c>
      <c r="D255" s="209">
        <v>587.02462844333604</v>
      </c>
      <c r="E255" s="209">
        <v>21.366405713792524</v>
      </c>
      <c r="F255" s="209">
        <f t="shared" si="19"/>
        <v>608.39103415712862</v>
      </c>
      <c r="G255" s="209"/>
      <c r="H255" s="209">
        <v>3.4126545852826791</v>
      </c>
      <c r="I255" s="209">
        <v>35.496100833333216</v>
      </c>
      <c r="J255" s="209">
        <f t="shared" si="20"/>
        <v>38.908755418615897</v>
      </c>
      <c r="K255" s="209"/>
      <c r="L255" s="209">
        <f t="shared" si="21"/>
        <v>62.621843149210122</v>
      </c>
      <c r="M255" s="209">
        <f t="shared" si="22"/>
        <v>101.53059856782602</v>
      </c>
    </row>
    <row r="256" spans="1:14" s="37" customFormat="1" ht="17.649999999999999" customHeight="1" x14ac:dyDescent="0.25">
      <c r="A256" s="207">
        <v>249</v>
      </c>
      <c r="B256" s="200" t="s">
        <v>578</v>
      </c>
      <c r="C256" s="209">
        <v>787.32813343607836</v>
      </c>
      <c r="D256" s="209">
        <v>534.77490995106439</v>
      </c>
      <c r="E256" s="209">
        <v>22.882474300250383</v>
      </c>
      <c r="F256" s="209">
        <f t="shared" si="19"/>
        <v>557.65738425131474</v>
      </c>
      <c r="G256" s="209"/>
      <c r="H256" s="209">
        <v>13.856697662578194</v>
      </c>
      <c r="I256" s="209">
        <v>55.717573017906105</v>
      </c>
      <c r="J256" s="209">
        <f t="shared" si="20"/>
        <v>69.574270680484304</v>
      </c>
      <c r="K256" s="209"/>
      <c r="L256" s="209">
        <f t="shared" si="21"/>
        <v>160.09647850427933</v>
      </c>
      <c r="M256" s="209">
        <f t="shared" si="22"/>
        <v>229.67074918476362</v>
      </c>
    </row>
    <row r="257" spans="1:15" s="37" customFormat="1" ht="17.649999999999999" customHeight="1" x14ac:dyDescent="0.25">
      <c r="A257" s="207">
        <v>264</v>
      </c>
      <c r="B257" s="199" t="s">
        <v>37</v>
      </c>
      <c r="C257" s="209">
        <v>10718.897926147338</v>
      </c>
      <c r="D257" s="209">
        <v>4379.4486199988005</v>
      </c>
      <c r="E257" s="209">
        <v>502.55956821234804</v>
      </c>
      <c r="F257" s="209">
        <f t="shared" si="19"/>
        <v>4882.0081882111481</v>
      </c>
      <c r="G257" s="209"/>
      <c r="H257" s="209">
        <v>333.96892165754673</v>
      </c>
      <c r="I257" s="209">
        <v>862.99570167375748</v>
      </c>
      <c r="J257" s="209">
        <f t="shared" si="20"/>
        <v>1196.9646233313042</v>
      </c>
      <c r="K257" s="209"/>
      <c r="L257" s="209">
        <f t="shared" si="21"/>
        <v>4639.9251146048855</v>
      </c>
      <c r="M257" s="209">
        <f t="shared" si="22"/>
        <v>5836.8897379361897</v>
      </c>
      <c r="N257" s="46"/>
    </row>
    <row r="258" spans="1:15" ht="17.649999999999999" customHeight="1" x14ac:dyDescent="0.25">
      <c r="A258" s="207">
        <v>266</v>
      </c>
      <c r="B258" s="199" t="s">
        <v>38</v>
      </c>
      <c r="C258" s="209">
        <v>558.73950869171244</v>
      </c>
      <c r="D258" s="209">
        <v>171.3903082447986</v>
      </c>
      <c r="E258" s="209">
        <v>48.726200581631595</v>
      </c>
      <c r="F258" s="209">
        <f t="shared" si="19"/>
        <v>220.11650882643019</v>
      </c>
      <c r="G258" s="209"/>
      <c r="H258" s="209">
        <v>0</v>
      </c>
      <c r="I258" s="209">
        <v>48.726200581631602</v>
      </c>
      <c r="J258" s="209">
        <f t="shared" si="20"/>
        <v>48.726200581631602</v>
      </c>
      <c r="K258" s="209"/>
      <c r="L258" s="209">
        <f t="shared" si="21"/>
        <v>289.89679928365069</v>
      </c>
      <c r="M258" s="209">
        <f t="shared" si="22"/>
        <v>338.62299986528228</v>
      </c>
      <c r="N258" s="37"/>
      <c r="O258" s="37"/>
    </row>
    <row r="259" spans="1:15" ht="17.649999999999999" customHeight="1" x14ac:dyDescent="0.25">
      <c r="A259" s="207">
        <v>274</v>
      </c>
      <c r="B259" s="199" t="s">
        <v>579</v>
      </c>
      <c r="C259" s="209">
        <v>1816.6554301388844</v>
      </c>
      <c r="D259" s="209">
        <v>1095.196021205049</v>
      </c>
      <c r="E259" s="209">
        <v>63.693713034821258</v>
      </c>
      <c r="F259" s="209">
        <f t="shared" si="19"/>
        <v>1158.8897342398702</v>
      </c>
      <c r="G259" s="209"/>
      <c r="H259" s="209">
        <v>38.346367934965791</v>
      </c>
      <c r="I259" s="209">
        <v>122.25088102894003</v>
      </c>
      <c r="J259" s="209">
        <f t="shared" si="20"/>
        <v>160.59724896390583</v>
      </c>
      <c r="K259" s="209"/>
      <c r="L259" s="209">
        <f t="shared" si="21"/>
        <v>497.16844693510836</v>
      </c>
      <c r="M259" s="209">
        <f t="shared" si="22"/>
        <v>657.76569589901419</v>
      </c>
      <c r="N259" s="37"/>
      <c r="O259" s="37"/>
    </row>
    <row r="260" spans="1:15" ht="17.649999999999999" customHeight="1" x14ac:dyDescent="0.25">
      <c r="A260" s="207">
        <v>278</v>
      </c>
      <c r="B260" s="199" t="s">
        <v>580</v>
      </c>
      <c r="C260" s="209">
        <v>3793.9418000000001</v>
      </c>
      <c r="D260" s="209">
        <v>742.98026839842316</v>
      </c>
      <c r="E260" s="209">
        <v>189.697089822713</v>
      </c>
      <c r="F260" s="209">
        <f t="shared" si="19"/>
        <v>932.67735822113616</v>
      </c>
      <c r="G260" s="209"/>
      <c r="H260" s="209">
        <v>0</v>
      </c>
      <c r="I260" s="209">
        <v>189.697089822713</v>
      </c>
      <c r="J260" s="209">
        <f t="shared" si="20"/>
        <v>189.697089822713</v>
      </c>
      <c r="K260" s="209"/>
      <c r="L260" s="209">
        <f t="shared" si="21"/>
        <v>2671.5673519561506</v>
      </c>
      <c r="M260" s="209">
        <f t="shared" si="22"/>
        <v>2861.2644417788633</v>
      </c>
      <c r="N260" s="37"/>
      <c r="O260" s="37"/>
    </row>
    <row r="261" spans="1:15" ht="17.649999999999999" customHeight="1" x14ac:dyDescent="0.25">
      <c r="A261" s="207">
        <v>280</v>
      </c>
      <c r="B261" s="199" t="s">
        <v>581</v>
      </c>
      <c r="C261" s="209">
        <v>437.79919205334585</v>
      </c>
      <c r="D261" s="209">
        <v>170.87680769095437</v>
      </c>
      <c r="E261" s="209">
        <v>18.275606050035694</v>
      </c>
      <c r="F261" s="209">
        <f t="shared" si="19"/>
        <v>189.15241374099006</v>
      </c>
      <c r="G261" s="209"/>
      <c r="H261" s="209">
        <v>10.801970467879428</v>
      </c>
      <c r="I261" s="209">
        <v>29.95897438763771</v>
      </c>
      <c r="J261" s="209">
        <f t="shared" si="20"/>
        <v>40.760944855517138</v>
      </c>
      <c r="K261" s="209"/>
      <c r="L261" s="209">
        <f t="shared" si="21"/>
        <v>207.88583345683867</v>
      </c>
      <c r="M261" s="209">
        <f t="shared" si="22"/>
        <v>248.64677831235582</v>
      </c>
      <c r="N261" s="37"/>
      <c r="O261" s="37"/>
    </row>
    <row r="262" spans="1:15" ht="17.649999999999999" customHeight="1" x14ac:dyDescent="0.25">
      <c r="A262" s="207">
        <v>282</v>
      </c>
      <c r="B262" s="199" t="s">
        <v>582</v>
      </c>
      <c r="C262" s="209">
        <v>283.09679095548125</v>
      </c>
      <c r="D262" s="209">
        <v>56.148538922714316</v>
      </c>
      <c r="E262" s="209">
        <v>10.405101845377144</v>
      </c>
      <c r="F262" s="209">
        <f t="shared" si="19"/>
        <v>66.553640768091455</v>
      </c>
      <c r="G262" s="209"/>
      <c r="H262" s="209">
        <v>2.9056263082411453</v>
      </c>
      <c r="I262" s="209">
        <v>13.310728153618292</v>
      </c>
      <c r="J262" s="209">
        <f t="shared" si="20"/>
        <v>16.216354461859439</v>
      </c>
      <c r="K262" s="209"/>
      <c r="L262" s="209">
        <f t="shared" si="21"/>
        <v>200.32679572553036</v>
      </c>
      <c r="M262" s="209">
        <f t="shared" si="22"/>
        <v>216.54315018738981</v>
      </c>
      <c r="N262" s="37"/>
      <c r="O262" s="37"/>
    </row>
    <row r="263" spans="1:15" ht="17.649999999999999" customHeight="1" x14ac:dyDescent="0.25">
      <c r="A263" s="207">
        <v>284</v>
      </c>
      <c r="B263" s="199" t="s">
        <v>583</v>
      </c>
      <c r="C263" s="209">
        <v>762.15681300000006</v>
      </c>
      <c r="D263" s="209">
        <v>441.248681238519</v>
      </c>
      <c r="E263" s="209">
        <v>40.113516492345994</v>
      </c>
      <c r="F263" s="209">
        <f t="shared" si="19"/>
        <v>481.36219773086498</v>
      </c>
      <c r="G263" s="209"/>
      <c r="H263" s="209">
        <v>40.113516492345994</v>
      </c>
      <c r="I263" s="209">
        <v>80.227032984691988</v>
      </c>
      <c r="J263" s="209">
        <f t="shared" si="20"/>
        <v>120.34054947703798</v>
      </c>
      <c r="K263" s="209"/>
      <c r="L263" s="209">
        <f t="shared" si="21"/>
        <v>160.45406579209708</v>
      </c>
      <c r="M263" s="209">
        <f t="shared" si="22"/>
        <v>280.79461526913508</v>
      </c>
      <c r="N263" s="37"/>
      <c r="O263" s="37"/>
    </row>
    <row r="264" spans="1:15" ht="17.649999999999999" customHeight="1" x14ac:dyDescent="0.25">
      <c r="A264" s="207">
        <v>296</v>
      </c>
      <c r="B264" s="199" t="s">
        <v>47</v>
      </c>
      <c r="C264" s="209">
        <v>8603.0236270759087</v>
      </c>
      <c r="D264" s="209">
        <v>2358.9322048898521</v>
      </c>
      <c r="E264" s="209">
        <v>560.11305554811008</v>
      </c>
      <c r="F264" s="209">
        <f t="shared" si="19"/>
        <v>2919.045260437962</v>
      </c>
      <c r="G264" s="209"/>
      <c r="H264" s="209">
        <v>114.60728703653379</v>
      </c>
      <c r="I264" s="209">
        <v>674.72034258464384</v>
      </c>
      <c r="J264" s="209">
        <f t="shared" si="20"/>
        <v>789.32762962117761</v>
      </c>
      <c r="K264" s="209"/>
      <c r="L264" s="209">
        <f t="shared" si="21"/>
        <v>4894.6507370167683</v>
      </c>
      <c r="M264" s="209">
        <f t="shared" si="22"/>
        <v>5683.9783666379462</v>
      </c>
      <c r="N264" s="37"/>
      <c r="O264" s="37"/>
    </row>
    <row r="265" spans="1:15" ht="17.649999999999999" customHeight="1" x14ac:dyDescent="0.25">
      <c r="A265" s="207">
        <v>297</v>
      </c>
      <c r="B265" s="199" t="s">
        <v>584</v>
      </c>
      <c r="C265" s="209">
        <v>1678.6863943568928</v>
      </c>
      <c r="D265" s="209">
        <v>342.64460649538665</v>
      </c>
      <c r="E265" s="209">
        <v>63.387660312994392</v>
      </c>
      <c r="F265" s="209">
        <f t="shared" si="19"/>
        <v>406.03226680838105</v>
      </c>
      <c r="G265" s="209"/>
      <c r="H265" s="209">
        <v>11.849638063289575</v>
      </c>
      <c r="I265" s="209">
        <v>81.37558527382032</v>
      </c>
      <c r="J265" s="209">
        <f t="shared" si="20"/>
        <v>93.225223337109895</v>
      </c>
      <c r="K265" s="209"/>
      <c r="L265" s="209">
        <f t="shared" si="21"/>
        <v>1179.4289042114019</v>
      </c>
      <c r="M265" s="209">
        <f t="shared" si="22"/>
        <v>1272.6541275485117</v>
      </c>
      <c r="N265" s="37"/>
      <c r="O265" s="37"/>
    </row>
    <row r="266" spans="1:15" ht="17.649999999999999" customHeight="1" x14ac:dyDescent="0.25">
      <c r="A266" s="207">
        <v>298</v>
      </c>
      <c r="B266" s="199" t="s">
        <v>49</v>
      </c>
      <c r="C266" s="209">
        <v>7366.6634510484837</v>
      </c>
      <c r="D266" s="209">
        <v>0</v>
      </c>
      <c r="E266" s="209">
        <v>245.555448297368</v>
      </c>
      <c r="F266" s="209">
        <f>SUM(D266:E266)</f>
        <v>245.555448297368</v>
      </c>
      <c r="G266" s="209"/>
      <c r="H266" s="209">
        <v>0</v>
      </c>
      <c r="I266" s="209">
        <v>736.6663450693909</v>
      </c>
      <c r="J266" s="209">
        <f>H266+I266</f>
        <v>736.6663450693909</v>
      </c>
      <c r="K266" s="209"/>
      <c r="L266" s="209">
        <f>SUM(C266-F266-J266)</f>
        <v>6384.4416576817257</v>
      </c>
      <c r="M266" s="209">
        <f>SUM(J266+L266)</f>
        <v>7121.1080027511161</v>
      </c>
      <c r="N266" s="37"/>
      <c r="O266" s="37"/>
    </row>
    <row r="267" spans="1:15" ht="17.649999999999999" customHeight="1" x14ac:dyDescent="0.25">
      <c r="A267" s="207">
        <v>310</v>
      </c>
      <c r="B267" s="200" t="s">
        <v>51</v>
      </c>
      <c r="C267" s="209">
        <v>611.07935316529733</v>
      </c>
      <c r="D267" s="209">
        <v>136.01465805142479</v>
      </c>
      <c r="E267" s="209">
        <v>27.83735589616737</v>
      </c>
      <c r="F267" s="209">
        <f t="shared" si="19"/>
        <v>163.85201394759216</v>
      </c>
      <c r="G267" s="209"/>
      <c r="H267" s="209">
        <v>5.9048744733652985</v>
      </c>
      <c r="I267" s="209">
        <v>37.633307948935688</v>
      </c>
      <c r="J267" s="209">
        <f t="shared" si="20"/>
        <v>43.538182422300984</v>
      </c>
      <c r="K267" s="209"/>
      <c r="L267" s="209">
        <f t="shared" si="21"/>
        <v>403.68915679540424</v>
      </c>
      <c r="M267" s="209">
        <f t="shared" si="22"/>
        <v>447.22733921770521</v>
      </c>
      <c r="N267" s="37"/>
      <c r="O267" s="37"/>
    </row>
    <row r="268" spans="1:15" ht="17.649999999999999" customHeight="1" x14ac:dyDescent="0.25">
      <c r="A268" s="207">
        <v>311</v>
      </c>
      <c r="B268" s="200" t="s">
        <v>585</v>
      </c>
      <c r="C268" s="209">
        <v>5712.229233074454</v>
      </c>
      <c r="D268" s="209">
        <v>923.31400268983361</v>
      </c>
      <c r="E268" s="209">
        <v>284.44450913190224</v>
      </c>
      <c r="F268" s="209">
        <f t="shared" si="19"/>
        <v>1207.7585118217357</v>
      </c>
      <c r="G268" s="209"/>
      <c r="H268" s="209">
        <v>0</v>
      </c>
      <c r="I268" s="209">
        <v>284.44450913190224</v>
      </c>
      <c r="J268" s="209">
        <f t="shared" si="20"/>
        <v>284.44450913190224</v>
      </c>
      <c r="K268" s="209"/>
      <c r="L268" s="209">
        <f t="shared" si="21"/>
        <v>4220.0262121208161</v>
      </c>
      <c r="M268" s="209">
        <f t="shared" si="22"/>
        <v>4504.4707212527182</v>
      </c>
      <c r="N268" s="37"/>
      <c r="O268" s="37"/>
    </row>
    <row r="269" spans="1:15" ht="17.649999999999999" customHeight="1" x14ac:dyDescent="0.25">
      <c r="A269" s="207">
        <v>313</v>
      </c>
      <c r="B269" s="217" t="s">
        <v>586</v>
      </c>
      <c r="C269" s="209">
        <v>7084.490090913464</v>
      </c>
      <c r="D269" s="209">
        <v>708.44900894951684</v>
      </c>
      <c r="E269" s="209">
        <v>236.14966964983896</v>
      </c>
      <c r="F269" s="209">
        <f t="shared" si="19"/>
        <v>944.59867859935582</v>
      </c>
      <c r="G269" s="209"/>
      <c r="H269" s="209">
        <v>0</v>
      </c>
      <c r="I269" s="209">
        <v>236.14966964983896</v>
      </c>
      <c r="J269" s="209">
        <f t="shared" si="20"/>
        <v>236.14966964983896</v>
      </c>
      <c r="K269" s="209"/>
      <c r="L269" s="209">
        <f t="shared" si="21"/>
        <v>5903.7417426642696</v>
      </c>
      <c r="M269" s="209">
        <f t="shared" si="22"/>
        <v>6139.8914123141085</v>
      </c>
      <c r="N269" s="37"/>
    </row>
    <row r="270" spans="1:15" ht="17.649999999999999" customHeight="1" x14ac:dyDescent="0.25">
      <c r="A270" s="207">
        <v>321</v>
      </c>
      <c r="B270" s="200" t="s">
        <v>587</v>
      </c>
      <c r="C270" s="209">
        <v>556.7497675112055</v>
      </c>
      <c r="D270" s="209">
        <v>150.90087671984438</v>
      </c>
      <c r="E270" s="209">
        <v>33.163573350717328</v>
      </c>
      <c r="F270" s="209">
        <f t="shared" si="19"/>
        <v>184.06445007056169</v>
      </c>
      <c r="G270" s="209"/>
      <c r="H270" s="209">
        <v>4.910076603831711</v>
      </c>
      <c r="I270" s="209">
        <v>39.215299487030592</v>
      </c>
      <c r="J270" s="209">
        <f t="shared" si="20"/>
        <v>44.125376090862304</v>
      </c>
      <c r="K270" s="209"/>
      <c r="L270" s="209">
        <f t="shared" si="21"/>
        <v>328.55994134978152</v>
      </c>
      <c r="M270" s="209">
        <f t="shared" si="22"/>
        <v>372.68531744064381</v>
      </c>
      <c r="N270" s="37"/>
    </row>
    <row r="271" spans="1:15" ht="17.649999999999999" customHeight="1" x14ac:dyDescent="0.25">
      <c r="A271" s="207">
        <v>337</v>
      </c>
      <c r="B271" s="200" t="s">
        <v>588</v>
      </c>
      <c r="C271" s="209">
        <v>1337.6746459902952</v>
      </c>
      <c r="D271" s="209">
        <v>299.65968342315495</v>
      </c>
      <c r="E271" s="209">
        <v>87.297128856877592</v>
      </c>
      <c r="F271" s="209">
        <f t="shared" si="19"/>
        <v>386.95681228003252</v>
      </c>
      <c r="G271" s="209"/>
      <c r="H271" s="209">
        <v>3.3793892863357589</v>
      </c>
      <c r="I271" s="209">
        <v>90.676518143213357</v>
      </c>
      <c r="J271" s="209">
        <f t="shared" si="20"/>
        <v>94.055907429549123</v>
      </c>
      <c r="K271" s="209"/>
      <c r="L271" s="209">
        <f t="shared" si="21"/>
        <v>856.66192628071349</v>
      </c>
      <c r="M271" s="209">
        <f t="shared" si="22"/>
        <v>950.71783371026265</v>
      </c>
      <c r="N271" s="37"/>
    </row>
    <row r="272" spans="1:15" ht="17.649999999999999" customHeight="1" x14ac:dyDescent="0.25">
      <c r="A272" s="207">
        <v>338</v>
      </c>
      <c r="B272" s="200" t="s">
        <v>589</v>
      </c>
      <c r="C272" s="209">
        <v>820.47929164285699</v>
      </c>
      <c r="D272" s="209">
        <v>103.57857065856689</v>
      </c>
      <c r="E272" s="209">
        <v>29.262518871871521</v>
      </c>
      <c r="F272" s="209">
        <f t="shared" si="19"/>
        <v>132.84108953043841</v>
      </c>
      <c r="G272" s="209"/>
      <c r="H272" s="209">
        <v>0</v>
      </c>
      <c r="I272" s="209">
        <v>62.239380331886522</v>
      </c>
      <c r="J272" s="209">
        <f t="shared" si="20"/>
        <v>62.239380331886522</v>
      </c>
      <c r="K272" s="209"/>
      <c r="L272" s="209">
        <f t="shared" si="21"/>
        <v>625.3988217805321</v>
      </c>
      <c r="M272" s="209">
        <f t="shared" si="22"/>
        <v>687.63820211241864</v>
      </c>
    </row>
    <row r="273" spans="1:25" ht="17.649999999999999" customHeight="1" thickBot="1" x14ac:dyDescent="0.3">
      <c r="A273" s="218">
        <v>349</v>
      </c>
      <c r="B273" s="219" t="s">
        <v>590</v>
      </c>
      <c r="C273" s="220">
        <v>412.11453077754953</v>
      </c>
      <c r="D273" s="220">
        <v>14.934042178850284</v>
      </c>
      <c r="E273" s="220">
        <v>13.738209289328221</v>
      </c>
      <c r="F273" s="220">
        <f t="shared" si="19"/>
        <v>28.672251468178505</v>
      </c>
      <c r="G273" s="220"/>
      <c r="H273" s="220">
        <v>3.1750001872209764E-3</v>
      </c>
      <c r="I273" s="220">
        <v>33.362373926280448</v>
      </c>
      <c r="J273" s="220">
        <f>+H273+I273</f>
        <v>33.365548926467667</v>
      </c>
      <c r="K273" s="220"/>
      <c r="L273" s="220">
        <f>SUM(C273-F273-J273)</f>
        <v>350.07673038290335</v>
      </c>
      <c r="M273" s="220">
        <f t="shared" si="22"/>
        <v>383.44227930937103</v>
      </c>
    </row>
    <row r="274" spans="1:25" ht="15" customHeight="1" x14ac:dyDescent="0.25">
      <c r="A274" s="112" t="s">
        <v>737</v>
      </c>
      <c r="B274" s="188"/>
      <c r="C274" s="166"/>
      <c r="D274" s="166"/>
      <c r="E274" s="166"/>
      <c r="F274" s="163"/>
      <c r="G274" s="166"/>
      <c r="H274" s="166"/>
      <c r="I274" s="166"/>
      <c r="J274" s="166"/>
      <c r="K274" s="166"/>
      <c r="L274" s="189"/>
      <c r="M274" s="189"/>
    </row>
    <row r="275" spans="1:25" s="47" customFormat="1" ht="13.9" customHeight="1" x14ac:dyDescent="0.25">
      <c r="A275" s="112" t="s">
        <v>907</v>
      </c>
      <c r="B275" s="190"/>
      <c r="C275" s="112"/>
      <c r="D275" s="112"/>
      <c r="E275" s="112"/>
      <c r="F275" s="112"/>
      <c r="G275" s="166"/>
      <c r="H275" s="112"/>
      <c r="I275" s="112"/>
      <c r="J275" s="166"/>
      <c r="K275" s="112"/>
      <c r="L275" s="112"/>
      <c r="M275" s="112"/>
      <c r="N275" s="46"/>
      <c r="O275" s="46"/>
    </row>
    <row r="276" spans="1:25" s="47" customFormat="1" ht="13.9" customHeight="1" x14ac:dyDescent="0.25">
      <c r="A276" s="112" t="s">
        <v>908</v>
      </c>
      <c r="B276" s="112"/>
      <c r="C276" s="112"/>
      <c r="D276" s="112"/>
      <c r="E276" s="112"/>
      <c r="F276" s="112"/>
      <c r="G276" s="166"/>
      <c r="H276" s="112"/>
      <c r="I276" s="166"/>
      <c r="J276" s="166"/>
      <c r="K276" s="112"/>
      <c r="L276" s="112"/>
      <c r="M276" s="112"/>
      <c r="N276" s="46"/>
      <c r="O276" s="46"/>
      <c r="P276" s="46"/>
      <c r="Q276" s="46"/>
      <c r="R276" s="46"/>
      <c r="S276" s="46"/>
      <c r="T276" s="46"/>
      <c r="U276" s="46"/>
      <c r="V276" s="46"/>
      <c r="W276" s="46"/>
      <c r="X276" s="46"/>
      <c r="Y276" s="46"/>
    </row>
    <row r="277" spans="1:25" ht="13.9" customHeight="1" x14ac:dyDescent="0.25">
      <c r="A277" s="191" t="s">
        <v>81</v>
      </c>
      <c r="B277" s="192"/>
      <c r="C277" s="192"/>
      <c r="D277" s="192"/>
      <c r="E277" s="192"/>
      <c r="F277" s="192"/>
      <c r="G277" s="166"/>
      <c r="H277" s="192"/>
      <c r="I277" s="192"/>
      <c r="J277" s="192"/>
      <c r="K277" s="192"/>
      <c r="L277" s="192"/>
      <c r="M277" s="192"/>
      <c r="O277" s="47"/>
      <c r="P277" s="47"/>
      <c r="Q277" s="47"/>
      <c r="R277" s="47"/>
      <c r="S277" s="47"/>
      <c r="T277" s="47"/>
      <c r="U277" s="47"/>
      <c r="V277" s="47"/>
      <c r="W277" s="47"/>
      <c r="X277" s="47"/>
      <c r="Y277" s="47"/>
    </row>
    <row r="278" spans="1:25" ht="13.9" customHeight="1" x14ac:dyDescent="0.25">
      <c r="A278" s="112"/>
      <c r="B278" s="112"/>
      <c r="C278" s="112"/>
      <c r="D278" s="112"/>
      <c r="E278" s="112"/>
      <c r="F278" s="112"/>
      <c r="G278" s="112"/>
      <c r="H278" s="112"/>
      <c r="I278" s="112"/>
      <c r="J278" s="112"/>
      <c r="K278" s="112"/>
      <c r="L278" s="112"/>
      <c r="M278" s="112"/>
      <c r="N278" s="47"/>
      <c r="O278" s="47"/>
    </row>
    <row r="279" spans="1:25" ht="13.9" customHeight="1" x14ac:dyDescent="0.25">
      <c r="A279" s="112"/>
      <c r="B279" s="112"/>
      <c r="C279" s="193"/>
      <c r="D279" s="193"/>
      <c r="E279" s="193"/>
      <c r="F279" s="193"/>
      <c r="G279" s="193"/>
      <c r="H279" s="193"/>
      <c r="I279" s="193"/>
      <c r="J279" s="193"/>
      <c r="K279" s="193"/>
      <c r="L279" s="193"/>
      <c r="M279" s="193"/>
    </row>
    <row r="280" spans="1:25" ht="15" customHeight="1" x14ac:dyDescent="0.25">
      <c r="A280" s="112"/>
      <c r="B280" s="112"/>
      <c r="C280" s="194"/>
      <c r="D280" s="194"/>
      <c r="E280" s="194"/>
      <c r="F280" s="194"/>
      <c r="G280" s="194"/>
      <c r="H280" s="194"/>
      <c r="I280" s="194"/>
      <c r="J280" s="194"/>
      <c r="K280" s="194"/>
      <c r="L280" s="194"/>
      <c r="M280" s="194"/>
    </row>
    <row r="281" spans="1:25" ht="15" customHeight="1" x14ac:dyDescent="0.25">
      <c r="A281" s="112"/>
      <c r="B281" s="112"/>
      <c r="C281" s="112"/>
      <c r="D281" s="112"/>
      <c r="E281" s="112"/>
      <c r="F281" s="112"/>
      <c r="G281" s="112"/>
      <c r="H281" s="112"/>
      <c r="I281" s="112"/>
      <c r="J281" s="112"/>
      <c r="K281" s="112"/>
      <c r="L281" s="112"/>
      <c r="M281" s="112"/>
    </row>
    <row r="282" spans="1:25" ht="15" customHeight="1" x14ac:dyDescent="0.25">
      <c r="A282" s="112"/>
      <c r="B282" s="112"/>
      <c r="C282" s="193"/>
      <c r="D282" s="193"/>
      <c r="E282" s="193"/>
      <c r="F282" s="193"/>
      <c r="G282" s="193"/>
      <c r="H282" s="193"/>
      <c r="I282" s="193"/>
      <c r="J282" s="193"/>
      <c r="K282" s="193"/>
      <c r="L282" s="193"/>
      <c r="M282" s="193"/>
    </row>
    <row r="283" spans="1:25" ht="15" customHeight="1" x14ac:dyDescent="0.25">
      <c r="A283" s="112"/>
      <c r="B283" s="112"/>
      <c r="C283" s="193"/>
      <c r="D283" s="193"/>
      <c r="E283" s="193"/>
      <c r="F283" s="193"/>
      <c r="G283" s="193"/>
      <c r="H283" s="193"/>
      <c r="I283" s="193"/>
      <c r="J283" s="193"/>
      <c r="K283" s="193"/>
      <c r="L283" s="193"/>
      <c r="M283" s="193"/>
    </row>
    <row r="284" spans="1:25" ht="15" customHeight="1" x14ac:dyDescent="0.25">
      <c r="A284" s="112"/>
      <c r="B284" s="112"/>
      <c r="C284" s="195"/>
      <c r="D284" s="195"/>
      <c r="E284" s="195"/>
      <c r="F284" s="195"/>
      <c r="G284" s="195"/>
      <c r="H284" s="195"/>
      <c r="I284" s="195"/>
      <c r="J284" s="195"/>
      <c r="K284" s="195"/>
      <c r="L284" s="195"/>
      <c r="M284" s="195"/>
    </row>
    <row r="285" spans="1:25" ht="15" customHeight="1" x14ac:dyDescent="0.25">
      <c r="A285" s="112"/>
      <c r="B285" s="112"/>
      <c r="C285" s="112"/>
      <c r="D285" s="112"/>
      <c r="E285" s="112"/>
      <c r="F285" s="112"/>
      <c r="G285" s="112"/>
      <c r="H285" s="112"/>
      <c r="I285" s="112"/>
      <c r="J285" s="112"/>
      <c r="K285" s="112"/>
      <c r="L285" s="112"/>
      <c r="M285" s="112"/>
    </row>
    <row r="286" spans="1:25" ht="15" customHeight="1" x14ac:dyDescent="0.25">
      <c r="A286" s="112"/>
      <c r="B286" s="112"/>
      <c r="C286" s="112"/>
      <c r="D286" s="112"/>
      <c r="E286" s="112"/>
      <c r="F286" s="112"/>
      <c r="G286" s="112"/>
      <c r="H286" s="112"/>
      <c r="I286" s="112"/>
      <c r="J286" s="112"/>
      <c r="K286" s="112"/>
      <c r="L286" s="112"/>
      <c r="M286" s="112"/>
    </row>
    <row r="287" spans="1:25" ht="15" customHeight="1" x14ac:dyDescent="0.25">
      <c r="A287" s="193"/>
      <c r="B287" s="193"/>
      <c r="C287" s="193"/>
      <c r="D287" s="193"/>
      <c r="E287" s="193"/>
      <c r="F287" s="193"/>
      <c r="G287" s="193"/>
      <c r="H287" s="193"/>
      <c r="I287" s="193"/>
      <c r="J287" s="193"/>
      <c r="K287" s="193"/>
      <c r="L287" s="193"/>
      <c r="M287" s="193"/>
    </row>
    <row r="288" spans="1:25" ht="15" customHeight="1" x14ac:dyDescent="0.25">
      <c r="A288" s="193"/>
      <c r="B288" s="193"/>
      <c r="C288" s="193"/>
      <c r="D288" s="193"/>
      <c r="E288" s="193"/>
      <c r="F288" s="193"/>
      <c r="G288" s="193"/>
      <c r="H288" s="193"/>
      <c r="I288" s="193"/>
      <c r="J288" s="193"/>
      <c r="K288" s="193"/>
      <c r="L288" s="193"/>
      <c r="M288" s="193"/>
    </row>
    <row r="289" spans="1:13" ht="13.5" x14ac:dyDescent="0.25">
      <c r="A289" s="193"/>
      <c r="B289" s="193"/>
      <c r="C289" s="193"/>
      <c r="D289" s="193"/>
      <c r="E289" s="193"/>
      <c r="F289" s="193"/>
      <c r="G289" s="193"/>
      <c r="H289" s="193"/>
      <c r="I289" s="193"/>
      <c r="J289" s="193"/>
      <c r="K289" s="193"/>
      <c r="L289" s="193"/>
      <c r="M289" s="193"/>
    </row>
    <row r="290" spans="1:13" ht="13.5" x14ac:dyDescent="0.25">
      <c r="A290" s="112"/>
      <c r="B290" s="112"/>
      <c r="C290" s="112"/>
      <c r="D290" s="112"/>
      <c r="E290" s="112"/>
      <c r="F290" s="112"/>
      <c r="G290" s="112"/>
      <c r="H290" s="112"/>
      <c r="I290" s="112"/>
      <c r="J290" s="112"/>
      <c r="K290" s="112"/>
      <c r="L290" s="112"/>
      <c r="M290" s="112"/>
    </row>
    <row r="291" spans="1:13" ht="13.5" x14ac:dyDescent="0.25">
      <c r="A291" s="112"/>
      <c r="B291" s="112"/>
      <c r="C291" s="112"/>
      <c r="D291" s="112"/>
      <c r="E291" s="112"/>
      <c r="F291" s="112"/>
      <c r="G291" s="112"/>
      <c r="H291" s="112"/>
      <c r="I291" s="112"/>
      <c r="J291" s="112"/>
      <c r="K291" s="112"/>
      <c r="L291" s="112"/>
      <c r="M291" s="112"/>
    </row>
    <row r="292" spans="1:13" ht="13.5" x14ac:dyDescent="0.25">
      <c r="A292" s="112"/>
      <c r="B292" s="112"/>
      <c r="C292" s="112"/>
      <c r="D292" s="112"/>
      <c r="E292" s="112"/>
      <c r="F292" s="112"/>
      <c r="G292" s="112"/>
      <c r="H292" s="112"/>
      <c r="I292" s="112"/>
      <c r="J292" s="112"/>
      <c r="K292" s="112"/>
      <c r="L292" s="112"/>
      <c r="M292" s="112"/>
    </row>
    <row r="293" spans="1:13" ht="13.5" x14ac:dyDescent="0.25">
      <c r="A293" s="112"/>
      <c r="B293" s="112"/>
      <c r="C293" s="112"/>
      <c r="D293" s="112"/>
      <c r="E293" s="112"/>
      <c r="F293" s="112"/>
      <c r="G293" s="112"/>
      <c r="H293" s="112"/>
      <c r="I293" s="112"/>
      <c r="J293" s="112"/>
      <c r="K293" s="112"/>
      <c r="L293" s="112"/>
      <c r="M293" s="112"/>
    </row>
    <row r="294" spans="1:13" ht="13.5" x14ac:dyDescent="0.25">
      <c r="A294" s="112"/>
      <c r="B294" s="112"/>
      <c r="C294" s="112"/>
      <c r="D294" s="112"/>
      <c r="E294" s="112"/>
      <c r="F294" s="112"/>
      <c r="G294" s="112"/>
      <c r="H294" s="112"/>
      <c r="I294" s="112"/>
      <c r="J294" s="112"/>
      <c r="K294" s="112"/>
      <c r="L294" s="112"/>
      <c r="M294" s="112"/>
    </row>
    <row r="295" spans="1:13" ht="13.5" x14ac:dyDescent="0.25">
      <c r="A295" s="112"/>
      <c r="B295" s="112"/>
      <c r="C295" s="112"/>
      <c r="D295" s="112"/>
      <c r="E295" s="112"/>
      <c r="F295" s="112"/>
      <c r="G295" s="112"/>
      <c r="H295" s="112"/>
      <c r="I295" s="112"/>
      <c r="J295" s="112"/>
      <c r="K295" s="112"/>
      <c r="L295" s="112"/>
      <c r="M295" s="112"/>
    </row>
    <row r="296" spans="1:13" ht="13.5" x14ac:dyDescent="0.25">
      <c r="A296" s="112"/>
      <c r="B296" s="112"/>
      <c r="C296" s="112"/>
      <c r="D296" s="112"/>
      <c r="E296" s="112"/>
      <c r="F296" s="112"/>
      <c r="G296" s="112"/>
      <c r="H296" s="112"/>
      <c r="I296" s="112"/>
      <c r="J296" s="112"/>
      <c r="K296" s="112"/>
      <c r="L296" s="112"/>
      <c r="M296" s="112"/>
    </row>
    <row r="297" spans="1:13" ht="13.5" x14ac:dyDescent="0.25">
      <c r="A297" s="112"/>
      <c r="B297" s="112"/>
      <c r="C297" s="112"/>
      <c r="D297" s="112"/>
      <c r="E297" s="112"/>
      <c r="F297" s="112"/>
      <c r="G297" s="112"/>
      <c r="H297" s="112"/>
      <c r="I297" s="112"/>
      <c r="J297" s="112"/>
      <c r="K297" s="112"/>
      <c r="L297" s="112"/>
      <c r="M297" s="112"/>
    </row>
    <row r="298" spans="1:13" ht="13.5" x14ac:dyDescent="0.25">
      <c r="A298" s="112"/>
      <c r="B298" s="112"/>
      <c r="C298" s="112"/>
      <c r="D298" s="112"/>
      <c r="E298" s="112"/>
      <c r="F298" s="112"/>
      <c r="G298" s="112"/>
      <c r="H298" s="112"/>
      <c r="I298" s="112"/>
      <c r="J298" s="112"/>
      <c r="K298" s="112"/>
      <c r="L298" s="112"/>
      <c r="M298" s="112"/>
    </row>
    <row r="299" spans="1:13" ht="13.5" x14ac:dyDescent="0.25">
      <c r="A299" s="112"/>
      <c r="B299" s="112"/>
      <c r="C299" s="112"/>
      <c r="D299" s="112"/>
      <c r="E299" s="112"/>
      <c r="F299" s="112"/>
      <c r="G299" s="112"/>
      <c r="H299" s="112"/>
      <c r="I299" s="112"/>
      <c r="J299" s="112"/>
      <c r="K299" s="112"/>
      <c r="L299" s="112"/>
      <c r="M299" s="112"/>
    </row>
    <row r="300" spans="1:13" ht="13.5" x14ac:dyDescent="0.25">
      <c r="A300" s="112"/>
      <c r="B300" s="112"/>
      <c r="C300" s="112"/>
      <c r="D300" s="112"/>
      <c r="E300" s="112"/>
      <c r="F300" s="112"/>
      <c r="G300" s="112"/>
      <c r="H300" s="112"/>
      <c r="I300" s="112"/>
      <c r="J300" s="112"/>
      <c r="K300" s="112"/>
      <c r="L300" s="112"/>
      <c r="M300" s="112"/>
    </row>
    <row r="301" spans="1:13" ht="13.5" x14ac:dyDescent="0.25">
      <c r="A301" s="112"/>
      <c r="B301" s="112"/>
      <c r="C301" s="112"/>
      <c r="D301" s="112"/>
      <c r="E301" s="112"/>
      <c r="F301" s="112"/>
      <c r="G301" s="112"/>
      <c r="H301" s="112"/>
      <c r="I301" s="112"/>
      <c r="J301" s="112"/>
      <c r="K301" s="112"/>
      <c r="L301" s="112"/>
      <c r="M301" s="112"/>
    </row>
    <row r="302" spans="1:13" ht="13.5" x14ac:dyDescent="0.25">
      <c r="A302" s="112"/>
      <c r="B302" s="112"/>
      <c r="C302" s="112"/>
      <c r="D302" s="112"/>
      <c r="E302" s="112"/>
      <c r="F302" s="112"/>
      <c r="G302" s="112"/>
      <c r="H302" s="112"/>
      <c r="I302" s="112"/>
      <c r="J302" s="112"/>
      <c r="K302" s="112"/>
      <c r="L302" s="112"/>
      <c r="M302" s="112"/>
    </row>
    <row r="303" spans="1:13" ht="13.5" x14ac:dyDescent="0.25">
      <c r="A303" s="112"/>
      <c r="B303" s="112"/>
      <c r="C303" s="112"/>
      <c r="D303" s="112"/>
      <c r="E303" s="112"/>
      <c r="F303" s="112"/>
      <c r="G303" s="112"/>
      <c r="H303" s="112"/>
      <c r="I303" s="112"/>
      <c r="J303" s="112"/>
      <c r="K303" s="112"/>
      <c r="L303" s="112"/>
      <c r="M303" s="112"/>
    </row>
    <row r="304" spans="1:13" ht="13.5" x14ac:dyDescent="0.25">
      <c r="A304" s="112"/>
      <c r="B304" s="112"/>
      <c r="C304" s="112"/>
      <c r="D304" s="112"/>
      <c r="E304" s="112"/>
      <c r="F304" s="112"/>
      <c r="G304" s="112"/>
      <c r="H304" s="112"/>
      <c r="I304" s="112"/>
      <c r="J304" s="112"/>
      <c r="K304" s="112"/>
      <c r="L304" s="112"/>
      <c r="M304" s="112"/>
    </row>
    <row r="305" spans="1:13" ht="13.5" x14ac:dyDescent="0.25">
      <c r="A305" s="112"/>
      <c r="B305" s="112"/>
      <c r="C305" s="112"/>
      <c r="D305" s="112"/>
      <c r="E305" s="112"/>
      <c r="F305" s="112"/>
      <c r="G305" s="112"/>
      <c r="H305" s="112"/>
      <c r="I305" s="112"/>
      <c r="J305" s="112"/>
      <c r="K305" s="112"/>
      <c r="L305" s="112"/>
      <c r="M305" s="112"/>
    </row>
    <row r="306" spans="1:13" ht="13.5" x14ac:dyDescent="0.25">
      <c r="A306" s="112"/>
      <c r="B306" s="112"/>
      <c r="C306" s="112"/>
      <c r="D306" s="112"/>
      <c r="E306" s="112"/>
      <c r="F306" s="112"/>
      <c r="G306" s="112"/>
      <c r="H306" s="112"/>
      <c r="I306" s="112"/>
      <c r="J306" s="112"/>
      <c r="K306" s="112"/>
      <c r="L306" s="112"/>
      <c r="M306" s="112"/>
    </row>
    <row r="307" spans="1:13" ht="13.5" x14ac:dyDescent="0.25">
      <c r="A307" s="112"/>
      <c r="B307" s="112"/>
      <c r="C307" s="112"/>
      <c r="D307" s="112"/>
      <c r="E307" s="112"/>
      <c r="F307" s="112"/>
      <c r="G307" s="112"/>
      <c r="H307" s="112"/>
      <c r="I307" s="112"/>
      <c r="J307" s="112"/>
      <c r="K307" s="112"/>
      <c r="L307" s="112"/>
      <c r="M307" s="112"/>
    </row>
    <row r="308" spans="1:13" ht="13.5" x14ac:dyDescent="0.25">
      <c r="A308" s="112"/>
      <c r="B308" s="112"/>
      <c r="C308" s="112"/>
      <c r="D308" s="112"/>
      <c r="E308" s="112"/>
      <c r="F308" s="112"/>
      <c r="G308" s="112"/>
      <c r="H308" s="112"/>
      <c r="I308" s="112"/>
      <c r="J308" s="112"/>
      <c r="K308" s="112"/>
      <c r="L308" s="112"/>
      <c r="M308" s="112"/>
    </row>
    <row r="309" spans="1:13" ht="13.5" x14ac:dyDescent="0.25">
      <c r="A309" s="112"/>
      <c r="B309" s="112"/>
      <c r="C309" s="112"/>
      <c r="D309" s="112"/>
      <c r="E309" s="112"/>
      <c r="F309" s="112"/>
      <c r="G309" s="112"/>
      <c r="H309" s="112"/>
      <c r="I309" s="112"/>
      <c r="J309" s="112"/>
      <c r="K309" s="112"/>
      <c r="L309" s="112"/>
      <c r="M309" s="112"/>
    </row>
    <row r="310" spans="1:13" ht="13.5" x14ac:dyDescent="0.25">
      <c r="A310" s="112"/>
      <c r="B310" s="112"/>
      <c r="C310" s="112"/>
      <c r="D310" s="112"/>
      <c r="E310" s="112"/>
      <c r="F310" s="112"/>
      <c r="G310" s="112"/>
      <c r="H310" s="112"/>
      <c r="I310" s="112"/>
      <c r="J310" s="112"/>
      <c r="K310" s="112"/>
      <c r="L310" s="112"/>
      <c r="M310" s="112"/>
    </row>
    <row r="311" spans="1:13" ht="13.5" x14ac:dyDescent="0.25">
      <c r="A311" s="112"/>
      <c r="B311" s="112"/>
      <c r="C311" s="112"/>
      <c r="D311" s="112"/>
      <c r="E311" s="112"/>
      <c r="F311" s="112"/>
      <c r="G311" s="112"/>
      <c r="H311" s="112"/>
      <c r="I311" s="112"/>
      <c r="J311" s="112"/>
      <c r="K311" s="112"/>
      <c r="L311" s="112"/>
      <c r="M311" s="112"/>
    </row>
    <row r="312" spans="1:13" ht="13.5" x14ac:dyDescent="0.25">
      <c r="A312" s="112"/>
      <c r="B312" s="112"/>
      <c r="C312" s="112"/>
      <c r="D312" s="112"/>
      <c r="E312" s="112"/>
      <c r="F312" s="112"/>
      <c r="G312" s="112"/>
      <c r="H312" s="112"/>
      <c r="I312" s="112"/>
      <c r="J312" s="112"/>
      <c r="K312" s="112"/>
      <c r="L312" s="112"/>
      <c r="M312" s="112"/>
    </row>
    <row r="313" spans="1:13" ht="13.5" x14ac:dyDescent="0.25">
      <c r="A313" s="112"/>
      <c r="B313" s="112"/>
      <c r="C313" s="112"/>
      <c r="D313" s="112"/>
      <c r="E313" s="112"/>
      <c r="F313" s="112"/>
      <c r="G313" s="112"/>
      <c r="H313" s="112"/>
      <c r="I313" s="112"/>
      <c r="J313" s="112"/>
      <c r="K313" s="112"/>
      <c r="L313" s="112"/>
      <c r="M313" s="112"/>
    </row>
    <row r="314" spans="1:13" ht="13.5" x14ac:dyDescent="0.25">
      <c r="A314" s="112"/>
      <c r="B314" s="112"/>
      <c r="C314" s="112"/>
      <c r="D314" s="112"/>
      <c r="E314" s="112"/>
      <c r="F314" s="112"/>
      <c r="G314" s="112"/>
      <c r="H314" s="112"/>
      <c r="I314" s="112"/>
      <c r="J314" s="112"/>
      <c r="K314" s="112"/>
      <c r="L314" s="112"/>
      <c r="M314" s="112"/>
    </row>
    <row r="315" spans="1:13" ht="13.5" x14ac:dyDescent="0.25">
      <c r="A315" s="112"/>
      <c r="B315" s="112"/>
      <c r="C315" s="112"/>
      <c r="D315" s="112"/>
      <c r="E315" s="112"/>
      <c r="F315" s="112"/>
      <c r="G315" s="112"/>
      <c r="H315" s="112"/>
      <c r="I315" s="112"/>
      <c r="J315" s="112"/>
      <c r="K315" s="112"/>
      <c r="L315" s="112"/>
      <c r="M315" s="112"/>
    </row>
    <row r="316" spans="1:13" ht="13.5" x14ac:dyDescent="0.25">
      <c r="A316" s="112"/>
      <c r="B316" s="112"/>
      <c r="C316" s="112"/>
      <c r="D316" s="112"/>
      <c r="E316" s="112"/>
      <c r="F316" s="112"/>
      <c r="G316" s="112"/>
      <c r="H316" s="112"/>
      <c r="I316" s="112"/>
      <c r="J316" s="112"/>
      <c r="K316" s="112"/>
      <c r="L316" s="112"/>
      <c r="M316" s="112"/>
    </row>
    <row r="317" spans="1:13" ht="13.5" x14ac:dyDescent="0.25">
      <c r="A317" s="112"/>
      <c r="B317" s="112"/>
      <c r="C317" s="112"/>
      <c r="D317" s="112"/>
      <c r="E317" s="112"/>
      <c r="F317" s="112"/>
      <c r="G317" s="112"/>
      <c r="H317" s="112"/>
      <c r="I317" s="112"/>
      <c r="J317" s="112"/>
      <c r="K317" s="112"/>
      <c r="L317" s="112"/>
      <c r="M317" s="112"/>
    </row>
    <row r="318" spans="1:13" ht="13.5" x14ac:dyDescent="0.25">
      <c r="A318" s="112"/>
      <c r="B318" s="112"/>
      <c r="C318" s="112"/>
      <c r="D318" s="112"/>
      <c r="E318" s="112"/>
      <c r="F318" s="112"/>
      <c r="G318" s="112"/>
      <c r="H318" s="112"/>
      <c r="I318" s="112"/>
      <c r="J318" s="112"/>
      <c r="K318" s="112"/>
      <c r="L318" s="112"/>
      <c r="M318" s="112"/>
    </row>
    <row r="319" spans="1:13" ht="13.5" x14ac:dyDescent="0.25">
      <c r="A319" s="112"/>
      <c r="B319" s="112"/>
      <c r="C319" s="112"/>
      <c r="D319" s="112"/>
      <c r="E319" s="112"/>
      <c r="F319" s="112"/>
      <c r="G319" s="112"/>
      <c r="H319" s="112"/>
      <c r="I319" s="112"/>
      <c r="J319" s="112"/>
      <c r="K319" s="112"/>
      <c r="L319" s="112"/>
      <c r="M319" s="112"/>
    </row>
    <row r="320" spans="1:13" ht="13.5" x14ac:dyDescent="0.25">
      <c r="A320" s="112"/>
      <c r="B320" s="112"/>
      <c r="C320" s="112"/>
      <c r="D320" s="112"/>
      <c r="E320" s="112"/>
      <c r="F320" s="112"/>
      <c r="G320" s="112"/>
      <c r="H320" s="112"/>
      <c r="I320" s="112"/>
      <c r="J320" s="112"/>
      <c r="K320" s="112"/>
      <c r="L320" s="112"/>
      <c r="M320" s="112"/>
    </row>
    <row r="321" spans="1:13" ht="13.5" x14ac:dyDescent="0.25">
      <c r="A321" s="112"/>
      <c r="B321" s="112"/>
      <c r="C321" s="112"/>
      <c r="D321" s="112"/>
      <c r="E321" s="112"/>
      <c r="F321" s="112"/>
      <c r="G321" s="112"/>
      <c r="H321" s="112"/>
      <c r="I321" s="112"/>
      <c r="J321" s="112"/>
      <c r="K321" s="112"/>
      <c r="L321" s="112"/>
      <c r="M321" s="112"/>
    </row>
    <row r="322" spans="1:13" ht="13.5" x14ac:dyDescent="0.25">
      <c r="A322" s="112"/>
      <c r="B322" s="112"/>
      <c r="C322" s="112"/>
      <c r="D322" s="112"/>
      <c r="E322" s="112"/>
      <c r="F322" s="112"/>
      <c r="G322" s="112"/>
      <c r="H322" s="112"/>
      <c r="I322" s="112"/>
      <c r="J322" s="112"/>
      <c r="K322" s="112"/>
      <c r="L322" s="112"/>
      <c r="M322" s="112"/>
    </row>
    <row r="323" spans="1:13" ht="13.5" x14ac:dyDescent="0.25">
      <c r="A323" s="112"/>
      <c r="B323" s="112"/>
      <c r="C323" s="112"/>
      <c r="D323" s="112"/>
      <c r="E323" s="112"/>
      <c r="F323" s="112"/>
      <c r="G323" s="112"/>
      <c r="H323" s="112"/>
      <c r="I323" s="112"/>
      <c r="J323" s="112"/>
      <c r="K323" s="112"/>
      <c r="L323" s="112"/>
      <c r="M323" s="112"/>
    </row>
    <row r="324" spans="1:13" ht="13.5" x14ac:dyDescent="0.25">
      <c r="A324" s="112"/>
      <c r="B324" s="112"/>
      <c r="C324" s="112"/>
      <c r="D324" s="112"/>
      <c r="E324" s="112"/>
      <c r="F324" s="112"/>
      <c r="G324" s="112"/>
      <c r="H324" s="112"/>
      <c r="I324" s="112"/>
      <c r="J324" s="112"/>
      <c r="K324" s="112"/>
      <c r="L324" s="112"/>
      <c r="M324" s="112"/>
    </row>
    <row r="325" spans="1:13" ht="13.5" x14ac:dyDescent="0.25">
      <c r="A325" s="112"/>
      <c r="B325" s="112"/>
      <c r="C325" s="112"/>
      <c r="D325" s="112"/>
      <c r="E325" s="112"/>
      <c r="F325" s="112"/>
      <c r="G325" s="112"/>
      <c r="H325" s="112"/>
      <c r="I325" s="112"/>
      <c r="J325" s="112"/>
      <c r="K325" s="112"/>
      <c r="L325" s="112"/>
      <c r="M325" s="112"/>
    </row>
    <row r="326" spans="1:13" ht="13.5" x14ac:dyDescent="0.25">
      <c r="A326" s="112"/>
      <c r="B326" s="112"/>
      <c r="C326" s="112"/>
      <c r="D326" s="112"/>
      <c r="E326" s="112"/>
      <c r="F326" s="112"/>
      <c r="G326" s="112"/>
      <c r="H326" s="112"/>
      <c r="I326" s="112"/>
      <c r="J326" s="112"/>
      <c r="K326" s="112"/>
      <c r="L326" s="112"/>
      <c r="M326" s="112"/>
    </row>
    <row r="327" spans="1:13" ht="13.5" x14ac:dyDescent="0.25">
      <c r="A327" s="112"/>
      <c r="B327" s="112"/>
      <c r="C327" s="112"/>
      <c r="D327" s="112"/>
      <c r="E327" s="112"/>
      <c r="F327" s="112"/>
      <c r="G327" s="112"/>
      <c r="H327" s="112"/>
      <c r="I327" s="112"/>
      <c r="J327" s="112"/>
      <c r="K327" s="112"/>
      <c r="L327" s="112"/>
      <c r="M327" s="112"/>
    </row>
    <row r="328" spans="1:13" ht="13.5" x14ac:dyDescent="0.25">
      <c r="A328" s="112"/>
      <c r="B328" s="112"/>
      <c r="C328" s="112"/>
      <c r="D328" s="112"/>
      <c r="E328" s="112"/>
      <c r="F328" s="112"/>
      <c r="G328" s="112"/>
      <c r="H328" s="112"/>
      <c r="I328" s="112"/>
      <c r="J328" s="112"/>
      <c r="K328" s="112"/>
      <c r="L328" s="112"/>
      <c r="M328" s="112"/>
    </row>
    <row r="329" spans="1:13" ht="13.5" x14ac:dyDescent="0.25">
      <c r="A329" s="112"/>
      <c r="B329" s="112"/>
      <c r="C329" s="112"/>
      <c r="D329" s="112"/>
      <c r="E329" s="112"/>
      <c r="F329" s="112"/>
      <c r="G329" s="112"/>
      <c r="H329" s="112"/>
      <c r="I329" s="112"/>
      <c r="J329" s="112"/>
      <c r="K329" s="112"/>
      <c r="L329" s="112"/>
      <c r="M329" s="112"/>
    </row>
    <row r="330" spans="1:13" ht="13.5" x14ac:dyDescent="0.25">
      <c r="A330" s="112"/>
      <c r="B330" s="112"/>
      <c r="C330" s="112"/>
      <c r="D330" s="112"/>
      <c r="E330" s="112"/>
      <c r="F330" s="112"/>
      <c r="G330" s="112"/>
      <c r="H330" s="112"/>
      <c r="I330" s="112"/>
      <c r="J330" s="112"/>
      <c r="K330" s="112"/>
      <c r="L330" s="112"/>
      <c r="M330" s="112"/>
    </row>
    <row r="331" spans="1:13" ht="13.5" x14ac:dyDescent="0.25">
      <c r="A331" s="112"/>
      <c r="B331" s="112"/>
      <c r="C331" s="112"/>
      <c r="D331" s="112"/>
      <c r="E331" s="112"/>
      <c r="F331" s="112"/>
      <c r="G331" s="112"/>
      <c r="H331" s="112"/>
      <c r="I331" s="112"/>
      <c r="J331" s="112"/>
      <c r="K331" s="112"/>
      <c r="L331" s="112"/>
      <c r="M331" s="112"/>
    </row>
    <row r="332" spans="1:13" ht="13.5" x14ac:dyDescent="0.25">
      <c r="A332" s="112"/>
      <c r="B332" s="112"/>
      <c r="C332" s="112"/>
      <c r="D332" s="112"/>
      <c r="E332" s="112"/>
      <c r="F332" s="112"/>
      <c r="G332" s="112"/>
      <c r="H332" s="112"/>
      <c r="I332" s="112"/>
      <c r="J332" s="112"/>
      <c r="K332" s="112"/>
      <c r="L332" s="112"/>
      <c r="M332" s="112"/>
    </row>
    <row r="333" spans="1:13" ht="13.5" x14ac:dyDescent="0.25">
      <c r="A333" s="112"/>
      <c r="B333" s="112"/>
      <c r="C333" s="112"/>
      <c r="D333" s="112"/>
      <c r="E333" s="112"/>
      <c r="F333" s="112"/>
      <c r="G333" s="112"/>
      <c r="H333" s="112"/>
      <c r="I333" s="112"/>
      <c r="J333" s="112"/>
      <c r="K333" s="112"/>
      <c r="L333" s="112"/>
      <c r="M333" s="112"/>
    </row>
    <row r="334" spans="1:13" ht="13.5" x14ac:dyDescent="0.25">
      <c r="A334" s="112"/>
      <c r="B334" s="112"/>
      <c r="C334" s="112"/>
      <c r="D334" s="112"/>
      <c r="E334" s="112"/>
      <c r="F334" s="112"/>
      <c r="G334" s="112"/>
      <c r="H334" s="112"/>
      <c r="I334" s="112"/>
      <c r="J334" s="112"/>
      <c r="K334" s="112"/>
      <c r="L334" s="112"/>
      <c r="M334" s="112"/>
    </row>
    <row r="335" spans="1:13" ht="13.5" x14ac:dyDescent="0.25">
      <c r="A335" s="112"/>
      <c r="B335" s="112"/>
      <c r="C335" s="112"/>
      <c r="D335" s="112"/>
      <c r="E335" s="112"/>
      <c r="F335" s="112"/>
      <c r="G335" s="112"/>
      <c r="H335" s="112"/>
      <c r="I335" s="112"/>
      <c r="J335" s="112"/>
      <c r="K335" s="112"/>
      <c r="L335" s="112"/>
      <c r="M335" s="112"/>
    </row>
    <row r="336" spans="1:13" ht="13.5" x14ac:dyDescent="0.25">
      <c r="A336" s="112"/>
      <c r="B336" s="112"/>
      <c r="C336" s="112"/>
      <c r="D336" s="112"/>
      <c r="E336" s="112"/>
      <c r="F336" s="112"/>
      <c r="G336" s="112"/>
      <c r="H336" s="112"/>
      <c r="I336" s="112"/>
      <c r="J336" s="112"/>
      <c r="K336" s="112"/>
      <c r="L336" s="112"/>
      <c r="M336" s="112"/>
    </row>
    <row r="337" spans="1:13" ht="13.5" x14ac:dyDescent="0.25">
      <c r="A337" s="112"/>
      <c r="B337" s="112"/>
      <c r="C337" s="112"/>
      <c r="D337" s="112"/>
      <c r="E337" s="112"/>
      <c r="F337" s="112"/>
      <c r="G337" s="112"/>
      <c r="H337" s="112"/>
      <c r="I337" s="112"/>
      <c r="J337" s="112"/>
      <c r="K337" s="112"/>
      <c r="L337" s="112"/>
      <c r="M337" s="112"/>
    </row>
    <row r="338" spans="1:13" ht="13.5" x14ac:dyDescent="0.25">
      <c r="A338" s="112"/>
      <c r="B338" s="112"/>
      <c r="C338" s="112"/>
      <c r="D338" s="112"/>
      <c r="E338" s="112"/>
      <c r="F338" s="112"/>
      <c r="G338" s="112"/>
      <c r="H338" s="112"/>
      <c r="I338" s="112"/>
      <c r="J338" s="112"/>
      <c r="K338" s="112"/>
      <c r="L338" s="112"/>
      <c r="M338" s="112"/>
    </row>
    <row r="339" spans="1:13" ht="13.5" x14ac:dyDescent="0.25">
      <c r="A339" s="112"/>
      <c r="B339" s="112"/>
      <c r="C339" s="112"/>
      <c r="D339" s="112"/>
      <c r="E339" s="112"/>
      <c r="F339" s="112"/>
      <c r="G339" s="112"/>
      <c r="H339" s="112"/>
      <c r="I339" s="112"/>
      <c r="J339" s="112"/>
      <c r="K339" s="112"/>
      <c r="L339" s="112"/>
      <c r="M339" s="112"/>
    </row>
    <row r="340" spans="1:13" ht="13.5" x14ac:dyDescent="0.25">
      <c r="A340" s="112"/>
      <c r="B340" s="112"/>
      <c r="C340" s="112"/>
      <c r="D340" s="112"/>
      <c r="E340" s="112"/>
      <c r="F340" s="112"/>
      <c r="G340" s="112"/>
      <c r="H340" s="112"/>
      <c r="I340" s="112"/>
      <c r="J340" s="112"/>
      <c r="K340" s="112"/>
      <c r="L340" s="112"/>
      <c r="M340" s="112"/>
    </row>
    <row r="341" spans="1:13" ht="13.5" x14ac:dyDescent="0.25">
      <c r="A341" s="112"/>
      <c r="B341" s="112"/>
      <c r="C341" s="112"/>
      <c r="D341" s="112"/>
      <c r="E341" s="112"/>
      <c r="F341" s="112"/>
      <c r="G341" s="112"/>
      <c r="H341" s="112"/>
      <c r="I341" s="112"/>
      <c r="J341" s="112"/>
      <c r="K341" s="112"/>
      <c r="L341" s="112"/>
      <c r="M341" s="112"/>
    </row>
    <row r="342" spans="1:13" ht="13.5" x14ac:dyDescent="0.25">
      <c r="A342" s="112"/>
      <c r="B342" s="112"/>
      <c r="C342" s="112"/>
      <c r="D342" s="112"/>
      <c r="E342" s="112"/>
      <c r="F342" s="112"/>
      <c r="G342" s="112"/>
      <c r="H342" s="112"/>
      <c r="I342" s="112"/>
      <c r="J342" s="112"/>
      <c r="K342" s="112"/>
      <c r="L342" s="112"/>
      <c r="M342" s="112"/>
    </row>
    <row r="343" spans="1:13" ht="13.5" x14ac:dyDescent="0.25">
      <c r="A343" s="112"/>
      <c r="B343" s="112"/>
      <c r="C343" s="112"/>
      <c r="D343" s="112"/>
      <c r="E343" s="112"/>
      <c r="F343" s="112"/>
      <c r="G343" s="112"/>
      <c r="H343" s="112"/>
      <c r="I343" s="112"/>
      <c r="J343" s="112"/>
      <c r="K343" s="112"/>
      <c r="L343" s="112"/>
      <c r="M343" s="112"/>
    </row>
    <row r="344" spans="1:13" ht="13.5" x14ac:dyDescent="0.25">
      <c r="A344" s="112"/>
      <c r="B344" s="112"/>
      <c r="C344" s="112"/>
      <c r="D344" s="112"/>
      <c r="E344" s="112"/>
      <c r="F344" s="112"/>
      <c r="G344" s="112"/>
      <c r="H344" s="112"/>
      <c r="I344" s="112"/>
      <c r="J344" s="112"/>
      <c r="K344" s="112"/>
      <c r="L344" s="112"/>
      <c r="M344" s="112"/>
    </row>
    <row r="345" spans="1:13" ht="13.5" x14ac:dyDescent="0.25">
      <c r="A345" s="112"/>
      <c r="B345" s="112"/>
      <c r="C345" s="112"/>
      <c r="D345" s="112"/>
      <c r="E345" s="112"/>
      <c r="F345" s="112"/>
      <c r="G345" s="112"/>
      <c r="H345" s="112"/>
      <c r="I345" s="112"/>
      <c r="J345" s="112"/>
      <c r="K345" s="112"/>
      <c r="L345" s="112"/>
      <c r="M345" s="112"/>
    </row>
    <row r="346" spans="1:13" ht="13.5" x14ac:dyDescent="0.25">
      <c r="A346" s="112"/>
      <c r="B346" s="112"/>
      <c r="C346" s="112"/>
      <c r="D346" s="112"/>
      <c r="E346" s="112"/>
      <c r="F346" s="112"/>
      <c r="G346" s="112"/>
      <c r="H346" s="112"/>
      <c r="I346" s="112"/>
      <c r="J346" s="112"/>
      <c r="K346" s="112"/>
      <c r="L346" s="112"/>
      <c r="M346" s="112"/>
    </row>
    <row r="347" spans="1:13" ht="13.5" x14ac:dyDescent="0.25">
      <c r="A347" s="112"/>
      <c r="B347" s="112"/>
      <c r="C347" s="112"/>
      <c r="D347" s="112"/>
      <c r="E347" s="112"/>
      <c r="F347" s="112"/>
      <c r="G347" s="112"/>
      <c r="H347" s="112"/>
      <c r="I347" s="112"/>
      <c r="J347" s="112"/>
      <c r="K347" s="112"/>
      <c r="L347" s="112"/>
      <c r="M347" s="112"/>
    </row>
    <row r="348" spans="1:13" ht="13.5" x14ac:dyDescent="0.25">
      <c r="A348" s="112"/>
      <c r="B348" s="112"/>
      <c r="C348" s="112"/>
      <c r="D348" s="112"/>
      <c r="E348" s="112"/>
      <c r="F348" s="112"/>
      <c r="G348" s="112"/>
      <c r="H348" s="112"/>
      <c r="I348" s="112"/>
      <c r="J348" s="112"/>
      <c r="K348" s="112"/>
      <c r="L348" s="112"/>
      <c r="M348" s="112"/>
    </row>
    <row r="349" spans="1:13" ht="13.5" x14ac:dyDescent="0.25">
      <c r="A349" s="112"/>
      <c r="B349" s="112"/>
      <c r="C349" s="112"/>
      <c r="D349" s="112"/>
      <c r="E349" s="112"/>
      <c r="F349" s="112"/>
      <c r="G349" s="112"/>
      <c r="H349" s="112"/>
      <c r="I349" s="112"/>
      <c r="J349" s="112"/>
      <c r="K349" s="112"/>
      <c r="L349" s="112"/>
      <c r="M349" s="112"/>
    </row>
    <row r="350" spans="1:13" ht="13.5" x14ac:dyDescent="0.25">
      <c r="A350" s="112"/>
      <c r="B350" s="112"/>
      <c r="C350" s="112"/>
      <c r="D350" s="112"/>
      <c r="E350" s="112"/>
      <c r="F350" s="112"/>
      <c r="G350" s="112"/>
      <c r="H350" s="112"/>
      <c r="I350" s="112"/>
      <c r="J350" s="112"/>
      <c r="K350" s="112"/>
      <c r="L350" s="112"/>
      <c r="M350" s="112"/>
    </row>
    <row r="351" spans="1:13" ht="13.5" x14ac:dyDescent="0.25">
      <c r="A351" s="112"/>
      <c r="B351" s="112"/>
      <c r="C351" s="112"/>
      <c r="D351" s="112"/>
      <c r="E351" s="112"/>
      <c r="F351" s="112"/>
      <c r="G351" s="112"/>
      <c r="H351" s="112"/>
      <c r="I351" s="112"/>
      <c r="J351" s="112"/>
      <c r="K351" s="112"/>
      <c r="L351" s="112"/>
      <c r="M351" s="112"/>
    </row>
    <row r="352" spans="1:13" ht="13.5" x14ac:dyDescent="0.25">
      <c r="A352" s="112"/>
      <c r="B352" s="112"/>
      <c r="C352" s="112"/>
      <c r="D352" s="112"/>
      <c r="E352" s="112"/>
      <c r="F352" s="112"/>
      <c r="G352" s="112"/>
      <c r="H352" s="112"/>
      <c r="I352" s="112"/>
      <c r="J352" s="112"/>
      <c r="K352" s="112"/>
      <c r="L352" s="112"/>
      <c r="M352" s="112"/>
    </row>
    <row r="353" spans="1:13" ht="13.5" x14ac:dyDescent="0.25">
      <c r="A353" s="112"/>
      <c r="B353" s="112"/>
      <c r="C353" s="112"/>
      <c r="D353" s="112"/>
      <c r="E353" s="112"/>
      <c r="F353" s="112"/>
      <c r="G353" s="112"/>
      <c r="H353" s="112"/>
      <c r="I353" s="112"/>
      <c r="J353" s="112"/>
      <c r="K353" s="112"/>
      <c r="L353" s="112"/>
      <c r="M353" s="112"/>
    </row>
    <row r="354" spans="1:13" ht="13.5" x14ac:dyDescent="0.25">
      <c r="A354" s="112"/>
      <c r="B354" s="112"/>
      <c r="C354" s="112"/>
      <c r="D354" s="112"/>
      <c r="E354" s="112"/>
      <c r="F354" s="112"/>
      <c r="G354" s="112"/>
      <c r="H354" s="112"/>
      <c r="I354" s="112"/>
      <c r="J354" s="112"/>
      <c r="K354" s="112"/>
      <c r="L354" s="112"/>
      <c r="M354" s="112"/>
    </row>
    <row r="355" spans="1:13" ht="13.5" x14ac:dyDescent="0.25">
      <c r="A355" s="112"/>
      <c r="B355" s="112"/>
      <c r="C355" s="112"/>
      <c r="D355" s="112"/>
      <c r="E355" s="112"/>
      <c r="F355" s="112"/>
      <c r="G355" s="112"/>
      <c r="H355" s="112"/>
      <c r="I355" s="112"/>
      <c r="J355" s="112"/>
      <c r="K355" s="112"/>
      <c r="L355" s="112"/>
      <c r="M355" s="112"/>
    </row>
    <row r="359" spans="1:13" x14ac:dyDescent="0.25">
      <c r="A359" s="55"/>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23622047244094491" right="0.23622047244094491" top="0.74803149606299213" bottom="0.74803149606299213" header="0.31496062992125984" footer="0.31496062992125984"/>
  <pageSetup scale="60" fitToHeight="4" orientation="landscape" r:id="rId1"/>
  <headerFooter>
    <oddHeader xml:space="preserve">&amp;L
</oddHeader>
  </headerFooter>
  <ignoredErrors>
    <ignoredError sqref="C11:L11" numberStoredAsText="1"/>
    <ignoredError sqref="G266:M266" formula="1"/>
    <ignoredError sqref="F266"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9"/>
  <sheetViews>
    <sheetView showGridLines="0" zoomScaleNormal="100" zoomScaleSheetLayoutView="70" workbookViewId="0">
      <selection activeCell="N10" sqref="N10"/>
    </sheetView>
  </sheetViews>
  <sheetFormatPr baseColWidth="10" defaultColWidth="15.7109375" defaultRowHeight="11.25" x14ac:dyDescent="0.25"/>
  <cols>
    <col min="1" max="1" width="6.140625" style="37" customWidth="1"/>
    <col min="2" max="2" width="5.28515625" style="8" customWidth="1"/>
    <col min="3" max="3" width="60.7109375" style="59" bestFit="1" customWidth="1"/>
    <col min="4" max="5" width="15.7109375" style="37" customWidth="1"/>
    <col min="6" max="6" width="12.85546875" style="37" bestFit="1" customWidth="1"/>
    <col min="7" max="8" width="15.7109375" style="37" customWidth="1"/>
    <col min="9" max="9" width="13.28515625" style="37" customWidth="1"/>
    <col min="10" max="10" width="0.85546875" style="37" customWidth="1"/>
    <col min="11" max="11" width="16.7109375" style="37" customWidth="1"/>
    <col min="12" max="12" width="18.28515625" style="37" customWidth="1"/>
    <col min="13" max="13" width="14.85546875" style="37" bestFit="1" customWidth="1"/>
    <col min="14" max="236" width="11.42578125" style="37" customWidth="1"/>
    <col min="237" max="237" width="4.28515625" style="37" customWidth="1"/>
    <col min="238" max="238" width="4.85546875" style="37" customWidth="1"/>
    <col min="239" max="239" width="46.42578125" style="37" customWidth="1"/>
    <col min="240" max="251" width="12.85546875" style="37" customWidth="1"/>
    <col min="252" max="252" width="6.140625" style="37" customWidth="1"/>
    <col min="253" max="253" width="5.28515625" style="37" customWidth="1"/>
    <col min="254" max="254" width="67.7109375" style="37" customWidth="1"/>
    <col min="255" max="16384" width="15.7109375" style="37"/>
  </cols>
  <sheetData>
    <row r="1" spans="1:17" s="151" customFormat="1" ht="45" customHeight="1" x14ac:dyDescent="0.2">
      <c r="A1" s="329" t="s">
        <v>743</v>
      </c>
      <c r="B1" s="329"/>
      <c r="C1" s="329"/>
      <c r="D1" s="76" t="s">
        <v>745</v>
      </c>
      <c r="E1" s="76"/>
      <c r="F1" s="221"/>
      <c r="G1" s="221"/>
      <c r="H1" s="221"/>
      <c r="I1" s="221"/>
      <c r="J1" s="221"/>
      <c r="K1" s="221"/>
      <c r="L1" s="221"/>
      <c r="M1" s="221"/>
      <c r="N1" s="221"/>
    </row>
    <row r="2" spans="1:17" s="1" customFormat="1" ht="36" customHeight="1" thickBot="1" x14ac:dyDescent="0.45">
      <c r="A2" s="345" t="s">
        <v>744</v>
      </c>
      <c r="B2" s="345"/>
      <c r="C2" s="345"/>
      <c r="D2" s="345"/>
      <c r="E2" s="345"/>
      <c r="F2" s="345"/>
      <c r="G2" s="345"/>
      <c r="H2" s="345"/>
      <c r="I2" s="345"/>
      <c r="J2" s="345"/>
      <c r="K2" s="345"/>
      <c r="L2" s="345"/>
      <c r="M2" s="222"/>
      <c r="O2" s="223"/>
      <c r="P2" s="223"/>
    </row>
    <row r="3" spans="1:17" customFormat="1" ht="4.5" customHeight="1" x14ac:dyDescent="0.4">
      <c r="A3" s="331"/>
      <c r="B3" s="331"/>
      <c r="C3" s="331"/>
      <c r="D3" s="331"/>
      <c r="E3" s="331"/>
      <c r="F3" s="331"/>
      <c r="G3" s="331"/>
      <c r="H3" s="331"/>
      <c r="I3" s="331"/>
      <c r="J3" s="331"/>
      <c r="K3" s="331"/>
      <c r="L3" s="331"/>
      <c r="M3" s="332"/>
      <c r="N3" s="332"/>
      <c r="O3" s="332"/>
      <c r="P3" s="332"/>
    </row>
    <row r="4" spans="1:17" s="56" customFormat="1" ht="17.649999999999999" customHeight="1" x14ac:dyDescent="0.25">
      <c r="A4" s="185" t="s">
        <v>591</v>
      </c>
      <c r="B4" s="224"/>
      <c r="C4" s="225"/>
      <c r="D4" s="156"/>
      <c r="E4" s="156"/>
      <c r="F4" s="156"/>
      <c r="G4" s="156"/>
      <c r="H4" s="156"/>
      <c r="I4" s="156"/>
      <c r="J4" s="156"/>
      <c r="K4" s="156"/>
      <c r="L4" s="156"/>
    </row>
    <row r="5" spans="1:17" s="56" customFormat="1" ht="17.649999999999999" customHeight="1" x14ac:dyDescent="0.25">
      <c r="A5" s="185" t="s">
        <v>454</v>
      </c>
      <c r="B5" s="224"/>
      <c r="C5" s="225"/>
      <c r="D5" s="156"/>
      <c r="E5" s="156"/>
      <c r="F5" s="156"/>
      <c r="G5" s="156"/>
      <c r="H5" s="156"/>
      <c r="I5" s="156"/>
      <c r="J5" s="156"/>
      <c r="K5" s="156"/>
      <c r="L5" s="156"/>
    </row>
    <row r="6" spans="1:17" s="56" customFormat="1" ht="17.649999999999999" customHeight="1" x14ac:dyDescent="0.25">
      <c r="A6" s="185" t="s">
        <v>1</v>
      </c>
      <c r="B6" s="226"/>
      <c r="C6" s="227"/>
      <c r="D6" s="228"/>
      <c r="E6" s="228"/>
      <c r="F6" s="228"/>
      <c r="G6" s="228"/>
      <c r="H6" s="228"/>
      <c r="I6" s="228"/>
      <c r="J6" s="228"/>
      <c r="K6" s="228"/>
      <c r="L6" s="228"/>
    </row>
    <row r="7" spans="1:17" s="56" customFormat="1" ht="17.649999999999999" customHeight="1" x14ac:dyDescent="0.25">
      <c r="A7" s="185" t="s">
        <v>943</v>
      </c>
      <c r="B7" s="226"/>
      <c r="C7" s="227"/>
      <c r="D7" s="228"/>
      <c r="E7" s="228"/>
      <c r="F7" s="228"/>
      <c r="G7" s="228"/>
      <c r="H7" s="228"/>
      <c r="I7" s="228"/>
      <c r="J7" s="228"/>
      <c r="K7" s="228"/>
      <c r="L7" s="228"/>
    </row>
    <row r="8" spans="1:17" s="56" customFormat="1" ht="26.25" customHeight="1" x14ac:dyDescent="0.25">
      <c r="A8" s="229" t="s">
        <v>910</v>
      </c>
      <c r="B8" s="226"/>
      <c r="C8" s="227"/>
      <c r="D8" s="228"/>
      <c r="E8" s="228"/>
      <c r="F8" s="228"/>
      <c r="G8" s="228"/>
      <c r="H8" s="228"/>
      <c r="I8" s="228"/>
      <c r="J8" s="228"/>
      <c r="K8" s="228"/>
      <c r="L8" s="228"/>
    </row>
    <row r="9" spans="1:17" s="34" customFormat="1" ht="30" customHeight="1" x14ac:dyDescent="0.25">
      <c r="A9" s="362" t="s">
        <v>405</v>
      </c>
      <c r="B9" s="336" t="s">
        <v>457</v>
      </c>
      <c r="C9" s="336"/>
      <c r="D9" s="339" t="s">
        <v>592</v>
      </c>
      <c r="E9" s="339"/>
      <c r="F9" s="339"/>
      <c r="G9" s="338" t="s">
        <v>593</v>
      </c>
      <c r="H9" s="339" t="s">
        <v>594</v>
      </c>
      <c r="I9" s="339"/>
      <c r="J9" s="84"/>
      <c r="K9" s="339" t="s">
        <v>595</v>
      </c>
      <c r="L9" s="339"/>
      <c r="M9" s="43">
        <v>17.7287</v>
      </c>
    </row>
    <row r="10" spans="1:17" s="34" customFormat="1" ht="49.9" customHeight="1" x14ac:dyDescent="0.25">
      <c r="A10" s="362"/>
      <c r="B10" s="336"/>
      <c r="C10" s="336"/>
      <c r="D10" s="84" t="s">
        <v>596</v>
      </c>
      <c r="E10" s="84" t="s">
        <v>597</v>
      </c>
      <c r="F10" s="84" t="s">
        <v>92</v>
      </c>
      <c r="G10" s="338"/>
      <c r="H10" s="84" t="s">
        <v>598</v>
      </c>
      <c r="I10" s="84" t="s">
        <v>599</v>
      </c>
      <c r="J10" s="84"/>
      <c r="K10" s="84" t="s">
        <v>600</v>
      </c>
      <c r="L10" s="84" t="s">
        <v>601</v>
      </c>
    </row>
    <row r="11" spans="1:17" s="49" customFormat="1" ht="17.100000000000001" customHeight="1" thickBot="1" x14ac:dyDescent="0.3">
      <c r="A11" s="363"/>
      <c r="B11" s="340"/>
      <c r="C11" s="340"/>
      <c r="D11" s="186" t="s">
        <v>102</v>
      </c>
      <c r="E11" s="186" t="s">
        <v>103</v>
      </c>
      <c r="F11" s="88" t="s">
        <v>602</v>
      </c>
      <c r="G11" s="186" t="s">
        <v>105</v>
      </c>
      <c r="H11" s="88" t="s">
        <v>603</v>
      </c>
      <c r="I11" s="88" t="s">
        <v>604</v>
      </c>
      <c r="J11" s="234"/>
      <c r="K11" s="186" t="s">
        <v>108</v>
      </c>
      <c r="L11" s="186" t="s">
        <v>109</v>
      </c>
    </row>
    <row r="12" spans="1:17" s="49" customFormat="1" ht="5.25" customHeight="1" thickBot="1" x14ac:dyDescent="0.3">
      <c r="A12" s="183"/>
      <c r="B12" s="115"/>
      <c r="C12" s="115"/>
      <c r="D12" s="184"/>
      <c r="E12" s="184"/>
      <c r="F12" s="115"/>
      <c r="G12" s="184"/>
      <c r="H12" s="115"/>
      <c r="I12" s="115"/>
      <c r="J12" s="230"/>
      <c r="K12" s="184"/>
      <c r="L12" s="184"/>
      <c r="M12" s="231"/>
      <c r="N12" s="232"/>
      <c r="O12" s="233"/>
      <c r="P12" s="233"/>
      <c r="Q12" s="233"/>
    </row>
    <row r="13" spans="1:17" s="34" customFormat="1" ht="22.5" customHeight="1" x14ac:dyDescent="0.25">
      <c r="A13" s="366" t="s">
        <v>466</v>
      </c>
      <c r="B13" s="366"/>
      <c r="C13" s="366"/>
      <c r="D13" s="239">
        <f>+D14+D277</f>
        <v>712416.1434472166</v>
      </c>
      <c r="E13" s="239">
        <f>+E14+E277</f>
        <v>709202.46719049197</v>
      </c>
      <c r="F13" s="239">
        <f>E13/D13*100-100</f>
        <v>-0.45109537259703814</v>
      </c>
      <c r="G13" s="239">
        <f>+G14+G277</f>
        <v>619312.57134164451</v>
      </c>
      <c r="H13" s="239">
        <f>+H14+H277</f>
        <v>324658.06068242574</v>
      </c>
      <c r="I13" s="240">
        <f t="shared" ref="I13:I77" si="0">+H13/E13*100</f>
        <v>45.77790908829742</v>
      </c>
      <c r="J13" s="240"/>
      <c r="K13" s="239">
        <f>+K14+K277</f>
        <v>34030.676680183708</v>
      </c>
      <c r="L13" s="239">
        <f>+L14+L277</f>
        <v>290627.38400224212</v>
      </c>
    </row>
    <row r="14" spans="1:17" s="34" customFormat="1" ht="20.25" customHeight="1" x14ac:dyDescent="0.25">
      <c r="A14" s="367" t="s">
        <v>605</v>
      </c>
      <c r="B14" s="367"/>
      <c r="C14" s="367"/>
      <c r="D14" s="241">
        <f>SUM(D15:D276)</f>
        <v>473496.25776651845</v>
      </c>
      <c r="E14" s="241">
        <f>SUM(E15:E276)</f>
        <v>470282.58151117107</v>
      </c>
      <c r="F14" s="241">
        <f>E14/D14*100-100</f>
        <v>-0.67871207060986194</v>
      </c>
      <c r="G14" s="241">
        <f>SUM(G15:G276)</f>
        <v>427048.46663350496</v>
      </c>
      <c r="H14" s="241">
        <f>SUM(H15:H276)</f>
        <v>132393.95597601574</v>
      </c>
      <c r="I14" s="242">
        <f t="shared" si="0"/>
        <v>28.152000771661761</v>
      </c>
      <c r="J14" s="242"/>
      <c r="K14" s="241">
        <f>SUM(K15:K276)</f>
        <v>27384.594349337509</v>
      </c>
      <c r="L14" s="241">
        <f>SUM(L15:L276)</f>
        <v>105009.36162667829</v>
      </c>
    </row>
    <row r="15" spans="1:17" s="34" customFormat="1" ht="17.649999999999999" customHeight="1" x14ac:dyDescent="0.25">
      <c r="A15" s="243">
        <v>1</v>
      </c>
      <c r="B15" s="244" t="s">
        <v>119</v>
      </c>
      <c r="C15" s="245" t="s">
        <v>120</v>
      </c>
      <c r="D15" s="197">
        <v>1832.0129431999999</v>
      </c>
      <c r="E15" s="197">
        <v>1832.0129431999999</v>
      </c>
      <c r="F15" s="246">
        <f>E15/D15*100-100</f>
        <v>0</v>
      </c>
      <c r="G15" s="197">
        <v>1832.0129431999999</v>
      </c>
      <c r="H15" s="197">
        <f>+K15+L15</f>
        <v>0</v>
      </c>
      <c r="I15" s="197">
        <f t="shared" si="0"/>
        <v>0</v>
      </c>
      <c r="J15" s="246"/>
      <c r="K15" s="197">
        <v>0</v>
      </c>
      <c r="L15" s="197">
        <v>0</v>
      </c>
    </row>
    <row r="16" spans="1:17" s="34" customFormat="1" ht="17.649999999999999" customHeight="1" x14ac:dyDescent="0.25">
      <c r="A16" s="243">
        <v>2</v>
      </c>
      <c r="B16" s="244" t="s">
        <v>121</v>
      </c>
      <c r="C16" s="245" t="s">
        <v>606</v>
      </c>
      <c r="D16" s="197">
        <v>4917.3379841279029</v>
      </c>
      <c r="E16" s="197">
        <v>4917.3379836955</v>
      </c>
      <c r="F16" s="246">
        <f t="shared" ref="F16:F79" si="1">E16/D16*100-100</f>
        <v>-8.7934353132368415E-9</v>
      </c>
      <c r="G16" s="197">
        <v>4917.3380368815997</v>
      </c>
      <c r="H16" s="197">
        <f t="shared" ref="H16:H79" si="2">+K16+L16</f>
        <v>-2.0155198399152141E-12</v>
      </c>
      <c r="I16" s="197">
        <f t="shared" si="0"/>
        <v>-4.0988027396085179E-14</v>
      </c>
      <c r="J16" s="246"/>
      <c r="K16" s="197">
        <v>0</v>
      </c>
      <c r="L16" s="197">
        <v>-2.0155198399152141E-12</v>
      </c>
    </row>
    <row r="17" spans="1:12" s="34" customFormat="1" ht="17.649999999999999" customHeight="1" x14ac:dyDescent="0.25">
      <c r="A17" s="243">
        <v>3</v>
      </c>
      <c r="B17" s="244" t="s">
        <v>123</v>
      </c>
      <c r="C17" s="245" t="s">
        <v>124</v>
      </c>
      <c r="D17" s="197">
        <v>486.95180995790651</v>
      </c>
      <c r="E17" s="197">
        <v>486.95180952549998</v>
      </c>
      <c r="F17" s="246">
        <f t="shared" si="1"/>
        <v>-8.879862889443757E-8</v>
      </c>
      <c r="G17" s="197">
        <v>486.95180952549998</v>
      </c>
      <c r="H17" s="197">
        <f t="shared" si="2"/>
        <v>-1.2596998999470088E-13</v>
      </c>
      <c r="I17" s="197">
        <f t="shared" si="0"/>
        <v>-2.5869087562781566E-14</v>
      </c>
      <c r="J17" s="246"/>
      <c r="K17" s="197">
        <v>0</v>
      </c>
      <c r="L17" s="197">
        <v>-1.2596998999470088E-13</v>
      </c>
    </row>
    <row r="18" spans="1:12" s="34" customFormat="1" ht="17.649999999999999" customHeight="1" x14ac:dyDescent="0.25">
      <c r="A18" s="243">
        <v>4</v>
      </c>
      <c r="B18" s="244" t="s">
        <v>121</v>
      </c>
      <c r="C18" s="245" t="s">
        <v>125</v>
      </c>
      <c r="D18" s="197">
        <v>5869.7403421911031</v>
      </c>
      <c r="E18" s="197">
        <v>5869.7403421029376</v>
      </c>
      <c r="F18" s="246">
        <f t="shared" si="1"/>
        <v>-1.502030499977991E-9</v>
      </c>
      <c r="G18" s="197">
        <v>5869.7403417587002</v>
      </c>
      <c r="H18" s="197">
        <f t="shared" si="2"/>
        <v>1.007759919957607E-12</v>
      </c>
      <c r="I18" s="197">
        <f t="shared" si="0"/>
        <v>1.7168730833441933E-14</v>
      </c>
      <c r="J18" s="246"/>
      <c r="K18" s="197">
        <v>0</v>
      </c>
      <c r="L18" s="197">
        <v>1.007759919957607E-12</v>
      </c>
    </row>
    <row r="19" spans="1:12" s="34" customFormat="1" ht="17.649999999999999" customHeight="1" x14ac:dyDescent="0.25">
      <c r="A19" s="243">
        <v>5</v>
      </c>
      <c r="B19" s="244" t="s">
        <v>126</v>
      </c>
      <c r="C19" s="245" t="s">
        <v>127</v>
      </c>
      <c r="D19" s="197">
        <v>1086.2667549735065</v>
      </c>
      <c r="E19" s="197">
        <v>1086.2667547132226</v>
      </c>
      <c r="F19" s="246">
        <f t="shared" si="1"/>
        <v>-2.3961334250088839E-8</v>
      </c>
      <c r="G19" s="197">
        <v>1086.2667545411</v>
      </c>
      <c r="H19" s="197">
        <f t="shared" si="2"/>
        <v>1.2596998999470088E-13</v>
      </c>
      <c r="I19" s="197">
        <f t="shared" si="0"/>
        <v>1.1596598114425154E-14</v>
      </c>
      <c r="J19" s="246"/>
      <c r="K19" s="197">
        <v>0</v>
      </c>
      <c r="L19" s="197">
        <v>1.2596998999470088E-13</v>
      </c>
    </row>
    <row r="20" spans="1:12" s="34" customFormat="1" ht="17.649999999999999" customHeight="1" x14ac:dyDescent="0.25">
      <c r="A20" s="243">
        <v>6</v>
      </c>
      <c r="B20" s="244" t="s">
        <v>121</v>
      </c>
      <c r="C20" s="245" t="s">
        <v>128</v>
      </c>
      <c r="D20" s="197">
        <v>5457.8398634320001</v>
      </c>
      <c r="E20" s="197">
        <v>5457.8398634320001</v>
      </c>
      <c r="F20" s="246">
        <f t="shared" si="1"/>
        <v>0</v>
      </c>
      <c r="G20" s="197">
        <v>5457.8398634320001</v>
      </c>
      <c r="H20" s="197">
        <f t="shared" si="2"/>
        <v>0</v>
      </c>
      <c r="I20" s="197">
        <f t="shared" si="0"/>
        <v>0</v>
      </c>
      <c r="J20" s="246"/>
      <c r="K20" s="197">
        <v>0</v>
      </c>
      <c r="L20" s="197">
        <v>0</v>
      </c>
    </row>
    <row r="21" spans="1:12" s="34" customFormat="1" ht="17.649999999999999" customHeight="1" x14ac:dyDescent="0.25">
      <c r="A21" s="243">
        <v>7</v>
      </c>
      <c r="B21" s="244" t="s">
        <v>129</v>
      </c>
      <c r="C21" s="245" t="s">
        <v>130</v>
      </c>
      <c r="D21" s="197">
        <v>12431.716443770902</v>
      </c>
      <c r="E21" s="197">
        <v>12431.716443338501</v>
      </c>
      <c r="F21" s="246">
        <f t="shared" si="1"/>
        <v>-3.4782061675286968E-9</v>
      </c>
      <c r="G21" s="197">
        <v>12431.716443338501</v>
      </c>
      <c r="H21" s="197">
        <f t="shared" si="2"/>
        <v>0</v>
      </c>
      <c r="I21" s="197">
        <f t="shared" si="0"/>
        <v>0</v>
      </c>
      <c r="J21" s="246"/>
      <c r="K21" s="197">
        <v>0</v>
      </c>
      <c r="L21" s="197">
        <v>0</v>
      </c>
    </row>
    <row r="22" spans="1:12" s="34" customFormat="1" ht="17.649999999999999" customHeight="1" x14ac:dyDescent="0.25">
      <c r="A22" s="243">
        <v>9</v>
      </c>
      <c r="B22" s="244" t="s">
        <v>131</v>
      </c>
      <c r="C22" s="245" t="s">
        <v>132</v>
      </c>
      <c r="D22" s="197">
        <v>1773.2054806225028</v>
      </c>
      <c r="E22" s="197">
        <v>1773.2054803622102</v>
      </c>
      <c r="F22" s="246">
        <f t="shared" si="1"/>
        <v>-1.4679216064905631E-8</v>
      </c>
      <c r="G22" s="197">
        <v>1773.2054801900999</v>
      </c>
      <c r="H22" s="197">
        <f t="shared" si="2"/>
        <v>0</v>
      </c>
      <c r="I22" s="197">
        <f t="shared" si="0"/>
        <v>0</v>
      </c>
      <c r="J22" s="246"/>
      <c r="K22" s="197">
        <v>0</v>
      </c>
      <c r="L22" s="197">
        <v>0</v>
      </c>
    </row>
    <row r="23" spans="1:12" s="34" customFormat="1" ht="17.649999999999999" customHeight="1" x14ac:dyDescent="0.25">
      <c r="A23" s="243">
        <v>10</v>
      </c>
      <c r="B23" s="244" t="s">
        <v>131</v>
      </c>
      <c r="C23" s="245" t="s">
        <v>133</v>
      </c>
      <c r="D23" s="197">
        <v>2352.0289023263999</v>
      </c>
      <c r="E23" s="197">
        <v>2352.0289021542717</v>
      </c>
      <c r="F23" s="246">
        <f t="shared" si="1"/>
        <v>-7.3182917503800127E-9</v>
      </c>
      <c r="G23" s="197">
        <v>2352.0289023263999</v>
      </c>
      <c r="H23" s="197">
        <f t="shared" si="2"/>
        <v>0</v>
      </c>
      <c r="I23" s="197">
        <f t="shared" si="0"/>
        <v>0</v>
      </c>
      <c r="J23" s="246"/>
      <c r="K23" s="197">
        <v>0</v>
      </c>
      <c r="L23" s="197">
        <v>0</v>
      </c>
    </row>
    <row r="24" spans="1:12" s="34" customFormat="1" ht="17.649999999999999" customHeight="1" x14ac:dyDescent="0.25">
      <c r="A24" s="244">
        <v>11</v>
      </c>
      <c r="B24" s="244" t="s">
        <v>131</v>
      </c>
      <c r="C24" s="245" t="s">
        <v>134</v>
      </c>
      <c r="D24" s="197">
        <v>1886.5029008739029</v>
      </c>
      <c r="E24" s="197">
        <v>1886.5029004414998</v>
      </c>
      <c r="F24" s="246">
        <f t="shared" si="1"/>
        <v>-2.2920886522115325E-8</v>
      </c>
      <c r="G24" s="197">
        <v>1886.5029004414998</v>
      </c>
      <c r="H24" s="197">
        <f t="shared" si="2"/>
        <v>0</v>
      </c>
      <c r="I24" s="197">
        <f t="shared" si="0"/>
        <v>0</v>
      </c>
      <c r="J24" s="246"/>
      <c r="K24" s="197">
        <v>0</v>
      </c>
      <c r="L24" s="197">
        <v>0</v>
      </c>
    </row>
    <row r="25" spans="1:12" s="34" customFormat="1" ht="17.649999999999999" customHeight="1" x14ac:dyDescent="0.25">
      <c r="A25" s="244">
        <v>12</v>
      </c>
      <c r="B25" s="244" t="s">
        <v>135</v>
      </c>
      <c r="C25" s="245" t="s">
        <v>136</v>
      </c>
      <c r="D25" s="197">
        <v>3105.6792368645997</v>
      </c>
      <c r="E25" s="197">
        <v>3105.6792370367102</v>
      </c>
      <c r="F25" s="246">
        <f t="shared" si="1"/>
        <v>5.5417928024326102E-9</v>
      </c>
      <c r="G25" s="197">
        <v>3105.6792368645997</v>
      </c>
      <c r="H25" s="197">
        <f t="shared" si="2"/>
        <v>5.0387995997880352E-13</v>
      </c>
      <c r="I25" s="197">
        <f t="shared" si="0"/>
        <v>1.6224468836633031E-14</v>
      </c>
      <c r="J25" s="246"/>
      <c r="K25" s="197">
        <v>0</v>
      </c>
      <c r="L25" s="197">
        <v>5.0387995997880352E-13</v>
      </c>
    </row>
    <row r="26" spans="1:12" s="34" customFormat="1" ht="17.649999999999999" customHeight="1" x14ac:dyDescent="0.25">
      <c r="A26" s="244">
        <v>13</v>
      </c>
      <c r="B26" s="244" t="s">
        <v>135</v>
      </c>
      <c r="C26" s="245" t="s">
        <v>137</v>
      </c>
      <c r="D26" s="197">
        <v>898.08114302070646</v>
      </c>
      <c r="E26" s="197">
        <v>898.08114224405301</v>
      </c>
      <c r="F26" s="246">
        <f t="shared" si="1"/>
        <v>-8.6479204242095875E-8</v>
      </c>
      <c r="G26" s="197">
        <v>898.08114258829994</v>
      </c>
      <c r="H26" s="197">
        <f t="shared" si="2"/>
        <v>0</v>
      </c>
      <c r="I26" s="197">
        <f t="shared" si="0"/>
        <v>0</v>
      </c>
      <c r="J26" s="246"/>
      <c r="K26" s="197">
        <v>0</v>
      </c>
      <c r="L26" s="197">
        <v>0</v>
      </c>
    </row>
    <row r="27" spans="1:12" s="34" customFormat="1" ht="17.649999999999999" customHeight="1" x14ac:dyDescent="0.25">
      <c r="A27" s="244">
        <v>14</v>
      </c>
      <c r="B27" s="244" t="s">
        <v>135</v>
      </c>
      <c r="C27" s="245" t="s">
        <v>138</v>
      </c>
      <c r="D27" s="197">
        <v>598.52224208490645</v>
      </c>
      <c r="E27" s="197">
        <v>598.52224165250004</v>
      </c>
      <c r="F27" s="246">
        <f t="shared" si="1"/>
        <v>-7.2245683213623124E-8</v>
      </c>
      <c r="G27" s="197">
        <v>598.52224165250004</v>
      </c>
      <c r="H27" s="197">
        <f t="shared" si="2"/>
        <v>0</v>
      </c>
      <c r="I27" s="197">
        <f t="shared" si="0"/>
        <v>0</v>
      </c>
      <c r="J27" s="246"/>
      <c r="K27" s="197">
        <v>0</v>
      </c>
      <c r="L27" s="197">
        <v>0</v>
      </c>
    </row>
    <row r="28" spans="1:12" s="34" customFormat="1" ht="17.649999999999999" customHeight="1" x14ac:dyDescent="0.25">
      <c r="A28" s="244">
        <v>15</v>
      </c>
      <c r="B28" s="244" t="s">
        <v>135</v>
      </c>
      <c r="C28" s="245" t="s">
        <v>139</v>
      </c>
      <c r="D28" s="197">
        <v>1114.2230174701999</v>
      </c>
      <c r="E28" s="197">
        <v>1114.2230178144453</v>
      </c>
      <c r="F28" s="246">
        <f t="shared" si="1"/>
        <v>3.0895549230081087E-8</v>
      </c>
      <c r="G28" s="197">
        <v>1114.2230174701999</v>
      </c>
      <c r="H28" s="197">
        <f t="shared" si="2"/>
        <v>0</v>
      </c>
      <c r="I28" s="197">
        <f t="shared" si="0"/>
        <v>0</v>
      </c>
      <c r="J28" s="246"/>
      <c r="K28" s="197">
        <v>0</v>
      </c>
      <c r="L28" s="197">
        <v>0</v>
      </c>
    </row>
    <row r="29" spans="1:12" s="34" customFormat="1" ht="17.649999999999999" customHeight="1" x14ac:dyDescent="0.25">
      <c r="A29" s="244">
        <v>16</v>
      </c>
      <c r="B29" s="244" t="s">
        <v>135</v>
      </c>
      <c r="C29" s="245" t="s">
        <v>140</v>
      </c>
      <c r="D29" s="197">
        <v>1285.5249683409065</v>
      </c>
      <c r="E29" s="197">
        <v>1285.5249679085</v>
      </c>
      <c r="F29" s="246">
        <f t="shared" si="1"/>
        <v>-3.363656730925868E-8</v>
      </c>
      <c r="G29" s="197">
        <v>1285.5249679085</v>
      </c>
      <c r="H29" s="197">
        <f t="shared" si="2"/>
        <v>2.5193997998940176E-13</v>
      </c>
      <c r="I29" s="197">
        <f t="shared" si="0"/>
        <v>1.959821755926674E-14</v>
      </c>
      <c r="J29" s="246"/>
      <c r="K29" s="197">
        <v>0</v>
      </c>
      <c r="L29" s="197">
        <v>2.5193997998940176E-13</v>
      </c>
    </row>
    <row r="30" spans="1:12" s="34" customFormat="1" ht="17.649999999999999" customHeight="1" x14ac:dyDescent="0.25">
      <c r="A30" s="244">
        <v>17</v>
      </c>
      <c r="B30" s="244" t="s">
        <v>131</v>
      </c>
      <c r="C30" s="245" t="s">
        <v>141</v>
      </c>
      <c r="D30" s="197">
        <v>789.70574175030652</v>
      </c>
      <c r="E30" s="197">
        <v>789.70574114577562</v>
      </c>
      <c r="F30" s="246">
        <f t="shared" si="1"/>
        <v>-7.6551415872927464E-8</v>
      </c>
      <c r="G30" s="197">
        <v>789.70574131789999</v>
      </c>
      <c r="H30" s="197">
        <f t="shared" si="2"/>
        <v>0</v>
      </c>
      <c r="I30" s="197">
        <f t="shared" si="0"/>
        <v>0</v>
      </c>
      <c r="J30" s="246"/>
      <c r="K30" s="197">
        <v>0</v>
      </c>
      <c r="L30" s="197">
        <v>0</v>
      </c>
    </row>
    <row r="31" spans="1:12" s="34" customFormat="1" ht="17.649999999999999" customHeight="1" x14ac:dyDescent="0.25">
      <c r="A31" s="244">
        <v>18</v>
      </c>
      <c r="B31" s="244" t="s">
        <v>131</v>
      </c>
      <c r="C31" s="245" t="s">
        <v>142</v>
      </c>
      <c r="D31" s="197">
        <v>729.65402538830654</v>
      </c>
      <c r="E31" s="197">
        <v>729.65402478377564</v>
      </c>
      <c r="F31" s="246">
        <f t="shared" si="1"/>
        <v>-8.2851713045783981E-8</v>
      </c>
      <c r="G31" s="197">
        <v>729.65402495590001</v>
      </c>
      <c r="H31" s="197">
        <f t="shared" si="2"/>
        <v>1.2596998999470088E-13</v>
      </c>
      <c r="I31" s="197">
        <f t="shared" si="0"/>
        <v>1.7264345253496082E-14</v>
      </c>
      <c r="J31" s="246"/>
      <c r="K31" s="197">
        <v>0</v>
      </c>
      <c r="L31" s="197">
        <v>1.2596998999470088E-13</v>
      </c>
    </row>
    <row r="32" spans="1:12" s="34" customFormat="1" ht="17.649999999999999" customHeight="1" x14ac:dyDescent="0.25">
      <c r="A32" s="244">
        <v>19</v>
      </c>
      <c r="B32" s="244" t="s">
        <v>131</v>
      </c>
      <c r="C32" s="245" t="s">
        <v>143</v>
      </c>
      <c r="D32" s="197">
        <v>490.72190622400001</v>
      </c>
      <c r="E32" s="197">
        <v>490.72190622400001</v>
      </c>
      <c r="F32" s="246">
        <f t="shared" si="1"/>
        <v>0</v>
      </c>
      <c r="G32" s="197">
        <v>490.72190622400001</v>
      </c>
      <c r="H32" s="197">
        <f t="shared" si="2"/>
        <v>0</v>
      </c>
      <c r="I32" s="197">
        <f t="shared" si="0"/>
        <v>0</v>
      </c>
      <c r="J32" s="246"/>
      <c r="K32" s="197">
        <v>0</v>
      </c>
      <c r="L32" s="197">
        <v>0</v>
      </c>
    </row>
    <row r="33" spans="1:12" s="34" customFormat="1" ht="17.649999999999999" customHeight="1" x14ac:dyDescent="0.25">
      <c r="A33" s="244">
        <v>20</v>
      </c>
      <c r="B33" s="244" t="s">
        <v>131</v>
      </c>
      <c r="C33" s="245" t="s">
        <v>144</v>
      </c>
      <c r="D33" s="197">
        <v>500.31118276699999</v>
      </c>
      <c r="E33" s="197">
        <v>500.31118276699999</v>
      </c>
      <c r="F33" s="246">
        <f t="shared" si="1"/>
        <v>0</v>
      </c>
      <c r="G33" s="197">
        <v>500.31118276699999</v>
      </c>
      <c r="H33" s="197">
        <f t="shared" si="2"/>
        <v>-6.298499499735044E-14</v>
      </c>
      <c r="I33" s="197">
        <f t="shared" si="0"/>
        <v>-1.2589163937733368E-14</v>
      </c>
      <c r="J33" s="246"/>
      <c r="K33" s="197">
        <v>0</v>
      </c>
      <c r="L33" s="197">
        <v>-6.298499499735044E-14</v>
      </c>
    </row>
    <row r="34" spans="1:12" s="34" customFormat="1" ht="17.649999999999999" customHeight="1" x14ac:dyDescent="0.25">
      <c r="A34" s="244">
        <v>21</v>
      </c>
      <c r="B34" s="244" t="s">
        <v>135</v>
      </c>
      <c r="C34" s="245" t="s">
        <v>145</v>
      </c>
      <c r="D34" s="197">
        <v>646.7188476717065</v>
      </c>
      <c r="E34" s="197">
        <v>646.71884689505293</v>
      </c>
      <c r="F34" s="246">
        <f t="shared" si="1"/>
        <v>-1.2009138572466327E-7</v>
      </c>
      <c r="G34" s="197">
        <v>646.71884723929998</v>
      </c>
      <c r="H34" s="197">
        <f t="shared" si="2"/>
        <v>1.2596998999470088E-13</v>
      </c>
      <c r="I34" s="197">
        <f t="shared" si="0"/>
        <v>1.9478323633135561E-14</v>
      </c>
      <c r="J34" s="246"/>
      <c r="K34" s="197">
        <v>0</v>
      </c>
      <c r="L34" s="197">
        <v>1.2596998999470088E-13</v>
      </c>
    </row>
    <row r="35" spans="1:12" s="34" customFormat="1" ht="17.649999999999999" customHeight="1" x14ac:dyDescent="0.25">
      <c r="A35" s="244">
        <v>22</v>
      </c>
      <c r="B35" s="244" t="s">
        <v>135</v>
      </c>
      <c r="C35" s="245" t="s">
        <v>146</v>
      </c>
      <c r="D35" s="197">
        <v>797.59648429999993</v>
      </c>
      <c r="E35" s="197">
        <v>797.59648429999993</v>
      </c>
      <c r="F35" s="246">
        <f t="shared" si="1"/>
        <v>0</v>
      </c>
      <c r="G35" s="197">
        <v>797.59648429999993</v>
      </c>
      <c r="H35" s="197">
        <f t="shared" si="2"/>
        <v>0</v>
      </c>
      <c r="I35" s="197">
        <f t="shared" si="0"/>
        <v>0</v>
      </c>
      <c r="J35" s="246"/>
      <c r="K35" s="197">
        <v>0</v>
      </c>
      <c r="L35" s="197">
        <v>0</v>
      </c>
    </row>
    <row r="36" spans="1:12" s="34" customFormat="1" ht="17.649999999999999" customHeight="1" x14ac:dyDescent="0.25">
      <c r="A36" s="244">
        <v>23</v>
      </c>
      <c r="B36" s="244" t="s">
        <v>135</v>
      </c>
      <c r="C36" s="245" t="s">
        <v>147</v>
      </c>
      <c r="D36" s="197">
        <v>431.50361604899996</v>
      </c>
      <c r="E36" s="197">
        <v>431.50361604899996</v>
      </c>
      <c r="F36" s="246">
        <f t="shared" si="1"/>
        <v>0</v>
      </c>
      <c r="G36" s="197">
        <v>431.50361604899996</v>
      </c>
      <c r="H36" s="197">
        <f t="shared" si="2"/>
        <v>6.298499499735044E-14</v>
      </c>
      <c r="I36" s="197">
        <f t="shared" si="0"/>
        <v>1.4596632022244306E-14</v>
      </c>
      <c r="J36" s="246"/>
      <c r="K36" s="197">
        <v>0</v>
      </c>
      <c r="L36" s="197">
        <v>6.298499499735044E-14</v>
      </c>
    </row>
    <row r="37" spans="1:12" s="34" customFormat="1" ht="17.649999999999999" customHeight="1" x14ac:dyDescent="0.25">
      <c r="A37" s="244">
        <v>24</v>
      </c>
      <c r="B37" s="244" t="s">
        <v>135</v>
      </c>
      <c r="C37" s="245" t="s">
        <v>148</v>
      </c>
      <c r="D37" s="197">
        <v>782.37765452010649</v>
      </c>
      <c r="E37" s="197">
        <v>782.37765443194519</v>
      </c>
      <c r="F37" s="246">
        <f t="shared" si="1"/>
        <v>-1.1268383559581707E-8</v>
      </c>
      <c r="G37" s="197">
        <v>782.37765408770008</v>
      </c>
      <c r="H37" s="197">
        <f t="shared" si="2"/>
        <v>0</v>
      </c>
      <c r="I37" s="197">
        <f t="shared" si="0"/>
        <v>0</v>
      </c>
      <c r="J37" s="246"/>
      <c r="K37" s="197">
        <v>0</v>
      </c>
      <c r="L37" s="197">
        <v>0</v>
      </c>
    </row>
    <row r="38" spans="1:12" s="34" customFormat="1" ht="17.649999999999999" customHeight="1" x14ac:dyDescent="0.25">
      <c r="A38" s="244">
        <v>25</v>
      </c>
      <c r="B38" s="244" t="s">
        <v>119</v>
      </c>
      <c r="C38" s="245" t="s">
        <v>149</v>
      </c>
      <c r="D38" s="197">
        <v>2329.928039408303</v>
      </c>
      <c r="E38" s="197">
        <v>2329.9280388037719</v>
      </c>
      <c r="F38" s="246">
        <f t="shared" si="1"/>
        <v>-2.5946349069272401E-8</v>
      </c>
      <c r="G38" s="197">
        <v>2329.9280389759001</v>
      </c>
      <c r="H38" s="197">
        <f t="shared" si="2"/>
        <v>0</v>
      </c>
      <c r="I38" s="197">
        <f t="shared" si="0"/>
        <v>0</v>
      </c>
      <c r="J38" s="246"/>
      <c r="K38" s="197">
        <v>0</v>
      </c>
      <c r="L38" s="197">
        <v>0</v>
      </c>
    </row>
    <row r="39" spans="1:12" s="34" customFormat="1" ht="17.649999999999999" customHeight="1" x14ac:dyDescent="0.25">
      <c r="A39" s="244">
        <v>26</v>
      </c>
      <c r="B39" s="244" t="s">
        <v>150</v>
      </c>
      <c r="C39" s="245" t="s">
        <v>151</v>
      </c>
      <c r="D39" s="197">
        <v>2035.5347852489031</v>
      </c>
      <c r="E39" s="197">
        <v>2035.5347848165</v>
      </c>
      <c r="F39" s="246">
        <f t="shared" si="1"/>
        <v>-2.124272668879712E-8</v>
      </c>
      <c r="G39" s="197">
        <v>2035.5347848165</v>
      </c>
      <c r="H39" s="197">
        <f t="shared" si="2"/>
        <v>2.5193997998940176E-13</v>
      </c>
      <c r="I39" s="197">
        <f t="shared" si="0"/>
        <v>1.2377090377854374E-14</v>
      </c>
      <c r="J39" s="246"/>
      <c r="K39" s="197">
        <v>0</v>
      </c>
      <c r="L39" s="197">
        <v>2.5193997998940176E-13</v>
      </c>
    </row>
    <row r="40" spans="1:12" s="34" customFormat="1" ht="17.649999999999999" customHeight="1" x14ac:dyDescent="0.25">
      <c r="A40" s="244">
        <v>27</v>
      </c>
      <c r="B40" s="244" t="s">
        <v>131</v>
      </c>
      <c r="C40" s="245" t="s">
        <v>607</v>
      </c>
      <c r="D40" s="197">
        <v>2161.7785350567997</v>
      </c>
      <c r="E40" s="197">
        <v>2161.7785347125441</v>
      </c>
      <c r="F40" s="246">
        <f t="shared" si="1"/>
        <v>-1.5924655372145935E-8</v>
      </c>
      <c r="G40" s="197">
        <v>2161.7785350567997</v>
      </c>
      <c r="H40" s="197">
        <f t="shared" si="2"/>
        <v>2.5193997998940176E-13</v>
      </c>
      <c r="I40" s="197">
        <f t="shared" si="0"/>
        <v>1.1654291868658171E-14</v>
      </c>
      <c r="J40" s="246"/>
      <c r="K40" s="197">
        <v>0</v>
      </c>
      <c r="L40" s="197">
        <v>2.5193997998940176E-13</v>
      </c>
    </row>
    <row r="41" spans="1:12" s="34" customFormat="1" ht="17.649999999999999" customHeight="1" x14ac:dyDescent="0.25">
      <c r="A41" s="244">
        <v>28</v>
      </c>
      <c r="B41" s="244" t="s">
        <v>131</v>
      </c>
      <c r="C41" s="245" t="s">
        <v>153</v>
      </c>
      <c r="D41" s="197">
        <v>5917.1663875611021</v>
      </c>
      <c r="E41" s="197">
        <v>5917.1663874729375</v>
      </c>
      <c r="F41" s="246">
        <f t="shared" si="1"/>
        <v>-1.4899796951794997E-9</v>
      </c>
      <c r="G41" s="197">
        <v>5917.1663871287001</v>
      </c>
      <c r="H41" s="197">
        <f t="shared" si="2"/>
        <v>-1.007759919957607E-12</v>
      </c>
      <c r="I41" s="197">
        <f t="shared" si="0"/>
        <v>-1.7031123581231491E-14</v>
      </c>
      <c r="J41" s="246"/>
      <c r="K41" s="197">
        <v>0</v>
      </c>
      <c r="L41" s="197">
        <v>-1.007759919957607E-12</v>
      </c>
    </row>
    <row r="42" spans="1:12" s="34" customFormat="1" ht="17.649999999999999" customHeight="1" x14ac:dyDescent="0.25">
      <c r="A42" s="244">
        <v>29</v>
      </c>
      <c r="B42" s="244" t="s">
        <v>131</v>
      </c>
      <c r="C42" s="245" t="s">
        <v>154</v>
      </c>
      <c r="D42" s="197">
        <v>791.16488467510646</v>
      </c>
      <c r="E42" s="197">
        <v>791.16488458694528</v>
      </c>
      <c r="F42" s="246">
        <f t="shared" si="1"/>
        <v>-1.1143214351250208E-8</v>
      </c>
      <c r="G42" s="197">
        <v>791.16488424270005</v>
      </c>
      <c r="H42" s="197">
        <f t="shared" si="2"/>
        <v>-2.5193997998940176E-13</v>
      </c>
      <c r="I42" s="197">
        <f t="shared" si="0"/>
        <v>-3.1844181269614316E-14</v>
      </c>
      <c r="J42" s="246"/>
      <c r="K42" s="197">
        <v>0</v>
      </c>
      <c r="L42" s="197">
        <v>-2.5193997998940176E-13</v>
      </c>
    </row>
    <row r="43" spans="1:12" s="34" customFormat="1" ht="17.649999999999999" customHeight="1" x14ac:dyDescent="0.25">
      <c r="A43" s="244">
        <v>30</v>
      </c>
      <c r="B43" s="244" t="s">
        <v>131</v>
      </c>
      <c r="C43" s="245" t="s">
        <v>155</v>
      </c>
      <c r="D43" s="197">
        <v>2334.706526834103</v>
      </c>
      <c r="E43" s="197">
        <v>2334.7065267459379</v>
      </c>
      <c r="F43" s="246">
        <f t="shared" si="1"/>
        <v>-3.7762788451800589E-9</v>
      </c>
      <c r="G43" s="197">
        <v>2334.7065264016996</v>
      </c>
      <c r="H43" s="197">
        <f t="shared" si="2"/>
        <v>0</v>
      </c>
      <c r="I43" s="197">
        <f t="shared" si="0"/>
        <v>0</v>
      </c>
      <c r="J43" s="246"/>
      <c r="K43" s="197">
        <v>0</v>
      </c>
      <c r="L43" s="197">
        <v>0</v>
      </c>
    </row>
    <row r="44" spans="1:12" s="34" customFormat="1" ht="17.649999999999999" customHeight="1" x14ac:dyDescent="0.25">
      <c r="A44" s="244">
        <v>31</v>
      </c>
      <c r="B44" s="244" t="s">
        <v>131</v>
      </c>
      <c r="C44" s="245" t="s">
        <v>156</v>
      </c>
      <c r="D44" s="197">
        <v>4884.8130174801017</v>
      </c>
      <c r="E44" s="197">
        <v>4884.813017391938</v>
      </c>
      <c r="F44" s="246">
        <f t="shared" si="1"/>
        <v>-1.8048496031042305E-9</v>
      </c>
      <c r="G44" s="197">
        <v>4884.8129993189996</v>
      </c>
      <c r="H44" s="197">
        <f t="shared" si="2"/>
        <v>0</v>
      </c>
      <c r="I44" s="197">
        <f t="shared" si="0"/>
        <v>0</v>
      </c>
      <c r="J44" s="246"/>
      <c r="K44" s="197">
        <v>0</v>
      </c>
      <c r="L44" s="197">
        <v>0</v>
      </c>
    </row>
    <row r="45" spans="1:12" s="34" customFormat="1" ht="17.649999999999999" customHeight="1" x14ac:dyDescent="0.25">
      <c r="A45" s="244">
        <v>32</v>
      </c>
      <c r="B45" s="244" t="s">
        <v>135</v>
      </c>
      <c r="C45" s="245" t="s">
        <v>157</v>
      </c>
      <c r="D45" s="197">
        <v>1139.9543998965066</v>
      </c>
      <c r="E45" s="197">
        <v>1139.9543996362227</v>
      </c>
      <c r="F45" s="246">
        <f t="shared" si="1"/>
        <v>-2.2832836066299933E-8</v>
      </c>
      <c r="G45" s="197">
        <v>1139.9544349214998</v>
      </c>
      <c r="H45" s="197">
        <f t="shared" si="2"/>
        <v>0</v>
      </c>
      <c r="I45" s="197">
        <f t="shared" si="0"/>
        <v>0</v>
      </c>
      <c r="J45" s="246"/>
      <c r="K45" s="197">
        <v>0</v>
      </c>
      <c r="L45" s="197">
        <v>0</v>
      </c>
    </row>
    <row r="46" spans="1:12" s="34" customFormat="1" ht="17.649999999999999" customHeight="1" x14ac:dyDescent="0.25">
      <c r="A46" s="244">
        <v>33</v>
      </c>
      <c r="B46" s="244" t="s">
        <v>135</v>
      </c>
      <c r="C46" s="245" t="s">
        <v>158</v>
      </c>
      <c r="D46" s="197">
        <v>1375.6293486783065</v>
      </c>
      <c r="E46" s="197">
        <v>1375.6293480737756</v>
      </c>
      <c r="F46" s="246">
        <f t="shared" si="1"/>
        <v>-4.3945775018983113E-8</v>
      </c>
      <c r="G46" s="197">
        <v>1375.6293482459</v>
      </c>
      <c r="H46" s="197">
        <f t="shared" si="2"/>
        <v>0</v>
      </c>
      <c r="I46" s="197">
        <f t="shared" si="0"/>
        <v>0</v>
      </c>
      <c r="J46" s="246"/>
      <c r="K46" s="197">
        <v>0</v>
      </c>
      <c r="L46" s="197">
        <v>0</v>
      </c>
    </row>
    <row r="47" spans="1:12" s="34" customFormat="1" ht="17.649999999999999" customHeight="1" x14ac:dyDescent="0.25">
      <c r="A47" s="244">
        <v>34</v>
      </c>
      <c r="B47" s="244" t="s">
        <v>135</v>
      </c>
      <c r="C47" s="245" t="s">
        <v>159</v>
      </c>
      <c r="D47" s="197">
        <v>1285.2405645355066</v>
      </c>
      <c r="E47" s="197">
        <v>1285.2405642752226</v>
      </c>
      <c r="F47" s="246">
        <f t="shared" si="1"/>
        <v>-2.0251761156941939E-8</v>
      </c>
      <c r="G47" s="197">
        <v>1285.2405463744001</v>
      </c>
      <c r="H47" s="197">
        <f t="shared" si="2"/>
        <v>-2.5193997998940176E-13</v>
      </c>
      <c r="I47" s="197">
        <f t="shared" si="0"/>
        <v>-1.9602554338259363E-14</v>
      </c>
      <c r="J47" s="246"/>
      <c r="K47" s="197">
        <v>0</v>
      </c>
      <c r="L47" s="197">
        <v>-2.5193997998940176E-13</v>
      </c>
    </row>
    <row r="48" spans="1:12" s="34" customFormat="1" ht="17.649999999999999" customHeight="1" x14ac:dyDescent="0.25">
      <c r="A48" s="244">
        <v>35</v>
      </c>
      <c r="B48" s="244" t="s">
        <v>135</v>
      </c>
      <c r="C48" s="245" t="s">
        <v>160</v>
      </c>
      <c r="D48" s="197">
        <v>717.96739001679998</v>
      </c>
      <c r="E48" s="197">
        <v>717.96738967255283</v>
      </c>
      <c r="F48" s="246">
        <f t="shared" si="1"/>
        <v>-4.7947466441655706E-8</v>
      </c>
      <c r="G48" s="197">
        <v>717.96739001679998</v>
      </c>
      <c r="H48" s="197">
        <f t="shared" si="2"/>
        <v>0</v>
      </c>
      <c r="I48" s="197">
        <f t="shared" si="0"/>
        <v>0</v>
      </c>
      <c r="J48" s="246"/>
      <c r="K48" s="197">
        <v>0</v>
      </c>
      <c r="L48" s="197">
        <v>0</v>
      </c>
    </row>
    <row r="49" spans="1:12" s="34" customFormat="1" ht="17.649999999999999" customHeight="1" x14ac:dyDescent="0.25">
      <c r="A49" s="244">
        <v>36</v>
      </c>
      <c r="B49" s="244" t="s">
        <v>135</v>
      </c>
      <c r="C49" s="245" t="s">
        <v>161</v>
      </c>
      <c r="D49" s="197">
        <v>152.25976694510723</v>
      </c>
      <c r="E49" s="197">
        <v>152.25976685694653</v>
      </c>
      <c r="F49" s="246">
        <f t="shared" si="1"/>
        <v>-5.7901502259483095E-8</v>
      </c>
      <c r="G49" s="197">
        <v>152.2597665127</v>
      </c>
      <c r="H49" s="197">
        <f t="shared" si="2"/>
        <v>3.149249749867522E-14</v>
      </c>
      <c r="I49" s="197">
        <f t="shared" si="0"/>
        <v>2.0683400578344206E-14</v>
      </c>
      <c r="J49" s="246"/>
      <c r="K49" s="197">
        <v>0</v>
      </c>
      <c r="L49" s="197">
        <v>3.149249749867522E-14</v>
      </c>
    </row>
    <row r="50" spans="1:12" s="34" customFormat="1" ht="17.649999999999999" customHeight="1" x14ac:dyDescent="0.25">
      <c r="A50" s="244">
        <v>37</v>
      </c>
      <c r="B50" s="244" t="s">
        <v>135</v>
      </c>
      <c r="C50" s="245" t="s">
        <v>162</v>
      </c>
      <c r="D50" s="197">
        <v>3070.1633503157032</v>
      </c>
      <c r="E50" s="197">
        <v>3070.1633495390442</v>
      </c>
      <c r="F50" s="246">
        <f t="shared" si="1"/>
        <v>-2.5296984063061245E-8</v>
      </c>
      <c r="G50" s="197">
        <v>3070.1633144258999</v>
      </c>
      <c r="H50" s="197">
        <f t="shared" si="2"/>
        <v>0</v>
      </c>
      <c r="I50" s="197">
        <f t="shared" si="0"/>
        <v>0</v>
      </c>
      <c r="J50" s="246"/>
      <c r="K50" s="197">
        <v>0</v>
      </c>
      <c r="L50" s="197">
        <v>0</v>
      </c>
    </row>
    <row r="51" spans="1:12" s="34" customFormat="1" ht="17.649999999999999" customHeight="1" x14ac:dyDescent="0.25">
      <c r="A51" s="244">
        <v>38</v>
      </c>
      <c r="B51" s="244" t="s">
        <v>121</v>
      </c>
      <c r="C51" s="245" t="s">
        <v>163</v>
      </c>
      <c r="D51" s="197">
        <v>2017.853331802</v>
      </c>
      <c r="E51" s="197">
        <v>2017.853331802</v>
      </c>
      <c r="F51" s="246">
        <f t="shared" si="1"/>
        <v>0</v>
      </c>
      <c r="G51" s="197">
        <v>2017.853331802</v>
      </c>
      <c r="H51" s="197">
        <f t="shared" si="2"/>
        <v>2.5193997998940176E-13</v>
      </c>
      <c r="I51" s="197">
        <f t="shared" si="0"/>
        <v>1.248554471322315E-14</v>
      </c>
      <c r="J51" s="246"/>
      <c r="K51" s="197">
        <v>0</v>
      </c>
      <c r="L51" s="197">
        <v>2.5193997998940176E-13</v>
      </c>
    </row>
    <row r="52" spans="1:12" s="34" customFormat="1" ht="17.649999999999999" customHeight="1" x14ac:dyDescent="0.25">
      <c r="A52" s="244">
        <v>39</v>
      </c>
      <c r="B52" s="244" t="s">
        <v>131</v>
      </c>
      <c r="C52" s="245" t="s">
        <v>164</v>
      </c>
      <c r="D52" s="197">
        <v>1164.2885826109998</v>
      </c>
      <c r="E52" s="197">
        <v>1164.2885826109998</v>
      </c>
      <c r="F52" s="246">
        <f t="shared" si="1"/>
        <v>0</v>
      </c>
      <c r="G52" s="197">
        <v>1164.2885826109998</v>
      </c>
      <c r="H52" s="197">
        <f t="shared" si="2"/>
        <v>0</v>
      </c>
      <c r="I52" s="197">
        <f t="shared" si="0"/>
        <v>0</v>
      </c>
      <c r="J52" s="246"/>
      <c r="K52" s="197">
        <v>0</v>
      </c>
      <c r="L52" s="197">
        <v>0</v>
      </c>
    </row>
    <row r="53" spans="1:12" s="34" customFormat="1" ht="17.649999999999999" customHeight="1" x14ac:dyDescent="0.25">
      <c r="A53" s="244">
        <v>40</v>
      </c>
      <c r="B53" s="244" t="s">
        <v>131</v>
      </c>
      <c r="C53" s="245" t="s">
        <v>608</v>
      </c>
      <c r="D53" s="197">
        <v>262.43103190699998</v>
      </c>
      <c r="E53" s="197">
        <v>262.43103190699998</v>
      </c>
      <c r="F53" s="246">
        <f t="shared" si="1"/>
        <v>0</v>
      </c>
      <c r="G53" s="197">
        <v>262.43103190699998</v>
      </c>
      <c r="H53" s="197">
        <f t="shared" si="2"/>
        <v>-3.149249749867522E-14</v>
      </c>
      <c r="I53" s="197">
        <f t="shared" si="0"/>
        <v>-1.2000294808822571E-14</v>
      </c>
      <c r="J53" s="246"/>
      <c r="K53" s="197">
        <v>0</v>
      </c>
      <c r="L53" s="197">
        <v>-3.149249749867522E-14</v>
      </c>
    </row>
    <row r="54" spans="1:12" s="34" customFormat="1" ht="17.649999999999999" customHeight="1" x14ac:dyDescent="0.25">
      <c r="A54" s="244">
        <v>41</v>
      </c>
      <c r="B54" s="244" t="s">
        <v>131</v>
      </c>
      <c r="C54" s="245" t="s">
        <v>609</v>
      </c>
      <c r="D54" s="197">
        <v>4384.3860481410002</v>
      </c>
      <c r="E54" s="197">
        <v>4384.3860481410002</v>
      </c>
      <c r="F54" s="246">
        <f t="shared" si="1"/>
        <v>0</v>
      </c>
      <c r="G54" s="197">
        <v>4384.3860481410002</v>
      </c>
      <c r="H54" s="197">
        <f t="shared" si="2"/>
        <v>5.0387995997880352E-13</v>
      </c>
      <c r="I54" s="197">
        <f t="shared" si="0"/>
        <v>1.149260020550542E-14</v>
      </c>
      <c r="J54" s="246"/>
      <c r="K54" s="197">
        <v>0</v>
      </c>
      <c r="L54" s="197">
        <v>5.0387995997880352E-13</v>
      </c>
    </row>
    <row r="55" spans="1:12" s="34" customFormat="1" ht="17.649999999999999" customHeight="1" x14ac:dyDescent="0.25">
      <c r="A55" s="244">
        <v>42</v>
      </c>
      <c r="B55" s="244" t="s">
        <v>131</v>
      </c>
      <c r="C55" s="245" t="s">
        <v>167</v>
      </c>
      <c r="D55" s="197">
        <v>1904.0189801424001</v>
      </c>
      <c r="E55" s="197">
        <v>1904.0189799702719</v>
      </c>
      <c r="F55" s="246">
        <f t="shared" si="1"/>
        <v>-9.0402636487851851E-9</v>
      </c>
      <c r="G55" s="197">
        <v>1904.0189801424001</v>
      </c>
      <c r="H55" s="197">
        <f t="shared" si="2"/>
        <v>5.0387995997880352E-13</v>
      </c>
      <c r="I55" s="197">
        <f t="shared" si="0"/>
        <v>2.6464019806497453E-14</v>
      </c>
      <c r="J55" s="246"/>
      <c r="K55" s="197">
        <v>0</v>
      </c>
      <c r="L55" s="197">
        <v>5.0387995997880352E-13</v>
      </c>
    </row>
    <row r="56" spans="1:12" s="34" customFormat="1" ht="17.649999999999999" customHeight="1" x14ac:dyDescent="0.25">
      <c r="A56" s="244">
        <v>43</v>
      </c>
      <c r="B56" s="244" t="s">
        <v>131</v>
      </c>
      <c r="C56" s="245" t="s">
        <v>168</v>
      </c>
      <c r="D56" s="197">
        <v>775.62637011200002</v>
      </c>
      <c r="E56" s="197">
        <v>775.62637011200002</v>
      </c>
      <c r="F56" s="246">
        <f t="shared" si="1"/>
        <v>0</v>
      </c>
      <c r="G56" s="197">
        <v>775.62637011200002</v>
      </c>
      <c r="H56" s="197">
        <f t="shared" si="2"/>
        <v>-2.5193997998940176E-13</v>
      </c>
      <c r="I56" s="197">
        <f t="shared" si="0"/>
        <v>-3.2482131822442006E-14</v>
      </c>
      <c r="J56" s="246"/>
      <c r="K56" s="197">
        <v>0</v>
      </c>
      <c r="L56" s="197">
        <v>-2.5193997998940176E-13</v>
      </c>
    </row>
    <row r="57" spans="1:12" s="34" customFormat="1" ht="17.649999999999999" customHeight="1" x14ac:dyDescent="0.25">
      <c r="A57" s="244">
        <v>44</v>
      </c>
      <c r="B57" s="244" t="s">
        <v>135</v>
      </c>
      <c r="C57" s="245" t="s">
        <v>169</v>
      </c>
      <c r="D57" s="197">
        <v>389.97821390000001</v>
      </c>
      <c r="E57" s="197">
        <v>389.97821390000001</v>
      </c>
      <c r="F57" s="246">
        <f t="shared" si="1"/>
        <v>0</v>
      </c>
      <c r="G57" s="197">
        <v>389.97821390000001</v>
      </c>
      <c r="H57" s="197">
        <f t="shared" si="2"/>
        <v>0</v>
      </c>
      <c r="I57" s="197">
        <f t="shared" si="0"/>
        <v>0</v>
      </c>
      <c r="J57" s="246"/>
      <c r="K57" s="197">
        <v>0</v>
      </c>
      <c r="L57" s="197">
        <v>0</v>
      </c>
    </row>
    <row r="58" spans="1:12" s="34" customFormat="1" ht="17.649999999999999" customHeight="1" x14ac:dyDescent="0.25">
      <c r="A58" s="244">
        <v>45</v>
      </c>
      <c r="B58" s="244" t="s">
        <v>135</v>
      </c>
      <c r="C58" s="245" t="s">
        <v>170</v>
      </c>
      <c r="D58" s="197">
        <v>1015.740337172</v>
      </c>
      <c r="E58" s="197">
        <v>1015.740337172</v>
      </c>
      <c r="F58" s="246">
        <f t="shared" si="1"/>
        <v>0</v>
      </c>
      <c r="G58" s="197">
        <v>1015.740337172</v>
      </c>
      <c r="H58" s="197">
        <f t="shared" si="2"/>
        <v>1.2596998999470088E-13</v>
      </c>
      <c r="I58" s="197">
        <f t="shared" si="0"/>
        <v>1.240179063336438E-14</v>
      </c>
      <c r="J58" s="246"/>
      <c r="K58" s="197">
        <v>0</v>
      </c>
      <c r="L58" s="197">
        <v>1.2596998999470088E-13</v>
      </c>
    </row>
    <row r="59" spans="1:12" s="34" customFormat="1" ht="17.649999999999999" customHeight="1" x14ac:dyDescent="0.25">
      <c r="A59" s="244">
        <v>46</v>
      </c>
      <c r="B59" s="244" t="s">
        <v>135</v>
      </c>
      <c r="C59" s="245" t="s">
        <v>171</v>
      </c>
      <c r="D59" s="197">
        <v>379.42307778100002</v>
      </c>
      <c r="E59" s="197">
        <v>379.42307778100002</v>
      </c>
      <c r="F59" s="246">
        <f t="shared" si="1"/>
        <v>0</v>
      </c>
      <c r="G59" s="197">
        <v>379.42307778100002</v>
      </c>
      <c r="H59" s="197">
        <f t="shared" si="2"/>
        <v>0</v>
      </c>
      <c r="I59" s="197">
        <f t="shared" si="0"/>
        <v>0</v>
      </c>
      <c r="J59" s="246"/>
      <c r="K59" s="197">
        <v>0</v>
      </c>
      <c r="L59" s="197">
        <v>0</v>
      </c>
    </row>
    <row r="60" spans="1:12" s="34" customFormat="1" ht="17.649999999999999" customHeight="1" x14ac:dyDescent="0.25">
      <c r="A60" s="244">
        <v>47</v>
      </c>
      <c r="B60" s="244" t="s">
        <v>135</v>
      </c>
      <c r="C60" s="245" t="s">
        <v>172</v>
      </c>
      <c r="D60" s="197">
        <v>794.23019420139997</v>
      </c>
      <c r="E60" s="197">
        <v>794.23019402927559</v>
      </c>
      <c r="F60" s="246">
        <f t="shared" si="1"/>
        <v>-2.1671851868632075E-8</v>
      </c>
      <c r="G60" s="197">
        <v>794.23015874400005</v>
      </c>
      <c r="H60" s="197">
        <f t="shared" si="2"/>
        <v>2.5193997998940176E-13</v>
      </c>
      <c r="I60" s="197">
        <f t="shared" si="0"/>
        <v>3.1721279533741218E-14</v>
      </c>
      <c r="J60" s="246"/>
      <c r="K60" s="197">
        <v>0</v>
      </c>
      <c r="L60" s="197">
        <v>2.5193997998940176E-13</v>
      </c>
    </row>
    <row r="61" spans="1:12" s="34" customFormat="1" ht="17.649999999999999" customHeight="1" x14ac:dyDescent="0.25">
      <c r="A61" s="244">
        <v>48</v>
      </c>
      <c r="B61" s="244" t="s">
        <v>123</v>
      </c>
      <c r="C61" s="245" t="s">
        <v>173</v>
      </c>
      <c r="D61" s="197">
        <v>992.8403172116</v>
      </c>
      <c r="E61" s="197">
        <v>992.84031738372266</v>
      </c>
      <c r="F61" s="246">
        <f t="shared" si="1"/>
        <v>1.7336404312118248E-8</v>
      </c>
      <c r="G61" s="197">
        <v>992.84024629679993</v>
      </c>
      <c r="H61" s="197">
        <f t="shared" si="2"/>
        <v>-1.2596998999470088E-13</v>
      </c>
      <c r="I61" s="197">
        <f t="shared" si="0"/>
        <v>-1.2687839906285227E-14</v>
      </c>
      <c r="J61" s="246"/>
      <c r="K61" s="197">
        <v>0</v>
      </c>
      <c r="L61" s="197">
        <v>-1.2596998999470088E-13</v>
      </c>
    </row>
    <row r="62" spans="1:12" s="34" customFormat="1" ht="17.649999999999999" customHeight="1" x14ac:dyDescent="0.25">
      <c r="A62" s="244">
        <v>49</v>
      </c>
      <c r="B62" s="244" t="s">
        <v>131</v>
      </c>
      <c r="C62" s="245" t="s">
        <v>174</v>
      </c>
      <c r="D62" s="197">
        <v>2248.9915953297027</v>
      </c>
      <c r="E62" s="197">
        <v>2248.9915945530438</v>
      </c>
      <c r="F62" s="246">
        <f t="shared" si="1"/>
        <v>-3.4533655934865237E-8</v>
      </c>
      <c r="G62" s="197">
        <v>2248.9915948973003</v>
      </c>
      <c r="H62" s="197">
        <f t="shared" si="2"/>
        <v>0</v>
      </c>
      <c r="I62" s="197">
        <f t="shared" si="0"/>
        <v>0</v>
      </c>
      <c r="J62" s="246"/>
      <c r="K62" s="197">
        <v>0</v>
      </c>
      <c r="L62" s="197">
        <v>0</v>
      </c>
    </row>
    <row r="63" spans="1:12" s="34" customFormat="1" ht="17.649999999999999" customHeight="1" x14ac:dyDescent="0.25">
      <c r="A63" s="244">
        <v>50</v>
      </c>
      <c r="B63" s="244" t="s">
        <v>131</v>
      </c>
      <c r="C63" s="245" t="s">
        <v>175</v>
      </c>
      <c r="D63" s="197">
        <v>2703.1350803953032</v>
      </c>
      <c r="E63" s="197">
        <v>2703.1350797907717</v>
      </c>
      <c r="F63" s="246">
        <f t="shared" si="1"/>
        <v>-2.2364091023518995E-8</v>
      </c>
      <c r="G63" s="197">
        <v>2703.1350799628999</v>
      </c>
      <c r="H63" s="197">
        <f t="shared" si="2"/>
        <v>0</v>
      </c>
      <c r="I63" s="197">
        <f t="shared" si="0"/>
        <v>0</v>
      </c>
      <c r="J63" s="246"/>
      <c r="K63" s="197">
        <v>0</v>
      </c>
      <c r="L63" s="197">
        <v>0</v>
      </c>
    </row>
    <row r="64" spans="1:12" s="34" customFormat="1" ht="17.649999999999999" customHeight="1" x14ac:dyDescent="0.25">
      <c r="A64" s="244">
        <v>51</v>
      </c>
      <c r="B64" s="244" t="s">
        <v>131</v>
      </c>
      <c r="C64" s="245" t="s">
        <v>176</v>
      </c>
      <c r="D64" s="197">
        <v>507.4720174414</v>
      </c>
      <c r="E64" s="197">
        <v>507.47201726927563</v>
      </c>
      <c r="F64" s="246">
        <f t="shared" si="1"/>
        <v>-3.3917999076038541E-8</v>
      </c>
      <c r="G64" s="197">
        <v>507.4720174414</v>
      </c>
      <c r="H64" s="197">
        <f t="shared" si="2"/>
        <v>6.298499499735044E-14</v>
      </c>
      <c r="I64" s="197">
        <f t="shared" si="0"/>
        <v>1.2411520803900651E-14</v>
      </c>
      <c r="J64" s="246"/>
      <c r="K64" s="197">
        <v>0</v>
      </c>
      <c r="L64" s="197">
        <v>6.298499499735044E-14</v>
      </c>
    </row>
    <row r="65" spans="1:12" s="34" customFormat="1" ht="17.649999999999999" customHeight="1" x14ac:dyDescent="0.25">
      <c r="A65" s="244">
        <v>52</v>
      </c>
      <c r="B65" s="244" t="s">
        <v>131</v>
      </c>
      <c r="C65" s="245" t="s">
        <v>177</v>
      </c>
      <c r="D65" s="197">
        <v>487.82509026250648</v>
      </c>
      <c r="E65" s="197">
        <v>487.82509000222262</v>
      </c>
      <c r="F65" s="246">
        <f t="shared" si="1"/>
        <v>-5.3355975637714437E-8</v>
      </c>
      <c r="G65" s="197">
        <v>487.82508983010001</v>
      </c>
      <c r="H65" s="197">
        <f t="shared" si="2"/>
        <v>0</v>
      </c>
      <c r="I65" s="197">
        <f t="shared" si="0"/>
        <v>0</v>
      </c>
      <c r="J65" s="246"/>
      <c r="K65" s="197">
        <v>0</v>
      </c>
      <c r="L65" s="197">
        <v>0</v>
      </c>
    </row>
    <row r="66" spans="1:12" s="34" customFormat="1" ht="17.649999999999999" customHeight="1" x14ac:dyDescent="0.25">
      <c r="A66" s="244">
        <v>53</v>
      </c>
      <c r="B66" s="244" t="s">
        <v>131</v>
      </c>
      <c r="C66" s="245" t="s">
        <v>178</v>
      </c>
      <c r="D66" s="197">
        <v>295.52595896350658</v>
      </c>
      <c r="E66" s="197">
        <v>295.52595870322261</v>
      </c>
      <c r="F66" s="246">
        <f t="shared" si="1"/>
        <v>-8.8074827431228186E-8</v>
      </c>
      <c r="G66" s="197">
        <v>295.5259585311</v>
      </c>
      <c r="H66" s="197">
        <f t="shared" si="2"/>
        <v>-6.298499499735044E-14</v>
      </c>
      <c r="I66" s="197">
        <f t="shared" si="0"/>
        <v>-2.1312846855731598E-14</v>
      </c>
      <c r="J66" s="246"/>
      <c r="K66" s="197">
        <v>0</v>
      </c>
      <c r="L66" s="197">
        <v>-6.298499499735044E-14</v>
      </c>
    </row>
    <row r="67" spans="1:12" s="34" customFormat="1" ht="17.649999999999999" customHeight="1" x14ac:dyDescent="0.25">
      <c r="A67" s="244">
        <v>54</v>
      </c>
      <c r="B67" s="244" t="s">
        <v>131</v>
      </c>
      <c r="C67" s="245" t="s">
        <v>179</v>
      </c>
      <c r="D67" s="197">
        <v>460.74443009770653</v>
      </c>
      <c r="E67" s="197">
        <v>460.74442932105296</v>
      </c>
      <c r="F67" s="246">
        <f t="shared" si="1"/>
        <v>-1.6856493800787575E-7</v>
      </c>
      <c r="G67" s="197">
        <v>460.7444296653</v>
      </c>
      <c r="H67" s="197">
        <f t="shared" si="2"/>
        <v>-1.2596998999470088E-13</v>
      </c>
      <c r="I67" s="197">
        <f t="shared" si="0"/>
        <v>-2.7340534573652603E-14</v>
      </c>
      <c r="J67" s="246"/>
      <c r="K67" s="197">
        <v>0</v>
      </c>
      <c r="L67" s="197">
        <v>-1.2596998999470088E-13</v>
      </c>
    </row>
    <row r="68" spans="1:12" s="34" customFormat="1" ht="17.649999999999999" customHeight="1" x14ac:dyDescent="0.25">
      <c r="A68" s="244">
        <v>55</v>
      </c>
      <c r="B68" s="244" t="s">
        <v>131</v>
      </c>
      <c r="C68" s="245" t="s">
        <v>180</v>
      </c>
      <c r="D68" s="197">
        <v>375.47305250620002</v>
      </c>
      <c r="E68" s="197">
        <v>375.47305285044524</v>
      </c>
      <c r="F68" s="246">
        <f t="shared" si="1"/>
        <v>9.1683062919400982E-8</v>
      </c>
      <c r="G68" s="197">
        <v>375.47305250620002</v>
      </c>
      <c r="H68" s="197">
        <f t="shared" si="2"/>
        <v>0</v>
      </c>
      <c r="I68" s="197">
        <f t="shared" si="0"/>
        <v>0</v>
      </c>
      <c r="J68" s="246"/>
      <c r="K68" s="197">
        <v>0</v>
      </c>
      <c r="L68" s="197">
        <v>0</v>
      </c>
    </row>
    <row r="69" spans="1:12" s="34" customFormat="1" ht="17.649999999999999" customHeight="1" x14ac:dyDescent="0.25">
      <c r="A69" s="244">
        <v>57</v>
      </c>
      <c r="B69" s="244" t="s">
        <v>131</v>
      </c>
      <c r="C69" s="245" t="s">
        <v>181</v>
      </c>
      <c r="D69" s="197">
        <v>243.92221635330654</v>
      </c>
      <c r="E69" s="197">
        <v>243.92221574877561</v>
      </c>
      <c r="F69" s="246">
        <f t="shared" si="1"/>
        <v>-2.4783759045021725E-7</v>
      </c>
      <c r="G69" s="197">
        <v>243.92221592089999</v>
      </c>
      <c r="H69" s="197">
        <f t="shared" si="2"/>
        <v>-6.298499499735044E-14</v>
      </c>
      <c r="I69" s="197">
        <f t="shared" si="0"/>
        <v>-2.5821754203077994E-14</v>
      </c>
      <c r="J69" s="246"/>
      <c r="K69" s="197">
        <v>0</v>
      </c>
      <c r="L69" s="197">
        <v>-6.298499499735044E-14</v>
      </c>
    </row>
    <row r="70" spans="1:12" s="34" customFormat="1" ht="17.649999999999999" customHeight="1" x14ac:dyDescent="0.25">
      <c r="A70" s="244">
        <v>58</v>
      </c>
      <c r="B70" s="244" t="s">
        <v>135</v>
      </c>
      <c r="C70" s="245" t="s">
        <v>182</v>
      </c>
      <c r="D70" s="197">
        <v>1382.4905328653067</v>
      </c>
      <c r="E70" s="197">
        <v>1382.4905322607754</v>
      </c>
      <c r="F70" s="246">
        <f t="shared" si="1"/>
        <v>-4.3727695242523623E-8</v>
      </c>
      <c r="G70" s="197">
        <v>1382.4905324329</v>
      </c>
      <c r="H70" s="197">
        <f t="shared" si="2"/>
        <v>0</v>
      </c>
      <c r="I70" s="197">
        <f t="shared" si="0"/>
        <v>0</v>
      </c>
      <c r="J70" s="246"/>
      <c r="K70" s="197">
        <v>0</v>
      </c>
      <c r="L70" s="197">
        <v>0</v>
      </c>
    </row>
    <row r="71" spans="1:12" s="34" customFormat="1" ht="17.649999999999999" customHeight="1" x14ac:dyDescent="0.25">
      <c r="A71" s="244">
        <v>59</v>
      </c>
      <c r="B71" s="244" t="s">
        <v>135</v>
      </c>
      <c r="C71" s="245" t="s">
        <v>183</v>
      </c>
      <c r="D71" s="197">
        <v>537.04882581250649</v>
      </c>
      <c r="E71" s="197">
        <v>537.04882555222264</v>
      </c>
      <c r="F71" s="246">
        <f t="shared" si="1"/>
        <v>-4.8465579993717256E-8</v>
      </c>
      <c r="G71" s="197">
        <v>537.04882538009997</v>
      </c>
      <c r="H71" s="197">
        <f t="shared" si="2"/>
        <v>1.2596998999470088E-13</v>
      </c>
      <c r="I71" s="197">
        <f t="shared" si="0"/>
        <v>2.3455966012991787E-14</v>
      </c>
      <c r="J71" s="246"/>
      <c r="K71" s="197">
        <v>0</v>
      </c>
      <c r="L71" s="197">
        <v>1.2596998999470088E-13</v>
      </c>
    </row>
    <row r="72" spans="1:12" s="34" customFormat="1" ht="17.649999999999999" customHeight="1" x14ac:dyDescent="0.25">
      <c r="A72" s="244">
        <v>60</v>
      </c>
      <c r="B72" s="244" t="s">
        <v>184</v>
      </c>
      <c r="C72" s="245" t="s">
        <v>185</v>
      </c>
      <c r="D72" s="197">
        <v>2009.7328071392001</v>
      </c>
      <c r="E72" s="197">
        <v>2009.7328074834381</v>
      </c>
      <c r="F72" s="246">
        <f t="shared" si="1"/>
        <v>1.7128542140198988E-8</v>
      </c>
      <c r="G72" s="197">
        <v>2008.1586404088</v>
      </c>
      <c r="H72" s="197">
        <f t="shared" si="2"/>
        <v>-5.0387995997880352E-13</v>
      </c>
      <c r="I72" s="197">
        <f t="shared" si="0"/>
        <v>-2.5071987584745436E-14</v>
      </c>
      <c r="J72" s="246"/>
      <c r="K72" s="197">
        <v>0</v>
      </c>
      <c r="L72" s="197">
        <v>-5.0387995997880352E-13</v>
      </c>
    </row>
    <row r="73" spans="1:12" s="34" customFormat="1" ht="17.649999999999999" customHeight="1" x14ac:dyDescent="0.25">
      <c r="A73" s="244">
        <v>61</v>
      </c>
      <c r="B73" s="244" t="s">
        <v>121</v>
      </c>
      <c r="C73" s="245" t="s">
        <v>186</v>
      </c>
      <c r="D73" s="197">
        <v>1364.8914651197067</v>
      </c>
      <c r="E73" s="197">
        <v>1364.891464343053</v>
      </c>
      <c r="F73" s="246">
        <f t="shared" si="1"/>
        <v>-5.6902223377619521E-8</v>
      </c>
      <c r="G73" s="197">
        <v>1364.8914646873</v>
      </c>
      <c r="H73" s="197">
        <f t="shared" si="2"/>
        <v>5.0387995997880352E-13</v>
      </c>
      <c r="I73" s="197">
        <f t="shared" si="0"/>
        <v>3.6917218192241393E-14</v>
      </c>
      <c r="J73" s="246"/>
      <c r="K73" s="197">
        <v>0</v>
      </c>
      <c r="L73" s="197">
        <v>5.0387995997880352E-13</v>
      </c>
    </row>
    <row r="74" spans="1:12" s="34" customFormat="1" ht="17.649999999999999" customHeight="1" x14ac:dyDescent="0.25">
      <c r="A74" s="244">
        <v>62</v>
      </c>
      <c r="B74" s="244" t="s">
        <v>187</v>
      </c>
      <c r="C74" s="245" t="s">
        <v>610</v>
      </c>
      <c r="D74" s="197">
        <v>118.66574152619999</v>
      </c>
      <c r="E74" s="197">
        <v>118.6657418704465</v>
      </c>
      <c r="F74" s="246">
        <f t="shared" si="1"/>
        <v>2.9009763125031895E-7</v>
      </c>
      <c r="G74" s="197">
        <v>118.66574152619999</v>
      </c>
      <c r="H74" s="197">
        <f t="shared" si="2"/>
        <v>1.574624874933761E-14</v>
      </c>
      <c r="I74" s="197">
        <f t="shared" si="0"/>
        <v>1.3269414155374851E-14</v>
      </c>
      <c r="J74" s="246"/>
      <c r="K74" s="197">
        <v>0</v>
      </c>
      <c r="L74" s="197">
        <v>1.574624874933761E-14</v>
      </c>
    </row>
    <row r="75" spans="1:12" s="34" customFormat="1" ht="17.649999999999999" customHeight="1" x14ac:dyDescent="0.25">
      <c r="A75" s="244">
        <v>63</v>
      </c>
      <c r="B75" s="244" t="s">
        <v>150</v>
      </c>
      <c r="C75" s="245" t="s">
        <v>611</v>
      </c>
      <c r="D75" s="197">
        <v>1211.1453421277067</v>
      </c>
      <c r="E75" s="197">
        <v>1211.145341351053</v>
      </c>
      <c r="F75" s="246">
        <f t="shared" si="1"/>
        <v>-6.4125558196792554E-8</v>
      </c>
      <c r="G75" s="197">
        <v>1211.1453416953</v>
      </c>
      <c r="H75" s="197">
        <f t="shared" si="2"/>
        <v>-2.5193997998940176E-13</v>
      </c>
      <c r="I75" s="197">
        <f t="shared" si="0"/>
        <v>-2.0801795737277779E-14</v>
      </c>
      <c r="J75" s="246"/>
      <c r="K75" s="197">
        <v>0</v>
      </c>
      <c r="L75" s="197">
        <v>-2.5193997998940176E-13</v>
      </c>
    </row>
    <row r="76" spans="1:12" s="34" customFormat="1" ht="17.649999999999999" customHeight="1" x14ac:dyDescent="0.25">
      <c r="A76" s="244">
        <v>64</v>
      </c>
      <c r="B76" s="244" t="s">
        <v>131</v>
      </c>
      <c r="C76" s="245" t="s">
        <v>191</v>
      </c>
      <c r="D76" s="197">
        <v>1329.166556333</v>
      </c>
      <c r="E76" s="197">
        <v>1329.166556333</v>
      </c>
      <c r="F76" s="246">
        <f t="shared" si="1"/>
        <v>0</v>
      </c>
      <c r="G76" s="197">
        <v>1329.166556333</v>
      </c>
      <c r="H76" s="197">
        <f t="shared" si="2"/>
        <v>0</v>
      </c>
      <c r="I76" s="197">
        <f t="shared" si="0"/>
        <v>0</v>
      </c>
      <c r="J76" s="246"/>
      <c r="K76" s="197">
        <v>0</v>
      </c>
      <c r="L76" s="197">
        <v>0</v>
      </c>
    </row>
    <row r="77" spans="1:12" s="34" customFormat="1" ht="17.649999999999999" customHeight="1" x14ac:dyDescent="0.25">
      <c r="A77" s="244">
        <v>65</v>
      </c>
      <c r="B77" s="244" t="s">
        <v>131</v>
      </c>
      <c r="C77" s="245" t="s">
        <v>192</v>
      </c>
      <c r="D77" s="197">
        <v>362.59605946300002</v>
      </c>
      <c r="E77" s="197">
        <v>362.59605946300002</v>
      </c>
      <c r="F77" s="246">
        <f t="shared" si="1"/>
        <v>0</v>
      </c>
      <c r="G77" s="197">
        <v>362.59605946300002</v>
      </c>
      <c r="H77" s="197">
        <f t="shared" si="2"/>
        <v>-6.298499499735044E-14</v>
      </c>
      <c r="I77" s="197">
        <f t="shared" si="0"/>
        <v>-1.7370567978766892E-14</v>
      </c>
      <c r="J77" s="246"/>
      <c r="K77" s="197">
        <v>0</v>
      </c>
      <c r="L77" s="197">
        <v>-6.298499499735044E-14</v>
      </c>
    </row>
    <row r="78" spans="1:12" s="34" customFormat="1" ht="17.649999999999999" customHeight="1" x14ac:dyDescent="0.25">
      <c r="A78" s="244">
        <v>66</v>
      </c>
      <c r="B78" s="244" t="s">
        <v>131</v>
      </c>
      <c r="C78" s="245" t="s">
        <v>193</v>
      </c>
      <c r="D78" s="197">
        <v>588.77975411650652</v>
      </c>
      <c r="E78" s="197">
        <v>588.77975385622267</v>
      </c>
      <c r="F78" s="246">
        <f t="shared" si="1"/>
        <v>-4.4207340010871121E-8</v>
      </c>
      <c r="G78" s="197">
        <v>588.7797536841</v>
      </c>
      <c r="H78" s="197">
        <f t="shared" si="2"/>
        <v>0</v>
      </c>
      <c r="I78" s="197">
        <f t="shared" ref="I78:I141" si="3">+H78/E78*100</f>
        <v>0</v>
      </c>
      <c r="J78" s="246"/>
      <c r="K78" s="197">
        <v>0</v>
      </c>
      <c r="L78" s="197">
        <v>0</v>
      </c>
    </row>
    <row r="79" spans="1:12" s="34" customFormat="1" ht="17.649999999999999" customHeight="1" x14ac:dyDescent="0.25">
      <c r="A79" s="244">
        <v>67</v>
      </c>
      <c r="B79" s="244" t="s">
        <v>131</v>
      </c>
      <c r="C79" s="245" t="s">
        <v>194</v>
      </c>
      <c r="D79" s="197">
        <v>657.94809987950657</v>
      </c>
      <c r="E79" s="197">
        <v>657.94809961922272</v>
      </c>
      <c r="F79" s="246">
        <f t="shared" si="1"/>
        <v>-3.955993577164918E-8</v>
      </c>
      <c r="G79" s="197">
        <v>657.94809944709993</v>
      </c>
      <c r="H79" s="197">
        <f t="shared" si="2"/>
        <v>1.2596998999470088E-13</v>
      </c>
      <c r="I79" s="197">
        <f t="shared" si="3"/>
        <v>1.9145885529208773E-14</v>
      </c>
      <c r="J79" s="246"/>
      <c r="K79" s="197">
        <v>0</v>
      </c>
      <c r="L79" s="197">
        <v>1.2596998999470088E-13</v>
      </c>
    </row>
    <row r="80" spans="1:12" s="34" customFormat="1" ht="17.649999999999999" customHeight="1" x14ac:dyDescent="0.25">
      <c r="A80" s="244">
        <v>68</v>
      </c>
      <c r="B80" s="244" t="s">
        <v>131</v>
      </c>
      <c r="C80" s="245" t="s">
        <v>195</v>
      </c>
      <c r="D80" s="197">
        <v>240.67247472850653</v>
      </c>
      <c r="E80" s="197">
        <v>240.67247446822265</v>
      </c>
      <c r="F80" s="246">
        <f t="shared" ref="F80:F143" si="4">E80/D80*100-100</f>
        <v>-1.081485834220075E-7</v>
      </c>
      <c r="G80" s="197">
        <v>240.67247429610001</v>
      </c>
      <c r="H80" s="197">
        <f t="shared" ref="H80:H143" si="5">+K80+L80</f>
        <v>-6.298499499735044E-14</v>
      </c>
      <c r="I80" s="197">
        <f t="shared" si="3"/>
        <v>-2.6170419004715351E-14</v>
      </c>
      <c r="J80" s="246"/>
      <c r="K80" s="197">
        <v>0</v>
      </c>
      <c r="L80" s="197">
        <v>-6.298499499735044E-14</v>
      </c>
    </row>
    <row r="81" spans="1:12" s="34" customFormat="1" ht="17.649999999999999" customHeight="1" x14ac:dyDescent="0.25">
      <c r="A81" s="244">
        <v>69</v>
      </c>
      <c r="B81" s="244" t="s">
        <v>131</v>
      </c>
      <c r="C81" s="245" t="s">
        <v>196</v>
      </c>
      <c r="D81" s="197">
        <v>547.96296810650654</v>
      </c>
      <c r="E81" s="197">
        <v>547.96296784622257</v>
      </c>
      <c r="F81" s="246">
        <f t="shared" si="4"/>
        <v>-4.7500279265477729E-8</v>
      </c>
      <c r="G81" s="197">
        <v>547.96303858889996</v>
      </c>
      <c r="H81" s="197">
        <f t="shared" si="5"/>
        <v>0</v>
      </c>
      <c r="I81" s="197">
        <f t="shared" si="3"/>
        <v>0</v>
      </c>
      <c r="J81" s="246"/>
      <c r="K81" s="197">
        <v>0</v>
      </c>
      <c r="L81" s="197">
        <v>0</v>
      </c>
    </row>
    <row r="82" spans="1:12" s="34" customFormat="1" ht="17.649999999999999" customHeight="1" x14ac:dyDescent="0.25">
      <c r="A82" s="244">
        <v>70</v>
      </c>
      <c r="B82" s="244" t="s">
        <v>131</v>
      </c>
      <c r="C82" s="245" t="s">
        <v>197</v>
      </c>
      <c r="D82" s="197">
        <v>750.67122195130651</v>
      </c>
      <c r="E82" s="197">
        <v>750.67122134677561</v>
      </c>
      <c r="F82" s="246">
        <f t="shared" si="4"/>
        <v>-8.0532046808912128E-8</v>
      </c>
      <c r="G82" s="197">
        <v>750.67122151889998</v>
      </c>
      <c r="H82" s="197">
        <f t="shared" si="5"/>
        <v>1.2596998999470088E-13</v>
      </c>
      <c r="I82" s="197">
        <f t="shared" si="3"/>
        <v>1.6780980329670658E-14</v>
      </c>
      <c r="J82" s="246"/>
      <c r="K82" s="197">
        <v>0</v>
      </c>
      <c r="L82" s="197">
        <v>1.2596998999470088E-13</v>
      </c>
    </row>
    <row r="83" spans="1:12" s="34" customFormat="1" ht="17.649999999999999" customHeight="1" x14ac:dyDescent="0.25">
      <c r="A83" s="244">
        <v>71</v>
      </c>
      <c r="B83" s="244" t="s">
        <v>198</v>
      </c>
      <c r="C83" s="245" t="s">
        <v>199</v>
      </c>
      <c r="D83" s="197">
        <v>112.5423903758</v>
      </c>
      <c r="E83" s="197">
        <v>112.54239003155332</v>
      </c>
      <c r="F83" s="246">
        <f t="shared" si="4"/>
        <v>-3.0588178390189569E-7</v>
      </c>
      <c r="G83" s="197">
        <v>112.5423903758</v>
      </c>
      <c r="H83" s="197">
        <f t="shared" si="5"/>
        <v>1.574624874933761E-14</v>
      </c>
      <c r="I83" s="197">
        <f t="shared" si="3"/>
        <v>1.3991393593936349E-14</v>
      </c>
      <c r="J83" s="246"/>
      <c r="K83" s="197">
        <v>0</v>
      </c>
      <c r="L83" s="197">
        <v>1.574624874933761E-14</v>
      </c>
    </row>
    <row r="84" spans="1:12" s="34" customFormat="1" ht="17.649999999999999" customHeight="1" x14ac:dyDescent="0.25">
      <c r="A84" s="244">
        <v>72</v>
      </c>
      <c r="B84" s="244" t="s">
        <v>200</v>
      </c>
      <c r="C84" s="245" t="s">
        <v>201</v>
      </c>
      <c r="D84" s="197">
        <v>204.8564404238</v>
      </c>
      <c r="E84" s="197">
        <v>204.85644007955298</v>
      </c>
      <c r="F84" s="246">
        <f t="shared" si="4"/>
        <v>-1.6804304436845996E-7</v>
      </c>
      <c r="G84" s="197">
        <v>204.8564404238</v>
      </c>
      <c r="H84" s="197">
        <f t="shared" si="5"/>
        <v>0</v>
      </c>
      <c r="I84" s="197">
        <f t="shared" si="3"/>
        <v>0</v>
      </c>
      <c r="J84" s="246"/>
      <c r="K84" s="197">
        <v>0</v>
      </c>
      <c r="L84" s="197">
        <v>0</v>
      </c>
    </row>
    <row r="85" spans="1:12" s="34" customFormat="1" ht="17.649999999999999" customHeight="1" x14ac:dyDescent="0.25">
      <c r="A85" s="244">
        <v>73</v>
      </c>
      <c r="B85" s="244" t="s">
        <v>200</v>
      </c>
      <c r="C85" s="245" t="s">
        <v>202</v>
      </c>
      <c r="D85" s="197">
        <v>332.69680236110651</v>
      </c>
      <c r="E85" s="197">
        <v>332.69680227294532</v>
      </c>
      <c r="F85" s="246">
        <f t="shared" si="4"/>
        <v>-2.6498952365727746E-8</v>
      </c>
      <c r="G85" s="197">
        <v>332.69680192869998</v>
      </c>
      <c r="H85" s="197">
        <f t="shared" si="5"/>
        <v>0</v>
      </c>
      <c r="I85" s="197">
        <f t="shared" si="3"/>
        <v>0</v>
      </c>
      <c r="J85" s="246"/>
      <c r="K85" s="197">
        <v>0</v>
      </c>
      <c r="L85" s="197">
        <v>0</v>
      </c>
    </row>
    <row r="86" spans="1:12" s="34" customFormat="1" ht="17.649999999999999" customHeight="1" x14ac:dyDescent="0.25">
      <c r="A86" s="244">
        <v>74</v>
      </c>
      <c r="B86" s="244" t="s">
        <v>200</v>
      </c>
      <c r="C86" s="245" t="s">
        <v>203</v>
      </c>
      <c r="D86" s="197">
        <v>255.3575288088</v>
      </c>
      <c r="E86" s="197">
        <v>255.35752846455296</v>
      </c>
      <c r="F86" s="246">
        <f t="shared" si="4"/>
        <v>-1.3480982374858286E-7</v>
      </c>
      <c r="G86" s="197">
        <v>255.3575288088</v>
      </c>
      <c r="H86" s="197">
        <f t="shared" si="5"/>
        <v>0</v>
      </c>
      <c r="I86" s="197">
        <f t="shared" si="3"/>
        <v>0</v>
      </c>
      <c r="J86" s="246"/>
      <c r="K86" s="197">
        <v>0</v>
      </c>
      <c r="L86" s="197">
        <v>0</v>
      </c>
    </row>
    <row r="87" spans="1:12" s="34" customFormat="1" ht="17.649999999999999" customHeight="1" x14ac:dyDescent="0.25">
      <c r="A87" s="244">
        <v>75</v>
      </c>
      <c r="B87" s="244" t="s">
        <v>200</v>
      </c>
      <c r="C87" s="245" t="s">
        <v>204</v>
      </c>
      <c r="D87" s="197">
        <v>4.3726774828000003</v>
      </c>
      <c r="E87" s="197">
        <v>4.3726771385533931</v>
      </c>
      <c r="F87" s="246">
        <f t="shared" si="4"/>
        <v>-7.8726731800315974E-6</v>
      </c>
      <c r="G87" s="197">
        <v>4.3726774828000003</v>
      </c>
      <c r="H87" s="197">
        <f t="shared" si="5"/>
        <v>0</v>
      </c>
      <c r="I87" s="197">
        <f t="shared" si="3"/>
        <v>0</v>
      </c>
      <c r="J87" s="246"/>
      <c r="K87" s="197">
        <v>0</v>
      </c>
      <c r="L87" s="197">
        <v>0</v>
      </c>
    </row>
    <row r="88" spans="1:12" s="34" customFormat="1" ht="17.649999999999999" customHeight="1" x14ac:dyDescent="0.25">
      <c r="A88" s="244">
        <v>76</v>
      </c>
      <c r="B88" s="244" t="s">
        <v>200</v>
      </c>
      <c r="C88" s="245" t="s">
        <v>205</v>
      </c>
      <c r="D88" s="197">
        <v>2258.4165441200003</v>
      </c>
      <c r="E88" s="197">
        <v>2258.4165441200003</v>
      </c>
      <c r="F88" s="246">
        <f t="shared" si="4"/>
        <v>0</v>
      </c>
      <c r="G88" s="197">
        <v>2258.4165441200003</v>
      </c>
      <c r="H88" s="197">
        <f t="shared" si="5"/>
        <v>2.5193997998940176E-13</v>
      </c>
      <c r="I88" s="197">
        <f t="shared" si="3"/>
        <v>1.115560283355837E-14</v>
      </c>
      <c r="J88" s="246"/>
      <c r="K88" s="197">
        <v>0</v>
      </c>
      <c r="L88" s="197">
        <v>2.5193997998940176E-13</v>
      </c>
    </row>
    <row r="89" spans="1:12" s="34" customFormat="1" ht="17.649999999999999" customHeight="1" x14ac:dyDescent="0.25">
      <c r="A89" s="244">
        <v>77</v>
      </c>
      <c r="B89" s="244" t="s">
        <v>200</v>
      </c>
      <c r="C89" s="245" t="s">
        <v>206</v>
      </c>
      <c r="D89" s="197">
        <v>522.81936299999995</v>
      </c>
      <c r="E89" s="197">
        <v>522.81936299999995</v>
      </c>
      <c r="F89" s="246">
        <f t="shared" si="4"/>
        <v>0</v>
      </c>
      <c r="G89" s="197">
        <v>522.81936299999995</v>
      </c>
      <c r="H89" s="197">
        <f t="shared" si="5"/>
        <v>-6.298499499735044E-14</v>
      </c>
      <c r="I89" s="197">
        <f t="shared" si="3"/>
        <v>-1.2047181006444561E-14</v>
      </c>
      <c r="J89" s="246"/>
      <c r="K89" s="197">
        <v>0</v>
      </c>
      <c r="L89" s="197">
        <v>-6.298499499735044E-14</v>
      </c>
    </row>
    <row r="90" spans="1:12" s="34" customFormat="1" ht="17.649999999999999" customHeight="1" x14ac:dyDescent="0.25">
      <c r="A90" s="244">
        <v>78</v>
      </c>
      <c r="B90" s="244" t="s">
        <v>200</v>
      </c>
      <c r="C90" s="245" t="s">
        <v>207</v>
      </c>
      <c r="D90" s="197">
        <v>10.6371845426</v>
      </c>
      <c r="E90" s="197">
        <v>10.637184714723286</v>
      </c>
      <c r="F90" s="246">
        <f t="shared" si="4"/>
        <v>1.6181282376237505E-6</v>
      </c>
      <c r="G90" s="197">
        <v>10.6371845426</v>
      </c>
      <c r="H90" s="197">
        <f t="shared" si="5"/>
        <v>1.9682810936672013E-15</v>
      </c>
      <c r="I90" s="197">
        <f t="shared" si="3"/>
        <v>1.8503778456933601E-14</v>
      </c>
      <c r="J90" s="246"/>
      <c r="K90" s="197">
        <v>0</v>
      </c>
      <c r="L90" s="197">
        <v>1.9682810936672013E-15</v>
      </c>
    </row>
    <row r="91" spans="1:12" s="34" customFormat="1" ht="17.649999999999999" customHeight="1" x14ac:dyDescent="0.25">
      <c r="A91" s="244">
        <v>79</v>
      </c>
      <c r="B91" s="244" t="s">
        <v>200</v>
      </c>
      <c r="C91" s="245" t="s">
        <v>209</v>
      </c>
      <c r="D91" s="197">
        <v>16.226972737800001</v>
      </c>
      <c r="E91" s="197">
        <v>16.226972393553392</v>
      </c>
      <c r="F91" s="246">
        <f t="shared" si="4"/>
        <v>-2.1214468830521582E-6</v>
      </c>
      <c r="G91" s="197">
        <v>16.226972737800001</v>
      </c>
      <c r="H91" s="197">
        <f t="shared" si="5"/>
        <v>3.9365621873344025E-15</v>
      </c>
      <c r="I91" s="197">
        <f t="shared" si="3"/>
        <v>2.4259375636198834E-14</v>
      </c>
      <c r="J91" s="246"/>
      <c r="K91" s="197">
        <v>0</v>
      </c>
      <c r="L91" s="197">
        <v>3.9365621873344025E-15</v>
      </c>
    </row>
    <row r="92" spans="1:12" s="34" customFormat="1" ht="17.649999999999999" customHeight="1" x14ac:dyDescent="0.25">
      <c r="A92" s="244">
        <v>80</v>
      </c>
      <c r="B92" s="244" t="s">
        <v>200</v>
      </c>
      <c r="C92" s="245" t="s">
        <v>210</v>
      </c>
      <c r="D92" s="197">
        <v>239.4970083</v>
      </c>
      <c r="E92" s="197">
        <v>239.4970083</v>
      </c>
      <c r="F92" s="246">
        <f t="shared" si="4"/>
        <v>0</v>
      </c>
      <c r="G92" s="197">
        <v>239.4970083</v>
      </c>
      <c r="H92" s="197">
        <f t="shared" si="5"/>
        <v>0</v>
      </c>
      <c r="I92" s="197">
        <f t="shared" si="3"/>
        <v>0</v>
      </c>
      <c r="J92" s="246"/>
      <c r="K92" s="197">
        <v>0</v>
      </c>
      <c r="L92" s="197">
        <v>0</v>
      </c>
    </row>
    <row r="93" spans="1:12" s="34" customFormat="1" ht="17.649999999999999" customHeight="1" x14ac:dyDescent="0.25">
      <c r="A93" s="244">
        <v>82</v>
      </c>
      <c r="B93" s="244" t="s">
        <v>200</v>
      </c>
      <c r="C93" s="245" t="s">
        <v>211</v>
      </c>
      <c r="D93" s="197">
        <v>872.25257186099998</v>
      </c>
      <c r="E93" s="197">
        <v>872.25257186099998</v>
      </c>
      <c r="F93" s="246">
        <f t="shared" si="4"/>
        <v>0</v>
      </c>
      <c r="G93" s="197">
        <v>872.25257186099998</v>
      </c>
      <c r="H93" s="197">
        <f t="shared" si="5"/>
        <v>-2.5193997998940176E-13</v>
      </c>
      <c r="I93" s="197">
        <f t="shared" si="3"/>
        <v>-2.8883833435064984E-14</v>
      </c>
      <c r="J93" s="246"/>
      <c r="K93" s="197">
        <v>0</v>
      </c>
      <c r="L93" s="197">
        <v>-2.5193997998940176E-13</v>
      </c>
    </row>
    <row r="94" spans="1:12" s="34" customFormat="1" ht="17.649999999999999" customHeight="1" x14ac:dyDescent="0.25">
      <c r="A94" s="247">
        <v>83</v>
      </c>
      <c r="B94" s="247" t="s">
        <v>200</v>
      </c>
      <c r="C94" s="245" t="s">
        <v>212</v>
      </c>
      <c r="D94" s="197">
        <v>238.27372799999998</v>
      </c>
      <c r="E94" s="197">
        <v>238.27372799999998</v>
      </c>
      <c r="F94" s="246">
        <f t="shared" si="4"/>
        <v>0</v>
      </c>
      <c r="G94" s="197">
        <v>238.27372799999998</v>
      </c>
      <c r="H94" s="197">
        <f t="shared" si="5"/>
        <v>-3.149249749867522E-14</v>
      </c>
      <c r="I94" s="197">
        <f t="shared" si="3"/>
        <v>-1.3216940769347104E-14</v>
      </c>
      <c r="J94" s="246"/>
      <c r="K94" s="197">
        <v>0</v>
      </c>
      <c r="L94" s="197">
        <v>-3.149249749867522E-14</v>
      </c>
    </row>
    <row r="95" spans="1:12" s="34" customFormat="1" ht="17.649999999999999" customHeight="1" x14ac:dyDescent="0.25">
      <c r="A95" s="247">
        <v>84</v>
      </c>
      <c r="B95" s="247" t="s">
        <v>200</v>
      </c>
      <c r="C95" s="245" t="s">
        <v>213</v>
      </c>
      <c r="D95" s="197">
        <v>204.15553670170655</v>
      </c>
      <c r="E95" s="197">
        <v>204.15553592505296</v>
      </c>
      <c r="F95" s="246">
        <f t="shared" si="4"/>
        <v>-3.804224917303145E-7</v>
      </c>
      <c r="G95" s="197">
        <v>204.1555362693</v>
      </c>
      <c r="H95" s="197">
        <f t="shared" si="5"/>
        <v>-3.149249749867522E-14</v>
      </c>
      <c r="I95" s="197">
        <f t="shared" si="3"/>
        <v>-1.5425737713150407E-14</v>
      </c>
      <c r="J95" s="246"/>
      <c r="K95" s="197">
        <v>0</v>
      </c>
      <c r="L95" s="197">
        <v>-3.149249749867522E-14</v>
      </c>
    </row>
    <row r="96" spans="1:12" s="34" customFormat="1" ht="17.649999999999999" customHeight="1" x14ac:dyDescent="0.25">
      <c r="A96" s="247">
        <v>87</v>
      </c>
      <c r="B96" s="247" t="s">
        <v>200</v>
      </c>
      <c r="C96" s="245" t="s">
        <v>214</v>
      </c>
      <c r="D96" s="197">
        <v>573.53216752040009</v>
      </c>
      <c r="E96" s="197">
        <v>573.53216734827561</v>
      </c>
      <c r="F96" s="246">
        <f t="shared" si="4"/>
        <v>-3.0011307217137073E-8</v>
      </c>
      <c r="G96" s="197">
        <v>573.53216752040009</v>
      </c>
      <c r="H96" s="197">
        <f t="shared" si="5"/>
        <v>1.2596998999470088E-13</v>
      </c>
      <c r="I96" s="197">
        <f t="shared" si="3"/>
        <v>2.1963892727608076E-14</v>
      </c>
      <c r="J96" s="246"/>
      <c r="K96" s="197">
        <v>0</v>
      </c>
      <c r="L96" s="197">
        <v>1.2596998999470088E-13</v>
      </c>
    </row>
    <row r="97" spans="1:12" s="34" customFormat="1" ht="17.649999999999999" customHeight="1" x14ac:dyDescent="0.25">
      <c r="A97" s="247">
        <v>90</v>
      </c>
      <c r="B97" s="247" t="s">
        <v>200</v>
      </c>
      <c r="C97" s="245" t="s">
        <v>215</v>
      </c>
      <c r="D97" s="197">
        <v>307.92761010230652</v>
      </c>
      <c r="E97" s="197">
        <v>307.92760949777562</v>
      </c>
      <c r="F97" s="246">
        <f t="shared" si="4"/>
        <v>-1.9632240366718179E-7</v>
      </c>
      <c r="G97" s="197">
        <v>307.92760966989999</v>
      </c>
      <c r="H97" s="197">
        <f t="shared" si="5"/>
        <v>0</v>
      </c>
      <c r="I97" s="197">
        <f t="shared" si="3"/>
        <v>0</v>
      </c>
      <c r="J97" s="246"/>
      <c r="K97" s="197">
        <v>0</v>
      </c>
      <c r="L97" s="197">
        <v>0</v>
      </c>
    </row>
    <row r="98" spans="1:12" s="34" customFormat="1" ht="17.649999999999999" customHeight="1" x14ac:dyDescent="0.25">
      <c r="A98" s="244">
        <v>91</v>
      </c>
      <c r="B98" s="244" t="s">
        <v>200</v>
      </c>
      <c r="C98" s="245" t="s">
        <v>216</v>
      </c>
      <c r="D98" s="197">
        <v>102.649173</v>
      </c>
      <c r="E98" s="197">
        <v>102.649173</v>
      </c>
      <c r="F98" s="246">
        <f t="shared" si="4"/>
        <v>0</v>
      </c>
      <c r="G98" s="197">
        <v>102.649173</v>
      </c>
      <c r="H98" s="197">
        <f t="shared" si="5"/>
        <v>0</v>
      </c>
      <c r="I98" s="197">
        <f t="shared" si="3"/>
        <v>0</v>
      </c>
      <c r="J98" s="248"/>
      <c r="K98" s="197">
        <v>0</v>
      </c>
      <c r="L98" s="197">
        <v>0</v>
      </c>
    </row>
    <row r="99" spans="1:12" s="34" customFormat="1" ht="17.649999999999999" customHeight="1" x14ac:dyDescent="0.25">
      <c r="A99" s="247">
        <v>92</v>
      </c>
      <c r="B99" s="247" t="s">
        <v>200</v>
      </c>
      <c r="C99" s="245" t="s">
        <v>217</v>
      </c>
      <c r="D99" s="197">
        <v>136.57995464300001</v>
      </c>
      <c r="E99" s="197">
        <v>136.57995464300001</v>
      </c>
      <c r="F99" s="246">
        <f t="shared" si="4"/>
        <v>0</v>
      </c>
      <c r="G99" s="197">
        <v>136.57995464300001</v>
      </c>
      <c r="H99" s="197">
        <f t="shared" si="5"/>
        <v>3.149249749867522E-14</v>
      </c>
      <c r="I99" s="197">
        <f t="shared" si="3"/>
        <v>2.3057920601154098E-14</v>
      </c>
      <c r="J99" s="246"/>
      <c r="K99" s="197">
        <v>0</v>
      </c>
      <c r="L99" s="197">
        <v>3.149249749867522E-14</v>
      </c>
    </row>
    <row r="100" spans="1:12" s="34" customFormat="1" ht="17.649999999999999" customHeight="1" x14ac:dyDescent="0.25">
      <c r="A100" s="247">
        <v>93</v>
      </c>
      <c r="B100" s="247" t="s">
        <v>200</v>
      </c>
      <c r="C100" s="245" t="s">
        <v>218</v>
      </c>
      <c r="D100" s="197">
        <v>61.684955120799998</v>
      </c>
      <c r="E100" s="197">
        <v>61.684954776553319</v>
      </c>
      <c r="F100" s="246">
        <f t="shared" si="4"/>
        <v>-5.5807235810334532E-7</v>
      </c>
      <c r="G100" s="197">
        <v>61.684955120799998</v>
      </c>
      <c r="H100" s="197">
        <f t="shared" si="5"/>
        <v>0</v>
      </c>
      <c r="I100" s="197">
        <f t="shared" si="3"/>
        <v>0</v>
      </c>
      <c r="J100" s="246"/>
      <c r="K100" s="197">
        <v>0</v>
      </c>
      <c r="L100" s="197">
        <v>0</v>
      </c>
    </row>
    <row r="101" spans="1:12" s="34" customFormat="1" ht="17.649999999999999" customHeight="1" x14ac:dyDescent="0.25">
      <c r="A101" s="247">
        <v>94</v>
      </c>
      <c r="B101" s="247" t="s">
        <v>200</v>
      </c>
      <c r="C101" s="245" t="s">
        <v>219</v>
      </c>
      <c r="D101" s="197">
        <v>794.51138954450653</v>
      </c>
      <c r="E101" s="197">
        <v>794.51138928422267</v>
      </c>
      <c r="F101" s="246">
        <f t="shared" si="4"/>
        <v>-3.2760240742391034E-8</v>
      </c>
      <c r="G101" s="197">
        <v>794.51138911210001</v>
      </c>
      <c r="H101" s="197">
        <f t="shared" si="5"/>
        <v>-1.2596998999470088E-13</v>
      </c>
      <c r="I101" s="197">
        <f t="shared" si="3"/>
        <v>-1.5855026333629725E-14</v>
      </c>
      <c r="J101" s="246"/>
      <c r="K101" s="197">
        <v>0</v>
      </c>
      <c r="L101" s="197">
        <v>-1.2596998999470088E-13</v>
      </c>
    </row>
    <row r="102" spans="1:12" s="34" customFormat="1" ht="17.649999999999999" customHeight="1" x14ac:dyDescent="0.25">
      <c r="A102" s="247">
        <v>95</v>
      </c>
      <c r="B102" s="247" t="s">
        <v>135</v>
      </c>
      <c r="C102" s="245" t="s">
        <v>220</v>
      </c>
      <c r="D102" s="197">
        <v>1411.5430499589065</v>
      </c>
      <c r="E102" s="197">
        <v>1411.5430495265</v>
      </c>
      <c r="F102" s="246">
        <f t="shared" si="4"/>
        <v>-3.0633600545115769E-8</v>
      </c>
      <c r="G102" s="197">
        <v>1411.5430495265</v>
      </c>
      <c r="H102" s="197">
        <f t="shared" si="5"/>
        <v>0</v>
      </c>
      <c r="I102" s="197">
        <f t="shared" si="3"/>
        <v>0</v>
      </c>
      <c r="J102" s="246"/>
      <c r="K102" s="197">
        <v>0</v>
      </c>
      <c r="L102" s="197">
        <v>0</v>
      </c>
    </row>
    <row r="103" spans="1:12" s="34" customFormat="1" ht="17.649999999999999" customHeight="1" x14ac:dyDescent="0.25">
      <c r="A103" s="247">
        <v>98</v>
      </c>
      <c r="B103" s="247" t="s">
        <v>135</v>
      </c>
      <c r="C103" s="245" t="s">
        <v>221</v>
      </c>
      <c r="D103" s="197">
        <v>494.34113211790651</v>
      </c>
      <c r="E103" s="197">
        <v>494.34113168549999</v>
      </c>
      <c r="F103" s="246">
        <f t="shared" si="4"/>
        <v>-8.7471292431473557E-8</v>
      </c>
      <c r="G103" s="197">
        <v>494.34113168549999</v>
      </c>
      <c r="H103" s="197">
        <f t="shared" si="5"/>
        <v>-1.8895498499205131E-13</v>
      </c>
      <c r="I103" s="197">
        <f t="shared" si="3"/>
        <v>-3.8223601654952829E-14</v>
      </c>
      <c r="J103" s="246"/>
      <c r="K103" s="197">
        <v>0</v>
      </c>
      <c r="L103" s="197">
        <v>-1.8895498499205131E-13</v>
      </c>
    </row>
    <row r="104" spans="1:12" s="34" customFormat="1" ht="17.649999999999999" customHeight="1" x14ac:dyDescent="0.25">
      <c r="A104" s="247">
        <v>99</v>
      </c>
      <c r="B104" s="247" t="s">
        <v>135</v>
      </c>
      <c r="C104" s="245" t="s">
        <v>222</v>
      </c>
      <c r="D104" s="197">
        <v>341.97726224640002</v>
      </c>
      <c r="E104" s="197">
        <v>341.97726207427559</v>
      </c>
      <c r="F104" s="246">
        <f t="shared" si="4"/>
        <v>-5.0332133127994894E-8</v>
      </c>
      <c r="G104" s="197">
        <v>341.97726224640002</v>
      </c>
      <c r="H104" s="197">
        <f t="shared" si="5"/>
        <v>0</v>
      </c>
      <c r="I104" s="197">
        <f t="shared" si="3"/>
        <v>0</v>
      </c>
      <c r="J104" s="246"/>
      <c r="K104" s="197">
        <v>0</v>
      </c>
      <c r="L104" s="197">
        <v>0</v>
      </c>
    </row>
    <row r="105" spans="1:12" s="34" customFormat="1" ht="17.649999999999999" customHeight="1" x14ac:dyDescent="0.25">
      <c r="A105" s="247">
        <v>100</v>
      </c>
      <c r="B105" s="247" t="s">
        <v>223</v>
      </c>
      <c r="C105" s="245" t="s">
        <v>224</v>
      </c>
      <c r="D105" s="197">
        <v>118.6254264624</v>
      </c>
      <c r="E105" s="197">
        <v>118.62542629027666</v>
      </c>
      <c r="F105" s="246">
        <f t="shared" si="4"/>
        <v>-1.4509818413444009E-7</v>
      </c>
      <c r="G105" s="197">
        <v>118.6254264624</v>
      </c>
      <c r="H105" s="197">
        <f t="shared" si="5"/>
        <v>3.149249749867522E-14</v>
      </c>
      <c r="I105" s="197">
        <f t="shared" si="3"/>
        <v>2.654784769465276E-14</v>
      </c>
      <c r="J105" s="246"/>
      <c r="K105" s="197">
        <v>0</v>
      </c>
      <c r="L105" s="197">
        <v>3.149249749867522E-14</v>
      </c>
    </row>
    <row r="106" spans="1:12" s="34" customFormat="1" ht="17.649999999999999" customHeight="1" x14ac:dyDescent="0.25">
      <c r="A106" s="247">
        <v>101</v>
      </c>
      <c r="B106" s="247" t="s">
        <v>223</v>
      </c>
      <c r="C106" s="245" t="s">
        <v>225</v>
      </c>
      <c r="D106" s="197">
        <v>1798.746686851503</v>
      </c>
      <c r="E106" s="197">
        <v>1798.7466865912102</v>
      </c>
      <c r="F106" s="246">
        <f t="shared" si="4"/>
        <v>-1.4470785458797764E-8</v>
      </c>
      <c r="G106" s="197">
        <v>1798.7466864190999</v>
      </c>
      <c r="H106" s="197">
        <f t="shared" si="5"/>
        <v>0</v>
      </c>
      <c r="I106" s="197">
        <f t="shared" si="3"/>
        <v>0</v>
      </c>
      <c r="J106" s="246"/>
      <c r="K106" s="197">
        <v>0</v>
      </c>
      <c r="L106" s="197">
        <v>0</v>
      </c>
    </row>
    <row r="107" spans="1:12" s="34" customFormat="1" ht="17.649999999999999" customHeight="1" x14ac:dyDescent="0.25">
      <c r="A107" s="247">
        <v>102</v>
      </c>
      <c r="B107" s="247" t="s">
        <v>223</v>
      </c>
      <c r="C107" s="245" t="s">
        <v>226</v>
      </c>
      <c r="D107" s="197">
        <v>1320.7218446620002</v>
      </c>
      <c r="E107" s="197">
        <v>1320.7218446620002</v>
      </c>
      <c r="F107" s="246">
        <f t="shared" si="4"/>
        <v>0</v>
      </c>
      <c r="G107" s="197">
        <v>1320.7218446620002</v>
      </c>
      <c r="H107" s="197">
        <f t="shared" si="5"/>
        <v>0</v>
      </c>
      <c r="I107" s="197">
        <f t="shared" si="3"/>
        <v>0</v>
      </c>
      <c r="J107" s="246"/>
      <c r="K107" s="197">
        <v>0</v>
      </c>
      <c r="L107" s="197">
        <v>0</v>
      </c>
    </row>
    <row r="108" spans="1:12" s="34" customFormat="1" ht="17.649999999999999" customHeight="1" x14ac:dyDescent="0.25">
      <c r="A108" s="247">
        <v>103</v>
      </c>
      <c r="B108" s="247" t="s">
        <v>245</v>
      </c>
      <c r="C108" s="245" t="s">
        <v>227</v>
      </c>
      <c r="D108" s="197">
        <v>1072.4219521973064</v>
      </c>
      <c r="E108" s="197">
        <v>1072.4219515927757</v>
      </c>
      <c r="F108" s="246">
        <f t="shared" si="4"/>
        <v>-5.6370595302723814E-8</v>
      </c>
      <c r="G108" s="197">
        <v>1072.4219517649001</v>
      </c>
      <c r="H108" s="197">
        <f t="shared" si="5"/>
        <v>0</v>
      </c>
      <c r="I108" s="197">
        <f t="shared" si="3"/>
        <v>0</v>
      </c>
      <c r="J108" s="246"/>
      <c r="K108" s="197">
        <v>0</v>
      </c>
      <c r="L108" s="197">
        <v>0</v>
      </c>
    </row>
    <row r="109" spans="1:12" s="34" customFormat="1" ht="17.649999999999999" customHeight="1" x14ac:dyDescent="0.25">
      <c r="A109" s="247">
        <v>104</v>
      </c>
      <c r="B109" s="247" t="s">
        <v>223</v>
      </c>
      <c r="C109" s="245" t="s">
        <v>228</v>
      </c>
      <c r="D109" s="197">
        <v>607.41288331459998</v>
      </c>
      <c r="E109" s="197">
        <v>607.41288348672265</v>
      </c>
      <c r="F109" s="246">
        <f t="shared" si="4"/>
        <v>2.8337026947156119E-8</v>
      </c>
      <c r="G109" s="197">
        <v>607.41288331459998</v>
      </c>
      <c r="H109" s="197">
        <f t="shared" si="5"/>
        <v>0</v>
      </c>
      <c r="I109" s="197">
        <f t="shared" si="3"/>
        <v>0</v>
      </c>
      <c r="J109" s="246"/>
      <c r="K109" s="197">
        <v>0</v>
      </c>
      <c r="L109" s="197">
        <v>0</v>
      </c>
    </row>
    <row r="110" spans="1:12" s="34" customFormat="1" ht="17.649999999999999" customHeight="1" x14ac:dyDescent="0.25">
      <c r="A110" s="247">
        <v>105</v>
      </c>
      <c r="B110" s="247" t="s">
        <v>223</v>
      </c>
      <c r="C110" s="245" t="s">
        <v>612</v>
      </c>
      <c r="D110" s="197">
        <v>93.095566601399995</v>
      </c>
      <c r="E110" s="197">
        <v>93.095566429276658</v>
      </c>
      <c r="F110" s="246">
        <f t="shared" si="4"/>
        <v>-1.848888615541E-7</v>
      </c>
      <c r="G110" s="197">
        <v>93.095566601399995</v>
      </c>
      <c r="H110" s="197">
        <f t="shared" si="5"/>
        <v>1.574624874933761E-14</v>
      </c>
      <c r="I110" s="197">
        <f t="shared" si="3"/>
        <v>1.6914069437774791E-14</v>
      </c>
      <c r="J110" s="246"/>
      <c r="K110" s="197">
        <v>0</v>
      </c>
      <c r="L110" s="197">
        <v>1.574624874933761E-14</v>
      </c>
    </row>
    <row r="111" spans="1:12" s="34" customFormat="1" ht="17.649999999999999" customHeight="1" x14ac:dyDescent="0.25">
      <c r="A111" s="247">
        <v>106</v>
      </c>
      <c r="B111" s="247" t="s">
        <v>121</v>
      </c>
      <c r="C111" s="245" t="s">
        <v>230</v>
      </c>
      <c r="D111" s="197">
        <v>557.98578227930648</v>
      </c>
      <c r="E111" s="197">
        <v>557.98578167477558</v>
      </c>
      <c r="F111" s="246">
        <f t="shared" si="4"/>
        <v>-1.0834163788331352E-7</v>
      </c>
      <c r="G111" s="197">
        <v>557.98578184689995</v>
      </c>
      <c r="H111" s="197">
        <f t="shared" si="5"/>
        <v>-1.2596998999470088E-13</v>
      </c>
      <c r="I111" s="197">
        <f t="shared" si="3"/>
        <v>-2.257584227623259E-14</v>
      </c>
      <c r="J111" s="246"/>
      <c r="K111" s="197">
        <v>0</v>
      </c>
      <c r="L111" s="197">
        <v>-1.2596998999470088E-13</v>
      </c>
    </row>
    <row r="112" spans="1:12" s="34" customFormat="1" ht="17.649999999999999" customHeight="1" x14ac:dyDescent="0.25">
      <c r="A112" s="247">
        <v>107</v>
      </c>
      <c r="B112" s="247" t="s">
        <v>123</v>
      </c>
      <c r="C112" s="245" t="s">
        <v>231</v>
      </c>
      <c r="D112" s="197">
        <v>242.70173718790653</v>
      </c>
      <c r="E112" s="197">
        <v>242.70173675549998</v>
      </c>
      <c r="F112" s="246">
        <f t="shared" si="4"/>
        <v>-1.7816375930124195E-7</v>
      </c>
      <c r="G112" s="197">
        <v>242.70173675549998</v>
      </c>
      <c r="H112" s="197">
        <f t="shared" si="5"/>
        <v>0</v>
      </c>
      <c r="I112" s="197">
        <f t="shared" si="3"/>
        <v>0</v>
      </c>
      <c r="J112" s="246"/>
      <c r="K112" s="197">
        <v>0</v>
      </c>
      <c r="L112" s="197">
        <v>0</v>
      </c>
    </row>
    <row r="113" spans="1:12" s="34" customFormat="1" ht="17.649999999999999" customHeight="1" x14ac:dyDescent="0.25">
      <c r="A113" s="247">
        <v>108</v>
      </c>
      <c r="B113" s="247" t="s">
        <v>613</v>
      </c>
      <c r="C113" s="245" t="s">
        <v>232</v>
      </c>
      <c r="D113" s="197">
        <v>635.55293967659998</v>
      </c>
      <c r="E113" s="197">
        <v>635.55293984872264</v>
      </c>
      <c r="F113" s="246">
        <f t="shared" si="4"/>
        <v>2.7082364795205649E-8</v>
      </c>
      <c r="G113" s="197">
        <v>635.55293967659998</v>
      </c>
      <c r="H113" s="197">
        <f t="shared" si="5"/>
        <v>0</v>
      </c>
      <c r="I113" s="197">
        <f t="shared" si="3"/>
        <v>0</v>
      </c>
      <c r="J113" s="246"/>
      <c r="K113" s="197">
        <v>0</v>
      </c>
      <c r="L113" s="197">
        <v>0</v>
      </c>
    </row>
    <row r="114" spans="1:12" s="34" customFormat="1" ht="17.649999999999999" customHeight="1" x14ac:dyDescent="0.25">
      <c r="A114" s="247">
        <v>110</v>
      </c>
      <c r="B114" s="247" t="s">
        <v>200</v>
      </c>
      <c r="C114" s="245" t="s">
        <v>233</v>
      </c>
      <c r="D114" s="197">
        <v>541.61178500000005</v>
      </c>
      <c r="E114" s="197">
        <v>541.61178500000005</v>
      </c>
      <c r="F114" s="246">
        <f t="shared" si="4"/>
        <v>0</v>
      </c>
      <c r="G114" s="197">
        <v>541.61178500000005</v>
      </c>
      <c r="H114" s="197">
        <f t="shared" si="5"/>
        <v>0</v>
      </c>
      <c r="I114" s="197">
        <f t="shared" si="3"/>
        <v>0</v>
      </c>
      <c r="J114" s="246"/>
      <c r="K114" s="197">
        <v>0</v>
      </c>
      <c r="L114" s="197">
        <v>0</v>
      </c>
    </row>
    <row r="115" spans="1:12" s="34" customFormat="1" ht="17.649999999999999" customHeight="1" x14ac:dyDescent="0.25">
      <c r="A115" s="247">
        <v>111</v>
      </c>
      <c r="B115" s="247" t="s">
        <v>208</v>
      </c>
      <c r="C115" s="245" t="s">
        <v>234</v>
      </c>
      <c r="D115" s="197">
        <v>783.60854000000006</v>
      </c>
      <c r="E115" s="197">
        <v>783.60854000000006</v>
      </c>
      <c r="F115" s="246">
        <f t="shared" si="4"/>
        <v>0</v>
      </c>
      <c r="G115" s="197">
        <v>783.60854000000006</v>
      </c>
      <c r="H115" s="197">
        <f t="shared" si="5"/>
        <v>1.2596998999470088E-13</v>
      </c>
      <c r="I115" s="197">
        <f t="shared" si="3"/>
        <v>1.6075627505884619E-14</v>
      </c>
      <c r="J115" s="246"/>
      <c r="K115" s="197">
        <v>0</v>
      </c>
      <c r="L115" s="197">
        <v>1.2596998999470088E-13</v>
      </c>
    </row>
    <row r="116" spans="1:12" s="34" customFormat="1" ht="17.649999999999999" customHeight="1" x14ac:dyDescent="0.25">
      <c r="A116" s="247">
        <v>112</v>
      </c>
      <c r="B116" s="247" t="s">
        <v>208</v>
      </c>
      <c r="C116" s="245" t="s">
        <v>235</v>
      </c>
      <c r="D116" s="197">
        <v>365.63555686690654</v>
      </c>
      <c r="E116" s="197">
        <v>365.63555643449996</v>
      </c>
      <c r="F116" s="246">
        <f t="shared" si="4"/>
        <v>-1.18261638704098E-7</v>
      </c>
      <c r="G116" s="197">
        <v>365.63555643449996</v>
      </c>
      <c r="H116" s="197">
        <f t="shared" si="5"/>
        <v>-6.298499499735044E-14</v>
      </c>
      <c r="I116" s="197">
        <f t="shared" si="3"/>
        <v>-1.7226167939340874E-14</v>
      </c>
      <c r="J116" s="246"/>
      <c r="K116" s="197">
        <v>0</v>
      </c>
      <c r="L116" s="197">
        <v>-6.298499499735044E-14</v>
      </c>
    </row>
    <row r="117" spans="1:12" s="34" customFormat="1" ht="17.649999999999999" customHeight="1" x14ac:dyDescent="0.25">
      <c r="A117" s="247">
        <v>113</v>
      </c>
      <c r="B117" s="247" t="s">
        <v>208</v>
      </c>
      <c r="C117" s="245" t="s">
        <v>236</v>
      </c>
      <c r="D117" s="197">
        <v>191.55277119010654</v>
      </c>
      <c r="E117" s="197">
        <v>191.55277110194527</v>
      </c>
      <c r="F117" s="246">
        <f t="shared" si="4"/>
        <v>-4.6024538846722862E-8</v>
      </c>
      <c r="G117" s="197">
        <v>191.55277075770002</v>
      </c>
      <c r="H117" s="197">
        <f t="shared" si="5"/>
        <v>-6.298499499735044E-14</v>
      </c>
      <c r="I117" s="197">
        <f t="shared" si="3"/>
        <v>-3.2881275815023072E-14</v>
      </c>
      <c r="J117" s="246"/>
      <c r="K117" s="197">
        <v>0</v>
      </c>
      <c r="L117" s="197">
        <v>-6.298499499735044E-14</v>
      </c>
    </row>
    <row r="118" spans="1:12" s="34" customFormat="1" ht="17.649999999999999" customHeight="1" x14ac:dyDescent="0.25">
      <c r="A118" s="247">
        <v>114</v>
      </c>
      <c r="B118" s="247" t="s">
        <v>200</v>
      </c>
      <c r="C118" s="245" t="s">
        <v>237</v>
      </c>
      <c r="D118" s="197">
        <v>93.929808308600002</v>
      </c>
      <c r="E118" s="197">
        <v>93.929808480723153</v>
      </c>
      <c r="F118" s="246">
        <f t="shared" si="4"/>
        <v>1.8324656991808297E-7</v>
      </c>
      <c r="G118" s="197">
        <v>93.929808308600002</v>
      </c>
      <c r="H118" s="197">
        <f t="shared" si="5"/>
        <v>-1.574624874933761E-14</v>
      </c>
      <c r="I118" s="197">
        <f t="shared" si="3"/>
        <v>-1.6763846327408569E-14</v>
      </c>
      <c r="J118" s="246"/>
      <c r="K118" s="197">
        <v>0</v>
      </c>
      <c r="L118" s="197">
        <v>-1.574624874933761E-14</v>
      </c>
    </row>
    <row r="119" spans="1:12" s="34" customFormat="1" ht="17.649999999999999" customHeight="1" x14ac:dyDescent="0.25">
      <c r="A119" s="247">
        <v>117</v>
      </c>
      <c r="B119" s="247" t="s">
        <v>200</v>
      </c>
      <c r="C119" s="245" t="s">
        <v>238</v>
      </c>
      <c r="D119" s="197">
        <v>953.85070464210662</v>
      </c>
      <c r="E119" s="197">
        <v>953.85070455394521</v>
      </c>
      <c r="F119" s="246">
        <f t="shared" si="4"/>
        <v>-9.2426830633485224E-9</v>
      </c>
      <c r="G119" s="197">
        <v>953.85070420969998</v>
      </c>
      <c r="H119" s="197">
        <f t="shared" si="5"/>
        <v>-2.5193997998940176E-13</v>
      </c>
      <c r="I119" s="197">
        <f t="shared" si="3"/>
        <v>-2.6412936404677493E-14</v>
      </c>
      <c r="J119" s="246"/>
      <c r="K119" s="197">
        <v>0</v>
      </c>
      <c r="L119" s="197">
        <v>-2.5193997998940176E-13</v>
      </c>
    </row>
    <row r="120" spans="1:12" s="34" customFormat="1" ht="17.649999999999999" customHeight="1" x14ac:dyDescent="0.25">
      <c r="A120" s="247">
        <v>118</v>
      </c>
      <c r="B120" s="247" t="s">
        <v>200</v>
      </c>
      <c r="C120" s="245" t="s">
        <v>239</v>
      </c>
      <c r="D120" s="197">
        <v>1497.8030499124</v>
      </c>
      <c r="E120" s="197">
        <v>1497.8030497402756</v>
      </c>
      <c r="F120" s="246">
        <f t="shared" si="4"/>
        <v>-1.1491778195704683E-8</v>
      </c>
      <c r="G120" s="197">
        <v>1497.8030499124</v>
      </c>
      <c r="H120" s="197">
        <f t="shared" si="5"/>
        <v>-2.5193997998940176E-13</v>
      </c>
      <c r="I120" s="197">
        <f t="shared" si="3"/>
        <v>-1.6820634731187724E-14</v>
      </c>
      <c r="J120" s="246"/>
      <c r="K120" s="197">
        <v>0</v>
      </c>
      <c r="L120" s="197">
        <v>-2.5193997998940176E-13</v>
      </c>
    </row>
    <row r="121" spans="1:12" s="34" customFormat="1" ht="17.649999999999999" customHeight="1" x14ac:dyDescent="0.25">
      <c r="A121" s="247">
        <v>122</v>
      </c>
      <c r="B121" s="247" t="s">
        <v>135</v>
      </c>
      <c r="C121" s="245" t="s">
        <v>240</v>
      </c>
      <c r="D121" s="197">
        <v>1263.2775418275066</v>
      </c>
      <c r="E121" s="197">
        <v>1263.2775415672227</v>
      </c>
      <c r="F121" s="246">
        <f t="shared" si="4"/>
        <v>-2.0603863504220499E-8</v>
      </c>
      <c r="G121" s="197">
        <v>1263.2775413951001</v>
      </c>
      <c r="H121" s="197">
        <f t="shared" si="5"/>
        <v>-5.0387995997880352E-13</v>
      </c>
      <c r="I121" s="197">
        <f t="shared" si="3"/>
        <v>-3.9886718745406482E-14</v>
      </c>
      <c r="J121" s="246"/>
      <c r="K121" s="197">
        <v>0</v>
      </c>
      <c r="L121" s="197">
        <v>-5.0387995997880352E-13</v>
      </c>
    </row>
    <row r="122" spans="1:12" s="34" customFormat="1" ht="17.649999999999999" customHeight="1" x14ac:dyDescent="0.25">
      <c r="A122" s="247">
        <v>123</v>
      </c>
      <c r="B122" s="247" t="s">
        <v>241</v>
      </c>
      <c r="C122" s="245" t="s">
        <v>242</v>
      </c>
      <c r="D122" s="197">
        <v>1178.0933185251999</v>
      </c>
      <c r="E122" s="197">
        <v>1178.0933188694451</v>
      </c>
      <c r="F122" s="246">
        <f t="shared" si="4"/>
        <v>2.9220529995654942E-8</v>
      </c>
      <c r="G122" s="197">
        <v>1178.0933185251999</v>
      </c>
      <c r="H122" s="197">
        <f t="shared" si="5"/>
        <v>-2.5193997998940176E-13</v>
      </c>
      <c r="I122" s="197">
        <f t="shared" si="3"/>
        <v>-2.1385400965619213E-14</v>
      </c>
      <c r="J122" s="246"/>
      <c r="K122" s="197">
        <v>0</v>
      </c>
      <c r="L122" s="197">
        <v>-2.5193997998940176E-13</v>
      </c>
    </row>
    <row r="123" spans="1:12" s="34" customFormat="1" ht="17.649999999999999" customHeight="1" x14ac:dyDescent="0.25">
      <c r="A123" s="247">
        <v>124</v>
      </c>
      <c r="B123" s="247" t="s">
        <v>241</v>
      </c>
      <c r="C123" s="245" t="s">
        <v>243</v>
      </c>
      <c r="D123" s="197">
        <v>120.5855115344</v>
      </c>
      <c r="E123" s="197">
        <v>120.58551136227668</v>
      </c>
      <c r="F123" s="246">
        <f t="shared" si="4"/>
        <v>-1.4273963699906744E-7</v>
      </c>
      <c r="G123" s="197">
        <v>120.5855115344</v>
      </c>
      <c r="H123" s="197">
        <f t="shared" si="5"/>
        <v>-3.149249749867522E-14</v>
      </c>
      <c r="I123" s="197">
        <f t="shared" si="3"/>
        <v>-2.6116319566835757E-14</v>
      </c>
      <c r="J123" s="246"/>
      <c r="K123" s="197">
        <v>0</v>
      </c>
      <c r="L123" s="197">
        <v>-3.149249749867522E-14</v>
      </c>
    </row>
    <row r="124" spans="1:12" s="34" customFormat="1" ht="17.649999999999999" customHeight="1" x14ac:dyDescent="0.25">
      <c r="A124" s="247">
        <v>126</v>
      </c>
      <c r="B124" s="247" t="s">
        <v>223</v>
      </c>
      <c r="C124" s="245" t="s">
        <v>244</v>
      </c>
      <c r="D124" s="197">
        <v>158.80748955499999</v>
      </c>
      <c r="E124" s="197">
        <v>158.80748955499999</v>
      </c>
      <c r="F124" s="246">
        <f t="shared" si="4"/>
        <v>0</v>
      </c>
      <c r="G124" s="197">
        <v>158.80748955499999</v>
      </c>
      <c r="H124" s="197">
        <f t="shared" si="5"/>
        <v>-6.298499499735044E-14</v>
      </c>
      <c r="I124" s="197">
        <f t="shared" si="3"/>
        <v>-3.9661224526527615E-14</v>
      </c>
      <c r="J124" s="246"/>
      <c r="K124" s="197">
        <v>0</v>
      </c>
      <c r="L124" s="197">
        <v>-6.298499499735044E-14</v>
      </c>
    </row>
    <row r="125" spans="1:12" s="34" customFormat="1" ht="17.649999999999999" customHeight="1" x14ac:dyDescent="0.25">
      <c r="A125" s="247">
        <v>127</v>
      </c>
      <c r="B125" s="247" t="s">
        <v>245</v>
      </c>
      <c r="C125" s="245" t="s">
        <v>246</v>
      </c>
      <c r="D125" s="197">
        <v>212.23432800470653</v>
      </c>
      <c r="E125" s="197">
        <v>212.23432722805296</v>
      </c>
      <c r="F125" s="246">
        <f t="shared" si="4"/>
        <v>-3.6594154551039537E-7</v>
      </c>
      <c r="G125" s="197">
        <v>212.23432757229997</v>
      </c>
      <c r="H125" s="197">
        <f t="shared" si="5"/>
        <v>3.149249749867522E-14</v>
      </c>
      <c r="I125" s="197">
        <f t="shared" si="3"/>
        <v>1.4838550346681414E-14</v>
      </c>
      <c r="J125" s="246"/>
      <c r="K125" s="197">
        <v>0</v>
      </c>
      <c r="L125" s="197">
        <v>3.149249749867522E-14</v>
      </c>
    </row>
    <row r="126" spans="1:12" s="34" customFormat="1" ht="17.649999999999999" customHeight="1" x14ac:dyDescent="0.25">
      <c r="A126" s="247">
        <v>128</v>
      </c>
      <c r="B126" s="247" t="s">
        <v>223</v>
      </c>
      <c r="C126" s="245" t="s">
        <v>247</v>
      </c>
      <c r="D126" s="197">
        <v>206.08867414970655</v>
      </c>
      <c r="E126" s="197">
        <v>206.08867337305296</v>
      </c>
      <c r="F126" s="246">
        <f t="shared" si="4"/>
        <v>-3.7685408926790842E-7</v>
      </c>
      <c r="G126" s="197">
        <v>206.0886737173</v>
      </c>
      <c r="H126" s="197">
        <f t="shared" si="5"/>
        <v>0</v>
      </c>
      <c r="I126" s="197">
        <f t="shared" si="3"/>
        <v>0</v>
      </c>
      <c r="J126" s="246"/>
      <c r="K126" s="197">
        <v>0</v>
      </c>
      <c r="L126" s="197">
        <v>0</v>
      </c>
    </row>
    <row r="127" spans="1:12" s="34" customFormat="1" ht="17.649999999999999" customHeight="1" x14ac:dyDescent="0.25">
      <c r="A127" s="247">
        <v>130</v>
      </c>
      <c r="B127" s="247" t="s">
        <v>223</v>
      </c>
      <c r="C127" s="245" t="s">
        <v>248</v>
      </c>
      <c r="D127" s="197">
        <v>738.99846858430647</v>
      </c>
      <c r="E127" s="197">
        <v>738.99846797977557</v>
      </c>
      <c r="F127" s="246">
        <f t="shared" si="4"/>
        <v>-8.1804074625324574E-8</v>
      </c>
      <c r="G127" s="197">
        <v>738.99846815190006</v>
      </c>
      <c r="H127" s="197">
        <f t="shared" si="5"/>
        <v>-2.5193997998940176E-13</v>
      </c>
      <c r="I127" s="197">
        <f t="shared" si="3"/>
        <v>-3.40920842066342E-14</v>
      </c>
      <c r="J127" s="249"/>
      <c r="K127" s="197">
        <v>0</v>
      </c>
      <c r="L127" s="197">
        <v>-2.5193997998940176E-13</v>
      </c>
    </row>
    <row r="128" spans="1:12" s="34" customFormat="1" ht="17.649999999999999" customHeight="1" x14ac:dyDescent="0.25">
      <c r="A128" s="247">
        <v>132</v>
      </c>
      <c r="B128" s="247" t="s">
        <v>249</v>
      </c>
      <c r="C128" s="245" t="s">
        <v>250</v>
      </c>
      <c r="D128" s="197">
        <v>1427.8432776851066</v>
      </c>
      <c r="E128" s="197">
        <v>1427.8432775969452</v>
      </c>
      <c r="F128" s="246">
        <f t="shared" si="4"/>
        <v>-6.1744458434986882E-9</v>
      </c>
      <c r="G128" s="197">
        <v>1427.8432772527001</v>
      </c>
      <c r="H128" s="197">
        <f t="shared" si="5"/>
        <v>-5.0387995997880352E-13</v>
      </c>
      <c r="I128" s="197">
        <f t="shared" si="3"/>
        <v>-3.5289584500256332E-14</v>
      </c>
      <c r="J128" s="249"/>
      <c r="K128" s="197">
        <v>0</v>
      </c>
      <c r="L128" s="197">
        <v>-5.0387995997880352E-13</v>
      </c>
    </row>
    <row r="129" spans="1:12" s="34" customFormat="1" ht="17.649999999999999" customHeight="1" x14ac:dyDescent="0.25">
      <c r="A129" s="247">
        <v>136</v>
      </c>
      <c r="B129" s="247" t="s">
        <v>613</v>
      </c>
      <c r="C129" s="245" t="s">
        <v>251</v>
      </c>
      <c r="D129" s="197">
        <v>980.53690123190643</v>
      </c>
      <c r="E129" s="197">
        <v>980.53690079950002</v>
      </c>
      <c r="F129" s="246">
        <f t="shared" si="4"/>
        <v>-4.4098953821958276E-8</v>
      </c>
      <c r="G129" s="197">
        <v>980.53690079950002</v>
      </c>
      <c r="H129" s="197">
        <f t="shared" si="5"/>
        <v>-1.2596998999470088E-13</v>
      </c>
      <c r="I129" s="197">
        <f t="shared" si="3"/>
        <v>-1.2847042257358063E-14</v>
      </c>
      <c r="J129" s="249"/>
      <c r="K129" s="197">
        <v>0</v>
      </c>
      <c r="L129" s="197">
        <v>-1.2596998999470088E-13</v>
      </c>
    </row>
    <row r="130" spans="1:12" s="34" customFormat="1" ht="17.649999999999999" customHeight="1" x14ac:dyDescent="0.25">
      <c r="A130" s="247">
        <v>138</v>
      </c>
      <c r="B130" s="247" t="s">
        <v>135</v>
      </c>
      <c r="C130" s="245" t="s">
        <v>252</v>
      </c>
      <c r="D130" s="197">
        <v>3090.1124100000002</v>
      </c>
      <c r="E130" s="197">
        <v>3090.1124100000002</v>
      </c>
      <c r="F130" s="246">
        <f t="shared" si="4"/>
        <v>0</v>
      </c>
      <c r="G130" s="197">
        <v>3090.1124100000002</v>
      </c>
      <c r="H130" s="197">
        <f t="shared" si="5"/>
        <v>1.007759919957607E-12</v>
      </c>
      <c r="I130" s="197">
        <f t="shared" si="3"/>
        <v>3.2612403247738387E-14</v>
      </c>
      <c r="J130" s="249"/>
      <c r="K130" s="197">
        <v>0</v>
      </c>
      <c r="L130" s="197">
        <v>1.007759919957607E-12</v>
      </c>
    </row>
    <row r="131" spans="1:12" s="34" customFormat="1" ht="17.649999999999999" customHeight="1" x14ac:dyDescent="0.25">
      <c r="A131" s="247">
        <v>139</v>
      </c>
      <c r="B131" s="247" t="s">
        <v>135</v>
      </c>
      <c r="C131" s="245" t="s">
        <v>253</v>
      </c>
      <c r="D131" s="197">
        <v>489.72417044540003</v>
      </c>
      <c r="E131" s="197">
        <v>489.7241702732756</v>
      </c>
      <c r="F131" s="246">
        <f t="shared" si="4"/>
        <v>-3.5147223798048799E-8</v>
      </c>
      <c r="G131" s="197">
        <v>489.72417044540003</v>
      </c>
      <c r="H131" s="197">
        <f t="shared" si="5"/>
        <v>6.298499499735044E-14</v>
      </c>
      <c r="I131" s="197">
        <f t="shared" si="3"/>
        <v>1.2861320478056779E-14</v>
      </c>
      <c r="J131" s="249"/>
      <c r="K131" s="197">
        <v>0</v>
      </c>
      <c r="L131" s="197">
        <v>6.298499499735044E-14</v>
      </c>
    </row>
    <row r="132" spans="1:12" s="34" customFormat="1" ht="17.649999999999999" customHeight="1" x14ac:dyDescent="0.25">
      <c r="A132" s="244">
        <v>140</v>
      </c>
      <c r="B132" s="244" t="s">
        <v>135</v>
      </c>
      <c r="C132" s="245" t="s">
        <v>254</v>
      </c>
      <c r="D132" s="197">
        <v>793.75410769159998</v>
      </c>
      <c r="E132" s="197">
        <v>793.75410786372265</v>
      </c>
      <c r="F132" s="246">
        <f t="shared" si="4"/>
        <v>2.1684627427021042E-8</v>
      </c>
      <c r="G132" s="197">
        <v>793.75410769159998</v>
      </c>
      <c r="H132" s="197">
        <f t="shared" si="5"/>
        <v>0</v>
      </c>
      <c r="I132" s="197">
        <f t="shared" si="3"/>
        <v>0</v>
      </c>
      <c r="J132" s="249"/>
      <c r="K132" s="197">
        <v>0</v>
      </c>
      <c r="L132" s="197">
        <v>0</v>
      </c>
    </row>
    <row r="133" spans="1:12" s="34" customFormat="1" ht="17.649999999999999" customHeight="1" x14ac:dyDescent="0.25">
      <c r="A133" s="247">
        <v>141</v>
      </c>
      <c r="B133" s="247" t="s">
        <v>135</v>
      </c>
      <c r="C133" s="245" t="s">
        <v>255</v>
      </c>
      <c r="D133" s="197">
        <v>233.75290950000002</v>
      </c>
      <c r="E133" s="197">
        <v>233.75290950000002</v>
      </c>
      <c r="F133" s="246">
        <f t="shared" si="4"/>
        <v>0</v>
      </c>
      <c r="G133" s="197">
        <v>233.75290950000002</v>
      </c>
      <c r="H133" s="197">
        <f t="shared" si="5"/>
        <v>6.298499499735044E-14</v>
      </c>
      <c r="I133" s="197">
        <f t="shared" si="3"/>
        <v>2.6945117017827083E-14</v>
      </c>
      <c r="J133" s="249"/>
      <c r="K133" s="197">
        <v>0</v>
      </c>
      <c r="L133" s="197">
        <v>6.298499499735044E-14</v>
      </c>
    </row>
    <row r="134" spans="1:12" s="34" customFormat="1" ht="17.649999999999999" customHeight="1" x14ac:dyDescent="0.25">
      <c r="A134" s="247">
        <v>142</v>
      </c>
      <c r="B134" s="247" t="s">
        <v>223</v>
      </c>
      <c r="C134" s="245" t="s">
        <v>256</v>
      </c>
      <c r="D134" s="197">
        <v>79.712685536107244</v>
      </c>
      <c r="E134" s="197">
        <v>79.712685447946498</v>
      </c>
      <c r="F134" s="246">
        <f t="shared" si="4"/>
        <v>-1.105981368709763E-7</v>
      </c>
      <c r="G134" s="197">
        <v>79.712685103699997</v>
      </c>
      <c r="H134" s="197">
        <f t="shared" si="5"/>
        <v>0</v>
      </c>
      <c r="I134" s="197">
        <f t="shared" si="3"/>
        <v>0</v>
      </c>
      <c r="J134" s="249"/>
      <c r="K134" s="197">
        <v>0</v>
      </c>
      <c r="L134" s="197">
        <v>0</v>
      </c>
    </row>
    <row r="135" spans="1:12" s="34" customFormat="1" ht="17.649999999999999" customHeight="1" x14ac:dyDescent="0.25">
      <c r="A135" s="247">
        <v>143</v>
      </c>
      <c r="B135" s="247" t="s">
        <v>223</v>
      </c>
      <c r="C135" s="245" t="s">
        <v>257</v>
      </c>
      <c r="D135" s="197">
        <v>19.235639499999998</v>
      </c>
      <c r="E135" s="197">
        <v>19.235639499999998</v>
      </c>
      <c r="F135" s="246">
        <f t="shared" si="4"/>
        <v>0</v>
      </c>
      <c r="G135" s="197">
        <v>19.235639499999998</v>
      </c>
      <c r="H135" s="197">
        <f t="shared" si="5"/>
        <v>0</v>
      </c>
      <c r="I135" s="197">
        <f t="shared" si="3"/>
        <v>0</v>
      </c>
      <c r="J135" s="249"/>
      <c r="K135" s="197">
        <v>0</v>
      </c>
      <c r="L135" s="197">
        <v>0</v>
      </c>
    </row>
    <row r="136" spans="1:12" s="34" customFormat="1" ht="17.649999999999999" customHeight="1" x14ac:dyDescent="0.25">
      <c r="A136" s="247">
        <v>144</v>
      </c>
      <c r="B136" s="247" t="s">
        <v>223</v>
      </c>
      <c r="C136" s="245" t="s">
        <v>258</v>
      </c>
      <c r="D136" s="197">
        <v>74.903757499999998</v>
      </c>
      <c r="E136" s="197">
        <v>74.903757499999998</v>
      </c>
      <c r="F136" s="246">
        <f t="shared" si="4"/>
        <v>0</v>
      </c>
      <c r="G136" s="197">
        <v>74.903757499999998</v>
      </c>
      <c r="H136" s="197">
        <f t="shared" si="5"/>
        <v>-1.574624874933761E-14</v>
      </c>
      <c r="I136" s="197">
        <f t="shared" si="3"/>
        <v>-2.1021974430772195E-14</v>
      </c>
      <c r="J136" s="249"/>
      <c r="K136" s="197">
        <v>0</v>
      </c>
      <c r="L136" s="197">
        <v>-1.574624874933761E-14</v>
      </c>
    </row>
    <row r="137" spans="1:12" s="34" customFormat="1" ht="17.649999999999999" customHeight="1" x14ac:dyDescent="0.25">
      <c r="A137" s="247">
        <v>146</v>
      </c>
      <c r="B137" s="247" t="s">
        <v>150</v>
      </c>
      <c r="C137" s="245" t="s">
        <v>259</v>
      </c>
      <c r="D137" s="197">
        <v>33.595886499999999</v>
      </c>
      <c r="E137" s="197">
        <v>33.595886499999999</v>
      </c>
      <c r="F137" s="246">
        <f t="shared" si="4"/>
        <v>0</v>
      </c>
      <c r="G137" s="197">
        <v>33.595886499999999</v>
      </c>
      <c r="H137" s="197">
        <f t="shared" si="5"/>
        <v>0</v>
      </c>
      <c r="I137" s="197">
        <f t="shared" si="3"/>
        <v>0</v>
      </c>
      <c r="J137" s="249"/>
      <c r="K137" s="197">
        <v>0</v>
      </c>
      <c r="L137" s="197">
        <v>0</v>
      </c>
    </row>
    <row r="138" spans="1:12" s="34" customFormat="1" ht="17.649999999999999" customHeight="1" x14ac:dyDescent="0.25">
      <c r="A138" s="247">
        <v>147</v>
      </c>
      <c r="B138" s="247" t="s">
        <v>187</v>
      </c>
      <c r="C138" s="245" t="s">
        <v>260</v>
      </c>
      <c r="D138" s="197">
        <v>277.33154331079999</v>
      </c>
      <c r="E138" s="197">
        <v>277.33154296655295</v>
      </c>
      <c r="F138" s="246">
        <f t="shared" si="4"/>
        <v>-1.2412833427788428E-7</v>
      </c>
      <c r="G138" s="197">
        <v>277.33154331079999</v>
      </c>
      <c r="H138" s="197">
        <f t="shared" si="5"/>
        <v>0</v>
      </c>
      <c r="I138" s="197">
        <f t="shared" si="3"/>
        <v>0</v>
      </c>
      <c r="J138" s="249"/>
      <c r="K138" s="197">
        <v>0</v>
      </c>
      <c r="L138" s="197">
        <v>0</v>
      </c>
    </row>
    <row r="139" spans="1:12" s="34" customFormat="1" ht="17.649999999999999" customHeight="1" x14ac:dyDescent="0.25">
      <c r="A139" s="247">
        <v>148</v>
      </c>
      <c r="B139" s="247" t="s">
        <v>261</v>
      </c>
      <c r="C139" s="245" t="s">
        <v>262</v>
      </c>
      <c r="D139" s="197">
        <v>103.34672643020001</v>
      </c>
      <c r="E139" s="197">
        <v>103.34672677444651</v>
      </c>
      <c r="F139" s="246">
        <f t="shared" si="4"/>
        <v>3.3309859759356186E-7</v>
      </c>
      <c r="G139" s="197">
        <v>103.34672643020001</v>
      </c>
      <c r="H139" s="197">
        <f t="shared" si="5"/>
        <v>-3.149249749867522E-14</v>
      </c>
      <c r="I139" s="197">
        <f t="shared" si="3"/>
        <v>-3.0472660800769596E-14</v>
      </c>
      <c r="J139" s="249"/>
      <c r="K139" s="197">
        <v>0</v>
      </c>
      <c r="L139" s="197">
        <v>-3.149249749867522E-14</v>
      </c>
    </row>
    <row r="140" spans="1:12" s="34" customFormat="1" ht="17.649999999999999" customHeight="1" x14ac:dyDescent="0.25">
      <c r="A140" s="247">
        <v>149</v>
      </c>
      <c r="B140" s="247" t="s">
        <v>261</v>
      </c>
      <c r="C140" s="245" t="s">
        <v>263</v>
      </c>
      <c r="D140" s="197">
        <v>580.83206611759999</v>
      </c>
      <c r="E140" s="197">
        <v>580.83206628972266</v>
      </c>
      <c r="F140" s="246">
        <f t="shared" si="4"/>
        <v>2.9633810072482447E-8</v>
      </c>
      <c r="G140" s="197">
        <v>580.83206611759999</v>
      </c>
      <c r="H140" s="197">
        <f t="shared" si="5"/>
        <v>-2.5193997998940176E-13</v>
      </c>
      <c r="I140" s="197">
        <f t="shared" si="3"/>
        <v>-4.337570093172723E-14</v>
      </c>
      <c r="J140" s="249"/>
      <c r="K140" s="197">
        <v>0</v>
      </c>
      <c r="L140" s="197">
        <v>-2.5193997998940176E-13</v>
      </c>
    </row>
    <row r="141" spans="1:12" s="34" customFormat="1" ht="17.649999999999999" customHeight="1" x14ac:dyDescent="0.25">
      <c r="A141" s="247">
        <v>150</v>
      </c>
      <c r="B141" s="247" t="s">
        <v>261</v>
      </c>
      <c r="C141" s="245" t="s">
        <v>264</v>
      </c>
      <c r="D141" s="197">
        <v>566.43196499999999</v>
      </c>
      <c r="E141" s="197">
        <v>566.43196499999999</v>
      </c>
      <c r="F141" s="246">
        <f t="shared" si="4"/>
        <v>0</v>
      </c>
      <c r="G141" s="197">
        <v>566.43196499999999</v>
      </c>
      <c r="H141" s="197">
        <f t="shared" si="5"/>
        <v>-1.8895498499205131E-13</v>
      </c>
      <c r="I141" s="197">
        <f t="shared" si="3"/>
        <v>-3.3358813885450708E-14</v>
      </c>
      <c r="J141" s="249"/>
      <c r="K141" s="197">
        <v>0</v>
      </c>
      <c r="L141" s="197">
        <v>-1.8895498499205131E-13</v>
      </c>
    </row>
    <row r="142" spans="1:12" s="34" customFormat="1" ht="17.649999999999999" customHeight="1" x14ac:dyDescent="0.25">
      <c r="A142" s="247">
        <v>151</v>
      </c>
      <c r="B142" s="247" t="s">
        <v>135</v>
      </c>
      <c r="C142" s="245" t="s">
        <v>265</v>
      </c>
      <c r="D142" s="197">
        <v>102.02866849999999</v>
      </c>
      <c r="E142" s="197">
        <v>102.02866849999999</v>
      </c>
      <c r="F142" s="246">
        <f t="shared" si="4"/>
        <v>0</v>
      </c>
      <c r="G142" s="197">
        <v>102.02866849999999</v>
      </c>
      <c r="H142" s="197">
        <f t="shared" si="5"/>
        <v>0</v>
      </c>
      <c r="I142" s="197">
        <f t="shared" ref="I142:I205" si="6">+H142/E142*100</f>
        <v>0</v>
      </c>
      <c r="J142" s="249"/>
      <c r="K142" s="197">
        <v>0</v>
      </c>
      <c r="L142" s="197">
        <v>0</v>
      </c>
    </row>
    <row r="143" spans="1:12" s="34" customFormat="1" ht="17.649999999999999" customHeight="1" x14ac:dyDescent="0.25">
      <c r="A143" s="247">
        <v>152</v>
      </c>
      <c r="B143" s="247" t="s">
        <v>135</v>
      </c>
      <c r="C143" s="245" t="s">
        <v>266</v>
      </c>
      <c r="D143" s="197">
        <v>67.486282164399995</v>
      </c>
      <c r="E143" s="197">
        <v>67.486281992276659</v>
      </c>
      <c r="F143" s="246">
        <f t="shared" si="4"/>
        <v>-2.5504937184450682E-7</v>
      </c>
      <c r="G143" s="197">
        <v>67.486282164399995</v>
      </c>
      <c r="H143" s="197">
        <f t="shared" si="5"/>
        <v>0</v>
      </c>
      <c r="I143" s="197">
        <f t="shared" si="6"/>
        <v>0</v>
      </c>
      <c r="J143" s="249"/>
      <c r="K143" s="197">
        <v>0</v>
      </c>
      <c r="L143" s="197">
        <v>0</v>
      </c>
    </row>
    <row r="144" spans="1:12" s="34" customFormat="1" ht="17.649999999999999" customHeight="1" x14ac:dyDescent="0.25">
      <c r="A144" s="247">
        <v>156</v>
      </c>
      <c r="B144" s="247" t="s">
        <v>200</v>
      </c>
      <c r="C144" s="245" t="s">
        <v>267</v>
      </c>
      <c r="D144" s="197">
        <v>747.05141144270647</v>
      </c>
      <c r="E144" s="197">
        <v>747.0514106660529</v>
      </c>
      <c r="F144" s="246">
        <f t="shared" ref="F144:F207" si="7">E144/D144*100-100</f>
        <v>-1.0396252037025988E-7</v>
      </c>
      <c r="G144" s="197">
        <v>747.05141101029994</v>
      </c>
      <c r="H144" s="197">
        <f t="shared" ref="H144:H207" si="8">+K144+L144</f>
        <v>-1.2596998999470088E-13</v>
      </c>
      <c r="I144" s="197">
        <f t="shared" si="6"/>
        <v>-1.6862291964938409E-14</v>
      </c>
      <c r="J144" s="249"/>
      <c r="K144" s="197">
        <v>0</v>
      </c>
      <c r="L144" s="197">
        <v>-1.2596998999470088E-13</v>
      </c>
    </row>
    <row r="145" spans="1:12" s="34" customFormat="1" ht="17.649999999999999" customHeight="1" x14ac:dyDescent="0.25">
      <c r="A145" s="247">
        <v>157</v>
      </c>
      <c r="B145" s="247" t="s">
        <v>200</v>
      </c>
      <c r="C145" s="245" t="s">
        <v>268</v>
      </c>
      <c r="D145" s="197">
        <v>76.78223779830725</v>
      </c>
      <c r="E145" s="197">
        <v>76.782237193776666</v>
      </c>
      <c r="F145" s="246">
        <f t="shared" si="7"/>
        <v>-7.8733128816566023E-7</v>
      </c>
      <c r="G145" s="197">
        <v>76.782237365899988</v>
      </c>
      <c r="H145" s="197">
        <f t="shared" si="8"/>
        <v>-1.574624874933761E-14</v>
      </c>
      <c r="I145" s="197">
        <f t="shared" si="6"/>
        <v>-2.0507671207337355E-14</v>
      </c>
      <c r="J145" s="249"/>
      <c r="K145" s="197">
        <v>0</v>
      </c>
      <c r="L145" s="197">
        <v>-1.574624874933761E-14</v>
      </c>
    </row>
    <row r="146" spans="1:12" s="34" customFormat="1" ht="17.649999999999999" customHeight="1" x14ac:dyDescent="0.25">
      <c r="A146" s="247">
        <v>158</v>
      </c>
      <c r="B146" s="247" t="s">
        <v>200</v>
      </c>
      <c r="C146" s="245" t="s">
        <v>269</v>
      </c>
      <c r="D146" s="197">
        <v>21.965168313107249</v>
      </c>
      <c r="E146" s="197">
        <v>21.965168224946503</v>
      </c>
      <c r="F146" s="246">
        <f t="shared" si="7"/>
        <v>-4.0136612255992077E-7</v>
      </c>
      <c r="G146" s="197">
        <v>21.965167880700001</v>
      </c>
      <c r="H146" s="197">
        <f t="shared" si="8"/>
        <v>-3.9365621873344025E-15</v>
      </c>
      <c r="I146" s="197">
        <f t="shared" si="6"/>
        <v>-1.7921839464282048E-14</v>
      </c>
      <c r="J146" s="249"/>
      <c r="K146" s="197">
        <v>0</v>
      </c>
      <c r="L146" s="197">
        <v>-3.9365621873344025E-15</v>
      </c>
    </row>
    <row r="147" spans="1:12" s="34" customFormat="1" ht="17.649999999999999" customHeight="1" x14ac:dyDescent="0.25">
      <c r="A147" s="247">
        <v>159</v>
      </c>
      <c r="B147" s="247" t="s">
        <v>200</v>
      </c>
      <c r="C147" s="245" t="s">
        <v>270</v>
      </c>
      <c r="D147" s="197">
        <v>7634.9710272000002</v>
      </c>
      <c r="E147" s="197">
        <v>7634.9710272000002</v>
      </c>
      <c r="F147" s="246">
        <f t="shared" si="7"/>
        <v>0</v>
      </c>
      <c r="G147" s="197">
        <v>6736.8767299163001</v>
      </c>
      <c r="H147" s="197">
        <f t="shared" si="8"/>
        <v>6736.8767299163001</v>
      </c>
      <c r="I147" s="197">
        <f t="shared" si="6"/>
        <v>88.237096197429025</v>
      </c>
      <c r="J147" s="249"/>
      <c r="K147" s="197">
        <v>6736.8767299163001</v>
      </c>
      <c r="L147" s="197">
        <v>0</v>
      </c>
    </row>
    <row r="148" spans="1:12" s="34" customFormat="1" ht="17.649999999999999" customHeight="1" x14ac:dyDescent="0.25">
      <c r="A148" s="247">
        <v>160</v>
      </c>
      <c r="B148" s="247" t="s">
        <v>200</v>
      </c>
      <c r="C148" s="245" t="s">
        <v>271</v>
      </c>
      <c r="D148" s="197">
        <v>365.81825068799998</v>
      </c>
      <c r="E148" s="197">
        <v>365.81825068799998</v>
      </c>
      <c r="F148" s="246">
        <f t="shared" si="7"/>
        <v>0</v>
      </c>
      <c r="G148" s="197">
        <v>365.76107563050005</v>
      </c>
      <c r="H148" s="197">
        <f t="shared" si="8"/>
        <v>365.76107563050005</v>
      </c>
      <c r="I148" s="197">
        <f t="shared" si="6"/>
        <v>99.984370638317685</v>
      </c>
      <c r="J148" s="249"/>
      <c r="K148" s="197">
        <v>365.76107563050005</v>
      </c>
      <c r="L148" s="197">
        <v>0</v>
      </c>
    </row>
    <row r="149" spans="1:12" s="34" customFormat="1" ht="17.649999999999999" customHeight="1" x14ac:dyDescent="0.25">
      <c r="A149" s="247">
        <v>161</v>
      </c>
      <c r="B149" s="247" t="s">
        <v>208</v>
      </c>
      <c r="C149" s="245" t="s">
        <v>272</v>
      </c>
      <c r="D149" s="197">
        <v>7340.2936883517996</v>
      </c>
      <c r="E149" s="197">
        <v>7340.293688007544</v>
      </c>
      <c r="F149" s="246">
        <f t="shared" si="7"/>
        <v>-4.6899373273845413E-9</v>
      </c>
      <c r="G149" s="197">
        <v>6850.7363272447001</v>
      </c>
      <c r="H149" s="197">
        <f t="shared" si="8"/>
        <v>6850.7363272447001</v>
      </c>
      <c r="I149" s="197">
        <f t="shared" si="6"/>
        <v>93.330548046562839</v>
      </c>
      <c r="J149" s="249"/>
      <c r="K149" s="197">
        <v>6850.7363272447001</v>
      </c>
      <c r="L149" s="197">
        <v>0</v>
      </c>
    </row>
    <row r="150" spans="1:12" s="34" customFormat="1" ht="17.649999999999999" customHeight="1" x14ac:dyDescent="0.25">
      <c r="A150" s="247">
        <v>162</v>
      </c>
      <c r="B150" s="247" t="s">
        <v>200</v>
      </c>
      <c r="C150" s="245" t="s">
        <v>273</v>
      </c>
      <c r="D150" s="197">
        <v>12388.009081437</v>
      </c>
      <c r="E150" s="197">
        <v>12388.009081437</v>
      </c>
      <c r="F150" s="246">
        <f t="shared" si="7"/>
        <v>0</v>
      </c>
      <c r="G150" s="197">
        <v>7540.2339602656002</v>
      </c>
      <c r="H150" s="197">
        <f t="shared" si="8"/>
        <v>7121.1080027511161</v>
      </c>
      <c r="I150" s="197">
        <f t="shared" si="6"/>
        <v>57.483877804237714</v>
      </c>
      <c r="J150" s="249"/>
      <c r="K150" s="197">
        <v>0</v>
      </c>
      <c r="L150" s="197">
        <v>7121.1080027511161</v>
      </c>
    </row>
    <row r="151" spans="1:12" s="34" customFormat="1" ht="17.649999999999999" customHeight="1" x14ac:dyDescent="0.25">
      <c r="A151" s="247">
        <v>163</v>
      </c>
      <c r="B151" s="247" t="s">
        <v>135</v>
      </c>
      <c r="C151" s="245" t="s">
        <v>274</v>
      </c>
      <c r="D151" s="197">
        <v>3008.5603899999996</v>
      </c>
      <c r="E151" s="197">
        <v>3537.4268705682721</v>
      </c>
      <c r="F151" s="246">
        <f t="shared" si="7"/>
        <v>17.578722445663544</v>
      </c>
      <c r="G151" s="197">
        <v>2248.5263583518999</v>
      </c>
      <c r="H151" s="197">
        <f t="shared" si="8"/>
        <v>2248.5263583518999</v>
      </c>
      <c r="I151" s="197">
        <f t="shared" si="6"/>
        <v>63.563896601223135</v>
      </c>
      <c r="J151" s="249"/>
      <c r="K151" s="197">
        <v>2248.5263583518999</v>
      </c>
      <c r="L151" s="197">
        <v>0</v>
      </c>
    </row>
    <row r="152" spans="1:12" s="34" customFormat="1" ht="17.649999999999999" customHeight="1" x14ac:dyDescent="0.25">
      <c r="A152" s="247">
        <v>164</v>
      </c>
      <c r="B152" s="247" t="s">
        <v>135</v>
      </c>
      <c r="C152" s="245" t="s">
        <v>275</v>
      </c>
      <c r="D152" s="197">
        <v>11240.456906190702</v>
      </c>
      <c r="E152" s="197">
        <v>11240.456905414045</v>
      </c>
      <c r="F152" s="246">
        <f t="shared" si="7"/>
        <v>-6.9094880927877966E-9</v>
      </c>
      <c r="G152" s="197">
        <v>11240.456905758301</v>
      </c>
      <c r="H152" s="197">
        <f t="shared" si="8"/>
        <v>21.164276064227582</v>
      </c>
      <c r="I152" s="197">
        <f t="shared" si="6"/>
        <v>0.18828661719287995</v>
      </c>
      <c r="J152" s="249"/>
      <c r="K152" s="197">
        <v>0</v>
      </c>
      <c r="L152" s="197">
        <v>21.164276064227582</v>
      </c>
    </row>
    <row r="153" spans="1:12" s="34" customFormat="1" ht="17.649999999999999" customHeight="1" x14ac:dyDescent="0.25">
      <c r="A153" s="247">
        <v>165</v>
      </c>
      <c r="B153" s="247" t="s">
        <v>613</v>
      </c>
      <c r="C153" s="245" t="s">
        <v>276</v>
      </c>
      <c r="D153" s="197">
        <v>14776.593482145101</v>
      </c>
      <c r="E153" s="197">
        <v>14776.593482056938</v>
      </c>
      <c r="F153" s="246">
        <f t="shared" si="7"/>
        <v>-5.9662852436304092E-10</v>
      </c>
      <c r="G153" s="197">
        <v>14776.593251239601</v>
      </c>
      <c r="H153" s="197">
        <f t="shared" si="8"/>
        <v>6691.053383060168</v>
      </c>
      <c r="I153" s="197">
        <f t="shared" si="6"/>
        <v>45.281433715998503</v>
      </c>
      <c r="J153" s="249"/>
      <c r="K153" s="197">
        <v>0</v>
      </c>
      <c r="L153" s="197">
        <v>6691.053383060168</v>
      </c>
    </row>
    <row r="154" spans="1:12" s="34" customFormat="1" ht="17.649999999999999" customHeight="1" x14ac:dyDescent="0.25">
      <c r="A154" s="247">
        <v>166</v>
      </c>
      <c r="B154" s="247" t="s">
        <v>223</v>
      </c>
      <c r="C154" s="245" t="s">
        <v>277</v>
      </c>
      <c r="D154" s="197">
        <v>1645.8423225355066</v>
      </c>
      <c r="E154" s="197">
        <v>1645.8423222752226</v>
      </c>
      <c r="F154" s="246">
        <f t="shared" si="7"/>
        <v>-1.5814634934940841E-8</v>
      </c>
      <c r="G154" s="197">
        <v>1645.8423221031001</v>
      </c>
      <c r="H154" s="197">
        <f t="shared" si="8"/>
        <v>129.97629844054291</v>
      </c>
      <c r="I154" s="197">
        <f t="shared" si="6"/>
        <v>7.8972509505566046</v>
      </c>
      <c r="J154" s="249"/>
      <c r="K154" s="197">
        <v>0</v>
      </c>
      <c r="L154" s="197">
        <v>129.97629844054291</v>
      </c>
    </row>
    <row r="155" spans="1:12" s="34" customFormat="1" ht="17.649999999999999" customHeight="1" x14ac:dyDescent="0.25">
      <c r="A155" s="247">
        <v>167</v>
      </c>
      <c r="B155" s="247" t="s">
        <v>121</v>
      </c>
      <c r="C155" s="245" t="s">
        <v>278</v>
      </c>
      <c r="D155" s="197">
        <v>3302.5679385621997</v>
      </c>
      <c r="E155" s="197">
        <v>3302.567938906438</v>
      </c>
      <c r="F155" s="246">
        <f t="shared" si="7"/>
        <v>1.0423349294796935E-8</v>
      </c>
      <c r="G155" s="197">
        <v>3302.5679385621997</v>
      </c>
      <c r="H155" s="197">
        <f t="shared" si="8"/>
        <v>147.32587454608907</v>
      </c>
      <c r="I155" s="197">
        <f t="shared" si="6"/>
        <v>4.4609490939003154</v>
      </c>
      <c r="J155" s="249"/>
      <c r="K155" s="197">
        <v>0</v>
      </c>
      <c r="L155" s="197">
        <v>147.32587454608907</v>
      </c>
    </row>
    <row r="156" spans="1:12" s="34" customFormat="1" ht="17.649999999999999" customHeight="1" x14ac:dyDescent="0.25">
      <c r="A156" s="247">
        <v>168</v>
      </c>
      <c r="B156" s="247" t="s">
        <v>223</v>
      </c>
      <c r="C156" s="245" t="s">
        <v>279</v>
      </c>
      <c r="D156" s="197">
        <v>1626.5039802439999</v>
      </c>
      <c r="E156" s="197">
        <v>1626.5039802439999</v>
      </c>
      <c r="F156" s="246">
        <f t="shared" si="7"/>
        <v>0</v>
      </c>
      <c r="G156" s="197">
        <v>1626.5039802439999</v>
      </c>
      <c r="H156" s="197">
        <f t="shared" si="8"/>
        <v>36.285453569087366</v>
      </c>
      <c r="I156" s="197">
        <f t="shared" si="6"/>
        <v>2.2308862449659674</v>
      </c>
      <c r="J156" s="249"/>
      <c r="K156" s="197">
        <v>0</v>
      </c>
      <c r="L156" s="197">
        <v>36.285453569087366</v>
      </c>
    </row>
    <row r="157" spans="1:12" s="34" customFormat="1" ht="17.649999999999999" customHeight="1" x14ac:dyDescent="0.25">
      <c r="A157" s="247">
        <v>170</v>
      </c>
      <c r="B157" s="247" t="s">
        <v>131</v>
      </c>
      <c r="C157" s="245" t="s">
        <v>280</v>
      </c>
      <c r="D157" s="197">
        <v>1935.4067216000001</v>
      </c>
      <c r="E157" s="197">
        <v>1935.4067216000001</v>
      </c>
      <c r="F157" s="246">
        <f t="shared" si="7"/>
        <v>0</v>
      </c>
      <c r="G157" s="197">
        <v>1935.4067216000001</v>
      </c>
      <c r="H157" s="197">
        <f t="shared" si="8"/>
        <v>1.5116398799364105E-12</v>
      </c>
      <c r="I157" s="197">
        <f t="shared" si="6"/>
        <v>7.810450708193977E-14</v>
      </c>
      <c r="J157" s="249"/>
      <c r="K157" s="197">
        <v>0</v>
      </c>
      <c r="L157" s="197">
        <v>1.5116398799364105E-12</v>
      </c>
    </row>
    <row r="158" spans="1:12" s="34" customFormat="1" ht="17.649999999999999" customHeight="1" x14ac:dyDescent="0.25">
      <c r="A158" s="247">
        <v>171</v>
      </c>
      <c r="B158" s="247" t="s">
        <v>121</v>
      </c>
      <c r="C158" s="245" t="s">
        <v>281</v>
      </c>
      <c r="D158" s="197">
        <v>231.83978818670656</v>
      </c>
      <c r="E158" s="197">
        <v>231.83978741005296</v>
      </c>
      <c r="F158" s="246">
        <f t="shared" si="7"/>
        <v>-3.3499581775231491E-7</v>
      </c>
      <c r="G158" s="197">
        <v>231.8397877543</v>
      </c>
      <c r="H158" s="197">
        <f t="shared" si="8"/>
        <v>14.693680325318503</v>
      </c>
      <c r="I158" s="197">
        <f t="shared" si="6"/>
        <v>6.3378596441386144</v>
      </c>
      <c r="J158" s="249"/>
      <c r="K158" s="197">
        <v>0</v>
      </c>
      <c r="L158" s="197">
        <v>14.693680325318503</v>
      </c>
    </row>
    <row r="159" spans="1:12" s="34" customFormat="1" ht="17.649999999999999" customHeight="1" x14ac:dyDescent="0.25">
      <c r="A159" s="247">
        <v>176</v>
      </c>
      <c r="B159" s="247" t="s">
        <v>131</v>
      </c>
      <c r="C159" s="245" t="s">
        <v>282</v>
      </c>
      <c r="D159" s="197">
        <v>22160.875</v>
      </c>
      <c r="E159" s="197">
        <v>22160.875</v>
      </c>
      <c r="F159" s="246">
        <f t="shared" si="7"/>
        <v>0</v>
      </c>
      <c r="G159" s="197">
        <v>22160.874946813899</v>
      </c>
      <c r="H159" s="197">
        <f t="shared" si="8"/>
        <v>12298.49069761801</v>
      </c>
      <c r="I159" s="197">
        <f t="shared" si="6"/>
        <v>55.496412924209935</v>
      </c>
      <c r="J159" s="249"/>
      <c r="K159" s="197">
        <v>0</v>
      </c>
      <c r="L159" s="197">
        <v>12298.49069761801</v>
      </c>
    </row>
    <row r="160" spans="1:12" s="34" customFormat="1" ht="17.649999999999999" customHeight="1" x14ac:dyDescent="0.25">
      <c r="A160" s="247">
        <v>177</v>
      </c>
      <c r="B160" s="247" t="s">
        <v>131</v>
      </c>
      <c r="C160" s="245" t="s">
        <v>283</v>
      </c>
      <c r="D160" s="197">
        <v>840.47047320060005</v>
      </c>
      <c r="E160" s="197">
        <v>840.47047337272272</v>
      </c>
      <c r="F160" s="246">
        <f t="shared" si="7"/>
        <v>2.0479333784351184E-8</v>
      </c>
      <c r="G160" s="197">
        <v>840.47047320060005</v>
      </c>
      <c r="H160" s="197">
        <f t="shared" si="8"/>
        <v>3.2170800704852809</v>
      </c>
      <c r="I160" s="197">
        <f t="shared" si="6"/>
        <v>0.38277133729344054</v>
      </c>
      <c r="J160" s="249"/>
      <c r="K160" s="197">
        <v>0</v>
      </c>
      <c r="L160" s="197">
        <v>3.2170800704852809</v>
      </c>
    </row>
    <row r="161" spans="1:12" s="34" customFormat="1" ht="17.649999999999999" customHeight="1" x14ac:dyDescent="0.25">
      <c r="A161" s="247">
        <v>181</v>
      </c>
      <c r="B161" s="247" t="s">
        <v>200</v>
      </c>
      <c r="C161" s="245" t="s">
        <v>284</v>
      </c>
      <c r="D161" s="197">
        <v>274.88883027110654</v>
      </c>
      <c r="E161" s="197">
        <v>274.88883018294524</v>
      </c>
      <c r="F161" s="246">
        <f t="shared" si="7"/>
        <v>-3.207162535545649E-8</v>
      </c>
      <c r="G161" s="197">
        <v>274.88882983869996</v>
      </c>
      <c r="H161" s="197">
        <f t="shared" si="8"/>
        <v>9.6773149894889094</v>
      </c>
      <c r="I161" s="197">
        <f t="shared" si="6"/>
        <v>3.5204467868150262</v>
      </c>
      <c r="J161" s="249"/>
      <c r="K161" s="197">
        <v>0</v>
      </c>
      <c r="L161" s="197">
        <v>9.6773149894889094</v>
      </c>
    </row>
    <row r="162" spans="1:12" s="34" customFormat="1" ht="17.649999999999999" customHeight="1" x14ac:dyDescent="0.25">
      <c r="A162" s="247">
        <v>182</v>
      </c>
      <c r="B162" s="247" t="s">
        <v>200</v>
      </c>
      <c r="C162" s="245" t="s">
        <v>285</v>
      </c>
      <c r="D162" s="197">
        <v>1075.971645265</v>
      </c>
      <c r="E162" s="197">
        <v>1075.971645265</v>
      </c>
      <c r="F162" s="246">
        <f t="shared" si="7"/>
        <v>0</v>
      </c>
      <c r="G162" s="197">
        <v>1075.971645265</v>
      </c>
      <c r="H162" s="197">
        <f t="shared" si="8"/>
        <v>32.922787239545407</v>
      </c>
      <c r="I162" s="197">
        <f t="shared" si="6"/>
        <v>3.0598192233436494</v>
      </c>
      <c r="J162" s="249"/>
      <c r="K162" s="197">
        <v>0</v>
      </c>
      <c r="L162" s="197">
        <v>32.922787239545407</v>
      </c>
    </row>
    <row r="163" spans="1:12" s="34" customFormat="1" ht="17.649999999999999" customHeight="1" x14ac:dyDescent="0.25">
      <c r="A163" s="247">
        <v>183</v>
      </c>
      <c r="B163" s="247" t="s">
        <v>200</v>
      </c>
      <c r="C163" s="245" t="s">
        <v>286</v>
      </c>
      <c r="D163" s="197">
        <v>299.59778040730646</v>
      </c>
      <c r="E163" s="197">
        <v>299.59777980277562</v>
      </c>
      <c r="F163" s="246">
        <f t="shared" si="7"/>
        <v>-2.0178080717414559E-7</v>
      </c>
      <c r="G163" s="197">
        <v>299.59777997489999</v>
      </c>
      <c r="H163" s="197">
        <f t="shared" si="8"/>
        <v>2.6724390518953292</v>
      </c>
      <c r="I163" s="197">
        <f t="shared" si="6"/>
        <v>0.8920089640365787</v>
      </c>
      <c r="J163" s="249"/>
      <c r="K163" s="197">
        <v>0</v>
      </c>
      <c r="L163" s="197">
        <v>2.6724390518953292</v>
      </c>
    </row>
    <row r="164" spans="1:12" s="34" customFormat="1" ht="17.649999999999999" customHeight="1" x14ac:dyDescent="0.25">
      <c r="A164" s="247">
        <v>185</v>
      </c>
      <c r="B164" s="247" t="s">
        <v>135</v>
      </c>
      <c r="C164" s="245" t="s">
        <v>287</v>
      </c>
      <c r="D164" s="197">
        <v>2697.6757399747034</v>
      </c>
      <c r="E164" s="197">
        <v>2697.6757391980436</v>
      </c>
      <c r="F164" s="246">
        <f t="shared" si="7"/>
        <v>-2.8789955308639037E-8</v>
      </c>
      <c r="G164" s="197">
        <v>2697.6757395423001</v>
      </c>
      <c r="H164" s="197">
        <f t="shared" si="8"/>
        <v>49.187744398484355</v>
      </c>
      <c r="I164" s="197">
        <f t="shared" si="6"/>
        <v>1.823337908399129</v>
      </c>
      <c r="J164" s="249"/>
      <c r="K164" s="197">
        <v>0</v>
      </c>
      <c r="L164" s="197">
        <v>49.187744398484355</v>
      </c>
    </row>
    <row r="165" spans="1:12" s="34" customFormat="1" ht="17.649999999999999" customHeight="1" x14ac:dyDescent="0.25">
      <c r="A165" s="247">
        <v>188</v>
      </c>
      <c r="B165" s="247" t="s">
        <v>135</v>
      </c>
      <c r="C165" s="245" t="s">
        <v>288</v>
      </c>
      <c r="D165" s="197">
        <v>692.13738326479995</v>
      </c>
      <c r="E165" s="197">
        <v>692.13738292055291</v>
      </c>
      <c r="F165" s="246">
        <f t="shared" si="7"/>
        <v>-4.9736797791410936E-8</v>
      </c>
      <c r="G165" s="197">
        <v>692.13738326479995</v>
      </c>
      <c r="H165" s="197">
        <f t="shared" si="8"/>
        <v>11.940044770702476</v>
      </c>
      <c r="I165" s="197">
        <f t="shared" si="6"/>
        <v>1.7250975117569998</v>
      </c>
      <c r="J165" s="249"/>
      <c r="K165" s="197">
        <v>0</v>
      </c>
      <c r="L165" s="197">
        <v>11.940044770702476</v>
      </c>
    </row>
    <row r="166" spans="1:12" s="34" customFormat="1" ht="17.649999999999999" customHeight="1" x14ac:dyDescent="0.25">
      <c r="A166" s="247">
        <v>189</v>
      </c>
      <c r="B166" s="247" t="s">
        <v>135</v>
      </c>
      <c r="C166" s="245" t="s">
        <v>289</v>
      </c>
      <c r="D166" s="197">
        <v>1075.4998318043065</v>
      </c>
      <c r="E166" s="197">
        <v>1075.4998311997756</v>
      </c>
      <c r="F166" s="246">
        <f t="shared" si="7"/>
        <v>-5.6209287890851556E-8</v>
      </c>
      <c r="G166" s="197">
        <v>1075.4998313719</v>
      </c>
      <c r="H166" s="197">
        <f t="shared" si="8"/>
        <v>14.225514662868784</v>
      </c>
      <c r="I166" s="197">
        <f t="shared" si="6"/>
        <v>1.3226886932189927</v>
      </c>
      <c r="J166" s="249"/>
      <c r="K166" s="197">
        <v>0</v>
      </c>
      <c r="L166" s="197">
        <v>14.225514662868784</v>
      </c>
    </row>
    <row r="167" spans="1:12" s="34" customFormat="1" ht="17.649999999999999" customHeight="1" x14ac:dyDescent="0.25">
      <c r="A167" s="247">
        <v>190</v>
      </c>
      <c r="B167" s="247" t="s">
        <v>241</v>
      </c>
      <c r="C167" s="245" t="s">
        <v>290</v>
      </c>
      <c r="D167" s="197">
        <v>2555.5920167889035</v>
      </c>
      <c r="E167" s="197">
        <v>2555.5920163564997</v>
      </c>
      <c r="F167" s="246">
        <f t="shared" si="7"/>
        <v>-1.6919912582125107E-8</v>
      </c>
      <c r="G167" s="197">
        <v>2555.5920163564997</v>
      </c>
      <c r="H167" s="197">
        <f t="shared" si="8"/>
        <v>170.37280075125386</v>
      </c>
      <c r="I167" s="197">
        <f t="shared" si="6"/>
        <v>6.6666666533946168</v>
      </c>
      <c r="J167" s="249"/>
      <c r="K167" s="197">
        <v>0</v>
      </c>
      <c r="L167" s="197">
        <v>170.37280075125386</v>
      </c>
    </row>
    <row r="168" spans="1:12" s="34" customFormat="1" ht="17.649999999999999" customHeight="1" x14ac:dyDescent="0.25">
      <c r="A168" s="247">
        <v>191</v>
      </c>
      <c r="B168" s="247" t="s">
        <v>135</v>
      </c>
      <c r="C168" s="245" t="s">
        <v>291</v>
      </c>
      <c r="D168" s="197">
        <v>1415.9966057711065</v>
      </c>
      <c r="E168" s="197">
        <v>1415.9966056829455</v>
      </c>
      <c r="F168" s="246">
        <f t="shared" si="7"/>
        <v>-6.2260738786790171E-9</v>
      </c>
      <c r="G168" s="197">
        <v>1415.9966053387</v>
      </c>
      <c r="H168" s="197">
        <f t="shared" si="8"/>
        <v>228.56840611450585</v>
      </c>
      <c r="I168" s="197">
        <f t="shared" si="6"/>
        <v>16.14187528396409</v>
      </c>
      <c r="J168" s="249"/>
      <c r="K168" s="197">
        <v>0</v>
      </c>
      <c r="L168" s="197">
        <v>228.56840611450585</v>
      </c>
    </row>
    <row r="169" spans="1:12" s="34" customFormat="1" ht="17.649999999999999" customHeight="1" x14ac:dyDescent="0.25">
      <c r="A169" s="247">
        <v>192</v>
      </c>
      <c r="B169" s="247" t="s">
        <v>241</v>
      </c>
      <c r="C169" s="245" t="s">
        <v>292</v>
      </c>
      <c r="D169" s="197">
        <v>10123.107343399601</v>
      </c>
      <c r="E169" s="197">
        <v>10123.10734357171</v>
      </c>
      <c r="F169" s="246">
        <f t="shared" si="7"/>
        <v>1.7001582364173373E-9</v>
      </c>
      <c r="G169" s="197">
        <v>8326.7880173983995</v>
      </c>
      <c r="H169" s="197">
        <f t="shared" si="8"/>
        <v>4703.5729768225774</v>
      </c>
      <c r="I169" s="197">
        <f t="shared" si="6"/>
        <v>46.463727165843011</v>
      </c>
      <c r="J169" s="249"/>
      <c r="K169" s="197">
        <v>1.7728699999999998E-5</v>
      </c>
      <c r="L169" s="197">
        <v>4703.5729590938772</v>
      </c>
    </row>
    <row r="170" spans="1:12" s="34" customFormat="1" ht="17.649999999999999" customHeight="1" x14ac:dyDescent="0.25">
      <c r="A170" s="247">
        <v>193</v>
      </c>
      <c r="B170" s="247" t="s">
        <v>241</v>
      </c>
      <c r="C170" s="245" t="s">
        <v>293</v>
      </c>
      <c r="D170" s="197">
        <v>637.98661194410647</v>
      </c>
      <c r="E170" s="197">
        <v>637.98661185594528</v>
      </c>
      <c r="F170" s="246">
        <f t="shared" si="7"/>
        <v>-1.3818663546771859E-8</v>
      </c>
      <c r="G170" s="197">
        <v>637.98661151170006</v>
      </c>
      <c r="H170" s="197">
        <f t="shared" si="8"/>
        <v>28.623092618857758</v>
      </c>
      <c r="I170" s="197">
        <f t="shared" si="6"/>
        <v>4.4864723000364046</v>
      </c>
      <c r="J170" s="249"/>
      <c r="K170" s="197">
        <v>0</v>
      </c>
      <c r="L170" s="197">
        <v>28.623092618857758</v>
      </c>
    </row>
    <row r="171" spans="1:12" s="34" customFormat="1" ht="17.649999999999999" customHeight="1" x14ac:dyDescent="0.25">
      <c r="A171" s="247">
        <v>194</v>
      </c>
      <c r="B171" s="247" t="s">
        <v>241</v>
      </c>
      <c r="C171" s="245" t="s">
        <v>294</v>
      </c>
      <c r="D171" s="197">
        <v>21.900423100707247</v>
      </c>
      <c r="E171" s="197">
        <v>21.90042232405332</v>
      </c>
      <c r="F171" s="246">
        <f t="shared" si="7"/>
        <v>-3.546296440504193E-6</v>
      </c>
      <c r="G171" s="197">
        <v>21.900422668299999</v>
      </c>
      <c r="H171" s="197">
        <f t="shared" si="8"/>
        <v>0.81469566999251519</v>
      </c>
      <c r="I171" s="197">
        <f t="shared" si="6"/>
        <v>3.7199998152443468</v>
      </c>
      <c r="J171" s="249"/>
      <c r="K171" s="197">
        <v>0</v>
      </c>
      <c r="L171" s="197">
        <v>0.81469566999251519</v>
      </c>
    </row>
    <row r="172" spans="1:12" s="34" customFormat="1" ht="17.649999999999999" customHeight="1" x14ac:dyDescent="0.25">
      <c r="A172" s="247">
        <v>195</v>
      </c>
      <c r="B172" s="247" t="s">
        <v>135</v>
      </c>
      <c r="C172" s="245" t="s">
        <v>295</v>
      </c>
      <c r="D172" s="197">
        <v>11427.166656622199</v>
      </c>
      <c r="E172" s="197">
        <v>11427.166656966438</v>
      </c>
      <c r="F172" s="246">
        <f t="shared" si="7"/>
        <v>3.0124596150926664E-9</v>
      </c>
      <c r="G172" s="197">
        <v>11427.166656622199</v>
      </c>
      <c r="H172" s="197">
        <f t="shared" si="8"/>
        <v>2775.787686494612</v>
      </c>
      <c r="I172" s="197">
        <f t="shared" si="6"/>
        <v>24.29112806193638</v>
      </c>
      <c r="J172" s="249"/>
      <c r="K172" s="197">
        <v>0</v>
      </c>
      <c r="L172" s="197">
        <v>2775.787686494612</v>
      </c>
    </row>
    <row r="173" spans="1:12" s="34" customFormat="1" ht="17.649999999999999" customHeight="1" x14ac:dyDescent="0.25">
      <c r="A173" s="247">
        <v>197</v>
      </c>
      <c r="B173" s="247" t="s">
        <v>241</v>
      </c>
      <c r="C173" s="245" t="s">
        <v>296</v>
      </c>
      <c r="D173" s="197">
        <v>411.31622901820003</v>
      </c>
      <c r="E173" s="197">
        <v>411.31622936244526</v>
      </c>
      <c r="F173" s="246">
        <f t="shared" si="7"/>
        <v>8.3693564079112548E-8</v>
      </c>
      <c r="G173" s="197">
        <v>411.31622901820003</v>
      </c>
      <c r="H173" s="197">
        <f t="shared" si="8"/>
        <v>17.208190249396122</v>
      </c>
      <c r="I173" s="197">
        <f t="shared" si="6"/>
        <v>4.1836886125474377</v>
      </c>
      <c r="J173" s="249"/>
      <c r="K173" s="197">
        <v>0</v>
      </c>
      <c r="L173" s="197">
        <v>17.208190249396122</v>
      </c>
    </row>
    <row r="174" spans="1:12" s="34" customFormat="1" ht="17.649999999999999" customHeight="1" x14ac:dyDescent="0.25">
      <c r="A174" s="247">
        <v>198</v>
      </c>
      <c r="B174" s="247" t="s">
        <v>135</v>
      </c>
      <c r="C174" s="245" t="s">
        <v>297</v>
      </c>
      <c r="D174" s="197">
        <v>4331.7973698736005</v>
      </c>
      <c r="E174" s="197">
        <v>4331.7973700457096</v>
      </c>
      <c r="F174" s="246">
        <f t="shared" si="7"/>
        <v>3.9731560264044674E-9</v>
      </c>
      <c r="G174" s="197">
        <v>3594.3834397415999</v>
      </c>
      <c r="H174" s="197">
        <f t="shared" si="8"/>
        <v>763.69643202215116</v>
      </c>
      <c r="I174" s="197">
        <f t="shared" si="6"/>
        <v>17.630012828002904</v>
      </c>
      <c r="J174" s="249"/>
      <c r="K174" s="197">
        <v>617.83448686520001</v>
      </c>
      <c r="L174" s="197">
        <v>145.86194515695112</v>
      </c>
    </row>
    <row r="175" spans="1:12" s="34" customFormat="1" ht="17.649999999999999" customHeight="1" x14ac:dyDescent="0.25">
      <c r="A175" s="247">
        <v>199</v>
      </c>
      <c r="B175" s="247" t="s">
        <v>135</v>
      </c>
      <c r="C175" s="245" t="s">
        <v>298</v>
      </c>
      <c r="D175" s="197">
        <v>284.45686783150654</v>
      </c>
      <c r="E175" s="197">
        <v>284.45686757122263</v>
      </c>
      <c r="F175" s="246">
        <f t="shared" si="7"/>
        <v>-9.1502059262893454E-8</v>
      </c>
      <c r="G175" s="197">
        <v>284.45686739910002</v>
      </c>
      <c r="H175" s="197">
        <f t="shared" si="8"/>
        <v>42.798871194385079</v>
      </c>
      <c r="I175" s="197">
        <f t="shared" si="6"/>
        <v>15.045821027213924</v>
      </c>
      <c r="J175" s="249"/>
      <c r="K175" s="197">
        <v>0</v>
      </c>
      <c r="L175" s="197">
        <v>42.798871194385079</v>
      </c>
    </row>
    <row r="176" spans="1:12" s="34" customFormat="1" ht="17.649999999999999" customHeight="1" x14ac:dyDescent="0.25">
      <c r="A176" s="247">
        <v>200</v>
      </c>
      <c r="B176" s="247" t="s">
        <v>223</v>
      </c>
      <c r="C176" s="245" t="s">
        <v>299</v>
      </c>
      <c r="D176" s="197">
        <v>873.70125485280005</v>
      </c>
      <c r="E176" s="197">
        <v>873.70125450855289</v>
      </c>
      <c r="F176" s="246">
        <f t="shared" si="7"/>
        <v>-3.9401015783369076E-8</v>
      </c>
      <c r="G176" s="197">
        <v>873.70125485280005</v>
      </c>
      <c r="H176" s="197">
        <f t="shared" si="8"/>
        <v>127.73536951969136</v>
      </c>
      <c r="I176" s="197">
        <f t="shared" si="6"/>
        <v>14.620028168729259</v>
      </c>
      <c r="J176" s="249"/>
      <c r="K176" s="197">
        <v>0</v>
      </c>
      <c r="L176" s="197">
        <v>127.73536951969136</v>
      </c>
    </row>
    <row r="177" spans="1:12" s="34" customFormat="1" ht="17.649999999999999" customHeight="1" x14ac:dyDescent="0.25">
      <c r="A177" s="247">
        <v>201</v>
      </c>
      <c r="B177" s="247" t="s">
        <v>223</v>
      </c>
      <c r="C177" s="245" t="s">
        <v>300</v>
      </c>
      <c r="D177" s="197">
        <v>97.046868342599993</v>
      </c>
      <c r="E177" s="197">
        <v>97.046868514723158</v>
      </c>
      <c r="F177" s="246">
        <f t="shared" si="7"/>
        <v>1.7736086022068775E-7</v>
      </c>
      <c r="G177" s="197">
        <v>97.046868342599993</v>
      </c>
      <c r="H177" s="197">
        <f t="shared" si="8"/>
        <v>3.5209236054288238</v>
      </c>
      <c r="I177" s="197">
        <f t="shared" si="6"/>
        <v>3.6280651393657881</v>
      </c>
      <c r="J177" s="249"/>
      <c r="K177" s="197">
        <v>0</v>
      </c>
      <c r="L177" s="197">
        <v>3.5209236054288238</v>
      </c>
    </row>
    <row r="178" spans="1:12" s="34" customFormat="1" ht="17.649999999999999" customHeight="1" x14ac:dyDescent="0.25">
      <c r="A178" s="247">
        <v>202</v>
      </c>
      <c r="B178" s="247" t="s">
        <v>223</v>
      </c>
      <c r="C178" s="245" t="s">
        <v>301</v>
      </c>
      <c r="D178" s="197">
        <v>685.34326718230648</v>
      </c>
      <c r="E178" s="197">
        <v>685.34326657777558</v>
      </c>
      <c r="F178" s="246">
        <f t="shared" si="7"/>
        <v>-8.8208480519824661E-8</v>
      </c>
      <c r="G178" s="197">
        <v>685.34326674989995</v>
      </c>
      <c r="H178" s="197">
        <f t="shared" si="8"/>
        <v>34.413682465513425</v>
      </c>
      <c r="I178" s="197">
        <f t="shared" si="6"/>
        <v>5.0213789415859118</v>
      </c>
      <c r="J178" s="249"/>
      <c r="K178" s="197">
        <v>0</v>
      </c>
      <c r="L178" s="197">
        <v>34.413682465513425</v>
      </c>
    </row>
    <row r="179" spans="1:12" s="34" customFormat="1" ht="17.649999999999999" customHeight="1" x14ac:dyDescent="0.25">
      <c r="A179" s="247">
        <v>203</v>
      </c>
      <c r="B179" s="247" t="s">
        <v>223</v>
      </c>
      <c r="C179" s="245" t="s">
        <v>302</v>
      </c>
      <c r="D179" s="197">
        <v>695.2112034319066</v>
      </c>
      <c r="E179" s="197">
        <v>695.21120299949996</v>
      </c>
      <c r="F179" s="246">
        <f t="shared" si="7"/>
        <v>-6.2197884176384832E-8</v>
      </c>
      <c r="G179" s="197">
        <v>695.21120299949996</v>
      </c>
      <c r="H179" s="197">
        <f t="shared" si="8"/>
        <v>23.92172122934419</v>
      </c>
      <c r="I179" s="197">
        <f t="shared" si="6"/>
        <v>3.4409286165317154</v>
      </c>
      <c r="J179" s="249"/>
      <c r="K179" s="197">
        <v>0</v>
      </c>
      <c r="L179" s="197">
        <v>23.92172122934419</v>
      </c>
    </row>
    <row r="180" spans="1:12" s="34" customFormat="1" ht="17.649999999999999" customHeight="1" x14ac:dyDescent="0.25">
      <c r="A180" s="247">
        <v>204</v>
      </c>
      <c r="B180" s="247" t="s">
        <v>223</v>
      </c>
      <c r="C180" s="245" t="s">
        <v>303</v>
      </c>
      <c r="D180" s="197">
        <v>1715.2785489555067</v>
      </c>
      <c r="E180" s="197">
        <v>1715.2785486952228</v>
      </c>
      <c r="F180" s="246">
        <f t="shared" si="7"/>
        <v>-1.5174435930020991E-8</v>
      </c>
      <c r="G180" s="197">
        <v>1715.2785485231</v>
      </c>
      <c r="H180" s="197">
        <f t="shared" si="8"/>
        <v>110.89479687515005</v>
      </c>
      <c r="I180" s="197">
        <f t="shared" si="6"/>
        <v>6.4651188554480239</v>
      </c>
      <c r="J180" s="249"/>
      <c r="K180" s="197">
        <v>0</v>
      </c>
      <c r="L180" s="197">
        <v>110.89479687515005</v>
      </c>
    </row>
    <row r="181" spans="1:12" s="34" customFormat="1" ht="17.649999999999999" customHeight="1" x14ac:dyDescent="0.25">
      <c r="A181" s="247">
        <v>205</v>
      </c>
      <c r="B181" s="247" t="s">
        <v>184</v>
      </c>
      <c r="C181" s="245" t="s">
        <v>304</v>
      </c>
      <c r="D181" s="197">
        <v>282.16101847779998</v>
      </c>
      <c r="E181" s="197">
        <v>282.16101813355294</v>
      </c>
      <c r="F181" s="246">
        <f t="shared" si="7"/>
        <v>-1.2200375465454272E-7</v>
      </c>
      <c r="G181" s="197">
        <v>282.16101847779998</v>
      </c>
      <c r="H181" s="197">
        <f t="shared" si="8"/>
        <v>23.466976514527399</v>
      </c>
      <c r="I181" s="197">
        <f t="shared" si="6"/>
        <v>8.3168740564368004</v>
      </c>
      <c r="J181" s="249"/>
      <c r="K181" s="197">
        <v>0</v>
      </c>
      <c r="L181" s="197">
        <v>23.466976514527399</v>
      </c>
    </row>
    <row r="182" spans="1:12" s="34" customFormat="1" ht="17.649999999999999" customHeight="1" x14ac:dyDescent="0.25">
      <c r="A182" s="247">
        <v>206</v>
      </c>
      <c r="B182" s="247" t="s">
        <v>135</v>
      </c>
      <c r="C182" s="245" t="s">
        <v>305</v>
      </c>
      <c r="D182" s="197">
        <v>355.95478207080004</v>
      </c>
      <c r="E182" s="197">
        <v>355.95478172655299</v>
      </c>
      <c r="F182" s="246">
        <f t="shared" si="7"/>
        <v>-9.6710891739348881E-8</v>
      </c>
      <c r="G182" s="197">
        <v>355.95478207080004</v>
      </c>
      <c r="H182" s="197">
        <f t="shared" si="8"/>
        <v>32.438669039746905</v>
      </c>
      <c r="I182" s="197">
        <f t="shared" si="6"/>
        <v>9.1131432151026761</v>
      </c>
      <c r="J182" s="249"/>
      <c r="K182" s="197">
        <v>0</v>
      </c>
      <c r="L182" s="197">
        <v>32.438669039746905</v>
      </c>
    </row>
    <row r="183" spans="1:12" s="34" customFormat="1" ht="17.649999999999999" customHeight="1" x14ac:dyDescent="0.25">
      <c r="A183" s="247">
        <v>207</v>
      </c>
      <c r="B183" s="247" t="s">
        <v>135</v>
      </c>
      <c r="C183" s="245" t="s">
        <v>306</v>
      </c>
      <c r="D183" s="197">
        <v>274.76118363110652</v>
      </c>
      <c r="E183" s="197">
        <v>274.76118354294522</v>
      </c>
      <c r="F183" s="246">
        <f t="shared" si="7"/>
        <v>-3.2086518331198022E-8</v>
      </c>
      <c r="G183" s="197">
        <v>274.76120092740001</v>
      </c>
      <c r="H183" s="197">
        <f t="shared" si="8"/>
        <v>14.464138110338752</v>
      </c>
      <c r="I183" s="197">
        <f t="shared" si="6"/>
        <v>5.2642581909966202</v>
      </c>
      <c r="J183" s="249"/>
      <c r="K183" s="197">
        <v>0</v>
      </c>
      <c r="L183" s="197">
        <v>14.464138110338752</v>
      </c>
    </row>
    <row r="184" spans="1:12" s="34" customFormat="1" ht="17.649999999999999" customHeight="1" x14ac:dyDescent="0.25">
      <c r="A184" s="247">
        <v>208</v>
      </c>
      <c r="B184" s="247" t="s">
        <v>135</v>
      </c>
      <c r="C184" s="245" t="s">
        <v>307</v>
      </c>
      <c r="D184" s="197">
        <v>1237.3391418037068</v>
      </c>
      <c r="E184" s="197">
        <v>1237.3391410270531</v>
      </c>
      <c r="F184" s="246">
        <f t="shared" si="7"/>
        <v>-6.2768052089268167E-8</v>
      </c>
      <c r="G184" s="197">
        <v>1237.3391413713</v>
      </c>
      <c r="H184" s="197">
        <f t="shared" si="8"/>
        <v>104.91787915408464</v>
      </c>
      <c r="I184" s="197">
        <f t="shared" si="6"/>
        <v>8.4793146579843572</v>
      </c>
      <c r="J184" s="249"/>
      <c r="K184" s="197">
        <v>0</v>
      </c>
      <c r="L184" s="197">
        <v>104.91787915408464</v>
      </c>
    </row>
    <row r="185" spans="1:12" s="34" customFormat="1" ht="17.649999999999999" customHeight="1" x14ac:dyDescent="0.25">
      <c r="A185" s="247">
        <v>209</v>
      </c>
      <c r="B185" s="247" t="s">
        <v>241</v>
      </c>
      <c r="C185" s="245" t="s">
        <v>911</v>
      </c>
      <c r="D185" s="197">
        <v>1567.8182783781067</v>
      </c>
      <c r="E185" s="197">
        <v>1567.8182782899455</v>
      </c>
      <c r="F185" s="246">
        <f t="shared" si="7"/>
        <v>-5.6231783673865721E-9</v>
      </c>
      <c r="G185" s="197">
        <v>1567.8182779456999</v>
      </c>
      <c r="H185" s="197">
        <f t="shared" si="8"/>
        <v>353.07271081240253</v>
      </c>
      <c r="I185" s="197">
        <f t="shared" si="6"/>
        <v>22.520002203157553</v>
      </c>
      <c r="J185" s="249"/>
      <c r="K185" s="197">
        <v>0</v>
      </c>
      <c r="L185" s="197">
        <v>353.07271081240253</v>
      </c>
    </row>
    <row r="186" spans="1:12" s="34" customFormat="1" ht="17.649999999999999" customHeight="1" x14ac:dyDescent="0.25">
      <c r="A186" s="247">
        <v>210</v>
      </c>
      <c r="B186" s="247" t="s">
        <v>223</v>
      </c>
      <c r="C186" s="245" t="s">
        <v>309</v>
      </c>
      <c r="D186" s="197">
        <v>2323.6503776531031</v>
      </c>
      <c r="E186" s="197">
        <v>2323.650377564938</v>
      </c>
      <c r="F186" s="246">
        <f t="shared" si="7"/>
        <v>-3.7942413655400742E-9</v>
      </c>
      <c r="G186" s="197">
        <v>2323.6503772206997</v>
      </c>
      <c r="H186" s="197">
        <f t="shared" si="8"/>
        <v>213.75677937154705</v>
      </c>
      <c r="I186" s="197">
        <f t="shared" si="6"/>
        <v>9.1991799384016115</v>
      </c>
      <c r="J186" s="249"/>
      <c r="K186" s="197">
        <v>0</v>
      </c>
      <c r="L186" s="197">
        <v>213.75677937154705</v>
      </c>
    </row>
    <row r="187" spans="1:12" s="34" customFormat="1" ht="17.649999999999999" customHeight="1" x14ac:dyDescent="0.25">
      <c r="A187" s="247">
        <v>211</v>
      </c>
      <c r="B187" s="247" t="s">
        <v>245</v>
      </c>
      <c r="C187" s="245" t="s">
        <v>310</v>
      </c>
      <c r="D187" s="197">
        <v>653.65571524659993</v>
      </c>
      <c r="E187" s="197">
        <v>653.65571541872271</v>
      </c>
      <c r="F187" s="246">
        <f t="shared" si="7"/>
        <v>2.6332330094192002E-8</v>
      </c>
      <c r="G187" s="197">
        <v>653.65571524659993</v>
      </c>
      <c r="H187" s="197">
        <f t="shared" si="8"/>
        <v>16.066582907361827</v>
      </c>
      <c r="I187" s="197">
        <f t="shared" si="6"/>
        <v>2.4579579935394276</v>
      </c>
      <c r="J187" s="249"/>
      <c r="K187" s="197">
        <v>0</v>
      </c>
      <c r="L187" s="197">
        <v>16.066582907361827</v>
      </c>
    </row>
    <row r="188" spans="1:12" s="34" customFormat="1" ht="17.649999999999999" customHeight="1" x14ac:dyDescent="0.25">
      <c r="A188" s="247">
        <v>212</v>
      </c>
      <c r="B188" s="247" t="s">
        <v>135</v>
      </c>
      <c r="C188" s="245" t="s">
        <v>311</v>
      </c>
      <c r="D188" s="197">
        <v>1887.7247628779028</v>
      </c>
      <c r="E188" s="197">
        <v>1887.7247624454999</v>
      </c>
      <c r="F188" s="246">
        <f t="shared" si="7"/>
        <v>-2.2906036178937939E-8</v>
      </c>
      <c r="G188" s="197">
        <v>1887.7247624454999</v>
      </c>
      <c r="H188" s="197">
        <f t="shared" si="8"/>
        <v>28.592569262247913</v>
      </c>
      <c r="I188" s="197">
        <f t="shared" si="6"/>
        <v>1.5146577420114444</v>
      </c>
      <c r="J188" s="249"/>
      <c r="K188" s="197">
        <v>0</v>
      </c>
      <c r="L188" s="197">
        <v>28.592569262247913</v>
      </c>
    </row>
    <row r="189" spans="1:12" s="34" customFormat="1" ht="17.649999999999999" customHeight="1" x14ac:dyDescent="0.25">
      <c r="A189" s="247">
        <v>213</v>
      </c>
      <c r="B189" s="247" t="s">
        <v>135</v>
      </c>
      <c r="C189" s="245" t="s">
        <v>312</v>
      </c>
      <c r="D189" s="197">
        <v>2065.4651030332002</v>
      </c>
      <c r="E189" s="197">
        <v>2065.465103377438</v>
      </c>
      <c r="F189" s="246">
        <f t="shared" si="7"/>
        <v>1.6666362512296473E-8</v>
      </c>
      <c r="G189" s="197">
        <v>2065.4651030332002</v>
      </c>
      <c r="H189" s="197">
        <f t="shared" si="8"/>
        <v>47.966617717678851</v>
      </c>
      <c r="I189" s="197">
        <f t="shared" si="6"/>
        <v>2.3223155714053982</v>
      </c>
      <c r="J189" s="249"/>
      <c r="K189" s="197">
        <v>0</v>
      </c>
      <c r="L189" s="197">
        <v>47.966617717678851</v>
      </c>
    </row>
    <row r="190" spans="1:12" s="34" customFormat="1" ht="17.649999999999999" customHeight="1" x14ac:dyDescent="0.25">
      <c r="A190" s="247">
        <v>214</v>
      </c>
      <c r="B190" s="247" t="s">
        <v>241</v>
      </c>
      <c r="C190" s="245" t="s">
        <v>912</v>
      </c>
      <c r="D190" s="197">
        <v>849.8651949898001</v>
      </c>
      <c r="E190" s="197">
        <v>849.86519464555295</v>
      </c>
      <c r="F190" s="246">
        <f t="shared" si="7"/>
        <v>-4.0506080267732614E-8</v>
      </c>
      <c r="G190" s="197">
        <v>849.8651949898001</v>
      </c>
      <c r="H190" s="197">
        <f t="shared" si="8"/>
        <v>22.995702687850617</v>
      </c>
      <c r="I190" s="197">
        <f t="shared" si="6"/>
        <v>2.7058059128355372</v>
      </c>
      <c r="J190" s="249"/>
      <c r="K190" s="197">
        <v>0</v>
      </c>
      <c r="L190" s="197">
        <v>22.995702687850617</v>
      </c>
    </row>
    <row r="191" spans="1:12" s="34" customFormat="1" ht="17.649999999999999" customHeight="1" x14ac:dyDescent="0.25">
      <c r="A191" s="247">
        <v>215</v>
      </c>
      <c r="B191" s="247" t="s">
        <v>245</v>
      </c>
      <c r="C191" s="245" t="s">
        <v>314</v>
      </c>
      <c r="D191" s="197">
        <v>166.48641046190721</v>
      </c>
      <c r="E191" s="197">
        <v>166.48641002949998</v>
      </c>
      <c r="F191" s="246">
        <f t="shared" si="7"/>
        <v>-2.5972524042572331E-7</v>
      </c>
      <c r="G191" s="197">
        <v>166.48641002949998</v>
      </c>
      <c r="H191" s="197">
        <f t="shared" si="8"/>
        <v>11.099091961438738</v>
      </c>
      <c r="I191" s="197">
        <f t="shared" si="6"/>
        <v>6.6666654410243291</v>
      </c>
      <c r="J191" s="249"/>
      <c r="K191" s="197">
        <v>0</v>
      </c>
      <c r="L191" s="197">
        <v>11.099091961438738</v>
      </c>
    </row>
    <row r="192" spans="1:12" s="34" customFormat="1" ht="17.649999999999999" customHeight="1" x14ac:dyDescent="0.25">
      <c r="A192" s="247">
        <v>216</v>
      </c>
      <c r="B192" s="247" t="s">
        <v>208</v>
      </c>
      <c r="C192" s="245" t="s">
        <v>315</v>
      </c>
      <c r="D192" s="197">
        <v>2357.7575417000003</v>
      </c>
      <c r="E192" s="197">
        <v>2357.7575417000003</v>
      </c>
      <c r="F192" s="246">
        <f t="shared" si="7"/>
        <v>0</v>
      </c>
      <c r="G192" s="197">
        <v>1112.4757902797953</v>
      </c>
      <c r="H192" s="197">
        <f t="shared" si="8"/>
        <v>1100.9180069078384</v>
      </c>
      <c r="I192" s="197">
        <f t="shared" si="6"/>
        <v>46.69343592106803</v>
      </c>
      <c r="J192" s="249"/>
      <c r="K192" s="197">
        <v>937.26617905029991</v>
      </c>
      <c r="L192" s="197">
        <v>163.65182785753842</v>
      </c>
    </row>
    <row r="193" spans="1:12" s="34" customFormat="1" ht="17.649999999999999" customHeight="1" x14ac:dyDescent="0.25">
      <c r="A193" s="247">
        <v>217</v>
      </c>
      <c r="B193" s="247" t="s">
        <v>200</v>
      </c>
      <c r="C193" s="245" t="s">
        <v>316</v>
      </c>
      <c r="D193" s="197">
        <v>2450.3099190945031</v>
      </c>
      <c r="E193" s="197">
        <v>2450.3099188342098</v>
      </c>
      <c r="F193" s="246">
        <f t="shared" si="7"/>
        <v>-1.0622869694998371E-8</v>
      </c>
      <c r="G193" s="197">
        <v>2450.3099186620998</v>
      </c>
      <c r="H193" s="197">
        <f t="shared" si="8"/>
        <v>73.649794649190426</v>
      </c>
      <c r="I193" s="197">
        <f t="shared" si="6"/>
        <v>3.0057338495463046</v>
      </c>
      <c r="J193" s="249"/>
      <c r="K193" s="197">
        <v>0</v>
      </c>
      <c r="L193" s="197">
        <v>73.649794649190426</v>
      </c>
    </row>
    <row r="194" spans="1:12" s="34" customFormat="1" ht="17.649999999999999" customHeight="1" x14ac:dyDescent="0.25">
      <c r="A194" s="247">
        <v>218</v>
      </c>
      <c r="B194" s="247" t="s">
        <v>131</v>
      </c>
      <c r="C194" s="245" t="s">
        <v>317</v>
      </c>
      <c r="D194" s="197">
        <v>3233.3903384178002</v>
      </c>
      <c r="E194" s="197">
        <v>3233.3903380735437</v>
      </c>
      <c r="F194" s="246">
        <f t="shared" si="7"/>
        <v>-1.0646914461176493E-8</v>
      </c>
      <c r="G194" s="197">
        <v>3233.3903384178002</v>
      </c>
      <c r="H194" s="197">
        <f t="shared" si="8"/>
        <v>151.49582608702008</v>
      </c>
      <c r="I194" s="197">
        <f t="shared" si="6"/>
        <v>4.6853553158472474</v>
      </c>
      <c r="J194" s="249"/>
      <c r="K194" s="197">
        <v>0</v>
      </c>
      <c r="L194" s="197">
        <v>151.49582608702008</v>
      </c>
    </row>
    <row r="195" spans="1:12" s="34" customFormat="1" ht="17.649999999999999" customHeight="1" x14ac:dyDescent="0.25">
      <c r="A195" s="247">
        <v>219</v>
      </c>
      <c r="B195" s="247" t="s">
        <v>245</v>
      </c>
      <c r="C195" s="245" t="s">
        <v>318</v>
      </c>
      <c r="D195" s="197">
        <v>607.8639369</v>
      </c>
      <c r="E195" s="197">
        <v>650.56407799627561</v>
      </c>
      <c r="F195" s="246">
        <f t="shared" si="7"/>
        <v>7.0246215483745971</v>
      </c>
      <c r="G195" s="197">
        <v>650.56407816839999</v>
      </c>
      <c r="H195" s="197">
        <f t="shared" si="8"/>
        <v>-1.2596998999470088E-13</v>
      </c>
      <c r="I195" s="197">
        <f t="shared" si="6"/>
        <v>-1.9363194842033997E-14</v>
      </c>
      <c r="J195" s="249"/>
      <c r="K195" s="197">
        <v>0</v>
      </c>
      <c r="L195" s="197">
        <v>-1.2596998999470088E-13</v>
      </c>
    </row>
    <row r="196" spans="1:12" s="34" customFormat="1" ht="17.649999999999999" customHeight="1" x14ac:dyDescent="0.25">
      <c r="A196" s="247">
        <v>222</v>
      </c>
      <c r="B196" s="247" t="s">
        <v>614</v>
      </c>
      <c r="C196" s="245" t="s">
        <v>319</v>
      </c>
      <c r="D196" s="197">
        <v>1076.9363702041999</v>
      </c>
      <c r="E196" s="197">
        <v>1076.9363705484452</v>
      </c>
      <c r="F196" s="246">
        <f t="shared" si="7"/>
        <v>3.1965257107913203E-8</v>
      </c>
      <c r="G196" s="197">
        <v>1076.9363702041999</v>
      </c>
      <c r="H196" s="197">
        <f t="shared" si="8"/>
        <v>348.09394384679189</v>
      </c>
      <c r="I196" s="197">
        <f t="shared" si="6"/>
        <v>32.322610078580603</v>
      </c>
      <c r="J196" s="249"/>
      <c r="K196" s="197">
        <v>0</v>
      </c>
      <c r="L196" s="197">
        <v>348.09394384679189</v>
      </c>
    </row>
    <row r="197" spans="1:12" s="34" customFormat="1" ht="17.649999999999999" customHeight="1" x14ac:dyDescent="0.25">
      <c r="A197" s="247">
        <v>223</v>
      </c>
      <c r="B197" s="247" t="s">
        <v>131</v>
      </c>
      <c r="C197" s="245" t="s">
        <v>320</v>
      </c>
      <c r="D197" s="197">
        <v>4273.8754376999996</v>
      </c>
      <c r="E197" s="197">
        <v>4273.8754376999996</v>
      </c>
      <c r="F197" s="246">
        <f t="shared" si="7"/>
        <v>0</v>
      </c>
      <c r="G197" s="197">
        <v>2124.4366180366892</v>
      </c>
      <c r="H197" s="197">
        <f t="shared" si="8"/>
        <v>313.06883672199137</v>
      </c>
      <c r="I197" s="197">
        <f t="shared" si="6"/>
        <v>7.3251745701430737</v>
      </c>
      <c r="J197" s="249"/>
      <c r="K197" s="197">
        <v>0</v>
      </c>
      <c r="L197" s="197">
        <v>313.06883672199137</v>
      </c>
    </row>
    <row r="198" spans="1:12" s="34" customFormat="1" ht="17.649999999999999" customHeight="1" x14ac:dyDescent="0.25">
      <c r="A198" s="247">
        <v>225</v>
      </c>
      <c r="B198" s="247" t="s">
        <v>131</v>
      </c>
      <c r="C198" s="245" t="s">
        <v>615</v>
      </c>
      <c r="D198" s="197">
        <v>1101.1323053809065</v>
      </c>
      <c r="E198" s="197">
        <v>1101.1323049485</v>
      </c>
      <c r="F198" s="246">
        <f t="shared" si="7"/>
        <v>-3.9269266949304438E-8</v>
      </c>
      <c r="G198" s="197">
        <v>1101.1323049485</v>
      </c>
      <c r="H198" s="197">
        <f t="shared" si="8"/>
        <v>209.97253673205847</v>
      </c>
      <c r="I198" s="197">
        <f t="shared" si="6"/>
        <v>19.068783631943205</v>
      </c>
      <c r="J198" s="249"/>
      <c r="K198" s="197">
        <v>0</v>
      </c>
      <c r="L198" s="197">
        <v>209.97253673205847</v>
      </c>
    </row>
    <row r="199" spans="1:12" s="34" customFormat="1" ht="17.649999999999999" customHeight="1" x14ac:dyDescent="0.25">
      <c r="A199" s="247">
        <v>226</v>
      </c>
      <c r="B199" s="247" t="s">
        <v>123</v>
      </c>
      <c r="C199" s="245" t="s">
        <v>322</v>
      </c>
      <c r="D199" s="197">
        <v>2669.2308381838002</v>
      </c>
      <c r="E199" s="197">
        <v>2669.2308378395442</v>
      </c>
      <c r="F199" s="246">
        <f t="shared" si="7"/>
        <v>-1.2897189094474015E-8</v>
      </c>
      <c r="G199" s="197">
        <v>2669.2308381838002</v>
      </c>
      <c r="H199" s="197">
        <f t="shared" si="8"/>
        <v>741.81821751211839</v>
      </c>
      <c r="I199" s="197">
        <f t="shared" si="6"/>
        <v>27.79145988409682</v>
      </c>
      <c r="J199" s="249"/>
      <c r="K199" s="197">
        <v>0</v>
      </c>
      <c r="L199" s="197">
        <v>741.81821751211839</v>
      </c>
    </row>
    <row r="200" spans="1:12" s="34" customFormat="1" ht="17.649999999999999" customHeight="1" x14ac:dyDescent="0.25">
      <c r="A200" s="247">
        <v>227</v>
      </c>
      <c r="B200" s="247" t="s">
        <v>119</v>
      </c>
      <c r="C200" s="245" t="s">
        <v>323</v>
      </c>
      <c r="D200" s="197">
        <v>2812.5646301677034</v>
      </c>
      <c r="E200" s="197">
        <v>2812.564629391044</v>
      </c>
      <c r="F200" s="246">
        <f t="shared" si="7"/>
        <v>-2.761392181582778E-8</v>
      </c>
      <c r="G200" s="197">
        <v>2812.5646297353001</v>
      </c>
      <c r="H200" s="197">
        <f t="shared" si="8"/>
        <v>988.87461760267513</v>
      </c>
      <c r="I200" s="197">
        <f t="shared" si="6"/>
        <v>35.159178468968335</v>
      </c>
      <c r="J200" s="249"/>
      <c r="K200" s="197">
        <v>0</v>
      </c>
      <c r="L200" s="197">
        <v>988.87461760267513</v>
      </c>
    </row>
    <row r="201" spans="1:12" s="34" customFormat="1" ht="17.649999999999999" customHeight="1" x14ac:dyDescent="0.25">
      <c r="A201" s="247">
        <v>228</v>
      </c>
      <c r="B201" s="250" t="s">
        <v>131</v>
      </c>
      <c r="C201" s="245" t="s">
        <v>324</v>
      </c>
      <c r="D201" s="197">
        <v>694.38228033470648</v>
      </c>
      <c r="E201" s="197">
        <v>694.38227955805291</v>
      </c>
      <c r="F201" s="246">
        <f t="shared" si="7"/>
        <v>-1.1184812365172547E-7</v>
      </c>
      <c r="G201" s="197">
        <v>694.38227990230007</v>
      </c>
      <c r="H201" s="197">
        <f t="shared" si="8"/>
        <v>6.3444045111897971</v>
      </c>
      <c r="I201" s="197">
        <f t="shared" si="6"/>
        <v>0.91367603954809473</v>
      </c>
      <c r="J201" s="249"/>
      <c r="K201" s="197">
        <v>0</v>
      </c>
      <c r="L201" s="197">
        <v>6.3444045111897971</v>
      </c>
    </row>
    <row r="202" spans="1:12" s="34" customFormat="1" ht="17.649999999999999" customHeight="1" x14ac:dyDescent="0.25">
      <c r="A202" s="247">
        <v>229</v>
      </c>
      <c r="B202" s="250" t="s">
        <v>616</v>
      </c>
      <c r="C202" s="245" t="s">
        <v>325</v>
      </c>
      <c r="D202" s="197">
        <v>754.21167879870643</v>
      </c>
      <c r="E202" s="197">
        <v>754.21167802205298</v>
      </c>
      <c r="F202" s="246">
        <f t="shared" si="7"/>
        <v>-1.0297553387772496E-7</v>
      </c>
      <c r="G202" s="197">
        <v>754.21167836630002</v>
      </c>
      <c r="H202" s="197">
        <f t="shared" si="8"/>
        <v>140.28337159846018</v>
      </c>
      <c r="I202" s="197">
        <f t="shared" si="6"/>
        <v>18.599999931896882</v>
      </c>
      <c r="J202" s="249"/>
      <c r="K202" s="197">
        <v>0</v>
      </c>
      <c r="L202" s="197">
        <v>140.28337159846018</v>
      </c>
    </row>
    <row r="203" spans="1:12" s="34" customFormat="1" ht="17.649999999999999" customHeight="1" x14ac:dyDescent="0.25">
      <c r="A203" s="247">
        <v>231</v>
      </c>
      <c r="B203" s="247" t="s">
        <v>223</v>
      </c>
      <c r="C203" s="245" t="s">
        <v>326</v>
      </c>
      <c r="D203" s="197">
        <v>18602.157006985301</v>
      </c>
      <c r="E203" s="197">
        <v>18602.157006380756</v>
      </c>
      <c r="F203" s="246">
        <f t="shared" si="7"/>
        <v>-3.249866153964831E-9</v>
      </c>
      <c r="G203" s="197">
        <v>18602.157006552901</v>
      </c>
      <c r="H203" s="197">
        <f t="shared" si="8"/>
        <v>3397.0531994591288</v>
      </c>
      <c r="I203" s="197">
        <f t="shared" si="6"/>
        <v>18.261609114974679</v>
      </c>
      <c r="J203" s="249"/>
      <c r="K203" s="197">
        <v>0</v>
      </c>
      <c r="L203" s="197">
        <v>3397.0531994591288</v>
      </c>
    </row>
    <row r="204" spans="1:12" s="34" customFormat="1" ht="17.649999999999999" customHeight="1" x14ac:dyDescent="0.25">
      <c r="A204" s="247">
        <v>233</v>
      </c>
      <c r="B204" s="247" t="s">
        <v>223</v>
      </c>
      <c r="C204" s="245" t="s">
        <v>327</v>
      </c>
      <c r="D204" s="197">
        <v>448.35882299999997</v>
      </c>
      <c r="E204" s="197">
        <v>448.35882299999997</v>
      </c>
      <c r="F204" s="246">
        <f t="shared" si="7"/>
        <v>0</v>
      </c>
      <c r="G204" s="197">
        <v>448.35882299999997</v>
      </c>
      <c r="H204" s="197">
        <f t="shared" si="8"/>
        <v>134.50764689999994</v>
      </c>
      <c r="I204" s="197">
        <f t="shared" si="6"/>
        <v>29.999999999999989</v>
      </c>
      <c r="J204" s="249"/>
      <c r="K204" s="197">
        <v>0</v>
      </c>
      <c r="L204" s="197">
        <v>134.50764689999994</v>
      </c>
    </row>
    <row r="205" spans="1:12" s="34" customFormat="1" ht="17.649999999999999" customHeight="1" x14ac:dyDescent="0.25">
      <c r="A205" s="247">
        <v>234</v>
      </c>
      <c r="B205" s="247" t="s">
        <v>223</v>
      </c>
      <c r="C205" s="245" t="s">
        <v>328</v>
      </c>
      <c r="D205" s="197">
        <v>1880.3164528477998</v>
      </c>
      <c r="E205" s="197">
        <v>1880.316452503544</v>
      </c>
      <c r="F205" s="246">
        <f t="shared" si="7"/>
        <v>-1.8308398352928634E-8</v>
      </c>
      <c r="G205" s="197">
        <v>1880.3164528477998</v>
      </c>
      <c r="H205" s="197">
        <f t="shared" si="8"/>
        <v>105.12158075129705</v>
      </c>
      <c r="I205" s="197">
        <f t="shared" si="6"/>
        <v>5.5906323965486289</v>
      </c>
      <c r="J205" s="249"/>
      <c r="K205" s="197">
        <v>0</v>
      </c>
      <c r="L205" s="197">
        <v>105.12158075129705</v>
      </c>
    </row>
    <row r="206" spans="1:12" s="34" customFormat="1" ht="17.649999999999999" customHeight="1" x14ac:dyDescent="0.25">
      <c r="A206" s="247">
        <v>235</v>
      </c>
      <c r="B206" s="247" t="s">
        <v>123</v>
      </c>
      <c r="C206" s="245" t="s">
        <v>329</v>
      </c>
      <c r="D206" s="197">
        <v>345.79317033810651</v>
      </c>
      <c r="E206" s="197">
        <v>345.79317024994532</v>
      </c>
      <c r="F206" s="246">
        <f t="shared" si="7"/>
        <v>-2.549535338403075E-8</v>
      </c>
      <c r="G206" s="197">
        <v>345.79316990569998</v>
      </c>
      <c r="H206" s="197">
        <f t="shared" si="8"/>
        <v>20.581259953522743</v>
      </c>
      <c r="I206" s="197">
        <f t="shared" ref="I206:I269" si="9">+H206/E206*100</f>
        <v>5.9518989165246525</v>
      </c>
      <c r="J206" s="249"/>
      <c r="K206" s="197">
        <v>0</v>
      </c>
      <c r="L206" s="197">
        <v>20.581259953522743</v>
      </c>
    </row>
    <row r="207" spans="1:12" s="34" customFormat="1" ht="17.649999999999999" customHeight="1" x14ac:dyDescent="0.25">
      <c r="A207" s="247">
        <v>236</v>
      </c>
      <c r="B207" s="247" t="s">
        <v>123</v>
      </c>
      <c r="C207" s="245" t="s">
        <v>330</v>
      </c>
      <c r="D207" s="197">
        <v>1841.4061584821029</v>
      </c>
      <c r="E207" s="197">
        <v>1841.4061583939381</v>
      </c>
      <c r="F207" s="246">
        <f t="shared" si="7"/>
        <v>-4.7879069597911439E-9</v>
      </c>
      <c r="G207" s="197">
        <v>1841.4061580497</v>
      </c>
      <c r="H207" s="197">
        <f t="shared" si="8"/>
        <v>360.05616972102041</v>
      </c>
      <c r="I207" s="197">
        <f t="shared" si="9"/>
        <v>19.553327117959622</v>
      </c>
      <c r="J207" s="249"/>
      <c r="K207" s="197">
        <v>0</v>
      </c>
      <c r="L207" s="197">
        <v>360.05616972102041</v>
      </c>
    </row>
    <row r="208" spans="1:12" s="34" customFormat="1" ht="17.649999999999999" customHeight="1" x14ac:dyDescent="0.25">
      <c r="A208" s="247">
        <v>237</v>
      </c>
      <c r="B208" s="247" t="s">
        <v>131</v>
      </c>
      <c r="C208" s="245" t="s">
        <v>331</v>
      </c>
      <c r="D208" s="197">
        <v>113.80020618339999</v>
      </c>
      <c r="E208" s="197">
        <v>113.80020601127666</v>
      </c>
      <c r="F208" s="246">
        <f t="shared" ref="F208:F271" si="10">E208/D208*100-100</f>
        <v>-1.5125046104458306E-7</v>
      </c>
      <c r="G208" s="197">
        <v>113.80020618339999</v>
      </c>
      <c r="H208" s="197">
        <f t="shared" ref="H208:H271" si="11">+K208+L208</f>
        <v>8.4667354299829451</v>
      </c>
      <c r="I208" s="197">
        <f t="shared" si="9"/>
        <v>7.4400000902845127</v>
      </c>
      <c r="J208" s="249"/>
      <c r="K208" s="197">
        <v>0</v>
      </c>
      <c r="L208" s="197">
        <v>8.4667354299829451</v>
      </c>
    </row>
    <row r="209" spans="1:12" s="34" customFormat="1" ht="17.649999999999999" customHeight="1" x14ac:dyDescent="0.25">
      <c r="A209" s="247">
        <v>242</v>
      </c>
      <c r="B209" s="247" t="s">
        <v>135</v>
      </c>
      <c r="C209" s="245" t="s">
        <v>332</v>
      </c>
      <c r="D209" s="197">
        <v>152.0496991464</v>
      </c>
      <c r="E209" s="197">
        <v>152.04969897427665</v>
      </c>
      <c r="F209" s="246">
        <f t="shared" si="10"/>
        <v>-1.1320203441300691E-7</v>
      </c>
      <c r="G209" s="197">
        <v>152.0496991464</v>
      </c>
      <c r="H209" s="197">
        <f t="shared" si="11"/>
        <v>11.312497459353935</v>
      </c>
      <c r="I209" s="197">
        <f t="shared" si="9"/>
        <v>7.4399999050756103</v>
      </c>
      <c r="J209" s="249"/>
      <c r="K209" s="197">
        <v>0</v>
      </c>
      <c r="L209" s="197">
        <v>11.312497459353935</v>
      </c>
    </row>
    <row r="210" spans="1:12" s="34" customFormat="1" ht="17.649999999999999" customHeight="1" x14ac:dyDescent="0.25">
      <c r="A210" s="247">
        <v>243</v>
      </c>
      <c r="B210" s="247" t="s">
        <v>135</v>
      </c>
      <c r="C210" s="245" t="s">
        <v>333</v>
      </c>
      <c r="D210" s="197">
        <v>634.78760985870656</v>
      </c>
      <c r="E210" s="197">
        <v>634.78760908205288</v>
      </c>
      <c r="F210" s="246">
        <f t="shared" si="10"/>
        <v>-1.2234858104420709E-7</v>
      </c>
      <c r="G210" s="197">
        <v>634.78760942630004</v>
      </c>
      <c r="H210" s="197">
        <f t="shared" si="11"/>
        <v>485.88534843214757</v>
      </c>
      <c r="I210" s="197">
        <f t="shared" si="9"/>
        <v>76.542979333634392</v>
      </c>
      <c r="J210" s="249"/>
      <c r="K210" s="197">
        <v>0</v>
      </c>
      <c r="L210" s="197">
        <v>485.88534843214757</v>
      </c>
    </row>
    <row r="211" spans="1:12" s="34" customFormat="1" ht="17.649999999999999" customHeight="1" x14ac:dyDescent="0.25">
      <c r="A211" s="247">
        <v>244</v>
      </c>
      <c r="B211" s="247" t="s">
        <v>135</v>
      </c>
      <c r="C211" s="245" t="s">
        <v>334</v>
      </c>
      <c r="D211" s="197">
        <v>1734.9289336633067</v>
      </c>
      <c r="E211" s="197">
        <v>1734.9289330587756</v>
      </c>
      <c r="F211" s="246">
        <f t="shared" si="10"/>
        <v>-3.4844717333726294E-8</v>
      </c>
      <c r="G211" s="197">
        <v>1734.9289332309002</v>
      </c>
      <c r="H211" s="197">
        <f t="shared" si="11"/>
        <v>647.71622489081687</v>
      </c>
      <c r="I211" s="197">
        <f t="shared" si="9"/>
        <v>37.333876480396086</v>
      </c>
      <c r="J211" s="249"/>
      <c r="K211" s="197">
        <v>0</v>
      </c>
      <c r="L211" s="197">
        <v>647.71622489081687</v>
      </c>
    </row>
    <row r="212" spans="1:12" s="34" customFormat="1" ht="17.649999999999999" customHeight="1" x14ac:dyDescent="0.25">
      <c r="A212" s="247">
        <v>245</v>
      </c>
      <c r="B212" s="247" t="s">
        <v>135</v>
      </c>
      <c r="C212" s="245" t="s">
        <v>913</v>
      </c>
      <c r="D212" s="197">
        <v>1629.2581164927064</v>
      </c>
      <c r="E212" s="197">
        <v>1629.2581157160532</v>
      </c>
      <c r="F212" s="246">
        <f t="shared" si="10"/>
        <v>-4.766913264120376E-8</v>
      </c>
      <c r="G212" s="197">
        <v>1629.2581160602999</v>
      </c>
      <c r="H212" s="197">
        <f t="shared" si="11"/>
        <v>72.66206463672124</v>
      </c>
      <c r="I212" s="197">
        <f t="shared" si="9"/>
        <v>4.4598252379910051</v>
      </c>
      <c r="J212" s="249"/>
      <c r="K212" s="197">
        <v>0</v>
      </c>
      <c r="L212" s="197">
        <v>72.66206463672124</v>
      </c>
    </row>
    <row r="213" spans="1:12" s="34" customFormat="1" ht="17.649999999999999" customHeight="1" x14ac:dyDescent="0.25">
      <c r="A213" s="247">
        <v>247</v>
      </c>
      <c r="B213" s="247" t="s">
        <v>223</v>
      </c>
      <c r="C213" s="245" t="s">
        <v>617</v>
      </c>
      <c r="D213" s="197">
        <v>204.44348624710653</v>
      </c>
      <c r="E213" s="197">
        <v>204.44348615894526</v>
      </c>
      <c r="F213" s="246">
        <f t="shared" si="10"/>
        <v>-4.3122554416186176E-8</v>
      </c>
      <c r="G213" s="197">
        <v>204.443468086</v>
      </c>
      <c r="H213" s="197">
        <f t="shared" si="11"/>
        <v>57.171837431735909</v>
      </c>
      <c r="I213" s="197">
        <f t="shared" si="9"/>
        <v>27.964616777903835</v>
      </c>
      <c r="J213" s="249"/>
      <c r="K213" s="197">
        <v>0</v>
      </c>
      <c r="L213" s="197">
        <v>57.171837431735909</v>
      </c>
    </row>
    <row r="214" spans="1:12" s="34" customFormat="1" ht="17.649999999999999" customHeight="1" x14ac:dyDescent="0.25">
      <c r="A214" s="247">
        <v>248</v>
      </c>
      <c r="B214" s="247" t="s">
        <v>223</v>
      </c>
      <c r="C214" s="245" t="s">
        <v>337</v>
      </c>
      <c r="D214" s="197">
        <v>430.02603527619999</v>
      </c>
      <c r="E214" s="197">
        <v>430.02603562044527</v>
      </c>
      <c r="F214" s="246">
        <f t="shared" si="10"/>
        <v>8.0052188877743902E-8</v>
      </c>
      <c r="G214" s="197">
        <v>430.02603527619999</v>
      </c>
      <c r="H214" s="197">
        <f t="shared" si="11"/>
        <v>144.95156894896397</v>
      </c>
      <c r="I214" s="197">
        <f t="shared" si="9"/>
        <v>33.707626269611005</v>
      </c>
      <c r="J214" s="249"/>
      <c r="K214" s="197">
        <v>0</v>
      </c>
      <c r="L214" s="197">
        <v>144.95156894896397</v>
      </c>
    </row>
    <row r="215" spans="1:12" s="34" customFormat="1" ht="17.649999999999999" customHeight="1" x14ac:dyDescent="0.25">
      <c r="A215" s="247">
        <v>249</v>
      </c>
      <c r="B215" s="247" t="s">
        <v>223</v>
      </c>
      <c r="C215" s="245" t="s">
        <v>338</v>
      </c>
      <c r="D215" s="197">
        <v>1508.7701482657067</v>
      </c>
      <c r="E215" s="197">
        <v>1508.7701474890532</v>
      </c>
      <c r="F215" s="246">
        <f t="shared" si="10"/>
        <v>-5.1475922191457357E-8</v>
      </c>
      <c r="G215" s="197">
        <v>1508.7701478332999</v>
      </c>
      <c r="H215" s="197">
        <f t="shared" si="11"/>
        <v>344.26870991313712</v>
      </c>
      <c r="I215" s="197">
        <f t="shared" si="9"/>
        <v>22.817836798141908</v>
      </c>
      <c r="J215" s="249"/>
      <c r="K215" s="197">
        <v>0</v>
      </c>
      <c r="L215" s="197">
        <v>344.26870991313712</v>
      </c>
    </row>
    <row r="216" spans="1:12" s="34" customFormat="1" ht="17.649999999999999" customHeight="1" x14ac:dyDescent="0.25">
      <c r="A216" s="247">
        <v>250</v>
      </c>
      <c r="B216" s="247" t="s">
        <v>223</v>
      </c>
      <c r="C216" s="245" t="s">
        <v>339</v>
      </c>
      <c r="D216" s="197">
        <v>1211.8041224586</v>
      </c>
      <c r="E216" s="197">
        <v>1211.8041226307225</v>
      </c>
      <c r="F216" s="246">
        <f t="shared" si="10"/>
        <v>1.4203820342117979E-8</v>
      </c>
      <c r="G216" s="197">
        <v>1211.8041224586</v>
      </c>
      <c r="H216" s="197">
        <f t="shared" si="11"/>
        <v>219.02993423407946</v>
      </c>
      <c r="I216" s="197">
        <f t="shared" si="9"/>
        <v>18.074697894127006</v>
      </c>
      <c r="J216" s="249"/>
      <c r="K216" s="197">
        <v>0</v>
      </c>
      <c r="L216" s="197">
        <v>219.02993423407946</v>
      </c>
    </row>
    <row r="217" spans="1:12" s="34" customFormat="1" ht="17.649999999999999" customHeight="1" x14ac:dyDescent="0.25">
      <c r="A217" s="247">
        <v>251</v>
      </c>
      <c r="B217" s="247" t="s">
        <v>241</v>
      </c>
      <c r="C217" s="245" t="s">
        <v>340</v>
      </c>
      <c r="D217" s="197">
        <v>1655.5122819598</v>
      </c>
      <c r="E217" s="197">
        <v>1655.5122816155531</v>
      </c>
      <c r="F217" s="246">
        <f t="shared" si="10"/>
        <v>-2.0793976318600471E-8</v>
      </c>
      <c r="G217" s="197">
        <v>823.83334686797252</v>
      </c>
      <c r="H217" s="197">
        <f t="shared" si="11"/>
        <v>811.45222584972612</v>
      </c>
      <c r="I217" s="197">
        <f t="shared" si="9"/>
        <v>49.015174025641173</v>
      </c>
      <c r="J217" s="249"/>
      <c r="K217" s="197">
        <v>709.92162728189999</v>
      </c>
      <c r="L217" s="197">
        <v>101.53059856782609</v>
      </c>
    </row>
    <row r="218" spans="1:12" s="34" customFormat="1" ht="17.649999999999999" customHeight="1" x14ac:dyDescent="0.25">
      <c r="A218" s="247">
        <v>252</v>
      </c>
      <c r="B218" s="247" t="s">
        <v>135</v>
      </c>
      <c r="C218" s="245" t="s">
        <v>341</v>
      </c>
      <c r="D218" s="197">
        <v>335.87529190819998</v>
      </c>
      <c r="E218" s="197">
        <v>335.87529225244532</v>
      </c>
      <c r="F218" s="246">
        <f t="shared" si="10"/>
        <v>1.0249200954604021E-7</v>
      </c>
      <c r="G218" s="197">
        <v>335.87522099339998</v>
      </c>
      <c r="H218" s="197">
        <f t="shared" si="11"/>
        <v>49.933386063404924</v>
      </c>
      <c r="I218" s="197">
        <f t="shared" si="9"/>
        <v>14.866644619359132</v>
      </c>
      <c r="J218" s="249"/>
      <c r="K218" s="197">
        <v>0</v>
      </c>
      <c r="L218" s="197">
        <v>49.933386063404924</v>
      </c>
    </row>
    <row r="219" spans="1:12" s="34" customFormat="1" ht="17.649999999999999" customHeight="1" x14ac:dyDescent="0.25">
      <c r="A219" s="247">
        <v>253</v>
      </c>
      <c r="B219" s="247" t="s">
        <v>135</v>
      </c>
      <c r="C219" s="245" t="s">
        <v>342</v>
      </c>
      <c r="D219" s="197">
        <v>1101.2546688683065</v>
      </c>
      <c r="E219" s="197">
        <v>1101.2546682637756</v>
      </c>
      <c r="F219" s="246">
        <f t="shared" si="10"/>
        <v>-5.4894741197131225E-8</v>
      </c>
      <c r="G219" s="197">
        <v>1101.2546684358999</v>
      </c>
      <c r="H219" s="197">
        <f t="shared" si="11"/>
        <v>102.11118490396646</v>
      </c>
      <c r="I219" s="197">
        <f t="shared" si="9"/>
        <v>9.2722589830155897</v>
      </c>
      <c r="J219" s="249"/>
      <c r="K219" s="197">
        <v>0</v>
      </c>
      <c r="L219" s="197">
        <v>102.11118490396646</v>
      </c>
    </row>
    <row r="220" spans="1:12" s="34" customFormat="1" ht="17.649999999999999" customHeight="1" x14ac:dyDescent="0.25">
      <c r="A220" s="247">
        <v>258</v>
      </c>
      <c r="B220" s="247" t="s">
        <v>208</v>
      </c>
      <c r="C220" s="245" t="s">
        <v>914</v>
      </c>
      <c r="D220" s="197">
        <v>1017.4351835957065</v>
      </c>
      <c r="E220" s="197">
        <v>1017.435182819053</v>
      </c>
      <c r="F220" s="246">
        <f t="shared" si="10"/>
        <v>-7.633444454313576E-8</v>
      </c>
      <c r="G220" s="197">
        <v>559.31669308460005</v>
      </c>
      <c r="H220" s="197">
        <f t="shared" si="11"/>
        <v>229.67076691346352</v>
      </c>
      <c r="I220" s="197">
        <f t="shared" si="9"/>
        <v>22.573503530426823</v>
      </c>
      <c r="J220" s="249"/>
      <c r="K220" s="197">
        <v>1.7728699999999998E-5</v>
      </c>
      <c r="L220" s="197">
        <v>229.67074918476354</v>
      </c>
    </row>
    <row r="221" spans="1:12" s="34" customFormat="1" ht="17.649999999999999" customHeight="1" x14ac:dyDescent="0.25">
      <c r="A221" s="247">
        <v>259</v>
      </c>
      <c r="B221" s="247" t="s">
        <v>241</v>
      </c>
      <c r="C221" s="245" t="s">
        <v>618</v>
      </c>
      <c r="D221" s="197">
        <v>794.44873631870655</v>
      </c>
      <c r="E221" s="197">
        <v>794.44873554205287</v>
      </c>
      <c r="F221" s="246">
        <f t="shared" si="10"/>
        <v>-9.7760079142972245E-8</v>
      </c>
      <c r="G221" s="197">
        <v>794.44873588630003</v>
      </c>
      <c r="H221" s="197">
        <f t="shared" si="11"/>
        <v>45.398619431444281</v>
      </c>
      <c r="I221" s="197">
        <f t="shared" si="9"/>
        <v>5.7144806707343774</v>
      </c>
      <c r="J221" s="249"/>
      <c r="K221" s="197">
        <v>0</v>
      </c>
      <c r="L221" s="197">
        <v>45.398619431444281</v>
      </c>
    </row>
    <row r="222" spans="1:12" s="34" customFormat="1" ht="17.649999999999999" customHeight="1" x14ac:dyDescent="0.25">
      <c r="A222" s="247">
        <v>260</v>
      </c>
      <c r="B222" s="247" t="s">
        <v>135</v>
      </c>
      <c r="C222" s="245" t="s">
        <v>619</v>
      </c>
      <c r="D222" s="197">
        <v>454.84550612819999</v>
      </c>
      <c r="E222" s="197">
        <v>454.84550647244527</v>
      </c>
      <c r="F222" s="246">
        <f t="shared" si="10"/>
        <v>7.5683999511966249E-8</v>
      </c>
      <c r="G222" s="197">
        <v>454.84548839950003</v>
      </c>
      <c r="H222" s="197">
        <f t="shared" si="11"/>
        <v>141.71235698215921</v>
      </c>
      <c r="I222" s="197">
        <f t="shared" si="9"/>
        <v>31.156151916550641</v>
      </c>
      <c r="J222" s="249"/>
      <c r="K222" s="197">
        <v>0</v>
      </c>
      <c r="L222" s="197">
        <v>141.71235698215921</v>
      </c>
    </row>
    <row r="223" spans="1:12" s="34" customFormat="1" ht="17.649999999999999" customHeight="1" x14ac:dyDescent="0.25">
      <c r="A223" s="247">
        <v>261</v>
      </c>
      <c r="B223" s="247" t="s">
        <v>187</v>
      </c>
      <c r="C223" s="245" t="s">
        <v>346</v>
      </c>
      <c r="D223" s="197">
        <v>140.36902148290724</v>
      </c>
      <c r="E223" s="197">
        <v>140.36902105049998</v>
      </c>
      <c r="F223" s="246">
        <f t="shared" si="10"/>
        <v>-3.080503461205808E-7</v>
      </c>
      <c r="G223" s="197">
        <v>140.36902105049998</v>
      </c>
      <c r="H223" s="197">
        <f t="shared" si="11"/>
        <v>-3.149249749867522E-14</v>
      </c>
      <c r="I223" s="197">
        <f t="shared" si="9"/>
        <v>-2.2435504118351936E-14</v>
      </c>
      <c r="J223" s="249"/>
      <c r="K223" s="197">
        <v>0</v>
      </c>
      <c r="L223" s="197">
        <v>-3.149249749867522E-14</v>
      </c>
    </row>
    <row r="224" spans="1:12" s="34" customFormat="1" ht="17.649999999999999" customHeight="1" x14ac:dyDescent="0.25">
      <c r="A224" s="247">
        <v>262</v>
      </c>
      <c r="B224" s="247" t="s">
        <v>223</v>
      </c>
      <c r="C224" s="245" t="s">
        <v>347</v>
      </c>
      <c r="D224" s="197">
        <v>584.91292919839998</v>
      </c>
      <c r="E224" s="197">
        <v>584.91292902627561</v>
      </c>
      <c r="F224" s="246">
        <f t="shared" si="10"/>
        <v>-2.9427354775179992E-8</v>
      </c>
      <c r="G224" s="197">
        <v>584.91292919839998</v>
      </c>
      <c r="H224" s="197">
        <f t="shared" si="11"/>
        <v>191.37089300124453</v>
      </c>
      <c r="I224" s="197">
        <f t="shared" si="9"/>
        <v>32.717842862496845</v>
      </c>
      <c r="J224" s="249"/>
      <c r="K224" s="197">
        <v>0</v>
      </c>
      <c r="L224" s="197">
        <v>191.37089300124453</v>
      </c>
    </row>
    <row r="225" spans="1:12" s="34" customFormat="1" ht="17.649999999999999" customHeight="1" x14ac:dyDescent="0.25">
      <c r="A225" s="247">
        <v>264</v>
      </c>
      <c r="B225" s="247" t="s">
        <v>614</v>
      </c>
      <c r="C225" s="245" t="s">
        <v>348</v>
      </c>
      <c r="D225" s="197">
        <v>593.79839451250643</v>
      </c>
      <c r="E225" s="197">
        <v>593.79839425222258</v>
      </c>
      <c r="F225" s="246">
        <f t="shared" si="10"/>
        <v>-4.383370821869903E-8</v>
      </c>
      <c r="G225" s="197">
        <v>593.79839408010002</v>
      </c>
      <c r="H225" s="197">
        <f t="shared" si="11"/>
        <v>290.11004822159066</v>
      </c>
      <c r="I225" s="197">
        <f t="shared" si="9"/>
        <v>48.856657584419658</v>
      </c>
      <c r="J225" s="249"/>
      <c r="K225" s="197">
        <v>0</v>
      </c>
      <c r="L225" s="197">
        <v>290.11004822159066</v>
      </c>
    </row>
    <row r="226" spans="1:12" s="34" customFormat="1" ht="17.649999999999999" customHeight="1" x14ac:dyDescent="0.25">
      <c r="A226" s="247">
        <v>266</v>
      </c>
      <c r="B226" s="247" t="s">
        <v>223</v>
      </c>
      <c r="C226" s="245" t="s">
        <v>349</v>
      </c>
      <c r="D226" s="197">
        <v>186.01928934610655</v>
      </c>
      <c r="E226" s="197">
        <v>186.01928925794525</v>
      </c>
      <c r="F226" s="246">
        <f t="shared" si="10"/>
        <v>-4.7393626800840138E-8</v>
      </c>
      <c r="G226" s="197">
        <v>186.01928891370002</v>
      </c>
      <c r="H226" s="197">
        <f t="shared" si="11"/>
        <v>140.61058606156763</v>
      </c>
      <c r="I226" s="197">
        <f t="shared" si="9"/>
        <v>75.589250245219858</v>
      </c>
      <c r="J226" s="249"/>
      <c r="K226" s="197">
        <v>0</v>
      </c>
      <c r="L226" s="197">
        <v>140.61058606156763</v>
      </c>
    </row>
    <row r="227" spans="1:12" s="34" customFormat="1" ht="17.649999999999999" customHeight="1" x14ac:dyDescent="0.25">
      <c r="A227" s="247">
        <v>267</v>
      </c>
      <c r="B227" s="247" t="s">
        <v>223</v>
      </c>
      <c r="C227" s="245" t="s">
        <v>350</v>
      </c>
      <c r="D227" s="197">
        <v>8957.604522125599</v>
      </c>
      <c r="E227" s="197">
        <v>6979.4839017859995</v>
      </c>
      <c r="F227" s="246">
        <f t="shared" si="10"/>
        <v>-22.083143048496638</v>
      </c>
      <c r="G227" s="197">
        <v>5672.2718406562999</v>
      </c>
      <c r="H227" s="197">
        <f t="shared" si="11"/>
        <v>2182.8013714639569</v>
      </c>
      <c r="I227" s="197">
        <f t="shared" si="9"/>
        <v>31.274538378194322</v>
      </c>
      <c r="J227" s="249"/>
      <c r="K227" s="197">
        <v>1.7728699999999998E-5</v>
      </c>
      <c r="L227" s="197">
        <v>2182.8013537352567</v>
      </c>
    </row>
    <row r="228" spans="1:12" s="34" customFormat="1" ht="17.649999999999999" customHeight="1" x14ac:dyDescent="0.25">
      <c r="A228" s="247">
        <v>268</v>
      </c>
      <c r="B228" s="247" t="s">
        <v>620</v>
      </c>
      <c r="C228" s="245" t="s">
        <v>351</v>
      </c>
      <c r="D228" s="197">
        <v>667.19326235550648</v>
      </c>
      <c r="E228" s="197">
        <v>667.19326209522262</v>
      </c>
      <c r="F228" s="246">
        <f t="shared" si="10"/>
        <v>-3.9011766261864977E-8</v>
      </c>
      <c r="G228" s="197">
        <v>667.19326192309995</v>
      </c>
      <c r="H228" s="197">
        <f t="shared" si="11"/>
        <v>127.19129124919523</v>
      </c>
      <c r="I228" s="197">
        <f t="shared" si="9"/>
        <v>19.063635452457902</v>
      </c>
      <c r="J228" s="249"/>
      <c r="K228" s="197">
        <v>0</v>
      </c>
      <c r="L228" s="197">
        <v>127.19129124919523</v>
      </c>
    </row>
    <row r="229" spans="1:12" s="34" customFormat="1" ht="17.649999999999999" customHeight="1" x14ac:dyDescent="0.25">
      <c r="A229" s="247">
        <v>269</v>
      </c>
      <c r="B229" s="247" t="s">
        <v>131</v>
      </c>
      <c r="C229" s="245" t="s">
        <v>352</v>
      </c>
      <c r="D229" s="197">
        <v>12938.4953927108</v>
      </c>
      <c r="E229" s="197">
        <v>12938.495392366545</v>
      </c>
      <c r="F229" s="246">
        <f t="shared" si="10"/>
        <v>-2.6606983283272712E-9</v>
      </c>
      <c r="G229" s="197">
        <v>7796.7504673795002</v>
      </c>
      <c r="H229" s="197">
        <f t="shared" si="11"/>
        <v>5836.889755664889</v>
      </c>
      <c r="I229" s="197">
        <f t="shared" si="9"/>
        <v>45.112585185975625</v>
      </c>
      <c r="J229" s="249"/>
      <c r="K229" s="197">
        <v>1.7728699999999998E-5</v>
      </c>
      <c r="L229" s="197">
        <v>5836.8897379361888</v>
      </c>
    </row>
    <row r="230" spans="1:12" s="34" customFormat="1" ht="17.649999999999999" customHeight="1" x14ac:dyDescent="0.25">
      <c r="A230" s="247">
        <v>273</v>
      </c>
      <c r="B230" s="247" t="s">
        <v>135</v>
      </c>
      <c r="C230" s="245" t="s">
        <v>353</v>
      </c>
      <c r="D230" s="197">
        <v>3151.7373712000003</v>
      </c>
      <c r="E230" s="197">
        <v>3151.7373712000003</v>
      </c>
      <c r="F230" s="246">
        <f t="shared" si="10"/>
        <v>0</v>
      </c>
      <c r="G230" s="197">
        <v>1616.8220889722002</v>
      </c>
      <c r="H230" s="197">
        <f t="shared" si="11"/>
        <v>1544.1392488374822</v>
      </c>
      <c r="I230" s="197">
        <f t="shared" si="9"/>
        <v>48.993271550718163</v>
      </c>
      <c r="J230" s="249"/>
      <c r="K230" s="197">
        <v>1205.5162489721999</v>
      </c>
      <c r="L230" s="197">
        <v>338.62299986528222</v>
      </c>
    </row>
    <row r="231" spans="1:12" s="34" customFormat="1" ht="17.649999999999999" customHeight="1" x14ac:dyDescent="0.25">
      <c r="A231" s="247">
        <v>274</v>
      </c>
      <c r="B231" s="247" t="s">
        <v>135</v>
      </c>
      <c r="C231" s="245" t="s">
        <v>915</v>
      </c>
      <c r="D231" s="197">
        <v>422.81891139850654</v>
      </c>
      <c r="E231" s="197">
        <v>422.81891113822257</v>
      </c>
      <c r="F231" s="246">
        <f t="shared" si="10"/>
        <v>-6.1559205732919509E-8</v>
      </c>
      <c r="G231" s="197">
        <v>422.81891096609996</v>
      </c>
      <c r="H231" s="197">
        <f t="shared" si="11"/>
        <v>86.887663852287062</v>
      </c>
      <c r="I231" s="197">
        <f t="shared" si="9"/>
        <v>20.549616292797001</v>
      </c>
      <c r="J231" s="249"/>
      <c r="K231" s="197">
        <v>0</v>
      </c>
      <c r="L231" s="197">
        <v>86.887663852287062</v>
      </c>
    </row>
    <row r="232" spans="1:12" s="34" customFormat="1" ht="17.649999999999999" customHeight="1" x14ac:dyDescent="0.25">
      <c r="A232" s="247">
        <v>275</v>
      </c>
      <c r="B232" s="247" t="s">
        <v>119</v>
      </c>
      <c r="C232" s="245" t="s">
        <v>355</v>
      </c>
      <c r="D232" s="197">
        <v>51.110388346600004</v>
      </c>
      <c r="E232" s="197">
        <v>51.110388518723163</v>
      </c>
      <c r="F232" s="246">
        <f t="shared" si="10"/>
        <v>3.3676745658794971E-7</v>
      </c>
      <c r="G232" s="197">
        <v>51.110388346600004</v>
      </c>
      <c r="H232" s="197">
        <f t="shared" si="11"/>
        <v>10.514473545535155</v>
      </c>
      <c r="I232" s="197">
        <f t="shared" si="9"/>
        <v>20.572086908874525</v>
      </c>
      <c r="J232" s="249"/>
      <c r="K232" s="197">
        <v>0</v>
      </c>
      <c r="L232" s="197">
        <v>10.514473545535155</v>
      </c>
    </row>
    <row r="233" spans="1:12" s="34" customFormat="1" ht="17.649999999999999" customHeight="1" x14ac:dyDescent="0.25">
      <c r="A233" s="247">
        <v>278</v>
      </c>
      <c r="B233" s="247" t="s">
        <v>200</v>
      </c>
      <c r="C233" s="245" t="s">
        <v>916</v>
      </c>
      <c r="D233" s="197">
        <v>798.74420488060002</v>
      </c>
      <c r="E233" s="197">
        <v>798.74420505272269</v>
      </c>
      <c r="F233" s="246">
        <f t="shared" si="10"/>
        <v>2.1549169559875736E-8</v>
      </c>
      <c r="G233" s="197">
        <v>798.74420488060002</v>
      </c>
      <c r="H233" s="197">
        <f t="shared" si="11"/>
        <v>438.6195693378869</v>
      </c>
      <c r="I233" s="197">
        <f t="shared" si="9"/>
        <v>54.913646517026685</v>
      </c>
      <c r="J233" s="249"/>
      <c r="K233" s="197">
        <v>0</v>
      </c>
      <c r="L233" s="197">
        <v>438.6195693378869</v>
      </c>
    </row>
    <row r="234" spans="1:12" s="34" customFormat="1" ht="17.649999999999999" customHeight="1" x14ac:dyDescent="0.25">
      <c r="A234" s="247">
        <v>280</v>
      </c>
      <c r="B234" s="247" t="s">
        <v>223</v>
      </c>
      <c r="C234" s="245" t="s">
        <v>917</v>
      </c>
      <c r="D234" s="197">
        <v>3821.1264567189996</v>
      </c>
      <c r="E234" s="197">
        <v>3821.1264567189996</v>
      </c>
      <c r="F234" s="246">
        <f t="shared" si="10"/>
        <v>0</v>
      </c>
      <c r="G234" s="197">
        <v>2490.8027822657423</v>
      </c>
      <c r="H234" s="197">
        <f t="shared" si="11"/>
        <v>2437.5502966591139</v>
      </c>
      <c r="I234" s="197">
        <f t="shared" si="9"/>
        <v>63.791406127713188</v>
      </c>
      <c r="J234" s="249"/>
      <c r="K234" s="197">
        <v>1779.7846007600999</v>
      </c>
      <c r="L234" s="197">
        <v>657.76569589901419</v>
      </c>
    </row>
    <row r="235" spans="1:12" s="34" customFormat="1" ht="17.649999999999999" customHeight="1" x14ac:dyDescent="0.25">
      <c r="A235" s="247">
        <v>281</v>
      </c>
      <c r="B235" s="247" t="s">
        <v>131</v>
      </c>
      <c r="C235" s="245" t="s">
        <v>918</v>
      </c>
      <c r="D235" s="197">
        <v>1237.46326</v>
      </c>
      <c r="E235" s="197">
        <v>1237.46326</v>
      </c>
      <c r="F235" s="246">
        <f t="shared" si="10"/>
        <v>0</v>
      </c>
      <c r="G235" s="197">
        <v>1237.46326</v>
      </c>
      <c r="H235" s="197">
        <f t="shared" si="11"/>
        <v>256.48458040228883</v>
      </c>
      <c r="I235" s="197">
        <f t="shared" si="9"/>
        <v>20.726642050147724</v>
      </c>
      <c r="J235" s="249"/>
      <c r="K235" s="197">
        <v>0</v>
      </c>
      <c r="L235" s="197">
        <v>256.48458040228883</v>
      </c>
    </row>
    <row r="236" spans="1:12" s="34" customFormat="1" ht="17.649999999999999" customHeight="1" x14ac:dyDescent="0.25">
      <c r="A236" s="247">
        <v>282</v>
      </c>
      <c r="B236" s="247" t="s">
        <v>223</v>
      </c>
      <c r="C236" s="245" t="s">
        <v>919</v>
      </c>
      <c r="D236" s="197">
        <v>4298.9970056000002</v>
      </c>
      <c r="E236" s="197">
        <v>3793.9418000000001</v>
      </c>
      <c r="F236" s="246">
        <f t="shared" si="10"/>
        <v>-11.748210220711954</v>
      </c>
      <c r="G236" s="197">
        <v>3793.9418000000001</v>
      </c>
      <c r="H236" s="197">
        <f t="shared" si="11"/>
        <v>3714.0149117788642</v>
      </c>
      <c r="I236" s="197">
        <f t="shared" si="9"/>
        <v>97.893302205607483</v>
      </c>
      <c r="J236" s="249"/>
      <c r="K236" s="197">
        <v>852.75047000000018</v>
      </c>
      <c r="L236" s="197">
        <v>2861.2644417788638</v>
      </c>
    </row>
    <row r="237" spans="1:12" s="34" customFormat="1" ht="17.649999999999999" customHeight="1" x14ac:dyDescent="0.25">
      <c r="A237" s="247">
        <v>283</v>
      </c>
      <c r="B237" s="247" t="s">
        <v>131</v>
      </c>
      <c r="C237" s="245" t="s">
        <v>360</v>
      </c>
      <c r="D237" s="197">
        <v>1801.6968662000002</v>
      </c>
      <c r="E237" s="197">
        <v>1801.6968662000002</v>
      </c>
      <c r="F237" s="246">
        <f t="shared" si="10"/>
        <v>0</v>
      </c>
      <c r="G237" s="197">
        <v>679.96694941504165</v>
      </c>
      <c r="H237" s="197">
        <f t="shared" si="11"/>
        <v>665.79466817985576</v>
      </c>
      <c r="I237" s="197">
        <f t="shared" si="9"/>
        <v>36.953756243362875</v>
      </c>
      <c r="J237" s="249"/>
      <c r="K237" s="197">
        <v>417.1478898675</v>
      </c>
      <c r="L237" s="197">
        <v>248.64677831235582</v>
      </c>
    </row>
    <row r="238" spans="1:12" s="34" customFormat="1" ht="17.649999999999999" customHeight="1" x14ac:dyDescent="0.25">
      <c r="A238" s="247">
        <v>284</v>
      </c>
      <c r="B238" s="247" t="s">
        <v>119</v>
      </c>
      <c r="C238" s="245" t="s">
        <v>361</v>
      </c>
      <c r="D238" s="197">
        <v>1667.3584047165066</v>
      </c>
      <c r="E238" s="197">
        <v>1667.3584044562228</v>
      </c>
      <c r="F238" s="246">
        <f t="shared" si="10"/>
        <v>-1.5610552850375825E-8</v>
      </c>
      <c r="G238" s="197">
        <v>1529.5792674449247</v>
      </c>
      <c r="H238" s="197">
        <f t="shared" si="11"/>
        <v>1127.6145316862694</v>
      </c>
      <c r="I238" s="197">
        <f t="shared" si="9"/>
        <v>67.628803061931933</v>
      </c>
      <c r="J238" s="249"/>
      <c r="K238" s="197">
        <v>160.11076174940001</v>
      </c>
      <c r="L238" s="197">
        <v>967.5037699368695</v>
      </c>
    </row>
    <row r="239" spans="1:12" s="34" customFormat="1" ht="17.649999999999999" customHeight="1" x14ac:dyDescent="0.25">
      <c r="A239" s="247">
        <v>286</v>
      </c>
      <c r="B239" s="247" t="s">
        <v>123</v>
      </c>
      <c r="C239" s="245" t="s">
        <v>362</v>
      </c>
      <c r="D239" s="197">
        <v>1063.722</v>
      </c>
      <c r="E239" s="197">
        <v>1063.722</v>
      </c>
      <c r="F239" s="246">
        <f t="shared" si="10"/>
        <v>0</v>
      </c>
      <c r="G239" s="197">
        <v>502.54556894553093</v>
      </c>
      <c r="H239" s="197">
        <f t="shared" si="11"/>
        <v>499.63994263728978</v>
      </c>
      <c r="I239" s="197">
        <f t="shared" si="9"/>
        <v>46.970913700881411</v>
      </c>
      <c r="J239" s="249"/>
      <c r="K239" s="197">
        <v>283.09679244990002</v>
      </c>
      <c r="L239" s="197">
        <v>216.54315018738978</v>
      </c>
    </row>
    <row r="240" spans="1:12" s="34" customFormat="1" ht="17.649999999999999" customHeight="1" x14ac:dyDescent="0.25">
      <c r="A240" s="247">
        <v>288</v>
      </c>
      <c r="B240" s="247" t="s">
        <v>223</v>
      </c>
      <c r="C240" s="245" t="s">
        <v>363</v>
      </c>
      <c r="D240" s="197">
        <v>368.51092110139996</v>
      </c>
      <c r="E240" s="197">
        <v>368.51092092927558</v>
      </c>
      <c r="F240" s="246">
        <f t="shared" si="10"/>
        <v>-4.6708080958524079E-8</v>
      </c>
      <c r="G240" s="197">
        <v>368.51092110139996</v>
      </c>
      <c r="H240" s="197">
        <f t="shared" si="11"/>
        <v>202.68101044264648</v>
      </c>
      <c r="I240" s="197">
        <f t="shared" si="9"/>
        <v>55.000001066873381</v>
      </c>
      <c r="J240" s="249"/>
      <c r="K240" s="197">
        <v>0</v>
      </c>
      <c r="L240" s="197">
        <v>202.68101044264648</v>
      </c>
    </row>
    <row r="241" spans="1:12" s="34" customFormat="1" ht="17.649999999999999" customHeight="1" x14ac:dyDescent="0.25">
      <c r="A241" s="247">
        <v>289</v>
      </c>
      <c r="B241" s="247" t="s">
        <v>150</v>
      </c>
      <c r="C241" s="245" t="s">
        <v>621</v>
      </c>
      <c r="D241" s="197">
        <v>2303.2224649169998</v>
      </c>
      <c r="E241" s="197">
        <v>2303.2224649169998</v>
      </c>
      <c r="F241" s="246">
        <f t="shared" si="10"/>
        <v>0</v>
      </c>
      <c r="G241" s="197">
        <v>762.15681300000006</v>
      </c>
      <c r="H241" s="197">
        <f t="shared" si="11"/>
        <v>280.79463299783504</v>
      </c>
      <c r="I241" s="197">
        <f t="shared" si="9"/>
        <v>12.191381304886409</v>
      </c>
      <c r="J241" s="249"/>
      <c r="K241" s="197">
        <v>1.7728699999999998E-5</v>
      </c>
      <c r="L241" s="197">
        <v>280.79461526913502</v>
      </c>
    </row>
    <row r="242" spans="1:12" s="34" customFormat="1" ht="17.649999999999999" customHeight="1" x14ac:dyDescent="0.25">
      <c r="A242" s="247">
        <v>292</v>
      </c>
      <c r="B242" s="247" t="s">
        <v>135</v>
      </c>
      <c r="C242" s="245" t="s">
        <v>364</v>
      </c>
      <c r="D242" s="197">
        <v>1895.2224246911999</v>
      </c>
      <c r="E242" s="197">
        <v>1895.2224250354382</v>
      </c>
      <c r="F242" s="246">
        <f t="shared" si="10"/>
        <v>1.8163476056543004E-8</v>
      </c>
      <c r="G242" s="197">
        <v>1895.2224246911999</v>
      </c>
      <c r="H242" s="197">
        <f t="shared" si="11"/>
        <v>568.56672742555611</v>
      </c>
      <c r="I242" s="197">
        <f t="shared" si="9"/>
        <v>29.999999995511061</v>
      </c>
      <c r="J242" s="249"/>
      <c r="K242" s="197">
        <v>0</v>
      </c>
      <c r="L242" s="197">
        <v>568.56672742555611</v>
      </c>
    </row>
    <row r="243" spans="1:12" s="34" customFormat="1" ht="17.649999999999999" customHeight="1" x14ac:dyDescent="0.25">
      <c r="A243" s="247">
        <v>293</v>
      </c>
      <c r="B243" s="247" t="s">
        <v>223</v>
      </c>
      <c r="C243" s="245" t="s">
        <v>365</v>
      </c>
      <c r="D243" s="197">
        <v>446.26242238610649</v>
      </c>
      <c r="E243" s="197">
        <v>446.26242229794525</v>
      </c>
      <c r="F243" s="246">
        <f t="shared" si="10"/>
        <v>-1.9755475477722939E-8</v>
      </c>
      <c r="G243" s="197">
        <v>446.26242195370003</v>
      </c>
      <c r="H243" s="197">
        <f t="shared" si="11"/>
        <v>235.11680070668197</v>
      </c>
      <c r="I243" s="197">
        <f t="shared" si="9"/>
        <v>52.685771635440823</v>
      </c>
      <c r="J243" s="249"/>
      <c r="K243" s="197">
        <v>0</v>
      </c>
      <c r="L243" s="197">
        <v>235.11680070668197</v>
      </c>
    </row>
    <row r="244" spans="1:12" s="34" customFormat="1" ht="17.649999999999999" customHeight="1" x14ac:dyDescent="0.25">
      <c r="A244" s="247">
        <v>294</v>
      </c>
      <c r="B244" s="247" t="s">
        <v>245</v>
      </c>
      <c r="C244" s="245" t="s">
        <v>366</v>
      </c>
      <c r="D244" s="197">
        <v>1087.1956143202001</v>
      </c>
      <c r="E244" s="197">
        <v>1087.1956146644452</v>
      </c>
      <c r="F244" s="246">
        <f t="shared" si="10"/>
        <v>3.1663589084018895E-8</v>
      </c>
      <c r="G244" s="197">
        <v>1087.1956143202001</v>
      </c>
      <c r="H244" s="197">
        <f t="shared" si="11"/>
        <v>589.18807689576056</v>
      </c>
      <c r="I244" s="197">
        <f t="shared" si="9"/>
        <v>54.193382400425619</v>
      </c>
      <c r="J244" s="249"/>
      <c r="K244" s="197">
        <v>0</v>
      </c>
      <c r="L244" s="197">
        <v>589.18807689576056</v>
      </c>
    </row>
    <row r="245" spans="1:12" s="34" customFormat="1" ht="17.649999999999999" customHeight="1" x14ac:dyDescent="0.25">
      <c r="A245" s="247">
        <v>295</v>
      </c>
      <c r="B245" s="247" t="s">
        <v>223</v>
      </c>
      <c r="C245" s="245" t="s">
        <v>367</v>
      </c>
      <c r="D245" s="197">
        <v>1243.7695713343999</v>
      </c>
      <c r="E245" s="197">
        <v>1243.7695711622755</v>
      </c>
      <c r="F245" s="246">
        <f t="shared" si="10"/>
        <v>-1.3838928225595737E-8</v>
      </c>
      <c r="G245" s="197">
        <v>1243.7695713343999</v>
      </c>
      <c r="H245" s="197">
        <f t="shared" si="11"/>
        <v>252.73129950549549</v>
      </c>
      <c r="I245" s="197">
        <f t="shared" si="9"/>
        <v>20.319784738689467</v>
      </c>
      <c r="J245" s="249"/>
      <c r="K245" s="197">
        <v>0</v>
      </c>
      <c r="L245" s="197">
        <v>252.73129950549549</v>
      </c>
    </row>
    <row r="246" spans="1:12" s="34" customFormat="1" ht="17.649999999999999" customHeight="1" x14ac:dyDescent="0.25">
      <c r="A246" s="247">
        <v>296</v>
      </c>
      <c r="B246" s="247" t="s">
        <v>121</v>
      </c>
      <c r="C246" s="245" t="s">
        <v>368</v>
      </c>
      <c r="D246" s="197">
        <v>926.65915102640008</v>
      </c>
      <c r="E246" s="197">
        <v>926.65915085427559</v>
      </c>
      <c r="F246" s="246">
        <f t="shared" si="10"/>
        <v>-1.8574723981146235E-8</v>
      </c>
      <c r="G246" s="197">
        <v>926.65915102640008</v>
      </c>
      <c r="H246" s="197">
        <f t="shared" si="11"/>
        <v>180.54452834968262</v>
      </c>
      <c r="I246" s="197">
        <f t="shared" si="9"/>
        <v>19.483380505468581</v>
      </c>
      <c r="J246" s="249"/>
      <c r="K246" s="197">
        <v>0</v>
      </c>
      <c r="L246" s="197">
        <v>180.54452834968262</v>
      </c>
    </row>
    <row r="247" spans="1:12" s="34" customFormat="1" ht="17.649999999999999" customHeight="1" x14ac:dyDescent="0.25">
      <c r="A247" s="247">
        <v>297</v>
      </c>
      <c r="B247" s="247" t="s">
        <v>131</v>
      </c>
      <c r="C247" s="245" t="s">
        <v>369</v>
      </c>
      <c r="D247" s="197">
        <v>355.60845234870652</v>
      </c>
      <c r="E247" s="197">
        <v>355.60845157205296</v>
      </c>
      <c r="F247" s="246">
        <f t="shared" si="10"/>
        <v>-2.1840132546913082E-7</v>
      </c>
      <c r="G247" s="197">
        <v>355.6084519163</v>
      </c>
      <c r="H247" s="197">
        <f t="shared" si="11"/>
        <v>80.259001727030096</v>
      </c>
      <c r="I247" s="197">
        <f t="shared" si="9"/>
        <v>22.569486572162674</v>
      </c>
      <c r="J247" s="249"/>
      <c r="K247" s="197">
        <v>0</v>
      </c>
      <c r="L247" s="197">
        <v>80.259001727030096</v>
      </c>
    </row>
    <row r="248" spans="1:12" s="34" customFormat="1" ht="17.649999999999999" customHeight="1" x14ac:dyDescent="0.25">
      <c r="A248" s="247">
        <v>298</v>
      </c>
      <c r="B248" s="247" t="s">
        <v>121</v>
      </c>
      <c r="C248" s="245" t="s">
        <v>370</v>
      </c>
      <c r="D248" s="197">
        <v>12813.843413799999</v>
      </c>
      <c r="E248" s="197">
        <v>12813.843413799999</v>
      </c>
      <c r="F248" s="246">
        <f t="shared" si="10"/>
        <v>0</v>
      </c>
      <c r="G248" s="197">
        <v>8453.8307646902995</v>
      </c>
      <c r="H248" s="197">
        <f t="shared" si="11"/>
        <v>5683.9783843666455</v>
      </c>
      <c r="I248" s="197">
        <f t="shared" si="9"/>
        <v>44.35810709412312</v>
      </c>
      <c r="J248" s="249"/>
      <c r="K248" s="197">
        <v>1.7728699999999998E-5</v>
      </c>
      <c r="L248" s="197">
        <v>5683.9783666379453</v>
      </c>
    </row>
    <row r="249" spans="1:12" s="34" customFormat="1" ht="17.649999999999999" customHeight="1" x14ac:dyDescent="0.25">
      <c r="A249" s="247">
        <v>300</v>
      </c>
      <c r="B249" s="247" t="s">
        <v>131</v>
      </c>
      <c r="C249" s="245" t="s">
        <v>371</v>
      </c>
      <c r="D249" s="197">
        <v>2550.615570698903</v>
      </c>
      <c r="E249" s="197">
        <v>2550.6155702665001</v>
      </c>
      <c r="F249" s="246">
        <f t="shared" si="10"/>
        <v>-1.6952881765064376E-8</v>
      </c>
      <c r="G249" s="197">
        <v>1536.7680732074</v>
      </c>
      <c r="H249" s="197">
        <f t="shared" si="11"/>
        <v>1272.6541452772117</v>
      </c>
      <c r="I249" s="197">
        <f t="shared" si="9"/>
        <v>49.895960806992129</v>
      </c>
      <c r="J249" s="249"/>
      <c r="K249" s="197">
        <v>1.7728699999999998E-5</v>
      </c>
      <c r="L249" s="197">
        <v>1272.6541275485117</v>
      </c>
    </row>
    <row r="250" spans="1:12" s="34" customFormat="1" ht="17.649999999999999" customHeight="1" x14ac:dyDescent="0.25">
      <c r="A250" s="247">
        <v>304</v>
      </c>
      <c r="B250" s="247" t="s">
        <v>131</v>
      </c>
      <c r="C250" s="245" t="s">
        <v>622</v>
      </c>
      <c r="D250" s="197">
        <v>455.88453248150648</v>
      </c>
      <c r="E250" s="197">
        <v>455.88453222122263</v>
      </c>
      <c r="F250" s="246">
        <f t="shared" si="10"/>
        <v>-5.7094254657386045E-8</v>
      </c>
      <c r="G250" s="197">
        <v>455.88453204910002</v>
      </c>
      <c r="H250" s="197">
        <f t="shared" si="11"/>
        <v>250.73649242466283</v>
      </c>
      <c r="I250" s="197">
        <f t="shared" si="9"/>
        <v>54.999999934849818</v>
      </c>
      <c r="J250" s="249"/>
      <c r="K250" s="197">
        <v>0</v>
      </c>
      <c r="L250" s="197">
        <v>250.73649242466283</v>
      </c>
    </row>
    <row r="251" spans="1:12" s="34" customFormat="1" ht="17.649999999999999" customHeight="1" x14ac:dyDescent="0.25">
      <c r="A251" s="247">
        <v>305</v>
      </c>
      <c r="B251" s="247" t="s">
        <v>241</v>
      </c>
      <c r="C251" s="245" t="s">
        <v>372</v>
      </c>
      <c r="D251" s="197">
        <v>143.0215714158</v>
      </c>
      <c r="E251" s="197">
        <v>143.02157107155332</v>
      </c>
      <c r="F251" s="246">
        <f t="shared" si="10"/>
        <v>-2.4069562698514346E-7</v>
      </c>
      <c r="G251" s="197">
        <v>143.02158914450001</v>
      </c>
      <c r="H251" s="197">
        <f t="shared" si="11"/>
        <v>29.245693588698156</v>
      </c>
      <c r="I251" s="197">
        <f t="shared" si="9"/>
        <v>20.448449397934954</v>
      </c>
      <c r="J251" s="249"/>
      <c r="K251" s="197">
        <v>0</v>
      </c>
      <c r="L251" s="197">
        <v>29.245693588698156</v>
      </c>
    </row>
    <row r="252" spans="1:12" s="34" customFormat="1" ht="17.649999999999999" customHeight="1" x14ac:dyDescent="0.25">
      <c r="A252" s="247">
        <v>306</v>
      </c>
      <c r="B252" s="247" t="s">
        <v>241</v>
      </c>
      <c r="C252" s="245" t="s">
        <v>373</v>
      </c>
      <c r="D252" s="197">
        <v>1254.9604058817067</v>
      </c>
      <c r="E252" s="197">
        <v>1254.960405105053</v>
      </c>
      <c r="F252" s="246">
        <f t="shared" si="10"/>
        <v>-6.1886709090686054E-8</v>
      </c>
      <c r="G252" s="197">
        <v>1254.9604054493</v>
      </c>
      <c r="H252" s="197">
        <f t="shared" si="11"/>
        <v>611.81204033616632</v>
      </c>
      <c r="I252" s="197">
        <f t="shared" si="9"/>
        <v>48.75150146947874</v>
      </c>
      <c r="J252" s="249"/>
      <c r="K252" s="197">
        <v>0</v>
      </c>
      <c r="L252" s="197">
        <v>611.81204033616632</v>
      </c>
    </row>
    <row r="253" spans="1:12" s="34" customFormat="1" ht="17.649999999999999" customHeight="1" x14ac:dyDescent="0.25">
      <c r="A253" s="247">
        <v>307</v>
      </c>
      <c r="B253" s="247" t="s">
        <v>223</v>
      </c>
      <c r="C253" s="245" t="s">
        <v>374</v>
      </c>
      <c r="D253" s="197">
        <v>1405.7334967985066</v>
      </c>
      <c r="E253" s="197">
        <v>1405.7334965382227</v>
      </c>
      <c r="F253" s="246">
        <f t="shared" si="10"/>
        <v>-1.8515876831770584E-8</v>
      </c>
      <c r="G253" s="197">
        <v>1405.7334963661001</v>
      </c>
      <c r="H253" s="197">
        <f t="shared" si="11"/>
        <v>784.48684483064835</v>
      </c>
      <c r="I253" s="197">
        <f t="shared" si="9"/>
        <v>55.806228332933358</v>
      </c>
      <c r="J253" s="249"/>
      <c r="K253" s="197">
        <v>0</v>
      </c>
      <c r="L253" s="197">
        <v>784.48684483064835</v>
      </c>
    </row>
    <row r="254" spans="1:12" s="34" customFormat="1" ht="17.649999999999999" customHeight="1" x14ac:dyDescent="0.25">
      <c r="A254" s="247">
        <v>308</v>
      </c>
      <c r="B254" s="247" t="s">
        <v>223</v>
      </c>
      <c r="C254" s="245" t="s">
        <v>375</v>
      </c>
      <c r="D254" s="197">
        <v>919.27725762410648</v>
      </c>
      <c r="E254" s="197">
        <v>919.2772575359453</v>
      </c>
      <c r="F254" s="246">
        <f t="shared" si="10"/>
        <v>-9.5902663588276482E-9</v>
      </c>
      <c r="G254" s="197">
        <v>919.27725719169996</v>
      </c>
      <c r="H254" s="197">
        <f t="shared" si="11"/>
        <v>254.85643812102211</v>
      </c>
      <c r="I254" s="197">
        <f t="shared" si="9"/>
        <v>27.723566098452817</v>
      </c>
      <c r="J254" s="249"/>
      <c r="K254" s="197">
        <v>0</v>
      </c>
      <c r="L254" s="197">
        <v>254.85643812102211</v>
      </c>
    </row>
    <row r="255" spans="1:12" s="34" customFormat="1" ht="17.649999999999999" customHeight="1" x14ac:dyDescent="0.25">
      <c r="A255" s="247">
        <v>309</v>
      </c>
      <c r="B255" s="247" t="s">
        <v>223</v>
      </c>
      <c r="C255" s="245" t="s">
        <v>376</v>
      </c>
      <c r="D255" s="197">
        <v>860.13050232119997</v>
      </c>
      <c r="E255" s="197">
        <v>860.13050266544519</v>
      </c>
      <c r="F255" s="246">
        <f t="shared" si="10"/>
        <v>4.0022456460064859E-8</v>
      </c>
      <c r="G255" s="197">
        <v>860.13050232119997</v>
      </c>
      <c r="H255" s="197">
        <f t="shared" si="11"/>
        <v>647.00052513510911</v>
      </c>
      <c r="I255" s="197">
        <f t="shared" si="9"/>
        <v>75.221204588155999</v>
      </c>
      <c r="J255" s="249"/>
      <c r="K255" s="197">
        <v>0</v>
      </c>
      <c r="L255" s="197">
        <v>647.00052513510911</v>
      </c>
    </row>
    <row r="256" spans="1:12" s="34" customFormat="1" ht="17.649999999999999" customHeight="1" x14ac:dyDescent="0.25">
      <c r="A256" s="247">
        <v>310</v>
      </c>
      <c r="B256" s="247" t="s">
        <v>223</v>
      </c>
      <c r="C256" s="245" t="s">
        <v>920</v>
      </c>
      <c r="D256" s="197">
        <v>2074.6833888000001</v>
      </c>
      <c r="E256" s="197">
        <v>2074.6833888000001</v>
      </c>
      <c r="F256" s="246">
        <f t="shared" si="10"/>
        <v>0</v>
      </c>
      <c r="G256" s="197">
        <v>1082.2627410907912</v>
      </c>
      <c r="H256" s="197">
        <f t="shared" si="11"/>
        <v>1058.3066949793051</v>
      </c>
      <c r="I256" s="197">
        <f t="shared" si="9"/>
        <v>51.010515661931009</v>
      </c>
      <c r="J256" s="249"/>
      <c r="K256" s="197">
        <v>611.07935576159991</v>
      </c>
      <c r="L256" s="197">
        <v>447.22733921770521</v>
      </c>
    </row>
    <row r="257" spans="1:12" s="34" customFormat="1" ht="17.649999999999999" customHeight="1" x14ac:dyDescent="0.25">
      <c r="A257" s="247">
        <v>311</v>
      </c>
      <c r="B257" s="247" t="s">
        <v>200</v>
      </c>
      <c r="C257" s="245" t="s">
        <v>921</v>
      </c>
      <c r="D257" s="197">
        <v>6236.4270509773023</v>
      </c>
      <c r="E257" s="197">
        <v>6236.4270503727712</v>
      </c>
      <c r="F257" s="246">
        <f t="shared" si="10"/>
        <v>-9.6935508508977364E-9</v>
      </c>
      <c r="G257" s="197">
        <v>5951.2311639210066</v>
      </c>
      <c r="H257" s="197">
        <f t="shared" si="11"/>
        <v>5707.8567782764194</v>
      </c>
      <c r="I257" s="197">
        <f t="shared" si="9"/>
        <v>91.524469574854436</v>
      </c>
      <c r="J257" s="249"/>
      <c r="K257" s="197">
        <v>1203.3860570237005</v>
      </c>
      <c r="L257" s="197">
        <v>4504.4707212527192</v>
      </c>
    </row>
    <row r="258" spans="1:12" s="34" customFormat="1" ht="17.649999999999999" customHeight="1" x14ac:dyDescent="0.25">
      <c r="A258" s="247">
        <v>312</v>
      </c>
      <c r="B258" s="247" t="s">
        <v>200</v>
      </c>
      <c r="C258" s="245" t="s">
        <v>379</v>
      </c>
      <c r="D258" s="197">
        <v>469.26743170790655</v>
      </c>
      <c r="E258" s="197">
        <v>469.26743127549997</v>
      </c>
      <c r="F258" s="246">
        <f t="shared" si="10"/>
        <v>-9.2145029384482768E-8</v>
      </c>
      <c r="G258" s="197">
        <v>469.26743127549997</v>
      </c>
      <c r="H258" s="197">
        <f t="shared" si="11"/>
        <v>303.27436873656649</v>
      </c>
      <c r="I258" s="197">
        <f t="shared" si="9"/>
        <v>64.627193051144985</v>
      </c>
      <c r="J258" s="249"/>
      <c r="K258" s="197">
        <v>0</v>
      </c>
      <c r="L258" s="197">
        <v>303.27436873656649</v>
      </c>
    </row>
    <row r="259" spans="1:12" s="34" customFormat="1" ht="17.649999999999999" customHeight="1" x14ac:dyDescent="0.25">
      <c r="A259" s="247">
        <v>313</v>
      </c>
      <c r="B259" s="247" t="s">
        <v>121</v>
      </c>
      <c r="C259" s="245" t="s">
        <v>380</v>
      </c>
      <c r="D259" s="197">
        <v>12858.0587916</v>
      </c>
      <c r="E259" s="197">
        <v>12826.147131599999</v>
      </c>
      <c r="F259" s="246">
        <f t="shared" si="10"/>
        <v>-0.24818411952549013</v>
      </c>
      <c r="G259" s="197">
        <v>7038.2575561650001</v>
      </c>
      <c r="H259" s="197">
        <f t="shared" si="11"/>
        <v>6139.8914300428087</v>
      </c>
      <c r="I259" s="197">
        <f t="shared" si="9"/>
        <v>47.870115374833432</v>
      </c>
      <c r="J259" s="249"/>
      <c r="K259" s="197">
        <v>1.7728699999999998E-5</v>
      </c>
      <c r="L259" s="197">
        <v>6139.8914123141085</v>
      </c>
    </row>
    <row r="260" spans="1:12" s="34" customFormat="1" ht="17.649999999999999" customHeight="1" x14ac:dyDescent="0.25">
      <c r="A260" s="247">
        <v>314</v>
      </c>
      <c r="B260" s="247" t="s">
        <v>131</v>
      </c>
      <c r="C260" s="245" t="s">
        <v>381</v>
      </c>
      <c r="D260" s="197">
        <v>1697.6103038225067</v>
      </c>
      <c r="E260" s="197">
        <v>1697.6103035622227</v>
      </c>
      <c r="F260" s="246">
        <f t="shared" si="10"/>
        <v>-1.5332375369325746E-8</v>
      </c>
      <c r="G260" s="197">
        <v>1697.6103033901002</v>
      </c>
      <c r="H260" s="197">
        <f t="shared" si="11"/>
        <v>1339.388164460247</v>
      </c>
      <c r="I260" s="197">
        <f t="shared" si="9"/>
        <v>78.898446931531268</v>
      </c>
      <c r="J260" s="249"/>
      <c r="K260" s="197">
        <v>0</v>
      </c>
      <c r="L260" s="197">
        <v>1339.388164460247</v>
      </c>
    </row>
    <row r="261" spans="1:12" s="34" customFormat="1" ht="17.649999999999999" customHeight="1" x14ac:dyDescent="0.25">
      <c r="A261" s="247">
        <v>316</v>
      </c>
      <c r="B261" s="247" t="s">
        <v>135</v>
      </c>
      <c r="C261" s="245" t="s">
        <v>382</v>
      </c>
      <c r="D261" s="197">
        <v>316.70852884010651</v>
      </c>
      <c r="E261" s="197">
        <v>316.70852875194527</v>
      </c>
      <c r="F261" s="246">
        <f t="shared" si="10"/>
        <v>-2.7836705385198002E-8</v>
      </c>
      <c r="G261" s="197">
        <v>316.70852840769999</v>
      </c>
      <c r="H261" s="197">
        <f t="shared" si="11"/>
        <v>178.2086897038655</v>
      </c>
      <c r="I261" s="197">
        <f t="shared" si="9"/>
        <v>56.268989788855158</v>
      </c>
      <c r="J261" s="249"/>
      <c r="K261" s="197">
        <v>0</v>
      </c>
      <c r="L261" s="197">
        <v>178.2086897038655</v>
      </c>
    </row>
    <row r="262" spans="1:12" s="34" customFormat="1" ht="17.649999999999999" customHeight="1" x14ac:dyDescent="0.25">
      <c r="A262" s="247">
        <v>317</v>
      </c>
      <c r="B262" s="247" t="s">
        <v>223</v>
      </c>
      <c r="C262" s="245" t="s">
        <v>383</v>
      </c>
      <c r="D262" s="197">
        <v>1190.0763068459066</v>
      </c>
      <c r="E262" s="197">
        <v>1190.0763064135001</v>
      </c>
      <c r="F262" s="246">
        <f t="shared" si="10"/>
        <v>-3.6334355968392629E-8</v>
      </c>
      <c r="G262" s="197">
        <v>1190.0763064135001</v>
      </c>
      <c r="H262" s="197">
        <f t="shared" si="11"/>
        <v>609.77883431291934</v>
      </c>
      <c r="I262" s="197">
        <f t="shared" si="9"/>
        <v>51.238633273070775</v>
      </c>
      <c r="J262" s="249"/>
      <c r="K262" s="197">
        <v>0</v>
      </c>
      <c r="L262" s="197">
        <v>609.77883431291934</v>
      </c>
    </row>
    <row r="263" spans="1:12" s="34" customFormat="1" ht="17.649999999999999" customHeight="1" x14ac:dyDescent="0.25">
      <c r="A263" s="247">
        <v>318</v>
      </c>
      <c r="B263" s="247" t="s">
        <v>135</v>
      </c>
      <c r="C263" s="245" t="s">
        <v>384</v>
      </c>
      <c r="D263" s="197">
        <v>266.73431925799997</v>
      </c>
      <c r="E263" s="197">
        <v>266.73431925799997</v>
      </c>
      <c r="F263" s="246">
        <f t="shared" si="10"/>
        <v>0</v>
      </c>
      <c r="G263" s="197">
        <v>266.73431925799997</v>
      </c>
      <c r="H263" s="197">
        <f t="shared" si="11"/>
        <v>73.427843331298575</v>
      </c>
      <c r="I263" s="197">
        <f t="shared" si="9"/>
        <v>27.528457356203635</v>
      </c>
      <c r="J263" s="249"/>
      <c r="K263" s="197">
        <v>0</v>
      </c>
      <c r="L263" s="197">
        <v>73.427843331298575</v>
      </c>
    </row>
    <row r="264" spans="1:12" s="34" customFormat="1" ht="17.649999999999999" customHeight="1" x14ac:dyDescent="0.25">
      <c r="A264" s="247">
        <v>319</v>
      </c>
      <c r="B264" s="247" t="s">
        <v>223</v>
      </c>
      <c r="C264" s="245" t="s">
        <v>385</v>
      </c>
      <c r="D264" s="197">
        <v>798.73519870099994</v>
      </c>
      <c r="E264" s="197">
        <v>798.73519870099994</v>
      </c>
      <c r="F264" s="246">
        <f t="shared" si="10"/>
        <v>0</v>
      </c>
      <c r="G264" s="197">
        <v>798.73519870099994</v>
      </c>
      <c r="H264" s="197">
        <f t="shared" si="11"/>
        <v>279.55732242722718</v>
      </c>
      <c r="I264" s="197">
        <f t="shared" si="9"/>
        <v>35.000000360805082</v>
      </c>
      <c r="J264" s="249"/>
      <c r="K264" s="197">
        <v>0</v>
      </c>
      <c r="L264" s="197">
        <v>279.55732242722718</v>
      </c>
    </row>
    <row r="265" spans="1:12" s="34" customFormat="1" ht="17.649999999999999" customHeight="1" x14ac:dyDescent="0.25">
      <c r="A265" s="247">
        <v>320</v>
      </c>
      <c r="B265" s="247" t="s">
        <v>131</v>
      </c>
      <c r="C265" s="245" t="s">
        <v>386</v>
      </c>
      <c r="D265" s="197">
        <v>1073.6717546325065</v>
      </c>
      <c r="E265" s="197">
        <v>1073.6717543722227</v>
      </c>
      <c r="F265" s="246">
        <f t="shared" si="10"/>
        <v>-2.4242396534646105E-8</v>
      </c>
      <c r="G265" s="197">
        <v>1073.6717542000999</v>
      </c>
      <c r="H265" s="197">
        <f t="shared" si="11"/>
        <v>618.116809700913</v>
      </c>
      <c r="I265" s="197">
        <f t="shared" si="9"/>
        <v>57.570370756593739</v>
      </c>
      <c r="J265" s="249"/>
      <c r="K265" s="197">
        <v>0</v>
      </c>
      <c r="L265" s="197">
        <v>618.116809700913</v>
      </c>
    </row>
    <row r="266" spans="1:12" s="34" customFormat="1" ht="17.649999999999999" customHeight="1" x14ac:dyDescent="0.25">
      <c r="A266" s="247">
        <v>321</v>
      </c>
      <c r="B266" s="247" t="s">
        <v>223</v>
      </c>
      <c r="C266" s="245" t="s">
        <v>922</v>
      </c>
      <c r="D266" s="197">
        <v>1041.2774658000001</v>
      </c>
      <c r="E266" s="197">
        <v>1041.2774658000001</v>
      </c>
      <c r="F266" s="246">
        <f t="shared" si="10"/>
        <v>0</v>
      </c>
      <c r="G266" s="197">
        <v>931.38327275933625</v>
      </c>
      <c r="H266" s="197">
        <f t="shared" si="11"/>
        <v>912.84123932534385</v>
      </c>
      <c r="I266" s="197">
        <f t="shared" si="9"/>
        <v>87.665513689381498</v>
      </c>
      <c r="J266" s="249"/>
      <c r="K266" s="197">
        <v>540.15592188469998</v>
      </c>
      <c r="L266" s="197">
        <v>372.68531744064387</v>
      </c>
    </row>
    <row r="267" spans="1:12" s="34" customFormat="1" ht="17.649999999999999" customHeight="1" x14ac:dyDescent="0.25">
      <c r="A267" s="247">
        <v>322</v>
      </c>
      <c r="B267" s="247" t="s">
        <v>223</v>
      </c>
      <c r="C267" s="245" t="s">
        <v>388</v>
      </c>
      <c r="D267" s="197">
        <v>7847.9352630800004</v>
      </c>
      <c r="E267" s="197">
        <v>7847.9352630800004</v>
      </c>
      <c r="F267" s="246">
        <f t="shared" si="10"/>
        <v>0</v>
      </c>
      <c r="G267" s="197">
        <v>7847.9352630800004</v>
      </c>
      <c r="H267" s="197">
        <f t="shared" si="11"/>
        <v>5472.9368068102685</v>
      </c>
      <c r="I267" s="197">
        <f t="shared" si="9"/>
        <v>69.737282780061577</v>
      </c>
      <c r="J267" s="249"/>
      <c r="K267" s="197">
        <v>0</v>
      </c>
      <c r="L267" s="197">
        <v>5472.9368068102685</v>
      </c>
    </row>
    <row r="268" spans="1:12" s="34" customFormat="1" ht="17.649999999999999" customHeight="1" x14ac:dyDescent="0.25">
      <c r="A268" s="247">
        <v>327</v>
      </c>
      <c r="B268" s="247" t="s">
        <v>119</v>
      </c>
      <c r="C268" s="245" t="s">
        <v>389</v>
      </c>
      <c r="D268" s="197">
        <v>1117.9363645999999</v>
      </c>
      <c r="E268" s="197">
        <v>930.46500616855292</v>
      </c>
      <c r="F268" s="246">
        <f t="shared" si="10"/>
        <v>-16.769412317893838</v>
      </c>
      <c r="G268" s="197">
        <v>930.46500651280007</v>
      </c>
      <c r="H268" s="197">
        <f t="shared" si="11"/>
        <v>929.04844774811284</v>
      </c>
      <c r="I268" s="197">
        <f t="shared" si="9"/>
        <v>99.847758012278916</v>
      </c>
      <c r="J268" s="249"/>
      <c r="K268" s="197">
        <v>1.7728699999999998E-5</v>
      </c>
      <c r="L268" s="197">
        <v>929.04843001941288</v>
      </c>
    </row>
    <row r="269" spans="1:12" s="34" customFormat="1" ht="17.649999999999999" customHeight="1" x14ac:dyDescent="0.25">
      <c r="A269" s="247">
        <v>328</v>
      </c>
      <c r="B269" s="247" t="s">
        <v>131</v>
      </c>
      <c r="C269" s="245" t="s">
        <v>390</v>
      </c>
      <c r="D269" s="197">
        <v>80.353914454000005</v>
      </c>
      <c r="E269" s="197">
        <v>80.353914454000005</v>
      </c>
      <c r="F269" s="246">
        <f t="shared" si="10"/>
        <v>0</v>
      </c>
      <c r="G269" s="197">
        <v>80.353914454000005</v>
      </c>
      <c r="H269" s="197">
        <f t="shared" si="11"/>
        <v>66.774726933791356</v>
      </c>
      <c r="I269" s="197">
        <f t="shared" si="9"/>
        <v>83.100776592555064</v>
      </c>
      <c r="J269" s="249"/>
      <c r="K269" s="197">
        <v>0</v>
      </c>
      <c r="L269" s="197">
        <v>66.774726933791356</v>
      </c>
    </row>
    <row r="270" spans="1:12" s="34" customFormat="1" ht="17.649999999999999" customHeight="1" x14ac:dyDescent="0.25">
      <c r="A270" s="247">
        <v>336</v>
      </c>
      <c r="B270" s="247" t="s">
        <v>223</v>
      </c>
      <c r="C270" s="245" t="s">
        <v>393</v>
      </c>
      <c r="D270" s="197">
        <v>1131.8154019283065</v>
      </c>
      <c r="E270" s="197">
        <v>1131.8154013237756</v>
      </c>
      <c r="F270" s="246">
        <f t="shared" si="10"/>
        <v>-5.3412492206916795E-8</v>
      </c>
      <c r="G270" s="197">
        <v>1131.8154014959</v>
      </c>
      <c r="H270" s="197">
        <f t="shared" si="11"/>
        <v>818.4095357098372</v>
      </c>
      <c r="I270" s="197">
        <f t="shared" ref="I270:I276" si="12">+H270/E270*100</f>
        <v>72.309453887323173</v>
      </c>
      <c r="J270" s="249"/>
      <c r="K270" s="197">
        <v>0</v>
      </c>
      <c r="L270" s="197">
        <v>818.4095357098372</v>
      </c>
    </row>
    <row r="271" spans="1:12" s="34" customFormat="1" ht="17.649999999999999" customHeight="1" x14ac:dyDescent="0.25">
      <c r="A271" s="247">
        <v>337</v>
      </c>
      <c r="B271" s="251" t="s">
        <v>623</v>
      </c>
      <c r="C271" s="245" t="s">
        <v>394</v>
      </c>
      <c r="D271" s="197">
        <v>2576.8310876</v>
      </c>
      <c r="E271" s="197">
        <v>2576.8310876</v>
      </c>
      <c r="F271" s="246">
        <f t="shared" si="10"/>
        <v>0</v>
      </c>
      <c r="G271" s="197">
        <v>2176.1640931517281</v>
      </c>
      <c r="H271" s="197">
        <f t="shared" si="11"/>
        <v>2138.0182511925623</v>
      </c>
      <c r="I271" s="197">
        <f t="shared" si="12"/>
        <v>82.970834273187151</v>
      </c>
      <c r="J271" s="249"/>
      <c r="K271" s="197">
        <v>1187.3004174823</v>
      </c>
      <c r="L271" s="197">
        <v>950.71783371026243</v>
      </c>
    </row>
    <row r="272" spans="1:12" s="34" customFormat="1" ht="17.649999999999999" customHeight="1" x14ac:dyDescent="0.25">
      <c r="A272" s="247">
        <v>338</v>
      </c>
      <c r="B272" s="247" t="s">
        <v>223</v>
      </c>
      <c r="C272" s="245" t="s">
        <v>589</v>
      </c>
      <c r="D272" s="197">
        <v>2953.424133</v>
      </c>
      <c r="E272" s="197">
        <v>2953.424133</v>
      </c>
      <c r="F272" s="246">
        <f>E272/D272*100-100</f>
        <v>0</v>
      </c>
      <c r="G272" s="197">
        <v>1124.2800386389185</v>
      </c>
      <c r="H272" s="197">
        <f>+K272+L272</f>
        <v>1124.2800386389185</v>
      </c>
      <c r="I272" s="197">
        <f t="shared" si="12"/>
        <v>38.067002503189698</v>
      </c>
      <c r="J272" s="249"/>
      <c r="K272" s="197">
        <v>436.64183652650007</v>
      </c>
      <c r="L272" s="197">
        <v>687.63820211241853</v>
      </c>
    </row>
    <row r="273" spans="1:13" s="34" customFormat="1" ht="17.649999999999999" customHeight="1" x14ac:dyDescent="0.25">
      <c r="A273" s="247">
        <v>339</v>
      </c>
      <c r="B273" s="247" t="s">
        <v>223</v>
      </c>
      <c r="C273" s="245" t="s">
        <v>624</v>
      </c>
      <c r="D273" s="197">
        <v>9691.1837699049993</v>
      </c>
      <c r="E273" s="197">
        <v>9691.1837699049993</v>
      </c>
      <c r="F273" s="246">
        <f>E273/D273*100-100</f>
        <v>0</v>
      </c>
      <c r="G273" s="197">
        <v>9691.1837699049993</v>
      </c>
      <c r="H273" s="197">
        <f>+K273+L273</f>
        <v>7172.5585696624503</v>
      </c>
      <c r="I273" s="197">
        <f t="shared" si="12"/>
        <v>74.011170770861995</v>
      </c>
      <c r="J273" s="249"/>
      <c r="K273" s="197">
        <v>0</v>
      </c>
      <c r="L273" s="197">
        <v>7172.5585696624503</v>
      </c>
    </row>
    <row r="274" spans="1:13" s="34" customFormat="1" ht="17.649999999999999" customHeight="1" x14ac:dyDescent="0.25">
      <c r="A274" s="247">
        <v>348</v>
      </c>
      <c r="B274" s="252" t="s">
        <v>135</v>
      </c>
      <c r="C274" s="245" t="s">
        <v>923</v>
      </c>
      <c r="D274" s="197">
        <v>196.0085072</v>
      </c>
      <c r="E274" s="197">
        <v>103.07685981455333</v>
      </c>
      <c r="F274" s="246">
        <f>E274/D274*100-100</f>
        <v>-47.412047932502531</v>
      </c>
      <c r="G274" s="197">
        <v>103.07685981455333</v>
      </c>
      <c r="H274" s="197">
        <f>+K274+L274</f>
        <v>99.266127152455994</v>
      </c>
      <c r="I274" s="197">
        <f t="shared" si="12"/>
        <v>96.303018282713253</v>
      </c>
      <c r="J274" s="249"/>
      <c r="K274" s="197">
        <v>9.8807363709999905</v>
      </c>
      <c r="L274" s="197">
        <v>89.385390781455996</v>
      </c>
    </row>
    <row r="275" spans="1:13" s="34" customFormat="1" ht="17.649999999999999" customHeight="1" x14ac:dyDescent="0.25">
      <c r="A275" s="247">
        <v>349</v>
      </c>
      <c r="B275" s="247" t="s">
        <v>223</v>
      </c>
      <c r="C275" s="245" t="s">
        <v>924</v>
      </c>
      <c r="D275" s="197">
        <v>1471.5175574</v>
      </c>
      <c r="E275" s="197">
        <v>1471.5175574</v>
      </c>
      <c r="F275" s="246">
        <f>E275/D275*100-100</f>
        <v>0</v>
      </c>
      <c r="G275" s="197">
        <v>436.63155430955828</v>
      </c>
      <c r="H275" s="197">
        <f>+K275+L275</f>
        <v>436.62837930937104</v>
      </c>
      <c r="I275" s="197">
        <f t="shared" si="12"/>
        <v>29.671978911406434</v>
      </c>
      <c r="J275" s="249"/>
      <c r="K275" s="197">
        <v>53.186099999999996</v>
      </c>
      <c r="L275" s="197">
        <v>383.44227930937103</v>
      </c>
    </row>
    <row r="276" spans="1:13" s="34" customFormat="1" ht="17.649999999999999" customHeight="1" x14ac:dyDescent="0.25">
      <c r="A276" s="247">
        <v>350</v>
      </c>
      <c r="B276" s="247" t="s">
        <v>223</v>
      </c>
      <c r="C276" s="245" t="s">
        <v>574</v>
      </c>
      <c r="D276" s="197">
        <v>2326.3954714000001</v>
      </c>
      <c r="E276" s="197">
        <v>1336.6431389822753</v>
      </c>
      <c r="F276" s="246">
        <f>E276/D276*100-100</f>
        <v>-42.544457491662079</v>
      </c>
      <c r="G276" s="197">
        <v>1336.6431391543999</v>
      </c>
      <c r="H276" s="197">
        <f>+K276+L276</f>
        <v>1290.3091225020216</v>
      </c>
      <c r="I276" s="197">
        <f t="shared" si="12"/>
        <v>96.533553711611276</v>
      </c>
      <c r="J276" s="249"/>
      <c r="K276" s="197">
        <v>177.6342165895</v>
      </c>
      <c r="L276" s="197">
        <v>1112.6749059125216</v>
      </c>
    </row>
    <row r="277" spans="1:13" s="34" customFormat="1" ht="17.649999999999999" customHeight="1" x14ac:dyDescent="0.25">
      <c r="A277" s="368" t="s">
        <v>625</v>
      </c>
      <c r="B277" s="368"/>
      <c r="C277" s="368"/>
      <c r="D277" s="196">
        <f>SUM(D278:D311)</f>
        <v>238919.88568069818</v>
      </c>
      <c r="E277" s="196">
        <f>SUM(E278:E311)</f>
        <v>238919.88567932096</v>
      </c>
      <c r="F277" s="241">
        <f>SUM(F278:F311)</f>
        <v>-3.8397530488509801E-8</v>
      </c>
      <c r="G277" s="196">
        <f>SUM(G278:G311)</f>
        <v>192264.10470813961</v>
      </c>
      <c r="H277" s="241">
        <f>SUM(H278:H311)</f>
        <v>192264.10470641003</v>
      </c>
      <c r="I277" s="196">
        <f t="shared" ref="I277:I311" si="13">+H277/E277*100</f>
        <v>80.472206890500331</v>
      </c>
      <c r="J277" s="241"/>
      <c r="K277" s="196">
        <f t="shared" ref="K277:L277" si="14">SUM(K278:K311)</f>
        <v>6646.0823308462004</v>
      </c>
      <c r="L277" s="196">
        <f t="shared" si="14"/>
        <v>185618.02237556383</v>
      </c>
      <c r="M277" s="57"/>
    </row>
    <row r="278" spans="1:13" s="34" customFormat="1" ht="17.649999999999999" customHeight="1" x14ac:dyDescent="0.25">
      <c r="A278" s="243">
        <v>1</v>
      </c>
      <c r="B278" s="244" t="s">
        <v>626</v>
      </c>
      <c r="C278" s="253" t="s">
        <v>627</v>
      </c>
      <c r="D278" s="197">
        <v>6391.5509239999992</v>
      </c>
      <c r="E278" s="197">
        <v>6391.5509239999992</v>
      </c>
      <c r="F278" s="197">
        <f>E278/D278*100-100</f>
        <v>0</v>
      </c>
      <c r="G278" s="197">
        <v>6391.5509239999992</v>
      </c>
      <c r="H278" s="197">
        <f t="shared" ref="H278:H311" si="15">+K278+L278</f>
        <v>6391.5509239999992</v>
      </c>
      <c r="I278" s="197">
        <f t="shared" si="13"/>
        <v>100</v>
      </c>
      <c r="J278" s="246"/>
      <c r="K278" s="197">
        <v>0</v>
      </c>
      <c r="L278" s="248">
        <v>6391.5509239999992</v>
      </c>
    </row>
    <row r="279" spans="1:13" s="34" customFormat="1" ht="17.649999999999999" customHeight="1" x14ac:dyDescent="0.25">
      <c r="A279" s="243">
        <v>2</v>
      </c>
      <c r="B279" s="244" t="s">
        <v>121</v>
      </c>
      <c r="C279" s="253" t="s">
        <v>628</v>
      </c>
      <c r="D279" s="197">
        <v>4571.1680079999996</v>
      </c>
      <c r="E279" s="197">
        <v>4571.1680079999996</v>
      </c>
      <c r="F279" s="197">
        <f t="shared" ref="F279:F311" si="16">E279/D279*100-100</f>
        <v>0</v>
      </c>
      <c r="G279" s="197">
        <v>4571.1680079999996</v>
      </c>
      <c r="H279" s="197">
        <f t="shared" si="15"/>
        <v>4571.1680079999996</v>
      </c>
      <c r="I279" s="197">
        <f t="shared" si="13"/>
        <v>100</v>
      </c>
      <c r="J279" s="246"/>
      <c r="K279" s="197">
        <v>0</v>
      </c>
      <c r="L279" s="248">
        <v>4571.1680079999996</v>
      </c>
    </row>
    <row r="280" spans="1:13" s="34" customFormat="1" ht="17.649999999999999" customHeight="1" x14ac:dyDescent="0.25">
      <c r="A280" s="243">
        <v>3</v>
      </c>
      <c r="B280" s="244" t="s">
        <v>121</v>
      </c>
      <c r="C280" s="254" t="s">
        <v>925</v>
      </c>
      <c r="D280" s="197">
        <v>6509.8013529999998</v>
      </c>
      <c r="E280" s="197">
        <v>6509.8013529999998</v>
      </c>
      <c r="F280" s="197">
        <f t="shared" si="16"/>
        <v>0</v>
      </c>
      <c r="G280" s="197">
        <v>6509.8013529999998</v>
      </c>
      <c r="H280" s="197">
        <f t="shared" si="15"/>
        <v>6509.8013529999998</v>
      </c>
      <c r="I280" s="197">
        <f t="shared" si="13"/>
        <v>100</v>
      </c>
      <c r="J280" s="246"/>
      <c r="K280" s="197">
        <v>0</v>
      </c>
      <c r="L280" s="248">
        <v>6509.8013529999998</v>
      </c>
    </row>
    <row r="281" spans="1:13" s="34" customFormat="1" ht="17.649999999999999" customHeight="1" x14ac:dyDescent="0.25">
      <c r="A281" s="243">
        <v>4</v>
      </c>
      <c r="B281" s="244" t="s">
        <v>121</v>
      </c>
      <c r="C281" s="253" t="s">
        <v>629</v>
      </c>
      <c r="D281" s="197">
        <v>2654.3428964283003</v>
      </c>
      <c r="E281" s="197">
        <v>2654.3428960840442</v>
      </c>
      <c r="F281" s="197">
        <f t="shared" si="16"/>
        <v>-1.2969536555829109E-8</v>
      </c>
      <c r="G281" s="197">
        <v>2654.3428964283003</v>
      </c>
      <c r="H281" s="197">
        <f t="shared" si="15"/>
        <v>2654.3428964283003</v>
      </c>
      <c r="I281" s="197">
        <f t="shared" si="13"/>
        <v>100.00000001296954</v>
      </c>
      <c r="J281" s="246"/>
      <c r="K281" s="197">
        <v>0</v>
      </c>
      <c r="L281" s="248">
        <v>2654.3428964283003</v>
      </c>
    </row>
    <row r="282" spans="1:13" s="34" customFormat="1" ht="17.649999999999999" customHeight="1" x14ac:dyDescent="0.25">
      <c r="A282" s="243">
        <v>5</v>
      </c>
      <c r="B282" s="244" t="s">
        <v>121</v>
      </c>
      <c r="C282" s="253" t="s">
        <v>630</v>
      </c>
      <c r="D282" s="197">
        <v>3105.9260912833997</v>
      </c>
      <c r="E282" s="197">
        <v>3105.9260911112719</v>
      </c>
      <c r="F282" s="197">
        <f t="shared" si="16"/>
        <v>-5.5419064892703318E-9</v>
      </c>
      <c r="G282" s="197">
        <v>3082.6663559999997</v>
      </c>
      <c r="H282" s="197">
        <f t="shared" si="15"/>
        <v>3082.6663559999997</v>
      </c>
      <c r="I282" s="197">
        <f t="shared" si="13"/>
        <v>99.251117559498965</v>
      </c>
      <c r="J282" s="246"/>
      <c r="K282" s="197">
        <v>0</v>
      </c>
      <c r="L282" s="248">
        <v>3082.6663559999997</v>
      </c>
    </row>
    <row r="283" spans="1:13" s="34" customFormat="1" ht="17.649999999999999" customHeight="1" x14ac:dyDescent="0.25">
      <c r="A283" s="243">
        <v>6</v>
      </c>
      <c r="B283" s="244" t="s">
        <v>129</v>
      </c>
      <c r="C283" s="253" t="s">
        <v>631</v>
      </c>
      <c r="D283" s="197">
        <v>3620.6437575</v>
      </c>
      <c r="E283" s="197">
        <v>3620.6437575</v>
      </c>
      <c r="F283" s="197">
        <f t="shared" si="16"/>
        <v>0</v>
      </c>
      <c r="G283" s="197">
        <v>3620.6437575</v>
      </c>
      <c r="H283" s="197">
        <f t="shared" si="15"/>
        <v>3620.6437575</v>
      </c>
      <c r="I283" s="197">
        <f t="shared" si="13"/>
        <v>100</v>
      </c>
      <c r="J283" s="246"/>
      <c r="K283" s="197">
        <v>0</v>
      </c>
      <c r="L283" s="248">
        <v>3620.6437575</v>
      </c>
    </row>
    <row r="284" spans="1:13" s="34" customFormat="1" ht="17.649999999999999" customHeight="1" x14ac:dyDescent="0.25">
      <c r="A284" s="243">
        <v>7</v>
      </c>
      <c r="B284" s="244" t="s">
        <v>121</v>
      </c>
      <c r="C284" s="253" t="s">
        <v>632</v>
      </c>
      <c r="D284" s="197">
        <v>4587.4784119999995</v>
      </c>
      <c r="E284" s="197">
        <v>4587.4784119999995</v>
      </c>
      <c r="F284" s="197">
        <f t="shared" si="16"/>
        <v>0</v>
      </c>
      <c r="G284" s="197">
        <v>4587.4784119999995</v>
      </c>
      <c r="H284" s="197">
        <f t="shared" si="15"/>
        <v>4587.4784119999995</v>
      </c>
      <c r="I284" s="197">
        <f t="shared" si="13"/>
        <v>100</v>
      </c>
      <c r="J284" s="246"/>
      <c r="K284" s="197">
        <v>0</v>
      </c>
      <c r="L284" s="248">
        <v>4587.4784119999995</v>
      </c>
    </row>
    <row r="285" spans="1:13" s="34" customFormat="1" ht="17.649999999999999" customHeight="1" x14ac:dyDescent="0.25">
      <c r="A285" s="243">
        <v>8</v>
      </c>
      <c r="B285" s="244" t="s">
        <v>121</v>
      </c>
      <c r="C285" s="253" t="s">
        <v>633</v>
      </c>
      <c r="D285" s="197">
        <v>2863.539624</v>
      </c>
      <c r="E285" s="197">
        <v>2863.539624</v>
      </c>
      <c r="F285" s="197">
        <f t="shared" si="16"/>
        <v>0</v>
      </c>
      <c r="G285" s="197">
        <v>2863.539624</v>
      </c>
      <c r="H285" s="197">
        <f t="shared" si="15"/>
        <v>2863.539624</v>
      </c>
      <c r="I285" s="197">
        <f t="shared" si="13"/>
        <v>100</v>
      </c>
      <c r="J285" s="246"/>
      <c r="K285" s="197">
        <v>0</v>
      </c>
      <c r="L285" s="248">
        <v>2863.539624</v>
      </c>
    </row>
    <row r="286" spans="1:13" s="34" customFormat="1" ht="17.649999999999999" customHeight="1" x14ac:dyDescent="0.25">
      <c r="A286" s="243">
        <v>9</v>
      </c>
      <c r="B286" s="244" t="s">
        <v>121</v>
      </c>
      <c r="C286" s="253" t="s">
        <v>634</v>
      </c>
      <c r="D286" s="197">
        <v>4218.5441649999993</v>
      </c>
      <c r="E286" s="197">
        <v>4218.5441649999993</v>
      </c>
      <c r="F286" s="197">
        <f t="shared" si="16"/>
        <v>0</v>
      </c>
      <c r="G286" s="197">
        <v>4218.5441649999993</v>
      </c>
      <c r="H286" s="197">
        <f t="shared" si="15"/>
        <v>4218.5441649999993</v>
      </c>
      <c r="I286" s="197">
        <f t="shared" si="13"/>
        <v>100</v>
      </c>
      <c r="J286" s="246"/>
      <c r="K286" s="197">
        <v>0</v>
      </c>
      <c r="L286" s="248">
        <v>4218.5441649999993</v>
      </c>
    </row>
    <row r="287" spans="1:13" s="34" customFormat="1" ht="17.649999999999999" customHeight="1" x14ac:dyDescent="0.25">
      <c r="A287" s="243">
        <v>10</v>
      </c>
      <c r="B287" s="244" t="s">
        <v>121</v>
      </c>
      <c r="C287" s="253" t="s">
        <v>635</v>
      </c>
      <c r="D287" s="197">
        <v>6296.3478049999994</v>
      </c>
      <c r="E287" s="197">
        <v>6296.3478049999994</v>
      </c>
      <c r="F287" s="197">
        <f t="shared" si="16"/>
        <v>0</v>
      </c>
      <c r="G287" s="197">
        <v>6296.3478049999994</v>
      </c>
      <c r="H287" s="197">
        <f t="shared" si="15"/>
        <v>6296.3478049999994</v>
      </c>
      <c r="I287" s="197">
        <f t="shared" si="13"/>
        <v>100</v>
      </c>
      <c r="J287" s="246"/>
      <c r="K287" s="197">
        <v>0</v>
      </c>
      <c r="L287" s="248">
        <v>6296.3478049999994</v>
      </c>
    </row>
    <row r="288" spans="1:13" s="34" customFormat="1" ht="17.649999999999999" customHeight="1" x14ac:dyDescent="0.25">
      <c r="A288" s="243">
        <v>11</v>
      </c>
      <c r="B288" s="244" t="s">
        <v>121</v>
      </c>
      <c r="C288" s="253" t="s">
        <v>636</v>
      </c>
      <c r="D288" s="197">
        <v>3032.6714219999999</v>
      </c>
      <c r="E288" s="197">
        <v>3032.6714219999999</v>
      </c>
      <c r="F288" s="197">
        <f t="shared" si="16"/>
        <v>0</v>
      </c>
      <c r="G288" s="197">
        <v>3032.6714219999999</v>
      </c>
      <c r="H288" s="197">
        <f t="shared" si="15"/>
        <v>3032.6714219999999</v>
      </c>
      <c r="I288" s="197">
        <f t="shared" si="13"/>
        <v>100</v>
      </c>
      <c r="J288" s="246"/>
      <c r="K288" s="197">
        <v>0</v>
      </c>
      <c r="L288" s="248">
        <v>3032.6714219999999</v>
      </c>
    </row>
    <row r="289" spans="1:12" s="34" customFormat="1" ht="17.649999999999999" customHeight="1" x14ac:dyDescent="0.25">
      <c r="A289" s="243">
        <v>12</v>
      </c>
      <c r="B289" s="244" t="s">
        <v>121</v>
      </c>
      <c r="C289" s="253" t="s">
        <v>637</v>
      </c>
      <c r="D289" s="197">
        <v>5385.0926250000002</v>
      </c>
      <c r="E289" s="197">
        <v>5385.0926250000002</v>
      </c>
      <c r="F289" s="197">
        <f t="shared" si="16"/>
        <v>0</v>
      </c>
      <c r="G289" s="197">
        <v>5385.0926250000002</v>
      </c>
      <c r="H289" s="197">
        <f t="shared" si="15"/>
        <v>5385.0926250000002</v>
      </c>
      <c r="I289" s="197">
        <f t="shared" si="13"/>
        <v>100</v>
      </c>
      <c r="J289" s="246"/>
      <c r="K289" s="197">
        <v>0</v>
      </c>
      <c r="L289" s="248">
        <v>5385.0926250000002</v>
      </c>
    </row>
    <row r="290" spans="1:12" s="34" customFormat="1" ht="17.649999999999999" customHeight="1" x14ac:dyDescent="0.25">
      <c r="A290" s="243">
        <v>13</v>
      </c>
      <c r="B290" s="244" t="s">
        <v>626</v>
      </c>
      <c r="C290" s="254" t="s">
        <v>926</v>
      </c>
      <c r="D290" s="197">
        <v>5372.7357210999999</v>
      </c>
      <c r="E290" s="197">
        <v>5372.7357210999999</v>
      </c>
      <c r="F290" s="197">
        <f t="shared" si="16"/>
        <v>0</v>
      </c>
      <c r="G290" s="197">
        <v>5373.5689700000003</v>
      </c>
      <c r="H290" s="197">
        <f t="shared" si="15"/>
        <v>5373.5689700000003</v>
      </c>
      <c r="I290" s="197">
        <f t="shared" si="13"/>
        <v>100.01550883838802</v>
      </c>
      <c r="J290" s="246"/>
      <c r="K290" s="197">
        <v>0</v>
      </c>
      <c r="L290" s="248">
        <v>5373.5689700000003</v>
      </c>
    </row>
    <row r="291" spans="1:12" s="34" customFormat="1" ht="17.649999999999999" customHeight="1" x14ac:dyDescent="0.25">
      <c r="A291" s="243">
        <v>15</v>
      </c>
      <c r="B291" s="244" t="s">
        <v>121</v>
      </c>
      <c r="C291" s="253" t="s">
        <v>638</v>
      </c>
      <c r="D291" s="197">
        <v>9563.6209157411995</v>
      </c>
      <c r="E291" s="197">
        <v>9563.6209160854396</v>
      </c>
      <c r="F291" s="197">
        <f t="shared" si="16"/>
        <v>3.5994816016682307E-9</v>
      </c>
      <c r="G291" s="197">
        <v>9563.6209157411995</v>
      </c>
      <c r="H291" s="197">
        <f t="shared" si="15"/>
        <v>9563.6209157411995</v>
      </c>
      <c r="I291" s="197">
        <f t="shared" si="13"/>
        <v>99.999999996400518</v>
      </c>
      <c r="J291" s="246"/>
      <c r="K291" s="197">
        <v>0</v>
      </c>
      <c r="L291" s="248">
        <v>9563.6209157411995</v>
      </c>
    </row>
    <row r="292" spans="1:12" s="34" customFormat="1" ht="17.649999999999999" customHeight="1" x14ac:dyDescent="0.25">
      <c r="A292" s="243">
        <v>16</v>
      </c>
      <c r="B292" s="244" t="s">
        <v>121</v>
      </c>
      <c r="C292" s="253" t="s">
        <v>639</v>
      </c>
      <c r="D292" s="197">
        <v>3012.6767104808</v>
      </c>
      <c r="E292" s="197">
        <v>3012.6767101365444</v>
      </c>
      <c r="F292" s="197">
        <f t="shared" si="16"/>
        <v>-1.1426905643929786E-8</v>
      </c>
      <c r="G292" s="197">
        <v>3012.6767104808</v>
      </c>
      <c r="H292" s="197">
        <f t="shared" si="15"/>
        <v>3012.6767104808</v>
      </c>
      <c r="I292" s="197">
        <f t="shared" si="13"/>
        <v>100.00000001142691</v>
      </c>
      <c r="J292" s="246"/>
      <c r="K292" s="197">
        <v>0</v>
      </c>
      <c r="L292" s="248">
        <v>3012.6767104808</v>
      </c>
    </row>
    <row r="293" spans="1:12" s="34" customFormat="1" ht="17.649999999999999" customHeight="1" x14ac:dyDescent="0.25">
      <c r="A293" s="243">
        <v>17</v>
      </c>
      <c r="B293" s="244" t="s">
        <v>121</v>
      </c>
      <c r="C293" s="253" t="s">
        <v>640</v>
      </c>
      <c r="D293" s="197">
        <v>6016.3188045267998</v>
      </c>
      <c r="E293" s="197">
        <v>6016.3188041825442</v>
      </c>
      <c r="F293" s="197">
        <f t="shared" si="16"/>
        <v>-5.7220290727855172E-9</v>
      </c>
      <c r="G293" s="197">
        <v>6016.3188045267998</v>
      </c>
      <c r="H293" s="197">
        <f t="shared" si="15"/>
        <v>6016.3188045267998</v>
      </c>
      <c r="I293" s="197">
        <f t="shared" si="13"/>
        <v>100.00000000572203</v>
      </c>
      <c r="J293" s="249"/>
      <c r="K293" s="197">
        <v>0</v>
      </c>
      <c r="L293" s="248">
        <v>6016.3188045267998</v>
      </c>
    </row>
    <row r="294" spans="1:12" s="34" customFormat="1" ht="17.649999999999999" customHeight="1" x14ac:dyDescent="0.25">
      <c r="A294" s="243">
        <v>18</v>
      </c>
      <c r="B294" s="244" t="s">
        <v>121</v>
      </c>
      <c r="C294" s="253" t="s">
        <v>641</v>
      </c>
      <c r="D294" s="197">
        <v>4731.8907822021001</v>
      </c>
      <c r="E294" s="197">
        <v>4731.8907823742102</v>
      </c>
      <c r="F294" s="197">
        <f t="shared" si="16"/>
        <v>3.6372398426465224E-9</v>
      </c>
      <c r="G294" s="197">
        <v>4731.8907822021001</v>
      </c>
      <c r="H294" s="197">
        <f t="shared" si="15"/>
        <v>4731.8907822021001</v>
      </c>
      <c r="I294" s="197">
        <f t="shared" si="13"/>
        <v>99.99999999636276</v>
      </c>
      <c r="J294" s="249"/>
      <c r="K294" s="197">
        <v>0</v>
      </c>
      <c r="L294" s="248">
        <v>4731.8907822021001</v>
      </c>
    </row>
    <row r="295" spans="1:12" s="34" customFormat="1" ht="17.649999999999999" customHeight="1" x14ac:dyDescent="0.25">
      <c r="A295" s="243">
        <v>19</v>
      </c>
      <c r="B295" s="244" t="s">
        <v>121</v>
      </c>
      <c r="C295" s="253" t="s">
        <v>642</v>
      </c>
      <c r="D295" s="197">
        <v>10289.875852503501</v>
      </c>
      <c r="E295" s="197">
        <v>10289.875852503501</v>
      </c>
      <c r="F295" s="197">
        <f t="shared" si="16"/>
        <v>0</v>
      </c>
      <c r="G295" s="197">
        <v>10255.3249741206</v>
      </c>
      <c r="H295" s="197">
        <f t="shared" si="15"/>
        <v>10255.3249741206</v>
      </c>
      <c r="I295" s="197">
        <f t="shared" si="13"/>
        <v>99.664224536057006</v>
      </c>
      <c r="J295" s="246"/>
      <c r="K295" s="197">
        <v>0</v>
      </c>
      <c r="L295" s="248">
        <v>10255.3249741206</v>
      </c>
    </row>
    <row r="296" spans="1:12" s="34" customFormat="1" ht="17.649999999999999" customHeight="1" x14ac:dyDescent="0.25">
      <c r="A296" s="243">
        <v>20</v>
      </c>
      <c r="B296" s="244" t="s">
        <v>121</v>
      </c>
      <c r="C296" s="253" t="s">
        <v>643</v>
      </c>
      <c r="D296" s="197">
        <v>10132.7213869365</v>
      </c>
      <c r="E296" s="197">
        <v>10132.7213869365</v>
      </c>
      <c r="F296" s="197">
        <f t="shared" si="16"/>
        <v>0</v>
      </c>
      <c r="G296" s="197">
        <v>10132.7213869365</v>
      </c>
      <c r="H296" s="197">
        <f t="shared" si="15"/>
        <v>10132.7213869365</v>
      </c>
      <c r="I296" s="197">
        <f t="shared" si="13"/>
        <v>100</v>
      </c>
      <c r="J296" s="246"/>
      <c r="K296" s="197">
        <v>0</v>
      </c>
      <c r="L296" s="248">
        <v>10132.7213869365</v>
      </c>
    </row>
    <row r="297" spans="1:12" s="34" customFormat="1" ht="17.649999999999999" customHeight="1" x14ac:dyDescent="0.25">
      <c r="A297" s="243">
        <v>21</v>
      </c>
      <c r="B297" s="244" t="s">
        <v>121</v>
      </c>
      <c r="C297" s="253" t="s">
        <v>644</v>
      </c>
      <c r="D297" s="197">
        <v>8563.6428820800011</v>
      </c>
      <c r="E297" s="197">
        <v>8563.6428820800011</v>
      </c>
      <c r="F297" s="197">
        <f t="shared" si="16"/>
        <v>0</v>
      </c>
      <c r="G297" s="197">
        <v>8563.6428820800011</v>
      </c>
      <c r="H297" s="197">
        <f t="shared" si="15"/>
        <v>8563.6428820800011</v>
      </c>
      <c r="I297" s="197">
        <f t="shared" si="13"/>
        <v>100</v>
      </c>
      <c r="J297" s="246"/>
      <c r="K297" s="197">
        <v>0</v>
      </c>
      <c r="L297" s="248">
        <v>8563.6428820800011</v>
      </c>
    </row>
    <row r="298" spans="1:12" s="34" customFormat="1" ht="17.649999999999999" customHeight="1" x14ac:dyDescent="0.25">
      <c r="A298" s="243">
        <v>24</v>
      </c>
      <c r="B298" s="244" t="s">
        <v>121</v>
      </c>
      <c r="C298" s="253" t="s">
        <v>645</v>
      </c>
      <c r="D298" s="197">
        <v>4739.9095086694997</v>
      </c>
      <c r="E298" s="197">
        <v>4739.9095086694997</v>
      </c>
      <c r="F298" s="197">
        <f t="shared" si="16"/>
        <v>0</v>
      </c>
      <c r="G298" s="197">
        <v>4739.9095086694997</v>
      </c>
      <c r="H298" s="197">
        <f t="shared" si="15"/>
        <v>4739.9095086694997</v>
      </c>
      <c r="I298" s="197">
        <f t="shared" si="13"/>
        <v>100</v>
      </c>
      <c r="J298" s="246"/>
      <c r="K298" s="197">
        <v>0</v>
      </c>
      <c r="L298" s="248">
        <v>4739.9095086694997</v>
      </c>
    </row>
    <row r="299" spans="1:12" s="34" customFormat="1" ht="17.649999999999999" customHeight="1" x14ac:dyDescent="0.25">
      <c r="A299" s="243">
        <v>25</v>
      </c>
      <c r="B299" s="244" t="s">
        <v>121</v>
      </c>
      <c r="C299" s="253" t="s">
        <v>646</v>
      </c>
      <c r="D299" s="197">
        <v>5229.1766332288998</v>
      </c>
      <c r="E299" s="197">
        <v>5229.1766330567725</v>
      </c>
      <c r="F299" s="197">
        <f t="shared" si="16"/>
        <v>-3.2916602776822401E-9</v>
      </c>
      <c r="G299" s="197">
        <v>5175.1254258549998</v>
      </c>
      <c r="H299" s="197">
        <f t="shared" si="15"/>
        <v>5175.1254258549998</v>
      </c>
      <c r="I299" s="197">
        <f t="shared" si="13"/>
        <v>98.966353386112786</v>
      </c>
      <c r="J299" s="246"/>
      <c r="K299" s="197">
        <v>0</v>
      </c>
      <c r="L299" s="248">
        <v>5175.1254258549998</v>
      </c>
    </row>
    <row r="300" spans="1:12" s="34" customFormat="1" ht="17.649999999999999" customHeight="1" x14ac:dyDescent="0.25">
      <c r="A300" s="243">
        <v>26</v>
      </c>
      <c r="B300" s="244" t="s">
        <v>121</v>
      </c>
      <c r="C300" s="253" t="s">
        <v>647</v>
      </c>
      <c r="D300" s="197">
        <v>4711.2177706208995</v>
      </c>
      <c r="E300" s="197">
        <v>4711.2177704487722</v>
      </c>
      <c r="F300" s="197">
        <f t="shared" si="16"/>
        <v>-3.6535681147142895E-9</v>
      </c>
      <c r="G300" s="197">
        <v>4711.2177706208995</v>
      </c>
      <c r="H300" s="197">
        <f t="shared" si="15"/>
        <v>4711.2177706208995</v>
      </c>
      <c r="I300" s="197">
        <f t="shared" si="13"/>
        <v>100.00000000365357</v>
      </c>
      <c r="J300" s="246"/>
      <c r="K300" s="197">
        <v>0</v>
      </c>
      <c r="L300" s="248">
        <v>4711.2177706208995</v>
      </c>
    </row>
    <row r="301" spans="1:12" s="34" customFormat="1" ht="17.649999999999999" customHeight="1" x14ac:dyDescent="0.25">
      <c r="A301" s="243">
        <v>28</v>
      </c>
      <c r="B301" s="244" t="s">
        <v>187</v>
      </c>
      <c r="C301" s="253" t="s">
        <v>648</v>
      </c>
      <c r="D301" s="197">
        <v>8340.1903295513002</v>
      </c>
      <c r="E301" s="197">
        <v>8340.1903292070438</v>
      </c>
      <c r="F301" s="197">
        <f t="shared" si="16"/>
        <v>-4.1276706497228588E-9</v>
      </c>
      <c r="G301" s="197">
        <v>8340.1903299837031</v>
      </c>
      <c r="H301" s="197">
        <f t="shared" si="15"/>
        <v>8340.1903295513002</v>
      </c>
      <c r="I301" s="197">
        <f t="shared" si="13"/>
        <v>100.00000000412767</v>
      </c>
      <c r="J301" s="246"/>
      <c r="K301" s="197">
        <v>0</v>
      </c>
      <c r="L301" s="248">
        <v>8340.1903295513002</v>
      </c>
    </row>
    <row r="302" spans="1:12" s="34" customFormat="1" ht="17.649999999999999" customHeight="1" x14ac:dyDescent="0.25">
      <c r="A302" s="243">
        <v>29</v>
      </c>
      <c r="B302" s="244" t="s">
        <v>187</v>
      </c>
      <c r="C302" s="253" t="s">
        <v>220</v>
      </c>
      <c r="D302" s="197">
        <v>8537.8937182000009</v>
      </c>
      <c r="E302" s="197">
        <v>8537.8937182000009</v>
      </c>
      <c r="F302" s="197">
        <f t="shared" si="16"/>
        <v>0</v>
      </c>
      <c r="G302" s="197">
        <v>8537.8937182000009</v>
      </c>
      <c r="H302" s="197">
        <f t="shared" si="15"/>
        <v>8537.8937182000009</v>
      </c>
      <c r="I302" s="197">
        <f t="shared" si="13"/>
        <v>100</v>
      </c>
      <c r="J302" s="246"/>
      <c r="K302" s="197">
        <v>0</v>
      </c>
      <c r="L302" s="248">
        <v>8537.8937182000009</v>
      </c>
    </row>
    <row r="303" spans="1:12" s="34" customFormat="1" ht="17.649999999999999" customHeight="1" x14ac:dyDescent="0.25">
      <c r="A303" s="243">
        <v>31</v>
      </c>
      <c r="B303" s="244" t="s">
        <v>649</v>
      </c>
      <c r="C303" s="253" t="s">
        <v>650</v>
      </c>
      <c r="D303" s="197">
        <v>2838.6007503534997</v>
      </c>
      <c r="E303" s="197">
        <v>2838.6007503534997</v>
      </c>
      <c r="F303" s="197">
        <f t="shared" si="16"/>
        <v>0</v>
      </c>
      <c r="G303" s="197">
        <v>2838.6007507859031</v>
      </c>
      <c r="H303" s="197">
        <f t="shared" si="15"/>
        <v>2838.6007503534997</v>
      </c>
      <c r="I303" s="197">
        <f t="shared" si="13"/>
        <v>100</v>
      </c>
      <c r="J303" s="246"/>
      <c r="K303" s="197">
        <v>0</v>
      </c>
      <c r="L303" s="248">
        <v>2838.6007503534997</v>
      </c>
    </row>
    <row r="304" spans="1:12" s="34" customFormat="1" ht="17.649999999999999" customHeight="1" x14ac:dyDescent="0.25">
      <c r="A304" s="243">
        <v>33</v>
      </c>
      <c r="B304" s="244" t="s">
        <v>649</v>
      </c>
      <c r="C304" s="253" t="s">
        <v>651</v>
      </c>
      <c r="D304" s="197">
        <v>2865.9969104634997</v>
      </c>
      <c r="E304" s="197">
        <v>2865.9969104634997</v>
      </c>
      <c r="F304" s="197">
        <f t="shared" si="16"/>
        <v>0</v>
      </c>
      <c r="G304" s="197">
        <v>2865.9969108959031</v>
      </c>
      <c r="H304" s="197">
        <f t="shared" si="15"/>
        <v>2865.9969104634997</v>
      </c>
      <c r="I304" s="197">
        <f t="shared" si="13"/>
        <v>100</v>
      </c>
      <c r="J304" s="246"/>
      <c r="K304" s="197">
        <v>0</v>
      </c>
      <c r="L304" s="248">
        <v>2865.9969104634997</v>
      </c>
    </row>
    <row r="305" spans="1:14" s="34" customFormat="1" ht="17.649999999999999" customHeight="1" x14ac:dyDescent="0.25">
      <c r="A305" s="243">
        <v>34</v>
      </c>
      <c r="B305" s="244" t="s">
        <v>649</v>
      </c>
      <c r="C305" s="253" t="s">
        <v>652</v>
      </c>
      <c r="D305" s="197">
        <v>8922.8720309398996</v>
      </c>
      <c r="E305" s="197">
        <v>8922.8720307677722</v>
      </c>
      <c r="F305" s="197">
        <f t="shared" si="16"/>
        <v>-1.929052473315096E-9</v>
      </c>
      <c r="G305" s="197">
        <v>8922.8720313723024</v>
      </c>
      <c r="H305" s="197">
        <f t="shared" si="15"/>
        <v>8922.8720309398996</v>
      </c>
      <c r="I305" s="197">
        <f t="shared" si="13"/>
        <v>100.00000000192905</v>
      </c>
      <c r="J305" s="246"/>
      <c r="K305" s="197">
        <v>0</v>
      </c>
      <c r="L305" s="248">
        <v>8922.8720309398996</v>
      </c>
    </row>
    <row r="306" spans="1:14" s="34" customFormat="1" ht="17.649999999999999" customHeight="1" x14ac:dyDescent="0.25">
      <c r="A306" s="243">
        <v>36</v>
      </c>
      <c r="B306" s="244" t="s">
        <v>121</v>
      </c>
      <c r="C306" s="253" t="s">
        <v>653</v>
      </c>
      <c r="D306" s="197">
        <v>4673.7739761580997</v>
      </c>
      <c r="E306" s="197">
        <v>4673.7739763302106</v>
      </c>
      <c r="F306" s="197">
        <f t="shared" si="16"/>
        <v>3.6824729932050104E-9</v>
      </c>
      <c r="G306" s="197">
        <v>3822.3035182980998</v>
      </c>
      <c r="H306" s="197">
        <f t="shared" si="15"/>
        <v>3822.3035182980998</v>
      </c>
      <c r="I306" s="197">
        <f t="shared" si="13"/>
        <v>81.781950467774337</v>
      </c>
      <c r="J306" s="246"/>
      <c r="K306" s="197">
        <v>0</v>
      </c>
      <c r="L306" s="248">
        <v>3822.3035182980998</v>
      </c>
    </row>
    <row r="307" spans="1:14" s="34" customFormat="1" ht="17.649999999999999" customHeight="1" x14ac:dyDescent="0.25">
      <c r="A307" s="243">
        <v>38</v>
      </c>
      <c r="B307" s="244" t="s">
        <v>121</v>
      </c>
      <c r="C307" s="253" t="s">
        <v>654</v>
      </c>
      <c r="D307" s="197">
        <v>18239.792147066601</v>
      </c>
      <c r="E307" s="197">
        <v>18239.792147238568</v>
      </c>
      <c r="F307" s="197">
        <f t="shared" si="16"/>
        <v>9.4281915608007694E-10</v>
      </c>
      <c r="G307" s="197">
        <v>9970.0926711122011</v>
      </c>
      <c r="H307" s="197">
        <f t="shared" si="15"/>
        <v>9970.0926711122011</v>
      </c>
      <c r="I307" s="197">
        <f t="shared" si="13"/>
        <v>54.661218673051778</v>
      </c>
      <c r="J307" s="246"/>
      <c r="K307" s="197">
        <v>0</v>
      </c>
      <c r="L307" s="248">
        <v>9970.0926711122011</v>
      </c>
    </row>
    <row r="308" spans="1:14" s="34" customFormat="1" ht="17.649999999999999" customHeight="1" x14ac:dyDescent="0.25">
      <c r="A308" s="243">
        <v>40</v>
      </c>
      <c r="B308" s="244" t="s">
        <v>649</v>
      </c>
      <c r="C308" s="253" t="s">
        <v>655</v>
      </c>
      <c r="D308" s="197">
        <v>9978.6844246210003</v>
      </c>
      <c r="E308" s="197">
        <v>9978.6844246210003</v>
      </c>
      <c r="F308" s="197">
        <f t="shared" si="16"/>
        <v>0</v>
      </c>
      <c r="G308" s="197">
        <v>2775.5562521444999</v>
      </c>
      <c r="H308" s="197">
        <f t="shared" si="15"/>
        <v>2775.5562521444999</v>
      </c>
      <c r="I308" s="197">
        <f t="shared" si="13"/>
        <v>27.814851477778024</v>
      </c>
      <c r="J308" s="246"/>
      <c r="K308" s="197">
        <v>0</v>
      </c>
      <c r="L308" s="248">
        <v>2775.5562521444999</v>
      </c>
    </row>
    <row r="309" spans="1:14" s="34" customFormat="1" ht="17.649999999999999" customHeight="1" x14ac:dyDescent="0.25">
      <c r="A309" s="243">
        <v>42</v>
      </c>
      <c r="B309" s="244" t="s">
        <v>121</v>
      </c>
      <c r="C309" s="253" t="s">
        <v>656</v>
      </c>
      <c r="D309" s="197">
        <v>11623.2263465791</v>
      </c>
      <c r="E309" s="197">
        <v>11623.226346751211</v>
      </c>
      <c r="F309" s="197">
        <f t="shared" si="16"/>
        <v>1.4807426396146184E-9</v>
      </c>
      <c r="G309" s="197">
        <v>5930.1346297908003</v>
      </c>
      <c r="H309" s="197">
        <f t="shared" si="15"/>
        <v>5930.1346297908003</v>
      </c>
      <c r="I309" s="197">
        <f t="shared" si="13"/>
        <v>51.019694987255605</v>
      </c>
      <c r="J309" s="246"/>
      <c r="K309" s="197">
        <v>0</v>
      </c>
      <c r="L309" s="248">
        <v>5930.1346297908003</v>
      </c>
    </row>
    <row r="310" spans="1:14" s="34" customFormat="1" ht="14.25" x14ac:dyDescent="0.25">
      <c r="A310" s="243">
        <v>43</v>
      </c>
      <c r="B310" s="244" t="s">
        <v>121</v>
      </c>
      <c r="C310" s="253" t="s">
        <v>657</v>
      </c>
      <c r="D310" s="197">
        <v>26113.393905098499</v>
      </c>
      <c r="E310" s="197">
        <v>26113.393905098499</v>
      </c>
      <c r="F310" s="197">
        <f t="shared" si="16"/>
        <v>0</v>
      </c>
      <c r="G310" s="197">
        <v>6124.5160855483</v>
      </c>
      <c r="H310" s="197">
        <f t="shared" si="15"/>
        <v>6124.5160855483</v>
      </c>
      <c r="I310" s="197">
        <f t="shared" si="13"/>
        <v>23.453543066083498</v>
      </c>
      <c r="J310" s="246"/>
      <c r="K310" s="197">
        <v>0</v>
      </c>
      <c r="L310" s="248">
        <v>6124.5160855483</v>
      </c>
    </row>
    <row r="311" spans="1:14" s="34" customFormat="1" ht="15" thickBot="1" x14ac:dyDescent="0.3">
      <c r="A311" s="255">
        <v>45</v>
      </c>
      <c r="B311" s="256" t="s">
        <v>121</v>
      </c>
      <c r="C311" s="257" t="s">
        <v>658</v>
      </c>
      <c r="D311" s="220">
        <v>11184.567090364801</v>
      </c>
      <c r="E311" s="220">
        <v>11184.567090020544</v>
      </c>
      <c r="F311" s="220">
        <f t="shared" si="16"/>
        <v>-3.0779574444750324E-9</v>
      </c>
      <c r="G311" s="220">
        <v>6646.0823308462004</v>
      </c>
      <c r="H311" s="220">
        <f t="shared" si="15"/>
        <v>6646.0823308462004</v>
      </c>
      <c r="I311" s="220">
        <f t="shared" si="13"/>
        <v>59.421900529133417</v>
      </c>
      <c r="J311" s="258"/>
      <c r="K311" s="220">
        <v>6646.0823308462004</v>
      </c>
      <c r="L311" s="259">
        <v>0</v>
      </c>
    </row>
    <row r="312" spans="1:14" ht="15" customHeight="1" x14ac:dyDescent="0.25">
      <c r="A312" s="112" t="s">
        <v>737</v>
      </c>
      <c r="B312" s="112"/>
      <c r="C312" s="112"/>
      <c r="D312" s="112"/>
      <c r="E312" s="112"/>
      <c r="F312" s="112"/>
      <c r="G312" s="236"/>
      <c r="H312" s="112"/>
      <c r="I312" s="112"/>
      <c r="J312" s="112"/>
      <c r="K312" s="112"/>
      <c r="L312" s="112"/>
    </row>
    <row r="313" spans="1:14" ht="15" customHeight="1" x14ac:dyDescent="0.25">
      <c r="A313" s="365" t="s">
        <v>909</v>
      </c>
      <c r="B313" s="365"/>
      <c r="C313" s="365"/>
      <c r="D313" s="365"/>
      <c r="E313" s="365"/>
      <c r="F313" s="365"/>
      <c r="G313" s="365"/>
      <c r="H313" s="365"/>
      <c r="I313" s="365"/>
      <c r="J313" s="365"/>
      <c r="K313" s="365"/>
      <c r="L313" s="365"/>
    </row>
    <row r="314" spans="1:14" ht="30.75" customHeight="1" x14ac:dyDescent="0.25">
      <c r="A314" s="365" t="s">
        <v>659</v>
      </c>
      <c r="B314" s="365"/>
      <c r="C314" s="365"/>
      <c r="D314" s="365"/>
      <c r="E314" s="365"/>
      <c r="F314" s="365"/>
      <c r="G314" s="365"/>
      <c r="H314" s="365"/>
      <c r="I314" s="365"/>
      <c r="J314" s="365"/>
      <c r="K314" s="365"/>
      <c r="L314" s="365"/>
      <c r="M314" s="364"/>
      <c r="N314" s="364"/>
    </row>
    <row r="315" spans="1:14" ht="26.25" customHeight="1" x14ac:dyDescent="0.25">
      <c r="A315" s="365" t="s">
        <v>660</v>
      </c>
      <c r="B315" s="365"/>
      <c r="C315" s="365"/>
      <c r="D315" s="365"/>
      <c r="E315" s="365"/>
      <c r="F315" s="365"/>
      <c r="G315" s="365"/>
      <c r="H315" s="365"/>
      <c r="I315" s="365"/>
      <c r="J315" s="365"/>
      <c r="K315" s="365"/>
      <c r="L315" s="365"/>
    </row>
    <row r="316" spans="1:14" ht="15" customHeight="1" x14ac:dyDescent="0.25">
      <c r="A316" s="112" t="s">
        <v>907</v>
      </c>
      <c r="B316" s="112"/>
      <c r="C316" s="112"/>
      <c r="D316" s="112"/>
      <c r="E316" s="112"/>
      <c r="F316" s="112"/>
      <c r="G316" s="112"/>
      <c r="H316" s="112"/>
      <c r="I316" s="112"/>
      <c r="J316" s="112"/>
      <c r="K316" s="112"/>
      <c r="L316" s="112"/>
    </row>
    <row r="317" spans="1:14" ht="15" customHeight="1" x14ac:dyDescent="0.25">
      <c r="A317" s="235" t="s">
        <v>81</v>
      </c>
      <c r="B317" s="235"/>
      <c r="C317" s="235"/>
      <c r="D317" s="235"/>
      <c r="E317" s="235"/>
      <c r="F317" s="235"/>
      <c r="G317" s="235"/>
      <c r="H317" s="235"/>
      <c r="I317" s="235"/>
      <c r="J317" s="235"/>
      <c r="K317" s="235"/>
      <c r="L317" s="235"/>
    </row>
    <row r="318" spans="1:14" s="41" customFormat="1" ht="15" x14ac:dyDescent="0.25">
      <c r="A318" s="112"/>
      <c r="B318" s="83"/>
      <c r="C318" s="237"/>
      <c r="D318" s="112"/>
      <c r="E318" s="112"/>
      <c r="F318" s="112"/>
      <c r="G318" s="112"/>
      <c r="H318" s="112"/>
      <c r="I318" s="112"/>
      <c r="J318" s="112"/>
      <c r="K318" s="112"/>
      <c r="L318" s="112"/>
    </row>
    <row r="319" spans="1:14" s="41" customFormat="1" ht="15" x14ac:dyDescent="0.25">
      <c r="A319" s="112"/>
      <c r="B319" s="83"/>
      <c r="C319" s="237"/>
      <c r="D319" s="193"/>
      <c r="E319" s="193"/>
      <c r="F319" s="193"/>
      <c r="G319" s="193"/>
      <c r="H319" s="193"/>
      <c r="I319" s="193"/>
      <c r="J319" s="193"/>
      <c r="K319" s="193"/>
      <c r="L319" s="193"/>
    </row>
    <row r="320" spans="1:14" s="41" customFormat="1" ht="15" x14ac:dyDescent="0.25">
      <c r="A320" s="112"/>
      <c r="B320" s="83"/>
      <c r="C320" s="237"/>
      <c r="D320" s="193"/>
      <c r="E320" s="193"/>
      <c r="F320" s="193"/>
      <c r="G320" s="193"/>
      <c r="H320" s="193"/>
      <c r="I320" s="193"/>
      <c r="J320" s="193"/>
      <c r="K320" s="193"/>
      <c r="L320" s="193"/>
    </row>
    <row r="321" spans="1:12" s="41" customFormat="1" ht="15" x14ac:dyDescent="0.25">
      <c r="A321" s="112"/>
      <c r="B321" s="83"/>
      <c r="C321" s="237"/>
      <c r="D321" s="193"/>
      <c r="E321" s="193"/>
      <c r="F321" s="193"/>
      <c r="G321" s="193"/>
      <c r="H321" s="193"/>
      <c r="I321" s="193"/>
      <c r="J321" s="193"/>
      <c r="K321" s="193"/>
      <c r="L321" s="193"/>
    </row>
    <row r="322" spans="1:12" s="41" customFormat="1" ht="15" x14ac:dyDescent="0.25">
      <c r="A322" s="112"/>
      <c r="B322" s="83"/>
      <c r="C322" s="237"/>
      <c r="D322" s="195"/>
      <c r="E322" s="195"/>
      <c r="F322" s="112"/>
      <c r="G322" s="195"/>
      <c r="H322" s="195"/>
      <c r="I322" s="112"/>
      <c r="J322" s="112"/>
      <c r="K322" s="195"/>
      <c r="L322" s="195"/>
    </row>
    <row r="323" spans="1:12" ht="13.5" x14ac:dyDescent="0.25">
      <c r="A323" s="112"/>
      <c r="B323" s="83"/>
      <c r="C323" s="237"/>
      <c r="D323" s="193"/>
      <c r="E323" s="193"/>
      <c r="F323" s="193"/>
      <c r="G323" s="193"/>
      <c r="H323" s="193"/>
      <c r="I323" s="193"/>
      <c r="J323" s="193"/>
      <c r="K323" s="193"/>
      <c r="L323" s="193"/>
    </row>
    <row r="324" spans="1:12" ht="13.5" x14ac:dyDescent="0.25">
      <c r="A324" s="112"/>
      <c r="B324" s="83"/>
      <c r="C324" s="237"/>
      <c r="D324" s="238"/>
      <c r="E324" s="238"/>
      <c r="F324" s="238"/>
      <c r="G324" s="238"/>
      <c r="H324" s="238"/>
      <c r="I324" s="238"/>
      <c r="J324" s="238"/>
      <c r="K324" s="238"/>
      <c r="L324" s="238"/>
    </row>
    <row r="325" spans="1:12" ht="13.5" x14ac:dyDescent="0.25">
      <c r="A325" s="112"/>
      <c r="B325" s="83"/>
      <c r="C325" s="237"/>
      <c r="D325" s="112"/>
      <c r="E325" s="112"/>
      <c r="F325" s="112"/>
      <c r="G325" s="112"/>
      <c r="H325" s="112"/>
      <c r="I325" s="112"/>
      <c r="J325" s="112"/>
      <c r="K325" s="112"/>
      <c r="L325" s="112"/>
    </row>
    <row r="326" spans="1:12" ht="13.5" x14ac:dyDescent="0.25">
      <c r="A326" s="112"/>
      <c r="B326" s="83"/>
      <c r="C326" s="237"/>
      <c r="D326" s="112"/>
      <c r="E326" s="112"/>
      <c r="F326" s="112"/>
      <c r="G326" s="112"/>
      <c r="H326" s="112"/>
      <c r="I326" s="112"/>
      <c r="J326" s="112"/>
      <c r="K326" s="112"/>
      <c r="L326" s="112"/>
    </row>
    <row r="327" spans="1:12" ht="13.5" x14ac:dyDescent="0.25">
      <c r="A327" s="112"/>
      <c r="B327" s="83"/>
      <c r="C327" s="237"/>
      <c r="D327" s="112"/>
      <c r="E327" s="112"/>
      <c r="F327" s="112"/>
      <c r="G327" s="112"/>
      <c r="H327" s="112"/>
      <c r="I327" s="112"/>
      <c r="J327" s="112"/>
      <c r="K327" s="112"/>
      <c r="L327" s="112"/>
    </row>
    <row r="328" spans="1:12" ht="13.5" x14ac:dyDescent="0.25">
      <c r="A328" s="112"/>
      <c r="B328" s="83"/>
      <c r="C328" s="237"/>
      <c r="D328" s="112"/>
      <c r="E328" s="112"/>
      <c r="F328" s="112"/>
      <c r="G328" s="112"/>
      <c r="H328" s="112"/>
      <c r="I328" s="112"/>
      <c r="J328" s="112"/>
      <c r="K328" s="112"/>
      <c r="L328" s="112"/>
    </row>
    <row r="329" spans="1:12" ht="13.5" x14ac:dyDescent="0.25">
      <c r="A329" s="112"/>
      <c r="B329" s="83"/>
      <c r="C329" s="237"/>
      <c r="D329" s="112"/>
      <c r="E329" s="112"/>
      <c r="F329" s="112"/>
      <c r="G329" s="112"/>
      <c r="H329" s="112"/>
      <c r="I329" s="112"/>
      <c r="J329" s="112"/>
      <c r="K329" s="112"/>
      <c r="L329" s="112"/>
    </row>
    <row r="330" spans="1:12" ht="13.5" x14ac:dyDescent="0.25">
      <c r="A330" s="112"/>
      <c r="B330" s="83"/>
      <c r="C330" s="237"/>
      <c r="D330" s="112"/>
      <c r="E330" s="112"/>
      <c r="F330" s="112"/>
      <c r="G330" s="112"/>
      <c r="H330" s="112"/>
      <c r="I330" s="112"/>
      <c r="J330" s="112"/>
      <c r="K330" s="112"/>
      <c r="L330" s="112"/>
    </row>
    <row r="331" spans="1:12" ht="13.5" x14ac:dyDescent="0.25">
      <c r="A331" s="112"/>
      <c r="B331" s="83"/>
      <c r="C331" s="237"/>
      <c r="D331" s="112"/>
      <c r="E331" s="112"/>
      <c r="F331" s="112"/>
      <c r="G331" s="112"/>
      <c r="H331" s="112"/>
      <c r="I331" s="112"/>
      <c r="J331" s="112"/>
      <c r="K331" s="112"/>
      <c r="L331" s="112"/>
    </row>
    <row r="332" spans="1:12" ht="13.5" x14ac:dyDescent="0.25">
      <c r="A332" s="112"/>
      <c r="B332" s="83"/>
      <c r="C332" s="237"/>
      <c r="D332" s="112"/>
      <c r="E332" s="112"/>
      <c r="F332" s="112"/>
      <c r="G332" s="112"/>
      <c r="H332" s="112"/>
      <c r="I332" s="112"/>
      <c r="J332" s="112"/>
      <c r="K332" s="112"/>
      <c r="L332" s="112"/>
    </row>
    <row r="333" spans="1:12" ht="13.5" x14ac:dyDescent="0.25">
      <c r="A333" s="112"/>
      <c r="B333" s="83"/>
      <c r="C333" s="237"/>
      <c r="D333" s="112"/>
      <c r="E333" s="112"/>
      <c r="F333" s="112"/>
      <c r="G333" s="112"/>
      <c r="H333" s="112"/>
      <c r="I333" s="112"/>
      <c r="J333" s="112"/>
      <c r="K333" s="112"/>
      <c r="L333" s="112"/>
    </row>
    <row r="334" spans="1:12" ht="13.5" x14ac:dyDescent="0.25">
      <c r="A334" s="112"/>
      <c r="B334" s="83"/>
      <c r="C334" s="237"/>
      <c r="D334" s="112"/>
      <c r="E334" s="112"/>
      <c r="F334" s="112"/>
      <c r="G334" s="112"/>
      <c r="H334" s="112"/>
      <c r="I334" s="112"/>
      <c r="J334" s="112"/>
      <c r="K334" s="112"/>
      <c r="L334" s="112"/>
    </row>
    <row r="335" spans="1:12" ht="13.5" x14ac:dyDescent="0.25">
      <c r="A335" s="112"/>
      <c r="B335" s="83"/>
      <c r="C335" s="237"/>
      <c r="D335" s="112"/>
      <c r="E335" s="112"/>
      <c r="F335" s="112"/>
      <c r="G335" s="112"/>
      <c r="H335" s="112"/>
      <c r="I335" s="112"/>
      <c r="J335" s="112"/>
      <c r="K335" s="112"/>
      <c r="L335" s="112"/>
    </row>
    <row r="336" spans="1:12" ht="13.5" x14ac:dyDescent="0.25">
      <c r="A336" s="112"/>
      <c r="B336" s="83"/>
      <c r="C336" s="237"/>
      <c r="D336" s="112"/>
      <c r="E336" s="112"/>
      <c r="F336" s="112"/>
      <c r="G336" s="112"/>
      <c r="H336" s="112"/>
      <c r="I336" s="112"/>
      <c r="J336" s="112"/>
      <c r="K336" s="112"/>
      <c r="L336" s="112"/>
    </row>
    <row r="337" spans="1:12" ht="13.5" x14ac:dyDescent="0.25">
      <c r="A337" s="112"/>
      <c r="B337" s="83"/>
      <c r="C337" s="237"/>
      <c r="D337" s="112"/>
      <c r="E337" s="112"/>
      <c r="F337" s="112"/>
      <c r="G337" s="112"/>
      <c r="H337" s="112"/>
      <c r="I337" s="112"/>
      <c r="J337" s="112"/>
      <c r="K337" s="112"/>
      <c r="L337" s="112"/>
    </row>
    <row r="338" spans="1:12" ht="13.5" x14ac:dyDescent="0.25">
      <c r="A338" s="112"/>
      <c r="B338" s="83"/>
      <c r="C338" s="237"/>
      <c r="D338" s="112"/>
      <c r="E338" s="112"/>
      <c r="F338" s="112"/>
      <c r="G338" s="112"/>
      <c r="H338" s="112"/>
      <c r="I338" s="112"/>
      <c r="J338" s="112"/>
      <c r="K338" s="112"/>
      <c r="L338" s="112"/>
    </row>
    <row r="339" spans="1:12" ht="13.5" x14ac:dyDescent="0.25">
      <c r="A339" s="112"/>
      <c r="B339" s="83"/>
      <c r="C339" s="237"/>
      <c r="D339" s="112"/>
      <c r="E339" s="112"/>
      <c r="F339" s="112"/>
      <c r="G339" s="112"/>
      <c r="H339" s="112"/>
      <c r="I339" s="112"/>
      <c r="J339" s="112"/>
      <c r="K339" s="112"/>
      <c r="L339" s="112"/>
    </row>
    <row r="340" spans="1:12" ht="13.5" x14ac:dyDescent="0.25">
      <c r="A340" s="112"/>
      <c r="B340" s="83"/>
      <c r="C340" s="237"/>
      <c r="D340" s="112"/>
      <c r="E340" s="112"/>
      <c r="F340" s="112"/>
      <c r="G340" s="112"/>
      <c r="H340" s="112"/>
      <c r="I340" s="112"/>
      <c r="J340" s="112"/>
      <c r="K340" s="112"/>
      <c r="L340" s="112"/>
    </row>
    <row r="341" spans="1:12" ht="13.5" x14ac:dyDescent="0.25">
      <c r="A341" s="112"/>
      <c r="B341" s="83"/>
      <c r="C341" s="237"/>
      <c r="D341" s="112"/>
      <c r="E341" s="112"/>
      <c r="F341" s="112"/>
      <c r="G341" s="112"/>
      <c r="H341" s="112"/>
      <c r="I341" s="112"/>
      <c r="J341" s="112"/>
      <c r="K341" s="112"/>
      <c r="L341" s="112"/>
    </row>
    <row r="342" spans="1:12" ht="13.5" x14ac:dyDescent="0.25">
      <c r="A342" s="112"/>
      <c r="B342" s="83"/>
      <c r="C342" s="237"/>
      <c r="D342" s="112"/>
      <c r="E342" s="112"/>
      <c r="F342" s="112"/>
      <c r="G342" s="112"/>
      <c r="H342" s="112"/>
      <c r="I342" s="112"/>
      <c r="J342" s="112"/>
      <c r="K342" s="112"/>
      <c r="L342" s="112"/>
    </row>
    <row r="343" spans="1:12" ht="13.5" x14ac:dyDescent="0.25">
      <c r="A343" s="112"/>
      <c r="B343" s="83"/>
      <c r="C343" s="237"/>
      <c r="D343" s="112"/>
      <c r="E343" s="112"/>
      <c r="F343" s="112"/>
      <c r="G343" s="112"/>
      <c r="H343" s="112"/>
      <c r="I343" s="112"/>
      <c r="J343" s="112"/>
      <c r="K343" s="112"/>
      <c r="L343" s="112"/>
    </row>
    <row r="344" spans="1:12" ht="13.5" x14ac:dyDescent="0.25">
      <c r="A344" s="112"/>
      <c r="B344" s="83"/>
      <c r="C344" s="237"/>
      <c r="D344" s="112"/>
      <c r="E344" s="112"/>
      <c r="F344" s="112"/>
      <c r="G344" s="112"/>
      <c r="H344" s="112"/>
      <c r="I344" s="112"/>
      <c r="J344" s="112"/>
      <c r="K344" s="112"/>
      <c r="L344" s="112"/>
    </row>
    <row r="345" spans="1:12" ht="13.5" x14ac:dyDescent="0.25">
      <c r="A345" s="112"/>
      <c r="B345" s="83"/>
      <c r="C345" s="237"/>
      <c r="D345" s="112"/>
      <c r="E345" s="112"/>
      <c r="F345" s="112"/>
      <c r="G345" s="112"/>
      <c r="H345" s="112"/>
      <c r="I345" s="112"/>
      <c r="J345" s="112"/>
      <c r="K345" s="112"/>
      <c r="L345" s="112"/>
    </row>
    <row r="346" spans="1:12" ht="13.5" x14ac:dyDescent="0.25">
      <c r="A346" s="112"/>
      <c r="B346" s="83"/>
      <c r="C346" s="237"/>
      <c r="D346" s="112"/>
      <c r="E346" s="112"/>
      <c r="F346" s="112"/>
      <c r="G346" s="112"/>
      <c r="H346" s="112"/>
      <c r="I346" s="112"/>
      <c r="J346" s="112"/>
      <c r="K346" s="112"/>
      <c r="L346" s="112"/>
    </row>
    <row r="347" spans="1:12" ht="13.5" x14ac:dyDescent="0.25">
      <c r="A347" s="112"/>
      <c r="B347" s="83"/>
      <c r="C347" s="237"/>
      <c r="D347" s="112"/>
      <c r="E347" s="112"/>
      <c r="F347" s="112"/>
      <c r="G347" s="112"/>
      <c r="H347" s="112"/>
      <c r="I347" s="112"/>
      <c r="J347" s="112"/>
      <c r="K347" s="112"/>
      <c r="L347" s="112"/>
    </row>
    <row r="348" spans="1:12" x14ac:dyDescent="0.25">
      <c r="C348" s="58"/>
    </row>
    <row r="349" spans="1:12" x14ac:dyDescent="0.25">
      <c r="C349" s="58"/>
    </row>
  </sheetData>
  <mergeCells count="18">
    <mergeCell ref="A315:L315"/>
    <mergeCell ref="A13:C13"/>
    <mergeCell ref="A14:C14"/>
    <mergeCell ref="A277:C277"/>
    <mergeCell ref="A313:L313"/>
    <mergeCell ref="A314:L314"/>
    <mergeCell ref="M314:N314"/>
    <mergeCell ref="A9:A11"/>
    <mergeCell ref="B9:C11"/>
    <mergeCell ref="D9:F9"/>
    <mergeCell ref="G9:G10"/>
    <mergeCell ref="H9:I9"/>
    <mergeCell ref="K9:L9"/>
    <mergeCell ref="A1:C1"/>
    <mergeCell ref="A2:L2"/>
    <mergeCell ref="A3:F3"/>
    <mergeCell ref="G3:L3"/>
    <mergeCell ref="M3:P3"/>
  </mergeCells>
  <printOptions horizontalCentered="1"/>
  <pageMargins left="0.23622047244094491" right="0.23622047244094491" top="0.74803149606299213" bottom="0.74803149606299213" header="0.31496062992125984" footer="0.31496062992125984"/>
  <pageSetup scale="58" fitToHeight="4" orientation="landscape" r:id="rId1"/>
  <ignoredErrors>
    <ignoredError sqref="D11:L11" numberStoredAsText="1"/>
    <ignoredError sqref="F13:F16 F277:K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0"/>
  <sheetViews>
    <sheetView showGridLines="0" zoomScale="90" zoomScaleNormal="90" zoomScaleSheetLayoutView="90" workbookViewId="0">
      <selection activeCell="N11" sqref="N11"/>
    </sheetView>
  </sheetViews>
  <sheetFormatPr baseColWidth="10" defaultColWidth="11.42578125" defaultRowHeight="12.75" x14ac:dyDescent="0.25"/>
  <cols>
    <col min="1" max="2" width="5" style="46" customWidth="1"/>
    <col min="3" max="3" width="59" style="54" customWidth="1"/>
    <col min="4" max="5" width="18.7109375" style="46" customWidth="1"/>
    <col min="6" max="6" width="2.85546875" style="46" customWidth="1"/>
    <col min="7" max="7" width="18.7109375" style="46" customWidth="1"/>
    <col min="8" max="10" width="13.7109375" style="46" customWidth="1"/>
    <col min="11" max="12" width="9.28515625" style="46" customWidth="1"/>
    <col min="13" max="13" width="12.42578125" style="46" customWidth="1"/>
    <col min="14" max="16384" width="11.42578125" style="46"/>
  </cols>
  <sheetData>
    <row r="1" spans="1:41" s="151" customFormat="1" ht="49.5" customHeight="1" x14ac:dyDescent="0.2">
      <c r="A1" s="329" t="s">
        <v>743</v>
      </c>
      <c r="B1" s="329"/>
      <c r="C1" s="329"/>
      <c r="D1" s="76" t="s">
        <v>745</v>
      </c>
      <c r="E1" s="76"/>
      <c r="F1" s="76"/>
      <c r="G1" s="76"/>
      <c r="H1" s="221"/>
      <c r="I1" s="221"/>
      <c r="J1" s="221"/>
      <c r="K1" s="221"/>
      <c r="L1" s="221"/>
      <c r="M1" s="221"/>
    </row>
    <row r="2" spans="1:41" s="1" customFormat="1" ht="36" customHeight="1" thickBot="1" x14ac:dyDescent="0.45">
      <c r="A2" s="345" t="s">
        <v>744</v>
      </c>
      <c r="B2" s="345"/>
      <c r="C2" s="345"/>
      <c r="D2" s="345"/>
      <c r="E2" s="345"/>
      <c r="F2" s="345"/>
      <c r="G2" s="345"/>
      <c r="H2" s="345"/>
      <c r="I2" s="345"/>
      <c r="J2" s="345"/>
      <c r="K2" s="345"/>
      <c r="L2" s="345"/>
      <c r="N2" s="223"/>
      <c r="O2" s="223"/>
    </row>
    <row r="3" spans="1:41" customFormat="1" ht="5.25" customHeight="1" x14ac:dyDescent="0.4">
      <c r="A3" s="331"/>
      <c r="B3" s="331"/>
      <c r="C3" s="331"/>
      <c r="D3" s="331"/>
      <c r="E3" s="331"/>
      <c r="F3" s="331"/>
      <c r="G3" s="331"/>
      <c r="H3" s="331"/>
      <c r="I3" s="331"/>
      <c r="J3" s="331"/>
      <c r="K3" s="331"/>
      <c r="L3" s="331"/>
      <c r="M3" s="332"/>
      <c r="N3" s="332"/>
      <c r="O3" s="332"/>
    </row>
    <row r="4" spans="1:41" s="60" customFormat="1" ht="17.100000000000001" customHeight="1" x14ac:dyDescent="0.25">
      <c r="A4" s="157" t="s">
        <v>927</v>
      </c>
      <c r="B4" s="157"/>
      <c r="C4" s="262"/>
      <c r="D4" s="157"/>
      <c r="E4" s="157"/>
      <c r="F4" s="157"/>
      <c r="G4" s="157"/>
      <c r="H4" s="157"/>
      <c r="I4" s="157"/>
      <c r="J4" s="157"/>
      <c r="K4" s="157"/>
      <c r="L4" s="157"/>
    </row>
    <row r="5" spans="1:41" s="60" customFormat="1" ht="17.100000000000001" customHeight="1" x14ac:dyDescent="0.25">
      <c r="A5" s="157" t="s">
        <v>931</v>
      </c>
      <c r="B5" s="157"/>
      <c r="C5" s="262"/>
      <c r="D5" s="157"/>
      <c r="E5" s="157"/>
      <c r="F5" s="157"/>
      <c r="G5" s="157"/>
      <c r="H5" s="157"/>
      <c r="I5" s="157"/>
      <c r="J5" s="157"/>
      <c r="K5" s="157"/>
      <c r="L5" s="157"/>
      <c r="M5" s="61">
        <v>17.7287</v>
      </c>
    </row>
    <row r="6" spans="1:41" s="60" customFormat="1" ht="17.100000000000001" customHeight="1" x14ac:dyDescent="0.25">
      <c r="A6" s="157" t="s">
        <v>1</v>
      </c>
      <c r="B6" s="157"/>
      <c r="C6" s="262"/>
      <c r="D6" s="157"/>
      <c r="E6" s="157"/>
      <c r="F6" s="157"/>
      <c r="G6" s="157"/>
      <c r="H6" s="157"/>
      <c r="I6" s="157"/>
      <c r="J6" s="157"/>
      <c r="K6" s="157"/>
      <c r="L6" s="157"/>
      <c r="M6" s="369"/>
      <c r="N6" s="369"/>
      <c r="O6" s="369"/>
      <c r="P6" s="369"/>
    </row>
    <row r="7" spans="1:41" s="60" customFormat="1" ht="17.100000000000001" customHeight="1" x14ac:dyDescent="0.25">
      <c r="A7" s="157" t="s">
        <v>943</v>
      </c>
      <c r="B7" s="157"/>
      <c r="C7" s="262"/>
      <c r="D7" s="157"/>
      <c r="E7" s="157"/>
      <c r="F7" s="157"/>
      <c r="G7" s="157"/>
      <c r="H7" s="157"/>
      <c r="I7" s="157"/>
      <c r="J7" s="157"/>
      <c r="K7" s="157"/>
      <c r="L7" s="157"/>
      <c r="M7" s="369"/>
      <c r="N7" s="369"/>
      <c r="O7" s="369"/>
      <c r="P7" s="369"/>
    </row>
    <row r="8" spans="1:41" s="60" customFormat="1" ht="17.100000000000001" customHeight="1" x14ac:dyDescent="0.25">
      <c r="A8" s="157" t="s">
        <v>939</v>
      </c>
      <c r="B8" s="157"/>
      <c r="C8" s="262"/>
      <c r="D8" s="157"/>
      <c r="E8" s="157"/>
      <c r="F8" s="157"/>
      <c r="G8" s="157"/>
      <c r="H8" s="157"/>
      <c r="I8" s="157"/>
      <c r="J8" s="157"/>
      <c r="K8" s="157"/>
      <c r="L8" s="157"/>
    </row>
    <row r="9" spans="1:41" ht="26.25" customHeight="1" x14ac:dyDescent="0.25">
      <c r="A9" s="337" t="s">
        <v>662</v>
      </c>
      <c r="B9" s="362" t="s">
        <v>937</v>
      </c>
      <c r="C9" s="362"/>
      <c r="D9" s="370" t="s">
        <v>663</v>
      </c>
      <c r="E9" s="370"/>
      <c r="F9" s="263"/>
      <c r="G9" s="264" t="s">
        <v>664</v>
      </c>
      <c r="H9" s="337" t="s">
        <v>928</v>
      </c>
      <c r="I9" s="337" t="s">
        <v>665</v>
      </c>
      <c r="J9" s="337" t="s">
        <v>929</v>
      </c>
      <c r="K9" s="337" t="s">
        <v>666</v>
      </c>
      <c r="L9" s="337"/>
    </row>
    <row r="10" spans="1:41" ht="18" customHeight="1" x14ac:dyDescent="0.25">
      <c r="A10" s="337"/>
      <c r="B10" s="362"/>
      <c r="C10" s="362"/>
      <c r="D10" s="337" t="s">
        <v>667</v>
      </c>
      <c r="E10" s="337" t="s">
        <v>668</v>
      </c>
      <c r="F10" s="161"/>
      <c r="G10" s="337" t="s">
        <v>668</v>
      </c>
      <c r="H10" s="337"/>
      <c r="I10" s="337"/>
      <c r="J10" s="337"/>
      <c r="K10" s="370"/>
      <c r="L10" s="370"/>
    </row>
    <row r="11" spans="1:41" ht="46.5" customHeight="1" thickBot="1" x14ac:dyDescent="0.3">
      <c r="A11" s="370"/>
      <c r="B11" s="363"/>
      <c r="C11" s="363"/>
      <c r="D11" s="370"/>
      <c r="E11" s="370"/>
      <c r="F11" s="264"/>
      <c r="G11" s="370"/>
      <c r="H11" s="370"/>
      <c r="I11" s="370"/>
      <c r="J11" s="370"/>
      <c r="K11" s="160" t="s">
        <v>669</v>
      </c>
      <c r="L11" s="160" t="s">
        <v>670</v>
      </c>
    </row>
    <row r="12" spans="1:41" ht="4.5" customHeight="1" thickBot="1" x14ac:dyDescent="0.3">
      <c r="A12" s="260"/>
      <c r="B12" s="261"/>
      <c r="C12" s="261"/>
      <c r="D12" s="260"/>
      <c r="E12" s="260"/>
      <c r="F12" s="260"/>
      <c r="G12" s="260"/>
      <c r="H12" s="260"/>
      <c r="I12" s="260"/>
      <c r="J12" s="260"/>
      <c r="K12" s="261"/>
      <c r="L12" s="261"/>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row>
    <row r="13" spans="1:41" ht="17.100000000000001" customHeight="1" x14ac:dyDescent="0.25">
      <c r="A13" s="270"/>
      <c r="B13" s="271"/>
      <c r="C13" s="272" t="s">
        <v>671</v>
      </c>
      <c r="D13" s="273">
        <f>D14+D30+D39+D53+D64+D77+D116+D134+D144+D166+D191+D213+D224+D233+D237+D247+D262+D276+D286+D296+D300+D305+D310</f>
        <v>1269488.807520031</v>
      </c>
      <c r="E13" s="273">
        <f>E14+E30+E39+E53+E64+E77+E116+E134+E144+E166+E191+E213+E224+E233+E237+E247+E262+E276+E286+E296+E300+E305+E310</f>
        <v>1269488.807520031</v>
      </c>
      <c r="F13" s="273"/>
      <c r="G13" s="273">
        <f>G14+G30+G39+G53+G64+G77+G116+G134+G144+G166+G191+G213+G224+G233+G237+G247+G262+G276+G286+G296+G300+G305+G310</f>
        <v>1269488.807520031</v>
      </c>
      <c r="H13" s="274"/>
      <c r="I13" s="275"/>
      <c r="J13" s="276"/>
      <c r="K13" s="276"/>
      <c r="L13" s="277"/>
    </row>
    <row r="14" spans="1:41" ht="15.95" customHeight="1" x14ac:dyDescent="0.25">
      <c r="A14" s="372" t="s">
        <v>672</v>
      </c>
      <c r="B14" s="372"/>
      <c r="C14" s="372"/>
      <c r="D14" s="278">
        <f>SUM(D15:D29)</f>
        <v>63267.122707137794</v>
      </c>
      <c r="E14" s="278">
        <f>SUM(E15:E29)</f>
        <v>63267.122707137794</v>
      </c>
      <c r="F14" s="278"/>
      <c r="G14" s="278">
        <f>SUM(G15:G29)</f>
        <v>63267.122707137794</v>
      </c>
      <c r="H14" s="269"/>
      <c r="I14" s="279"/>
      <c r="J14" s="279"/>
      <c r="K14" s="279"/>
      <c r="L14" s="280"/>
    </row>
    <row r="15" spans="1:41" ht="15.95" customHeight="1" x14ac:dyDescent="0.25">
      <c r="A15" s="280">
        <v>1</v>
      </c>
      <c r="B15" s="280" t="s">
        <v>119</v>
      </c>
      <c r="C15" s="281" t="s">
        <v>120</v>
      </c>
      <c r="D15" s="282">
        <v>2837.9887024433997</v>
      </c>
      <c r="E15" s="282">
        <v>2837.9887024433997</v>
      </c>
      <c r="F15" s="282"/>
      <c r="G15" s="282">
        <v>2837.9887024433997</v>
      </c>
      <c r="H15" s="283">
        <v>36732</v>
      </c>
      <c r="I15" s="283">
        <v>36732</v>
      </c>
      <c r="J15" s="283">
        <v>42128</v>
      </c>
      <c r="K15" s="280">
        <v>14</v>
      </c>
      <c r="L15" s="280">
        <v>9</v>
      </c>
      <c r="M15" s="45"/>
    </row>
    <row r="16" spans="1:41" ht="15.95" customHeight="1" x14ac:dyDescent="0.25">
      <c r="A16" s="280">
        <v>2</v>
      </c>
      <c r="B16" s="280" t="s">
        <v>121</v>
      </c>
      <c r="C16" s="281" t="s">
        <v>606</v>
      </c>
      <c r="D16" s="282">
        <v>12352.7150691362</v>
      </c>
      <c r="E16" s="282">
        <v>12352.7150691362</v>
      </c>
      <c r="F16" s="282"/>
      <c r="G16" s="282">
        <v>12352.7150691362</v>
      </c>
      <c r="H16" s="283">
        <v>37019</v>
      </c>
      <c r="I16" s="283">
        <v>37019</v>
      </c>
      <c r="J16" s="283">
        <v>42460</v>
      </c>
      <c r="K16" s="280">
        <v>14</v>
      </c>
      <c r="L16" s="280">
        <v>3</v>
      </c>
    </row>
    <row r="17" spans="1:12" ht="15.95" customHeight="1" x14ac:dyDescent="0.25">
      <c r="A17" s="280">
        <v>3</v>
      </c>
      <c r="B17" s="280" t="s">
        <v>123</v>
      </c>
      <c r="C17" s="281" t="s">
        <v>124</v>
      </c>
      <c r="D17" s="282">
        <v>628.07582499420005</v>
      </c>
      <c r="E17" s="282">
        <v>628.07582499420005</v>
      </c>
      <c r="F17" s="282"/>
      <c r="G17" s="282">
        <v>628.07582499420005</v>
      </c>
      <c r="H17" s="283">
        <v>38080</v>
      </c>
      <c r="I17" s="283">
        <v>38080</v>
      </c>
      <c r="J17" s="283">
        <v>41780</v>
      </c>
      <c r="K17" s="280">
        <v>9</v>
      </c>
      <c r="L17" s="280">
        <v>6</v>
      </c>
    </row>
    <row r="18" spans="1:12" ht="15.95" customHeight="1" x14ac:dyDescent="0.25">
      <c r="A18" s="280">
        <v>4</v>
      </c>
      <c r="B18" s="280" t="s">
        <v>121</v>
      </c>
      <c r="C18" s="281" t="s">
        <v>125</v>
      </c>
      <c r="D18" s="282">
        <v>7431.7303450367999</v>
      </c>
      <c r="E18" s="282">
        <v>7431.7303450367999</v>
      </c>
      <c r="F18" s="282"/>
      <c r="G18" s="282">
        <v>7431.7303450367999</v>
      </c>
      <c r="H18" s="283">
        <v>36786</v>
      </c>
      <c r="I18" s="283">
        <v>36786</v>
      </c>
      <c r="J18" s="283">
        <v>41960</v>
      </c>
      <c r="K18" s="280">
        <v>5</v>
      </c>
      <c r="L18" s="280">
        <v>0</v>
      </c>
    </row>
    <row r="19" spans="1:12" ht="15.95" customHeight="1" x14ac:dyDescent="0.25">
      <c r="A19" s="280">
        <v>5</v>
      </c>
      <c r="B19" s="280" t="s">
        <v>126</v>
      </c>
      <c r="C19" s="281" t="s">
        <v>127</v>
      </c>
      <c r="D19" s="282">
        <v>1037.9679429988</v>
      </c>
      <c r="E19" s="282">
        <v>1037.9679429988</v>
      </c>
      <c r="F19" s="282"/>
      <c r="G19" s="282">
        <v>1037.9679429988</v>
      </c>
      <c r="H19" s="283">
        <v>37248</v>
      </c>
      <c r="I19" s="283">
        <v>37248</v>
      </c>
      <c r="J19" s="283">
        <v>40878</v>
      </c>
      <c r="K19" s="280">
        <v>9</v>
      </c>
      <c r="L19" s="280">
        <v>5</v>
      </c>
    </row>
    <row r="20" spans="1:12" ht="15.95" customHeight="1" x14ac:dyDescent="0.25">
      <c r="A20" s="280">
        <v>6</v>
      </c>
      <c r="B20" s="280" t="s">
        <v>121</v>
      </c>
      <c r="C20" s="281" t="s">
        <v>128</v>
      </c>
      <c r="D20" s="282">
        <v>7618.8317051550002</v>
      </c>
      <c r="E20" s="282">
        <v>7618.8317051550002</v>
      </c>
      <c r="F20" s="282"/>
      <c r="G20" s="282">
        <v>7618.8317051550002</v>
      </c>
      <c r="H20" s="283">
        <v>37076</v>
      </c>
      <c r="I20" s="283">
        <v>37076</v>
      </c>
      <c r="J20" s="283">
        <v>42521</v>
      </c>
      <c r="K20" s="280">
        <v>14</v>
      </c>
      <c r="L20" s="280">
        <v>6</v>
      </c>
    </row>
    <row r="21" spans="1:12" ht="15.95" customHeight="1" x14ac:dyDescent="0.25">
      <c r="A21" s="280">
        <v>7</v>
      </c>
      <c r="B21" s="280" t="s">
        <v>129</v>
      </c>
      <c r="C21" s="281" t="s">
        <v>130</v>
      </c>
      <c r="D21" s="282">
        <v>6165.8062987631001</v>
      </c>
      <c r="E21" s="282">
        <v>6165.8062987631001</v>
      </c>
      <c r="F21" s="282"/>
      <c r="G21" s="282">
        <v>6165.8062987631001</v>
      </c>
      <c r="H21" s="283">
        <v>36168</v>
      </c>
      <c r="I21" s="283">
        <v>36168</v>
      </c>
      <c r="J21" s="283">
        <v>43511</v>
      </c>
      <c r="K21" s="280">
        <v>19</v>
      </c>
      <c r="L21" s="280">
        <v>9</v>
      </c>
    </row>
    <row r="22" spans="1:12" ht="15.95" customHeight="1" x14ac:dyDescent="0.25">
      <c r="A22" s="280">
        <v>9</v>
      </c>
      <c r="B22" s="280" t="s">
        <v>131</v>
      </c>
      <c r="C22" s="281" t="s">
        <v>132</v>
      </c>
      <c r="D22" s="282">
        <v>4531.0802261340004</v>
      </c>
      <c r="E22" s="282">
        <v>4531.0802261340004</v>
      </c>
      <c r="F22" s="282"/>
      <c r="G22" s="282">
        <v>4531.0802261340004</v>
      </c>
      <c r="H22" s="283">
        <v>36372</v>
      </c>
      <c r="I22" s="283">
        <v>36433</v>
      </c>
      <c r="J22" s="283">
        <v>40009</v>
      </c>
      <c r="K22" s="280">
        <v>9</v>
      </c>
      <c r="L22" s="280">
        <v>9</v>
      </c>
    </row>
    <row r="23" spans="1:12" ht="15.95" customHeight="1" x14ac:dyDescent="0.25">
      <c r="A23" s="280">
        <v>10</v>
      </c>
      <c r="B23" s="280" t="s">
        <v>131</v>
      </c>
      <c r="C23" s="281" t="s">
        <v>133</v>
      </c>
      <c r="D23" s="282">
        <v>4685.2703821462001</v>
      </c>
      <c r="E23" s="282">
        <v>4685.2703821462001</v>
      </c>
      <c r="F23" s="282"/>
      <c r="G23" s="282">
        <v>4685.2703821462001</v>
      </c>
      <c r="H23" s="283">
        <v>36483</v>
      </c>
      <c r="I23" s="283">
        <v>36742</v>
      </c>
      <c r="J23" s="283">
        <v>42200</v>
      </c>
      <c r="K23" s="280">
        <v>15</v>
      </c>
      <c r="L23" s="280">
        <v>0</v>
      </c>
    </row>
    <row r="24" spans="1:12" ht="15.95" customHeight="1" x14ac:dyDescent="0.25">
      <c r="A24" s="280">
        <v>11</v>
      </c>
      <c r="B24" s="280" t="s">
        <v>131</v>
      </c>
      <c r="C24" s="281" t="s">
        <v>134</v>
      </c>
      <c r="D24" s="282">
        <v>3062.4314028670997</v>
      </c>
      <c r="E24" s="282">
        <v>3062.4314028670997</v>
      </c>
      <c r="F24" s="282"/>
      <c r="G24" s="282">
        <v>3062.4314028670997</v>
      </c>
      <c r="H24" s="283">
        <v>36314</v>
      </c>
      <c r="I24" s="283">
        <v>36692</v>
      </c>
      <c r="J24" s="283">
        <v>40101</v>
      </c>
      <c r="K24" s="280">
        <v>10</v>
      </c>
      <c r="L24" s="280">
        <v>0</v>
      </c>
    </row>
    <row r="25" spans="1:12" ht="15.95" customHeight="1" x14ac:dyDescent="0.25">
      <c r="A25" s="280">
        <v>12</v>
      </c>
      <c r="B25" s="280" t="s">
        <v>135</v>
      </c>
      <c r="C25" s="281" t="s">
        <v>136</v>
      </c>
      <c r="D25" s="282">
        <v>3197.3789520002001</v>
      </c>
      <c r="E25" s="282">
        <v>3197.3789520002001</v>
      </c>
      <c r="F25" s="282"/>
      <c r="G25" s="282">
        <v>3197.3789520002001</v>
      </c>
      <c r="H25" s="283">
        <v>36348</v>
      </c>
      <c r="I25" s="283">
        <v>36748</v>
      </c>
      <c r="J25" s="283">
        <v>41654</v>
      </c>
      <c r="K25" s="280">
        <v>14</v>
      </c>
      <c r="L25" s="280">
        <v>3</v>
      </c>
    </row>
    <row r="26" spans="1:12" ht="15.95" customHeight="1" x14ac:dyDescent="0.25">
      <c r="A26" s="280">
        <v>13</v>
      </c>
      <c r="B26" s="280" t="s">
        <v>135</v>
      </c>
      <c r="C26" s="281" t="s">
        <v>137</v>
      </c>
      <c r="D26" s="282">
        <v>3404.3868765411999</v>
      </c>
      <c r="E26" s="282">
        <v>3404.3868765411999</v>
      </c>
      <c r="F26" s="282"/>
      <c r="G26" s="282">
        <v>3404.3868765411999</v>
      </c>
      <c r="H26" s="283">
        <v>36341</v>
      </c>
      <c r="I26" s="283">
        <v>36341</v>
      </c>
      <c r="J26" s="283">
        <v>42109</v>
      </c>
      <c r="K26" s="280">
        <v>15</v>
      </c>
      <c r="L26" s="280">
        <v>3</v>
      </c>
    </row>
    <row r="27" spans="1:12" ht="15.95" customHeight="1" x14ac:dyDescent="0.25">
      <c r="A27" s="280">
        <v>14</v>
      </c>
      <c r="B27" s="280" t="s">
        <v>135</v>
      </c>
      <c r="C27" s="281" t="s">
        <v>138</v>
      </c>
      <c r="D27" s="282">
        <v>2177.6558091871002</v>
      </c>
      <c r="E27" s="282">
        <v>2177.6558091871002</v>
      </c>
      <c r="F27" s="282"/>
      <c r="G27" s="282">
        <v>2177.6558091871002</v>
      </c>
      <c r="H27" s="283">
        <v>36402</v>
      </c>
      <c r="I27" s="283">
        <v>36402</v>
      </c>
      <c r="J27" s="283">
        <v>40009</v>
      </c>
      <c r="K27" s="280">
        <v>9</v>
      </c>
      <c r="L27" s="280">
        <v>9</v>
      </c>
    </row>
    <row r="28" spans="1:12" ht="15.95" customHeight="1" x14ac:dyDescent="0.25">
      <c r="A28" s="280">
        <v>15</v>
      </c>
      <c r="B28" s="280" t="s">
        <v>135</v>
      </c>
      <c r="C28" s="281" t="s">
        <v>139</v>
      </c>
      <c r="D28" s="282">
        <v>1773.547590914</v>
      </c>
      <c r="E28" s="282">
        <v>1773.547590914</v>
      </c>
      <c r="F28" s="282"/>
      <c r="G28" s="282">
        <v>1773.547590914</v>
      </c>
      <c r="H28" s="283">
        <v>36294</v>
      </c>
      <c r="I28" s="283">
        <v>36707</v>
      </c>
      <c r="J28" s="283">
        <v>40101</v>
      </c>
      <c r="K28" s="280">
        <v>10</v>
      </c>
      <c r="L28" s="280">
        <v>0</v>
      </c>
    </row>
    <row r="29" spans="1:12" ht="15.95" customHeight="1" x14ac:dyDescent="0.25">
      <c r="A29" s="280">
        <v>16</v>
      </c>
      <c r="B29" s="280" t="s">
        <v>135</v>
      </c>
      <c r="C29" s="281" t="s">
        <v>140</v>
      </c>
      <c r="D29" s="282">
        <v>2362.2555788205004</v>
      </c>
      <c r="E29" s="282">
        <v>2362.2555788205004</v>
      </c>
      <c r="F29" s="282"/>
      <c r="G29" s="282">
        <v>2362.2555788205004</v>
      </c>
      <c r="H29" s="283">
        <v>36433</v>
      </c>
      <c r="I29" s="283">
        <v>36433</v>
      </c>
      <c r="J29" s="283">
        <v>41835</v>
      </c>
      <c r="K29" s="280">
        <v>14</v>
      </c>
      <c r="L29" s="280">
        <v>9</v>
      </c>
    </row>
    <row r="30" spans="1:12" ht="15.95" customHeight="1" x14ac:dyDescent="0.25">
      <c r="A30" s="371" t="s">
        <v>673</v>
      </c>
      <c r="B30" s="371"/>
      <c r="C30" s="371"/>
      <c r="D30" s="278">
        <f>SUM(D31:D38)</f>
        <v>8759.2345343568995</v>
      </c>
      <c r="E30" s="278">
        <f>SUM(E31:E38)</f>
        <v>8759.2345343568995</v>
      </c>
      <c r="F30" s="278"/>
      <c r="G30" s="278">
        <f>SUM(G31:G38)</f>
        <v>8759.2345343568995</v>
      </c>
      <c r="H30" s="280"/>
      <c r="I30" s="280"/>
      <c r="J30" s="280"/>
      <c r="K30" s="280"/>
      <c r="L30" s="280"/>
    </row>
    <row r="31" spans="1:12" ht="15.95" customHeight="1" x14ac:dyDescent="0.25">
      <c r="A31" s="280">
        <v>17</v>
      </c>
      <c r="B31" s="281" t="s">
        <v>131</v>
      </c>
      <c r="C31" s="281" t="s">
        <v>141</v>
      </c>
      <c r="D31" s="282">
        <v>1216.5395114147</v>
      </c>
      <c r="E31" s="282">
        <v>1216.5395114147</v>
      </c>
      <c r="F31" s="282"/>
      <c r="G31" s="282">
        <v>1216.5395114147</v>
      </c>
      <c r="H31" s="283">
        <v>37075</v>
      </c>
      <c r="I31" s="283">
        <v>37498</v>
      </c>
      <c r="J31" s="283">
        <v>40816</v>
      </c>
      <c r="K31" s="280">
        <v>9</v>
      </c>
      <c r="L31" s="280">
        <v>11</v>
      </c>
    </row>
    <row r="32" spans="1:12" ht="15.95" customHeight="1" x14ac:dyDescent="0.25">
      <c r="A32" s="280">
        <v>18</v>
      </c>
      <c r="B32" s="281" t="s">
        <v>131</v>
      </c>
      <c r="C32" s="281" t="s">
        <v>142</v>
      </c>
      <c r="D32" s="282">
        <v>1137.4459479723998</v>
      </c>
      <c r="E32" s="282">
        <v>1137.4459479723998</v>
      </c>
      <c r="F32" s="282"/>
      <c r="G32" s="282">
        <v>1137.4459479723998</v>
      </c>
      <c r="H32" s="283">
        <v>37106</v>
      </c>
      <c r="I32" s="283">
        <v>37398</v>
      </c>
      <c r="J32" s="283">
        <v>40908</v>
      </c>
      <c r="K32" s="280">
        <v>9</v>
      </c>
      <c r="L32" s="280">
        <v>11</v>
      </c>
    </row>
    <row r="33" spans="1:12" ht="15.95" customHeight="1" x14ac:dyDescent="0.25">
      <c r="A33" s="280">
        <v>19</v>
      </c>
      <c r="B33" s="281" t="s">
        <v>131</v>
      </c>
      <c r="C33" s="281" t="s">
        <v>143</v>
      </c>
      <c r="D33" s="282">
        <v>981.41957731510001</v>
      </c>
      <c r="E33" s="282">
        <v>981.41957731510001</v>
      </c>
      <c r="F33" s="282"/>
      <c r="G33" s="282">
        <v>981.41957731510001</v>
      </c>
      <c r="H33" s="283">
        <v>37105</v>
      </c>
      <c r="I33" s="283">
        <v>37188</v>
      </c>
      <c r="J33" s="283">
        <v>40739</v>
      </c>
      <c r="K33" s="280">
        <v>9</v>
      </c>
      <c r="L33" s="280">
        <v>9</v>
      </c>
    </row>
    <row r="34" spans="1:12" ht="15.95" customHeight="1" x14ac:dyDescent="0.25">
      <c r="A34" s="280">
        <v>20</v>
      </c>
      <c r="B34" s="281" t="s">
        <v>131</v>
      </c>
      <c r="C34" s="281" t="s">
        <v>144</v>
      </c>
      <c r="D34" s="282">
        <v>928.64790340629997</v>
      </c>
      <c r="E34" s="282">
        <v>928.64790340629997</v>
      </c>
      <c r="F34" s="282"/>
      <c r="G34" s="282">
        <v>928.64790340629997</v>
      </c>
      <c r="H34" s="283">
        <v>37022</v>
      </c>
      <c r="I34" s="283">
        <v>37103</v>
      </c>
      <c r="J34" s="283">
        <v>40816</v>
      </c>
      <c r="K34" s="280">
        <v>10</v>
      </c>
      <c r="L34" s="280">
        <v>4</v>
      </c>
    </row>
    <row r="35" spans="1:12" ht="15.95" customHeight="1" x14ac:dyDescent="0.25">
      <c r="A35" s="280">
        <v>21</v>
      </c>
      <c r="B35" s="281" t="s">
        <v>135</v>
      </c>
      <c r="C35" s="281" t="s">
        <v>145</v>
      </c>
      <c r="D35" s="282">
        <v>1390.1528056581001</v>
      </c>
      <c r="E35" s="282">
        <v>1390.1528056581001</v>
      </c>
      <c r="F35" s="282"/>
      <c r="G35" s="282">
        <v>1390.1528056581001</v>
      </c>
      <c r="H35" s="283">
        <v>37075</v>
      </c>
      <c r="I35" s="283">
        <v>37134</v>
      </c>
      <c r="J35" s="283">
        <v>40786</v>
      </c>
      <c r="K35" s="280">
        <v>10</v>
      </c>
      <c r="L35" s="280">
        <v>1</v>
      </c>
    </row>
    <row r="36" spans="1:12" ht="15.95" customHeight="1" x14ac:dyDescent="0.25">
      <c r="A36" s="280">
        <v>22</v>
      </c>
      <c r="B36" s="281" t="s">
        <v>135</v>
      </c>
      <c r="C36" s="281" t="s">
        <v>146</v>
      </c>
      <c r="D36" s="282">
        <v>1094.3578495618999</v>
      </c>
      <c r="E36" s="282">
        <v>1094.3578495618999</v>
      </c>
      <c r="F36" s="282"/>
      <c r="G36" s="282">
        <v>1094.3578495618999</v>
      </c>
      <c r="H36" s="283">
        <v>37134</v>
      </c>
      <c r="I36" s="283">
        <v>37200</v>
      </c>
      <c r="J36" s="283">
        <v>40739</v>
      </c>
      <c r="K36" s="280">
        <v>9</v>
      </c>
      <c r="L36" s="280">
        <v>11</v>
      </c>
    </row>
    <row r="37" spans="1:12" ht="15.95" customHeight="1" x14ac:dyDescent="0.25">
      <c r="A37" s="280">
        <v>23</v>
      </c>
      <c r="B37" s="281" t="s">
        <v>135</v>
      </c>
      <c r="C37" s="281" t="s">
        <v>147</v>
      </c>
      <c r="D37" s="282">
        <v>735.642478428</v>
      </c>
      <c r="E37" s="282">
        <v>735.642478428</v>
      </c>
      <c r="F37" s="282"/>
      <c r="G37" s="282">
        <v>735.642478428</v>
      </c>
      <c r="H37" s="283">
        <v>36999</v>
      </c>
      <c r="I37" s="283">
        <v>36999</v>
      </c>
      <c r="J37" s="283">
        <v>40816</v>
      </c>
      <c r="K37" s="280">
        <v>9</v>
      </c>
      <c r="L37" s="280">
        <v>11</v>
      </c>
    </row>
    <row r="38" spans="1:12" ht="15.95" customHeight="1" x14ac:dyDescent="0.25">
      <c r="A38" s="280">
        <v>24</v>
      </c>
      <c r="B38" s="281" t="s">
        <v>135</v>
      </c>
      <c r="C38" s="281" t="s">
        <v>148</v>
      </c>
      <c r="D38" s="282">
        <v>1275.0284606004</v>
      </c>
      <c r="E38" s="282">
        <v>1275.0284606004</v>
      </c>
      <c r="F38" s="282"/>
      <c r="G38" s="282">
        <v>1275.0284606004</v>
      </c>
      <c r="H38" s="283">
        <v>37022</v>
      </c>
      <c r="I38" s="283">
        <v>37314</v>
      </c>
      <c r="J38" s="283">
        <v>40908</v>
      </c>
      <c r="K38" s="280">
        <v>10</v>
      </c>
      <c r="L38" s="280">
        <v>2</v>
      </c>
    </row>
    <row r="39" spans="1:12" ht="15.95" customHeight="1" x14ac:dyDescent="0.25">
      <c r="A39" s="371" t="s">
        <v>674</v>
      </c>
      <c r="B39" s="371"/>
      <c r="C39" s="371"/>
      <c r="D39" s="278">
        <f>SUM(D40:D52)</f>
        <v>59796.837933579998</v>
      </c>
      <c r="E39" s="278">
        <f>SUM(E40:E52)</f>
        <v>59796.837933579998</v>
      </c>
      <c r="F39" s="278"/>
      <c r="G39" s="278">
        <f>SUM(G40:G52)</f>
        <v>59796.837933579998</v>
      </c>
      <c r="H39" s="280"/>
      <c r="I39" s="280"/>
      <c r="J39" s="280"/>
      <c r="K39" s="280"/>
      <c r="L39" s="280"/>
    </row>
    <row r="40" spans="1:12" ht="15.95" customHeight="1" x14ac:dyDescent="0.25">
      <c r="A40" s="280">
        <v>25</v>
      </c>
      <c r="B40" s="281" t="s">
        <v>119</v>
      </c>
      <c r="C40" s="281" t="s">
        <v>149</v>
      </c>
      <c r="D40" s="282">
        <v>5444.5591524323991</v>
      </c>
      <c r="E40" s="282">
        <v>5444.5591524323991</v>
      </c>
      <c r="F40" s="282"/>
      <c r="G40" s="282">
        <v>5444.5591524323991</v>
      </c>
      <c r="H40" s="283">
        <v>37581</v>
      </c>
      <c r="I40" s="283">
        <v>37823</v>
      </c>
      <c r="J40" s="283">
        <v>43290</v>
      </c>
      <c r="K40" s="280">
        <v>15</v>
      </c>
      <c r="L40" s="280">
        <v>6</v>
      </c>
    </row>
    <row r="41" spans="1:12" ht="15.95" customHeight="1" x14ac:dyDescent="0.25">
      <c r="A41" s="280">
        <v>26</v>
      </c>
      <c r="B41" s="281" t="s">
        <v>150</v>
      </c>
      <c r="C41" s="281" t="s">
        <v>151</v>
      </c>
      <c r="D41" s="282">
        <v>22034.938133556701</v>
      </c>
      <c r="E41" s="282">
        <v>22034.938133556701</v>
      </c>
      <c r="F41" s="282"/>
      <c r="G41" s="282">
        <v>22034.938133556701</v>
      </c>
      <c r="H41" s="283">
        <v>38380</v>
      </c>
      <c r="I41" s="283">
        <v>38380</v>
      </c>
      <c r="J41" s="283">
        <v>43341</v>
      </c>
      <c r="K41" s="280">
        <v>13</v>
      </c>
      <c r="L41" s="280">
        <v>9</v>
      </c>
    </row>
    <row r="42" spans="1:12" ht="15.95" customHeight="1" x14ac:dyDescent="0.25">
      <c r="A42" s="280">
        <v>27</v>
      </c>
      <c r="B42" s="281" t="s">
        <v>131</v>
      </c>
      <c r="C42" s="281" t="s">
        <v>607</v>
      </c>
      <c r="D42" s="282">
        <v>6408.8362823991001</v>
      </c>
      <c r="E42" s="282">
        <v>6408.8362823991001</v>
      </c>
      <c r="F42" s="282"/>
      <c r="G42" s="282">
        <v>6408.8362823991001</v>
      </c>
      <c r="H42" s="283">
        <v>37105</v>
      </c>
      <c r="I42" s="283">
        <v>37863</v>
      </c>
      <c r="J42" s="283">
        <v>43279</v>
      </c>
      <c r="K42" s="280">
        <v>16</v>
      </c>
      <c r="L42" s="280">
        <v>8</v>
      </c>
    </row>
    <row r="43" spans="1:12" ht="15.95" customHeight="1" x14ac:dyDescent="0.25">
      <c r="A43" s="280">
        <v>28</v>
      </c>
      <c r="B43" s="281" t="s">
        <v>131</v>
      </c>
      <c r="C43" s="281" t="s">
        <v>153</v>
      </c>
      <c r="D43" s="282">
        <v>9029.3148266233002</v>
      </c>
      <c r="E43" s="282">
        <v>9029.3148266233002</v>
      </c>
      <c r="F43" s="282"/>
      <c r="G43" s="282">
        <v>9029.3148266233002</v>
      </c>
      <c r="H43" s="283">
        <v>37188</v>
      </c>
      <c r="I43" s="283">
        <v>38060</v>
      </c>
      <c r="J43" s="283">
        <v>43290</v>
      </c>
      <c r="K43" s="280">
        <v>16</v>
      </c>
      <c r="L43" s="280">
        <v>3</v>
      </c>
    </row>
    <row r="44" spans="1:12" ht="15.95" customHeight="1" x14ac:dyDescent="0.25">
      <c r="A44" s="280">
        <v>29</v>
      </c>
      <c r="B44" s="281" t="s">
        <v>131</v>
      </c>
      <c r="C44" s="281" t="s">
        <v>154</v>
      </c>
      <c r="D44" s="282">
        <v>1419.3304341875998</v>
      </c>
      <c r="E44" s="282">
        <v>1419.3304341875998</v>
      </c>
      <c r="F44" s="282"/>
      <c r="G44" s="282">
        <v>1419.3304341875998</v>
      </c>
      <c r="H44" s="283">
        <v>37550</v>
      </c>
      <c r="I44" s="283">
        <v>37739</v>
      </c>
      <c r="J44" s="283">
        <v>41365</v>
      </c>
      <c r="K44" s="280">
        <v>10</v>
      </c>
      <c r="L44" s="280">
        <v>6</v>
      </c>
    </row>
    <row r="45" spans="1:12" ht="15.95" customHeight="1" x14ac:dyDescent="0.25">
      <c r="A45" s="280">
        <v>30</v>
      </c>
      <c r="B45" s="281" t="s">
        <v>131</v>
      </c>
      <c r="C45" s="281" t="s">
        <v>155</v>
      </c>
      <c r="D45" s="282">
        <v>3145.1906232361998</v>
      </c>
      <c r="E45" s="282">
        <v>3145.1906232361998</v>
      </c>
      <c r="F45" s="282"/>
      <c r="G45" s="282">
        <v>3145.1906232361998</v>
      </c>
      <c r="H45" s="283">
        <v>37484</v>
      </c>
      <c r="I45" s="283">
        <v>37977</v>
      </c>
      <c r="J45" s="283">
        <v>43290</v>
      </c>
      <c r="K45" s="280">
        <v>15</v>
      </c>
      <c r="L45" s="280">
        <v>9</v>
      </c>
    </row>
    <row r="46" spans="1:12" ht="15.95" customHeight="1" x14ac:dyDescent="0.25">
      <c r="A46" s="280">
        <v>31</v>
      </c>
      <c r="B46" s="281" t="s">
        <v>131</v>
      </c>
      <c r="C46" s="281" t="s">
        <v>156</v>
      </c>
      <c r="D46" s="282">
        <v>2477.8136919811</v>
      </c>
      <c r="E46" s="282">
        <v>2477.8136919811</v>
      </c>
      <c r="F46" s="282"/>
      <c r="G46" s="282">
        <v>2477.8136919811</v>
      </c>
      <c r="H46" s="283">
        <v>37931</v>
      </c>
      <c r="I46" s="283">
        <v>37931</v>
      </c>
      <c r="J46" s="283">
        <v>43341</v>
      </c>
      <c r="K46" s="280">
        <v>14</v>
      </c>
      <c r="L46" s="280">
        <v>9</v>
      </c>
    </row>
    <row r="47" spans="1:12" ht="15.95" customHeight="1" x14ac:dyDescent="0.25">
      <c r="A47" s="280">
        <v>32</v>
      </c>
      <c r="B47" s="281" t="s">
        <v>135</v>
      </c>
      <c r="C47" s="281" t="s">
        <v>157</v>
      </c>
      <c r="D47" s="282">
        <v>1294.3543214547001</v>
      </c>
      <c r="E47" s="282">
        <v>1294.3543214547001</v>
      </c>
      <c r="F47" s="282"/>
      <c r="G47" s="282">
        <v>1294.3543214547001</v>
      </c>
      <c r="H47" s="283">
        <v>37579</v>
      </c>
      <c r="I47" s="283">
        <v>37579</v>
      </c>
      <c r="J47" s="283">
        <v>41262</v>
      </c>
      <c r="K47" s="280">
        <v>10</v>
      </c>
      <c r="L47" s="280">
        <v>0</v>
      </c>
    </row>
    <row r="48" spans="1:12" ht="15.95" customHeight="1" x14ac:dyDescent="0.25">
      <c r="A48" s="280">
        <v>33</v>
      </c>
      <c r="B48" s="281" t="s">
        <v>135</v>
      </c>
      <c r="C48" s="281" t="s">
        <v>158</v>
      </c>
      <c r="D48" s="282">
        <v>1608.0801733743999</v>
      </c>
      <c r="E48" s="282">
        <v>1608.0801733743999</v>
      </c>
      <c r="F48" s="282"/>
      <c r="G48" s="282">
        <v>1608.0801733743999</v>
      </c>
      <c r="H48" s="283">
        <v>37603</v>
      </c>
      <c r="I48" s="283">
        <v>38518</v>
      </c>
      <c r="J48" s="283">
        <v>42069</v>
      </c>
      <c r="K48" s="280">
        <v>11</v>
      </c>
      <c r="L48" s="280">
        <v>9</v>
      </c>
    </row>
    <row r="49" spans="1:12" ht="15.95" customHeight="1" x14ac:dyDescent="0.25">
      <c r="A49" s="280">
        <v>34</v>
      </c>
      <c r="B49" s="281" t="s">
        <v>135</v>
      </c>
      <c r="C49" s="281" t="s">
        <v>159</v>
      </c>
      <c r="D49" s="282">
        <v>497.08484302620002</v>
      </c>
      <c r="E49" s="282">
        <v>497.08484302620002</v>
      </c>
      <c r="F49" s="282"/>
      <c r="G49" s="282">
        <v>497.08484302620002</v>
      </c>
      <c r="H49" s="283">
        <v>37307</v>
      </c>
      <c r="I49" s="283">
        <v>37572</v>
      </c>
      <c r="J49" s="283">
        <v>41226</v>
      </c>
      <c r="K49" s="280">
        <v>10</v>
      </c>
      <c r="L49" s="280">
        <v>9</v>
      </c>
    </row>
    <row r="50" spans="1:12" ht="15.95" customHeight="1" x14ac:dyDescent="0.25">
      <c r="A50" s="280">
        <v>35</v>
      </c>
      <c r="B50" s="281" t="s">
        <v>135</v>
      </c>
      <c r="C50" s="281" t="s">
        <v>160</v>
      </c>
      <c r="D50" s="282">
        <v>1160.0447218624001</v>
      </c>
      <c r="E50" s="282">
        <v>1160.0447218624001</v>
      </c>
      <c r="F50" s="282"/>
      <c r="G50" s="282">
        <v>1160.0447218624001</v>
      </c>
      <c r="H50" s="283">
        <v>37386</v>
      </c>
      <c r="I50" s="283">
        <v>37448</v>
      </c>
      <c r="J50" s="283">
        <v>40739</v>
      </c>
      <c r="K50" s="280">
        <v>9</v>
      </c>
      <c r="L50" s="280">
        <v>2</v>
      </c>
    </row>
    <row r="51" spans="1:12" ht="15.95" customHeight="1" x14ac:dyDescent="0.25">
      <c r="A51" s="280">
        <v>36</v>
      </c>
      <c r="B51" s="281" t="s">
        <v>135</v>
      </c>
      <c r="C51" s="281" t="s">
        <v>161</v>
      </c>
      <c r="D51" s="282">
        <v>1755.9999186696998</v>
      </c>
      <c r="E51" s="282">
        <v>1755.9999186696998</v>
      </c>
      <c r="F51" s="282"/>
      <c r="G51" s="282">
        <v>1755.9999186696998</v>
      </c>
      <c r="H51" s="283">
        <v>37732</v>
      </c>
      <c r="I51" s="283">
        <v>37865</v>
      </c>
      <c r="J51" s="283">
        <v>41534</v>
      </c>
      <c r="K51" s="280">
        <v>9</v>
      </c>
      <c r="L51" s="280">
        <v>11</v>
      </c>
    </row>
    <row r="52" spans="1:12" ht="15.95" customHeight="1" x14ac:dyDescent="0.25">
      <c r="A52" s="280">
        <v>37</v>
      </c>
      <c r="B52" s="281" t="s">
        <v>135</v>
      </c>
      <c r="C52" s="281" t="s">
        <v>162</v>
      </c>
      <c r="D52" s="282">
        <v>3521.2908107762</v>
      </c>
      <c r="E52" s="282">
        <v>3521.2908107762</v>
      </c>
      <c r="F52" s="282"/>
      <c r="G52" s="282">
        <v>3521.2908107762</v>
      </c>
      <c r="H52" s="283">
        <v>37489</v>
      </c>
      <c r="I52" s="283">
        <v>37603</v>
      </c>
      <c r="J52" s="283">
        <v>41204</v>
      </c>
      <c r="K52" s="280">
        <v>10</v>
      </c>
      <c r="L52" s="280">
        <v>0</v>
      </c>
    </row>
    <row r="53" spans="1:12" ht="15.95" customHeight="1" x14ac:dyDescent="0.25">
      <c r="A53" s="371" t="s">
        <v>675</v>
      </c>
      <c r="B53" s="371"/>
      <c r="C53" s="371"/>
      <c r="D53" s="278">
        <f>SUM(D54:D63)</f>
        <v>36486.955834407097</v>
      </c>
      <c r="E53" s="278">
        <f>SUM(E54:E63)</f>
        <v>36486.955834407097</v>
      </c>
      <c r="F53" s="278"/>
      <c r="G53" s="278">
        <f>SUM(G54:G63)</f>
        <v>36486.955834407097</v>
      </c>
      <c r="H53" s="284"/>
      <c r="I53" s="284"/>
      <c r="J53" s="284"/>
      <c r="K53" s="280"/>
      <c r="L53" s="280"/>
    </row>
    <row r="54" spans="1:12" ht="15.95" customHeight="1" x14ac:dyDescent="0.25">
      <c r="A54" s="280">
        <v>38</v>
      </c>
      <c r="B54" s="281" t="s">
        <v>121</v>
      </c>
      <c r="C54" s="281" t="s">
        <v>163</v>
      </c>
      <c r="D54" s="282">
        <v>14839.943622709699</v>
      </c>
      <c r="E54" s="282">
        <v>14839.943622709699</v>
      </c>
      <c r="F54" s="282"/>
      <c r="G54" s="282">
        <v>14839.943622709699</v>
      </c>
      <c r="H54" s="283">
        <v>37955</v>
      </c>
      <c r="I54" s="283">
        <v>37955</v>
      </c>
      <c r="J54" s="283">
        <v>43341</v>
      </c>
      <c r="K54" s="280">
        <v>14</v>
      </c>
      <c r="L54" s="280">
        <v>4</v>
      </c>
    </row>
    <row r="55" spans="1:12" ht="15.95" customHeight="1" x14ac:dyDescent="0.25">
      <c r="A55" s="280">
        <v>39</v>
      </c>
      <c r="B55" s="281" t="s">
        <v>131</v>
      </c>
      <c r="C55" s="281" t="s">
        <v>164</v>
      </c>
      <c r="D55" s="282">
        <v>1702.9721536893999</v>
      </c>
      <c r="E55" s="282">
        <v>1702.9721536893999</v>
      </c>
      <c r="F55" s="282"/>
      <c r="G55" s="282">
        <v>1702.9721536893999</v>
      </c>
      <c r="H55" s="283">
        <v>37795</v>
      </c>
      <c r="I55" s="283">
        <v>37851</v>
      </c>
      <c r="J55" s="283">
        <v>43279</v>
      </c>
      <c r="K55" s="280">
        <v>14</v>
      </c>
      <c r="L55" s="280">
        <v>8</v>
      </c>
    </row>
    <row r="56" spans="1:12" s="66" customFormat="1" ht="15.95" customHeight="1" x14ac:dyDescent="0.25">
      <c r="A56" s="280">
        <v>40</v>
      </c>
      <c r="B56" s="281" t="s">
        <v>131</v>
      </c>
      <c r="C56" s="281" t="s">
        <v>608</v>
      </c>
      <c r="D56" s="282">
        <v>623.21078605499997</v>
      </c>
      <c r="E56" s="282">
        <v>623.21078605499997</v>
      </c>
      <c r="F56" s="282"/>
      <c r="G56" s="282">
        <v>623.21078605499997</v>
      </c>
      <c r="H56" s="283">
        <v>38200</v>
      </c>
      <c r="I56" s="283">
        <v>38366</v>
      </c>
      <c r="J56" s="283">
        <v>42184</v>
      </c>
      <c r="K56" s="280">
        <v>10</v>
      </c>
      <c r="L56" s="280">
        <v>10</v>
      </c>
    </row>
    <row r="57" spans="1:12" ht="15.95" customHeight="1" x14ac:dyDescent="0.25">
      <c r="A57" s="280">
        <v>41</v>
      </c>
      <c r="B57" s="281" t="s">
        <v>131</v>
      </c>
      <c r="C57" s="281" t="s">
        <v>609</v>
      </c>
      <c r="D57" s="282">
        <v>6697.4216676245996</v>
      </c>
      <c r="E57" s="282">
        <v>6697.4216676245996</v>
      </c>
      <c r="F57" s="282"/>
      <c r="G57" s="282">
        <v>6697.4216676245996</v>
      </c>
      <c r="H57" s="283">
        <v>37966</v>
      </c>
      <c r="I57" s="283">
        <v>37966</v>
      </c>
      <c r="J57" s="283">
        <v>43290</v>
      </c>
      <c r="K57" s="280">
        <v>14</v>
      </c>
      <c r="L57" s="280">
        <v>3</v>
      </c>
    </row>
    <row r="58" spans="1:12" ht="15.95" customHeight="1" x14ac:dyDescent="0.25">
      <c r="A58" s="280">
        <v>42</v>
      </c>
      <c r="B58" s="281" t="s">
        <v>131</v>
      </c>
      <c r="C58" s="281" t="s">
        <v>167</v>
      </c>
      <c r="D58" s="282">
        <v>4725.3731624924003</v>
      </c>
      <c r="E58" s="282">
        <v>4725.3731624924003</v>
      </c>
      <c r="F58" s="282"/>
      <c r="G58" s="282">
        <v>4725.3731624924003</v>
      </c>
      <c r="H58" s="283">
        <v>38958</v>
      </c>
      <c r="I58" s="283">
        <v>39113</v>
      </c>
      <c r="J58" s="283">
        <v>43341</v>
      </c>
      <c r="K58" s="280">
        <v>11</v>
      </c>
      <c r="L58" s="280">
        <v>5</v>
      </c>
    </row>
    <row r="59" spans="1:12" ht="15.95" customHeight="1" x14ac:dyDescent="0.25">
      <c r="A59" s="280">
        <v>43</v>
      </c>
      <c r="B59" s="281" t="s">
        <v>131</v>
      </c>
      <c r="C59" s="281" t="s">
        <v>168</v>
      </c>
      <c r="D59" s="282">
        <v>3395.6759684396998</v>
      </c>
      <c r="E59" s="282">
        <v>3395.6759684396998</v>
      </c>
      <c r="F59" s="282"/>
      <c r="G59" s="282">
        <v>3395.6759684396998</v>
      </c>
      <c r="H59" s="283">
        <v>37904</v>
      </c>
      <c r="I59" s="283">
        <v>38121</v>
      </c>
      <c r="J59" s="283">
        <v>43341</v>
      </c>
      <c r="K59" s="280">
        <v>14</v>
      </c>
      <c r="L59" s="280">
        <v>8</v>
      </c>
    </row>
    <row r="60" spans="1:12" ht="15.95" customHeight="1" x14ac:dyDescent="0.25">
      <c r="A60" s="280">
        <v>44</v>
      </c>
      <c r="B60" s="281" t="s">
        <v>135</v>
      </c>
      <c r="C60" s="281" t="s">
        <v>169</v>
      </c>
      <c r="D60" s="282">
        <v>589.93344883660006</v>
      </c>
      <c r="E60" s="282">
        <v>589.93344883660006</v>
      </c>
      <c r="F60" s="282"/>
      <c r="G60" s="282">
        <v>589.93344883660006</v>
      </c>
      <c r="H60" s="283">
        <v>37750</v>
      </c>
      <c r="I60" s="283">
        <v>37750</v>
      </c>
      <c r="J60" s="283">
        <v>41422</v>
      </c>
      <c r="K60" s="280">
        <v>9</v>
      </c>
      <c r="L60" s="280">
        <v>6</v>
      </c>
    </row>
    <row r="61" spans="1:12" ht="15.95" customHeight="1" x14ac:dyDescent="0.25">
      <c r="A61" s="280">
        <v>45</v>
      </c>
      <c r="B61" s="281" t="s">
        <v>135</v>
      </c>
      <c r="C61" s="281" t="s">
        <v>170</v>
      </c>
      <c r="D61" s="282">
        <v>1796.0706455263</v>
      </c>
      <c r="E61" s="282">
        <v>1796.0706455263</v>
      </c>
      <c r="F61" s="282"/>
      <c r="G61" s="282">
        <v>1796.0706455263</v>
      </c>
      <c r="H61" s="283">
        <v>37995</v>
      </c>
      <c r="I61" s="283">
        <v>38231</v>
      </c>
      <c r="J61" s="283">
        <v>43341</v>
      </c>
      <c r="K61" s="280">
        <v>13</v>
      </c>
      <c r="L61" s="280">
        <v>11</v>
      </c>
    </row>
    <row r="62" spans="1:12" ht="15.95" customHeight="1" x14ac:dyDescent="0.25">
      <c r="A62" s="280">
        <v>46</v>
      </c>
      <c r="B62" s="281" t="s">
        <v>135</v>
      </c>
      <c r="C62" s="281" t="s">
        <v>171</v>
      </c>
      <c r="D62" s="282">
        <v>538.05219888530007</v>
      </c>
      <c r="E62" s="282">
        <v>538.05219888530007</v>
      </c>
      <c r="F62" s="282"/>
      <c r="G62" s="282">
        <v>538.05219888530007</v>
      </c>
      <c r="H62" s="283">
        <v>38079</v>
      </c>
      <c r="I62" s="283">
        <v>37742</v>
      </c>
      <c r="J62" s="283">
        <v>41422</v>
      </c>
      <c r="K62" s="280">
        <v>8</v>
      </c>
      <c r="L62" s="280">
        <v>7</v>
      </c>
    </row>
    <row r="63" spans="1:12" ht="15.95" customHeight="1" x14ac:dyDescent="0.25">
      <c r="A63" s="280">
        <v>47</v>
      </c>
      <c r="B63" s="281" t="s">
        <v>135</v>
      </c>
      <c r="C63" s="281" t="s">
        <v>172</v>
      </c>
      <c r="D63" s="282">
        <v>1578.3021801481</v>
      </c>
      <c r="E63" s="282">
        <v>1578.3021801481</v>
      </c>
      <c r="F63" s="282"/>
      <c r="G63" s="282">
        <v>1578.3021801481</v>
      </c>
      <c r="H63" s="283">
        <v>37685</v>
      </c>
      <c r="I63" s="283">
        <v>37895</v>
      </c>
      <c r="J63" s="283">
        <v>41670</v>
      </c>
      <c r="K63" s="280">
        <v>10</v>
      </c>
      <c r="L63" s="280">
        <v>3</v>
      </c>
    </row>
    <row r="64" spans="1:12" ht="15.95" customHeight="1" x14ac:dyDescent="0.25">
      <c r="A64" s="371" t="s">
        <v>676</v>
      </c>
      <c r="B64" s="371"/>
      <c r="C64" s="371"/>
      <c r="D64" s="278">
        <f>SUM(D65:D76)</f>
        <v>18602.625966125299</v>
      </c>
      <c r="E64" s="278">
        <f>SUM(E65:E76)</f>
        <v>18602.625966125299</v>
      </c>
      <c r="F64" s="278"/>
      <c r="G64" s="278">
        <f>SUM(G65:G76)</f>
        <v>18602.625966125299</v>
      </c>
      <c r="H64" s="284"/>
      <c r="I64" s="284"/>
      <c r="J64" s="284"/>
      <c r="K64" s="280"/>
      <c r="L64" s="280"/>
    </row>
    <row r="65" spans="1:12" ht="15.95" customHeight="1" x14ac:dyDescent="0.25">
      <c r="A65" s="280">
        <v>48</v>
      </c>
      <c r="B65" s="281" t="s">
        <v>123</v>
      </c>
      <c r="C65" s="281" t="s">
        <v>173</v>
      </c>
      <c r="D65" s="282">
        <v>908.76825115010001</v>
      </c>
      <c r="E65" s="282">
        <v>908.76825115010001</v>
      </c>
      <c r="F65" s="282"/>
      <c r="G65" s="282">
        <v>908.76825115010001</v>
      </c>
      <c r="H65" s="283">
        <v>38562</v>
      </c>
      <c r="I65" s="283">
        <v>38562</v>
      </c>
      <c r="J65" s="283">
        <v>43341</v>
      </c>
      <c r="K65" s="280">
        <v>13</v>
      </c>
      <c r="L65" s="280">
        <v>0</v>
      </c>
    </row>
    <row r="66" spans="1:12" ht="15.95" customHeight="1" x14ac:dyDescent="0.25">
      <c r="A66" s="280">
        <v>49</v>
      </c>
      <c r="B66" s="281" t="s">
        <v>131</v>
      </c>
      <c r="C66" s="281" t="s">
        <v>174</v>
      </c>
      <c r="D66" s="282">
        <v>2404.5449106525002</v>
      </c>
      <c r="E66" s="282">
        <v>2404.5449106525002</v>
      </c>
      <c r="F66" s="282"/>
      <c r="G66" s="282">
        <v>2404.5449106525002</v>
      </c>
      <c r="H66" s="283">
        <v>38546</v>
      </c>
      <c r="I66" s="283">
        <v>38546</v>
      </c>
      <c r="J66" s="283">
        <v>43279</v>
      </c>
      <c r="K66" s="280">
        <v>12</v>
      </c>
      <c r="L66" s="280">
        <v>9</v>
      </c>
    </row>
    <row r="67" spans="1:12" ht="15.95" customHeight="1" x14ac:dyDescent="0.25">
      <c r="A67" s="280">
        <v>50</v>
      </c>
      <c r="B67" s="281" t="s">
        <v>131</v>
      </c>
      <c r="C67" s="281" t="s">
        <v>175</v>
      </c>
      <c r="D67" s="282">
        <v>1684.5462016471001</v>
      </c>
      <c r="E67" s="282">
        <v>1684.5462016471001</v>
      </c>
      <c r="F67" s="282"/>
      <c r="G67" s="282">
        <v>1684.5462016471001</v>
      </c>
      <c r="H67" s="283">
        <v>38275</v>
      </c>
      <c r="I67" s="283">
        <v>39538</v>
      </c>
      <c r="J67" s="283">
        <v>43341</v>
      </c>
      <c r="K67" s="280">
        <v>13</v>
      </c>
      <c r="L67" s="280">
        <v>8</v>
      </c>
    </row>
    <row r="68" spans="1:12" ht="15.95" customHeight="1" x14ac:dyDescent="0.25">
      <c r="A68" s="280">
        <v>51</v>
      </c>
      <c r="B68" s="281" t="s">
        <v>131</v>
      </c>
      <c r="C68" s="281" t="s">
        <v>176</v>
      </c>
      <c r="D68" s="282">
        <v>1979.4514606625</v>
      </c>
      <c r="E68" s="282">
        <v>1979.4514606625</v>
      </c>
      <c r="F68" s="282"/>
      <c r="G68" s="282">
        <v>1979.4514606625</v>
      </c>
      <c r="H68" s="283">
        <v>38187</v>
      </c>
      <c r="I68" s="283">
        <v>39798</v>
      </c>
      <c r="J68" s="283">
        <v>42643</v>
      </c>
      <c r="K68" s="280">
        <v>11</v>
      </c>
      <c r="L68" s="280">
        <v>8</v>
      </c>
    </row>
    <row r="69" spans="1:12" ht="15.95" customHeight="1" x14ac:dyDescent="0.25">
      <c r="A69" s="280">
        <v>52</v>
      </c>
      <c r="B69" s="281" t="s">
        <v>131</v>
      </c>
      <c r="C69" s="281" t="s">
        <v>177</v>
      </c>
      <c r="D69" s="282">
        <v>814.36354415460005</v>
      </c>
      <c r="E69" s="282">
        <v>814.36354415460005</v>
      </c>
      <c r="F69" s="282"/>
      <c r="G69" s="282">
        <v>814.36354415460005</v>
      </c>
      <c r="H69" s="283">
        <v>38200</v>
      </c>
      <c r="I69" s="283">
        <v>38327</v>
      </c>
      <c r="J69" s="283">
        <v>43341</v>
      </c>
      <c r="K69" s="280">
        <v>13</v>
      </c>
      <c r="L69" s="280">
        <v>5</v>
      </c>
    </row>
    <row r="70" spans="1:12" ht="15.95" customHeight="1" x14ac:dyDescent="0.25">
      <c r="A70" s="280">
        <v>53</v>
      </c>
      <c r="B70" s="281" t="s">
        <v>131</v>
      </c>
      <c r="C70" s="281" t="s">
        <v>178</v>
      </c>
      <c r="D70" s="282">
        <v>508.22821741119998</v>
      </c>
      <c r="E70" s="282">
        <v>508.22821741119998</v>
      </c>
      <c r="F70" s="282"/>
      <c r="G70" s="282">
        <v>508.22821741119998</v>
      </c>
      <c r="H70" s="283">
        <v>38353</v>
      </c>
      <c r="I70" s="283">
        <v>38504</v>
      </c>
      <c r="J70" s="283">
        <v>42626</v>
      </c>
      <c r="K70" s="280">
        <v>11</v>
      </c>
      <c r="L70" s="280">
        <v>6</v>
      </c>
    </row>
    <row r="71" spans="1:12" ht="15.95" customHeight="1" x14ac:dyDescent="0.25">
      <c r="A71" s="280">
        <v>54</v>
      </c>
      <c r="B71" s="281" t="s">
        <v>131</v>
      </c>
      <c r="C71" s="281" t="s">
        <v>179</v>
      </c>
      <c r="D71" s="282">
        <v>557.52675034649997</v>
      </c>
      <c r="E71" s="282">
        <v>557.52675034649997</v>
      </c>
      <c r="F71" s="282"/>
      <c r="G71" s="282">
        <v>557.52675034649997</v>
      </c>
      <c r="H71" s="283">
        <v>38279</v>
      </c>
      <c r="I71" s="283">
        <v>38777</v>
      </c>
      <c r="J71" s="283">
        <v>42479</v>
      </c>
      <c r="K71" s="280">
        <v>11</v>
      </c>
      <c r="L71" s="280">
        <v>6</v>
      </c>
    </row>
    <row r="72" spans="1:12" ht="15.95" customHeight="1" x14ac:dyDescent="0.25">
      <c r="A72" s="280">
        <v>55</v>
      </c>
      <c r="B72" s="281" t="s">
        <v>131</v>
      </c>
      <c r="C72" s="281" t="s">
        <v>180</v>
      </c>
      <c r="D72" s="282">
        <v>209.20690384550002</v>
      </c>
      <c r="E72" s="282">
        <v>209.20690384550002</v>
      </c>
      <c r="F72" s="282"/>
      <c r="G72" s="282">
        <v>209.20690384550002</v>
      </c>
      <c r="H72" s="283">
        <v>38026</v>
      </c>
      <c r="I72" s="283">
        <v>38026</v>
      </c>
      <c r="J72" s="283">
        <v>41703</v>
      </c>
      <c r="K72" s="280">
        <v>10</v>
      </c>
      <c r="L72" s="280">
        <v>1</v>
      </c>
    </row>
    <row r="73" spans="1:12" ht="15.95" customHeight="1" x14ac:dyDescent="0.25">
      <c r="A73" s="280">
        <v>57</v>
      </c>
      <c r="B73" s="281" t="s">
        <v>131</v>
      </c>
      <c r="C73" s="281" t="s">
        <v>181</v>
      </c>
      <c r="D73" s="282">
        <v>364.09977233960001</v>
      </c>
      <c r="E73" s="282">
        <v>364.09977233960001</v>
      </c>
      <c r="F73" s="282"/>
      <c r="G73" s="282">
        <v>364.09977233960001</v>
      </c>
      <c r="H73" s="283">
        <v>39692</v>
      </c>
      <c r="I73" s="283">
        <v>39677</v>
      </c>
      <c r="J73" s="283">
        <v>43111</v>
      </c>
      <c r="K73" s="280">
        <v>9</v>
      </c>
      <c r="L73" s="280">
        <v>0</v>
      </c>
    </row>
    <row r="74" spans="1:12" ht="15.95" customHeight="1" x14ac:dyDescent="0.25">
      <c r="A74" s="280">
        <v>58</v>
      </c>
      <c r="B74" s="281" t="s">
        <v>135</v>
      </c>
      <c r="C74" s="281" t="s">
        <v>182</v>
      </c>
      <c r="D74" s="282">
        <v>2815.9946013242998</v>
      </c>
      <c r="E74" s="282">
        <v>2815.9946013242998</v>
      </c>
      <c r="F74" s="282"/>
      <c r="G74" s="282">
        <v>2815.9946013242998</v>
      </c>
      <c r="H74" s="283">
        <v>38037</v>
      </c>
      <c r="I74" s="283">
        <v>38037</v>
      </c>
      <c r="J74" s="283">
        <v>43341</v>
      </c>
      <c r="K74" s="280">
        <v>14</v>
      </c>
      <c r="L74" s="280">
        <v>4</v>
      </c>
    </row>
    <row r="75" spans="1:12" ht="15.95" customHeight="1" x14ac:dyDescent="0.25">
      <c r="A75" s="280">
        <v>59</v>
      </c>
      <c r="B75" s="281" t="s">
        <v>135</v>
      </c>
      <c r="C75" s="281" t="s">
        <v>183</v>
      </c>
      <c r="D75" s="282">
        <v>846.42309696999996</v>
      </c>
      <c r="E75" s="282">
        <v>846.42309696999996</v>
      </c>
      <c r="F75" s="282"/>
      <c r="G75" s="282">
        <v>846.42309696999996</v>
      </c>
      <c r="H75" s="283">
        <v>38650</v>
      </c>
      <c r="I75" s="283">
        <v>39188</v>
      </c>
      <c r="J75" s="283">
        <v>42626</v>
      </c>
      <c r="K75" s="280">
        <v>10</v>
      </c>
      <c r="L75" s="280">
        <v>6</v>
      </c>
    </row>
    <row r="76" spans="1:12" ht="15.95" customHeight="1" x14ac:dyDescent="0.25">
      <c r="A76" s="280">
        <v>60</v>
      </c>
      <c r="B76" s="281" t="s">
        <v>184</v>
      </c>
      <c r="C76" s="281" t="s">
        <v>185</v>
      </c>
      <c r="D76" s="282">
        <v>5509.4722556214001</v>
      </c>
      <c r="E76" s="282">
        <v>5509.4722556214001</v>
      </c>
      <c r="F76" s="282"/>
      <c r="G76" s="282">
        <v>5509.4722556214001</v>
      </c>
      <c r="H76" s="283">
        <v>38163</v>
      </c>
      <c r="I76" s="283">
        <v>39783</v>
      </c>
      <c r="J76" s="283">
        <v>42643</v>
      </c>
      <c r="K76" s="280">
        <v>10</v>
      </c>
      <c r="L76" s="280">
        <v>9</v>
      </c>
    </row>
    <row r="77" spans="1:12" ht="15.95" customHeight="1" x14ac:dyDescent="0.25">
      <c r="A77" s="371" t="s">
        <v>677</v>
      </c>
      <c r="B77" s="371"/>
      <c r="C77" s="371"/>
      <c r="D77" s="278">
        <f>SUM(D78:D115)</f>
        <v>83601.555883811932</v>
      </c>
      <c r="E77" s="278">
        <f>SUM(E78:E115)</f>
        <v>83601.555883811932</v>
      </c>
      <c r="F77" s="278"/>
      <c r="G77" s="278">
        <f>SUM(G78:G115)</f>
        <v>83601.555883811932</v>
      </c>
      <c r="H77" s="284"/>
      <c r="I77" s="284"/>
      <c r="J77" s="284"/>
      <c r="K77" s="280"/>
      <c r="L77" s="280"/>
    </row>
    <row r="78" spans="1:12" ht="15.95" customHeight="1" x14ac:dyDescent="0.25">
      <c r="A78" s="280">
        <v>61</v>
      </c>
      <c r="B78" s="281" t="s">
        <v>121</v>
      </c>
      <c r="C78" s="281" t="s">
        <v>186</v>
      </c>
      <c r="D78" s="282">
        <v>6954.3001416063998</v>
      </c>
      <c r="E78" s="282">
        <v>6954.3001416063998</v>
      </c>
      <c r="F78" s="282"/>
      <c r="G78" s="282">
        <v>6954.3001416063998</v>
      </c>
      <c r="H78" s="283">
        <v>38598</v>
      </c>
      <c r="I78" s="283">
        <v>38598</v>
      </c>
      <c r="J78" s="283">
        <v>43279</v>
      </c>
      <c r="K78" s="280">
        <v>12</v>
      </c>
      <c r="L78" s="280">
        <v>3</v>
      </c>
    </row>
    <row r="79" spans="1:12" ht="15.95" customHeight="1" x14ac:dyDescent="0.25">
      <c r="A79" s="280">
        <v>62</v>
      </c>
      <c r="B79" s="281" t="s">
        <v>187</v>
      </c>
      <c r="C79" s="281" t="s">
        <v>610</v>
      </c>
      <c r="D79" s="282">
        <v>20482.680743361103</v>
      </c>
      <c r="E79" s="282">
        <v>20482.680743361103</v>
      </c>
      <c r="F79" s="282"/>
      <c r="G79" s="282">
        <v>20482.680743361103</v>
      </c>
      <c r="H79" s="283">
        <v>40258</v>
      </c>
      <c r="I79" s="283">
        <v>40258</v>
      </c>
      <c r="J79" s="283">
        <v>46311</v>
      </c>
      <c r="K79" s="280">
        <v>16</v>
      </c>
      <c r="L79" s="280">
        <v>2</v>
      </c>
    </row>
    <row r="80" spans="1:12" ht="15.95" customHeight="1" x14ac:dyDescent="0.25">
      <c r="A80" s="280">
        <v>63</v>
      </c>
      <c r="B80" s="281" t="s">
        <v>150</v>
      </c>
      <c r="C80" s="281" t="s">
        <v>611</v>
      </c>
      <c r="D80" s="282">
        <v>4239.2096773411004</v>
      </c>
      <c r="E80" s="282">
        <v>4239.2096773411004</v>
      </c>
      <c r="F80" s="282"/>
      <c r="G80" s="282">
        <v>4239.2096773411004</v>
      </c>
      <c r="H80" s="283">
        <v>39141</v>
      </c>
      <c r="I80" s="283">
        <v>39325</v>
      </c>
      <c r="J80" s="283">
        <v>50024</v>
      </c>
      <c r="K80" s="280">
        <v>29</v>
      </c>
      <c r="L80" s="280">
        <v>7</v>
      </c>
    </row>
    <row r="81" spans="1:12" ht="15.95" customHeight="1" x14ac:dyDescent="0.25">
      <c r="A81" s="280">
        <v>64</v>
      </c>
      <c r="B81" s="281" t="s">
        <v>131</v>
      </c>
      <c r="C81" s="281" t="s">
        <v>191</v>
      </c>
      <c r="D81" s="282">
        <v>169.22599058310001</v>
      </c>
      <c r="E81" s="282">
        <v>169.22599058310001</v>
      </c>
      <c r="F81" s="282"/>
      <c r="G81" s="282">
        <v>169.22599058310001</v>
      </c>
      <c r="H81" s="283">
        <v>38922</v>
      </c>
      <c r="I81" s="283">
        <v>38901</v>
      </c>
      <c r="J81" s="283">
        <v>42384</v>
      </c>
      <c r="K81" s="280">
        <v>9</v>
      </c>
      <c r="L81" s="280">
        <v>10</v>
      </c>
    </row>
    <row r="82" spans="1:12" ht="15.95" customHeight="1" x14ac:dyDescent="0.25">
      <c r="A82" s="280">
        <v>65</v>
      </c>
      <c r="B82" s="281" t="s">
        <v>131</v>
      </c>
      <c r="C82" s="281" t="s">
        <v>192</v>
      </c>
      <c r="D82" s="282">
        <v>777.26758678580006</v>
      </c>
      <c r="E82" s="282">
        <v>777.26758678580006</v>
      </c>
      <c r="F82" s="282"/>
      <c r="G82" s="282">
        <v>777.26758678580006</v>
      </c>
      <c r="H82" s="283">
        <v>38905</v>
      </c>
      <c r="I82" s="283">
        <v>38946</v>
      </c>
      <c r="J82" s="283">
        <v>43341</v>
      </c>
      <c r="K82" s="280">
        <v>12</v>
      </c>
      <c r="L82" s="280">
        <v>1</v>
      </c>
    </row>
    <row r="83" spans="1:12" ht="15.95" customHeight="1" x14ac:dyDescent="0.25">
      <c r="A83" s="280">
        <v>66</v>
      </c>
      <c r="B83" s="281" t="s">
        <v>131</v>
      </c>
      <c r="C83" s="281" t="s">
        <v>193</v>
      </c>
      <c r="D83" s="282">
        <v>4931.3625200323004</v>
      </c>
      <c r="E83" s="282">
        <v>4931.3625200323004</v>
      </c>
      <c r="F83" s="282"/>
      <c r="G83" s="282">
        <v>4931.3625200323004</v>
      </c>
      <c r="H83" s="283">
        <v>38544</v>
      </c>
      <c r="I83" s="283">
        <v>39141</v>
      </c>
      <c r="J83" s="283">
        <v>43341</v>
      </c>
      <c r="K83" s="280">
        <v>12</v>
      </c>
      <c r="L83" s="280">
        <v>11</v>
      </c>
    </row>
    <row r="84" spans="1:12" ht="15.95" customHeight="1" x14ac:dyDescent="0.25">
      <c r="A84" s="280">
        <v>67</v>
      </c>
      <c r="B84" s="281" t="s">
        <v>131</v>
      </c>
      <c r="C84" s="281" t="s">
        <v>194</v>
      </c>
      <c r="D84" s="282">
        <v>1881.0510947183998</v>
      </c>
      <c r="E84" s="282">
        <v>1881.0510947183998</v>
      </c>
      <c r="F84" s="282"/>
      <c r="G84" s="282">
        <v>1881.0510947183998</v>
      </c>
      <c r="H84" s="283">
        <v>38288</v>
      </c>
      <c r="I84" s="283">
        <v>38288</v>
      </c>
      <c r="J84" s="283">
        <v>41899</v>
      </c>
      <c r="K84" s="280">
        <v>9</v>
      </c>
      <c r="L84" s="280">
        <v>5</v>
      </c>
    </row>
    <row r="85" spans="1:12" ht="15.95" customHeight="1" x14ac:dyDescent="0.25">
      <c r="A85" s="280">
        <v>68</v>
      </c>
      <c r="B85" s="281" t="s">
        <v>131</v>
      </c>
      <c r="C85" s="281" t="s">
        <v>195</v>
      </c>
      <c r="D85" s="282">
        <v>2288.3005549722998</v>
      </c>
      <c r="E85" s="282">
        <v>2288.3005549722998</v>
      </c>
      <c r="F85" s="282"/>
      <c r="G85" s="282">
        <v>2288.3005549722998</v>
      </c>
      <c r="H85" s="283">
        <v>40008</v>
      </c>
      <c r="I85" s="283">
        <v>41242</v>
      </c>
      <c r="J85" s="283">
        <v>46129</v>
      </c>
      <c r="K85" s="280">
        <v>16</v>
      </c>
      <c r="L85" s="280">
        <v>6</v>
      </c>
    </row>
    <row r="86" spans="1:12" ht="15.95" customHeight="1" x14ac:dyDescent="0.25">
      <c r="A86" s="280">
        <v>69</v>
      </c>
      <c r="B86" s="281" t="s">
        <v>131</v>
      </c>
      <c r="C86" s="281" t="s">
        <v>196</v>
      </c>
      <c r="D86" s="282">
        <v>1371.4677309366002</v>
      </c>
      <c r="E86" s="282">
        <v>1371.4677309366002</v>
      </c>
      <c r="F86" s="282"/>
      <c r="G86" s="282">
        <v>1371.4677309366002</v>
      </c>
      <c r="H86" s="283">
        <v>38121</v>
      </c>
      <c r="I86" s="283">
        <v>38121</v>
      </c>
      <c r="J86" s="283">
        <v>41780</v>
      </c>
      <c r="K86" s="280">
        <v>10</v>
      </c>
      <c r="L86" s="280">
        <v>0</v>
      </c>
    </row>
    <row r="87" spans="1:12" ht="15.95" customHeight="1" x14ac:dyDescent="0.25">
      <c r="A87" s="280">
        <v>70</v>
      </c>
      <c r="B87" s="281" t="s">
        <v>131</v>
      </c>
      <c r="C87" s="281" t="s">
        <v>197</v>
      </c>
      <c r="D87" s="282">
        <v>1207.0993509673999</v>
      </c>
      <c r="E87" s="282">
        <v>1207.0993509673999</v>
      </c>
      <c r="F87" s="282"/>
      <c r="G87" s="282">
        <v>1207.0993509673999</v>
      </c>
      <c r="H87" s="283">
        <v>38350</v>
      </c>
      <c r="I87" s="283">
        <v>38350</v>
      </c>
      <c r="J87" s="283">
        <v>43290</v>
      </c>
      <c r="K87" s="280">
        <v>13</v>
      </c>
      <c r="L87" s="280">
        <v>4</v>
      </c>
    </row>
    <row r="88" spans="1:12" ht="15.95" customHeight="1" x14ac:dyDescent="0.25">
      <c r="A88" s="280">
        <v>71</v>
      </c>
      <c r="B88" s="281" t="s">
        <v>198</v>
      </c>
      <c r="C88" s="281" t="s">
        <v>199</v>
      </c>
      <c r="D88" s="282">
        <v>1544.8340998464</v>
      </c>
      <c r="E88" s="282">
        <v>1544.8340998464</v>
      </c>
      <c r="F88" s="282"/>
      <c r="G88" s="282">
        <v>1544.8340998464</v>
      </c>
      <c r="H88" s="283">
        <v>38578</v>
      </c>
      <c r="I88" s="283">
        <v>38578</v>
      </c>
      <c r="J88" s="283">
        <v>42069</v>
      </c>
      <c r="K88" s="280">
        <v>9</v>
      </c>
      <c r="L88" s="280">
        <v>2</v>
      </c>
    </row>
    <row r="89" spans="1:12" ht="15.95" customHeight="1" x14ac:dyDescent="0.25">
      <c r="A89" s="280">
        <v>72</v>
      </c>
      <c r="B89" s="281" t="s">
        <v>200</v>
      </c>
      <c r="C89" s="281" t="s">
        <v>201</v>
      </c>
      <c r="D89" s="282">
        <v>1566.9402818069</v>
      </c>
      <c r="E89" s="282">
        <v>1566.9402818069</v>
      </c>
      <c r="F89" s="282"/>
      <c r="G89" s="282">
        <v>1566.9402818069</v>
      </c>
      <c r="H89" s="283">
        <v>38507</v>
      </c>
      <c r="I89" s="283">
        <v>38650</v>
      </c>
      <c r="J89" s="283">
        <v>42069</v>
      </c>
      <c r="K89" s="280">
        <v>9</v>
      </c>
      <c r="L89" s="280">
        <v>9</v>
      </c>
    </row>
    <row r="90" spans="1:12" ht="15.95" customHeight="1" x14ac:dyDescent="0.25">
      <c r="A90" s="280">
        <v>73</v>
      </c>
      <c r="B90" s="281" t="s">
        <v>200</v>
      </c>
      <c r="C90" s="281" t="s">
        <v>202</v>
      </c>
      <c r="D90" s="282">
        <v>3107.1246755043003</v>
      </c>
      <c r="E90" s="282">
        <v>3107.1246755043003</v>
      </c>
      <c r="F90" s="282"/>
      <c r="G90" s="282">
        <v>3107.1246755043003</v>
      </c>
      <c r="H90" s="283">
        <v>40186</v>
      </c>
      <c r="I90" s="283">
        <v>40186</v>
      </c>
      <c r="J90" s="283">
        <v>43672</v>
      </c>
      <c r="K90" s="280">
        <v>9</v>
      </c>
      <c r="L90" s="280">
        <v>5</v>
      </c>
    </row>
    <row r="91" spans="1:12" ht="15.95" customHeight="1" x14ac:dyDescent="0.25">
      <c r="A91" s="280">
        <v>74</v>
      </c>
      <c r="B91" s="281" t="s">
        <v>200</v>
      </c>
      <c r="C91" s="281" t="s">
        <v>203</v>
      </c>
      <c r="D91" s="282">
        <v>258.78852866239998</v>
      </c>
      <c r="E91" s="282">
        <v>258.78852866239998</v>
      </c>
      <c r="F91" s="282"/>
      <c r="G91" s="282">
        <v>258.78852866239998</v>
      </c>
      <c r="H91" s="283">
        <v>38457</v>
      </c>
      <c r="I91" s="283">
        <v>38457</v>
      </c>
      <c r="J91" s="283">
        <v>43341</v>
      </c>
      <c r="K91" s="280">
        <v>12</v>
      </c>
      <c r="L91" s="280">
        <v>8</v>
      </c>
    </row>
    <row r="92" spans="1:12" ht="15.95" customHeight="1" x14ac:dyDescent="0.25">
      <c r="A92" s="280">
        <v>75</v>
      </c>
      <c r="B92" s="281" t="s">
        <v>200</v>
      </c>
      <c r="C92" s="281" t="s">
        <v>204</v>
      </c>
      <c r="D92" s="282">
        <v>2205.0538839966998</v>
      </c>
      <c r="E92" s="282">
        <v>2205.0538839966998</v>
      </c>
      <c r="F92" s="282"/>
      <c r="G92" s="282">
        <v>2205.0538839966998</v>
      </c>
      <c r="H92" s="283">
        <v>38290</v>
      </c>
      <c r="I92" s="283">
        <v>38404</v>
      </c>
      <c r="J92" s="283">
        <v>43341</v>
      </c>
      <c r="K92" s="280">
        <v>13</v>
      </c>
      <c r="L92" s="280">
        <v>10</v>
      </c>
    </row>
    <row r="93" spans="1:12" ht="15.95" customHeight="1" x14ac:dyDescent="0.25">
      <c r="A93" s="280">
        <v>76</v>
      </c>
      <c r="B93" s="281" t="s">
        <v>200</v>
      </c>
      <c r="C93" s="281" t="s">
        <v>205</v>
      </c>
      <c r="D93" s="282">
        <v>715.61901095739995</v>
      </c>
      <c r="E93" s="282">
        <v>715.61901095739995</v>
      </c>
      <c r="F93" s="282"/>
      <c r="G93" s="282">
        <v>715.61901095739995</v>
      </c>
      <c r="H93" s="283">
        <v>38596</v>
      </c>
      <c r="I93" s="283">
        <v>38714</v>
      </c>
      <c r="J93" s="283">
        <v>42384</v>
      </c>
      <c r="K93" s="280">
        <v>9</v>
      </c>
      <c r="L93" s="280">
        <v>4</v>
      </c>
    </row>
    <row r="94" spans="1:12" ht="15.95" customHeight="1" x14ac:dyDescent="0.25">
      <c r="A94" s="280">
        <v>77</v>
      </c>
      <c r="B94" s="281" t="s">
        <v>200</v>
      </c>
      <c r="C94" s="281" t="s">
        <v>206</v>
      </c>
      <c r="D94" s="282">
        <v>2364.6343626004</v>
      </c>
      <c r="E94" s="282">
        <v>2364.6343626004</v>
      </c>
      <c r="F94" s="282"/>
      <c r="G94" s="282">
        <v>2364.6343626004</v>
      </c>
      <c r="H94" s="283">
        <v>38449</v>
      </c>
      <c r="I94" s="283">
        <v>38449</v>
      </c>
      <c r="J94" s="283">
        <v>43341</v>
      </c>
      <c r="K94" s="280">
        <v>12</v>
      </c>
      <c r="L94" s="280">
        <v>8</v>
      </c>
    </row>
    <row r="95" spans="1:12" ht="15.95" customHeight="1" x14ac:dyDescent="0.25">
      <c r="A95" s="280">
        <v>78</v>
      </c>
      <c r="B95" s="281" t="s">
        <v>200</v>
      </c>
      <c r="C95" s="281" t="s">
        <v>207</v>
      </c>
      <c r="D95" s="282">
        <v>187.96988913119998</v>
      </c>
      <c r="E95" s="282">
        <v>187.96988913119998</v>
      </c>
      <c r="F95" s="282"/>
      <c r="G95" s="282">
        <v>187.96988913119998</v>
      </c>
      <c r="H95" s="283">
        <v>38088</v>
      </c>
      <c r="I95" s="283">
        <v>38088</v>
      </c>
      <c r="J95" s="283">
        <v>41780</v>
      </c>
      <c r="K95" s="280">
        <v>10</v>
      </c>
      <c r="L95" s="280">
        <v>1</v>
      </c>
    </row>
    <row r="96" spans="1:12" ht="15.95" customHeight="1" x14ac:dyDescent="0.25">
      <c r="A96" s="280">
        <v>79</v>
      </c>
      <c r="B96" s="281" t="s">
        <v>200</v>
      </c>
      <c r="C96" s="281" t="s">
        <v>209</v>
      </c>
      <c r="D96" s="282">
        <v>4822.3109461438999</v>
      </c>
      <c r="E96" s="282">
        <v>4822.3109461438999</v>
      </c>
      <c r="F96" s="282"/>
      <c r="G96" s="282">
        <v>4822.3109461438999</v>
      </c>
      <c r="H96" s="283">
        <v>39588</v>
      </c>
      <c r="I96" s="283">
        <v>39272</v>
      </c>
      <c r="J96" s="283">
        <v>43341</v>
      </c>
      <c r="K96" s="280">
        <v>10</v>
      </c>
      <c r="L96" s="280">
        <v>3</v>
      </c>
    </row>
    <row r="97" spans="1:12" ht="15.95" customHeight="1" x14ac:dyDescent="0.25">
      <c r="A97" s="280">
        <v>80</v>
      </c>
      <c r="B97" s="281" t="s">
        <v>200</v>
      </c>
      <c r="C97" s="281" t="s">
        <v>210</v>
      </c>
      <c r="D97" s="282">
        <v>1660.660980099</v>
      </c>
      <c r="E97" s="282">
        <v>1660.660980099</v>
      </c>
      <c r="F97" s="282"/>
      <c r="G97" s="282">
        <v>1660.660980099</v>
      </c>
      <c r="H97" s="283">
        <v>38579</v>
      </c>
      <c r="I97" s="283">
        <v>39030</v>
      </c>
      <c r="J97" s="283">
        <v>42475</v>
      </c>
      <c r="K97" s="280">
        <v>10</v>
      </c>
      <c r="L97" s="280">
        <v>8</v>
      </c>
    </row>
    <row r="98" spans="1:12" ht="15.95" customHeight="1" x14ac:dyDescent="0.25">
      <c r="A98" s="280">
        <v>82</v>
      </c>
      <c r="B98" s="281" t="s">
        <v>200</v>
      </c>
      <c r="C98" s="281" t="s">
        <v>211</v>
      </c>
      <c r="D98" s="282">
        <v>170.32004638879999</v>
      </c>
      <c r="E98" s="282">
        <v>170.32004638879999</v>
      </c>
      <c r="F98" s="282"/>
      <c r="G98" s="282">
        <v>170.32004638879999</v>
      </c>
      <c r="H98" s="283">
        <v>38659</v>
      </c>
      <c r="I98" s="283">
        <v>38659</v>
      </c>
      <c r="J98" s="283">
        <v>42069</v>
      </c>
      <c r="K98" s="280">
        <v>9</v>
      </c>
      <c r="L98" s="280">
        <v>0</v>
      </c>
    </row>
    <row r="99" spans="1:12" ht="15.95" customHeight="1" x14ac:dyDescent="0.25">
      <c r="A99" s="280">
        <v>83</v>
      </c>
      <c r="B99" s="281" t="s">
        <v>200</v>
      </c>
      <c r="C99" s="281" t="s">
        <v>212</v>
      </c>
      <c r="D99" s="282">
        <v>51.732736631400002</v>
      </c>
      <c r="E99" s="282">
        <v>51.732736631400002</v>
      </c>
      <c r="F99" s="282"/>
      <c r="G99" s="282">
        <v>51.732736631400002</v>
      </c>
      <c r="H99" s="283">
        <v>38589</v>
      </c>
      <c r="I99" s="283">
        <v>38589</v>
      </c>
      <c r="J99" s="283">
        <v>43341</v>
      </c>
      <c r="K99" s="280">
        <v>12</v>
      </c>
      <c r="L99" s="280">
        <v>8</v>
      </c>
    </row>
    <row r="100" spans="1:12" ht="15.95" customHeight="1" x14ac:dyDescent="0.25">
      <c r="A100" s="280">
        <v>84</v>
      </c>
      <c r="B100" s="281" t="s">
        <v>200</v>
      </c>
      <c r="C100" s="281" t="s">
        <v>213</v>
      </c>
      <c r="D100" s="282">
        <v>1258.8711439249</v>
      </c>
      <c r="E100" s="282">
        <v>1258.8711439249</v>
      </c>
      <c r="F100" s="282"/>
      <c r="G100" s="282">
        <v>1258.8711439249</v>
      </c>
      <c r="H100" s="283">
        <v>39114</v>
      </c>
      <c r="I100" s="283">
        <v>39114</v>
      </c>
      <c r="J100" s="283">
        <v>42475</v>
      </c>
      <c r="K100" s="280">
        <v>9</v>
      </c>
      <c r="L100" s="280">
        <v>1</v>
      </c>
    </row>
    <row r="101" spans="1:12" ht="15.95" customHeight="1" x14ac:dyDescent="0.25">
      <c r="A101" s="280">
        <v>87</v>
      </c>
      <c r="B101" s="281" t="s">
        <v>200</v>
      </c>
      <c r="C101" s="281" t="s">
        <v>214</v>
      </c>
      <c r="D101" s="282">
        <v>2576.6911726996</v>
      </c>
      <c r="E101" s="282">
        <v>2576.6911726996</v>
      </c>
      <c r="F101" s="282"/>
      <c r="G101" s="282">
        <v>2576.6911726996</v>
      </c>
      <c r="H101" s="283">
        <v>38488</v>
      </c>
      <c r="I101" s="283">
        <v>38703</v>
      </c>
      <c r="J101" s="283">
        <v>42069</v>
      </c>
      <c r="K101" s="280">
        <v>9</v>
      </c>
      <c r="L101" s="280">
        <v>6</v>
      </c>
    </row>
    <row r="102" spans="1:12" ht="15.95" customHeight="1" x14ac:dyDescent="0.25">
      <c r="A102" s="280">
        <v>90</v>
      </c>
      <c r="B102" s="281" t="s">
        <v>200</v>
      </c>
      <c r="C102" s="281" t="s">
        <v>215</v>
      </c>
      <c r="D102" s="282">
        <v>512.27723974679998</v>
      </c>
      <c r="E102" s="282">
        <v>512.27723974679998</v>
      </c>
      <c r="F102" s="282"/>
      <c r="G102" s="282">
        <v>512.27723974679998</v>
      </c>
      <c r="H102" s="283">
        <v>38548</v>
      </c>
      <c r="I102" s="283">
        <v>38548</v>
      </c>
      <c r="J102" s="283">
        <v>42069</v>
      </c>
      <c r="K102" s="280">
        <v>9</v>
      </c>
      <c r="L102" s="280">
        <v>7</v>
      </c>
    </row>
    <row r="103" spans="1:12" ht="15.95" customHeight="1" x14ac:dyDescent="0.25">
      <c r="A103" s="280">
        <v>91</v>
      </c>
      <c r="B103" s="281" t="s">
        <v>200</v>
      </c>
      <c r="C103" s="281" t="s">
        <v>216</v>
      </c>
      <c r="D103" s="282">
        <v>772.22378936449991</v>
      </c>
      <c r="E103" s="282">
        <v>772.22378936449991</v>
      </c>
      <c r="F103" s="282"/>
      <c r="G103" s="282">
        <v>772.22378936449991</v>
      </c>
      <c r="H103" s="283">
        <v>38862</v>
      </c>
      <c r="I103" s="283">
        <v>38872</v>
      </c>
      <c r="J103" s="283">
        <v>43341</v>
      </c>
      <c r="K103" s="280">
        <v>12</v>
      </c>
      <c r="L103" s="280">
        <v>1</v>
      </c>
    </row>
    <row r="104" spans="1:12" ht="15.95" customHeight="1" x14ac:dyDescent="0.25">
      <c r="A104" s="280">
        <v>92</v>
      </c>
      <c r="B104" s="281" t="s">
        <v>200</v>
      </c>
      <c r="C104" s="281" t="s">
        <v>217</v>
      </c>
      <c r="D104" s="282">
        <v>1290.2134821817999</v>
      </c>
      <c r="E104" s="282">
        <v>1290.2134821817999</v>
      </c>
      <c r="F104" s="282"/>
      <c r="G104" s="282">
        <v>1290.2134821817999</v>
      </c>
      <c r="H104" s="283">
        <v>38510</v>
      </c>
      <c r="I104" s="283">
        <v>38700</v>
      </c>
      <c r="J104" s="283">
        <v>42384</v>
      </c>
      <c r="K104" s="280">
        <v>10</v>
      </c>
      <c r="L104" s="280">
        <v>4</v>
      </c>
    </row>
    <row r="105" spans="1:12" ht="15.95" customHeight="1" x14ac:dyDescent="0.25">
      <c r="A105" s="280">
        <v>93</v>
      </c>
      <c r="B105" s="281" t="s">
        <v>200</v>
      </c>
      <c r="C105" s="281" t="s">
        <v>218</v>
      </c>
      <c r="D105" s="282">
        <v>1292.749679089</v>
      </c>
      <c r="E105" s="282">
        <v>1292.749679089</v>
      </c>
      <c r="F105" s="282"/>
      <c r="G105" s="282">
        <v>1292.749679089</v>
      </c>
      <c r="H105" s="283">
        <v>38651</v>
      </c>
      <c r="I105" s="283">
        <v>38651</v>
      </c>
      <c r="J105" s="283">
        <v>43341</v>
      </c>
      <c r="K105" s="280">
        <v>12</v>
      </c>
      <c r="L105" s="280">
        <v>9</v>
      </c>
    </row>
    <row r="106" spans="1:12" ht="15.95" customHeight="1" x14ac:dyDescent="0.25">
      <c r="A106" s="280">
        <v>94</v>
      </c>
      <c r="B106" s="281" t="s">
        <v>200</v>
      </c>
      <c r="C106" s="281" t="s">
        <v>219</v>
      </c>
      <c r="D106" s="282">
        <v>569.31773641380005</v>
      </c>
      <c r="E106" s="282">
        <v>569.31773641380005</v>
      </c>
      <c r="F106" s="282"/>
      <c r="G106" s="282">
        <v>569.31773641380005</v>
      </c>
      <c r="H106" s="283">
        <v>38410</v>
      </c>
      <c r="I106" s="283">
        <v>38410</v>
      </c>
      <c r="J106" s="283">
        <v>42185</v>
      </c>
      <c r="K106" s="280">
        <v>10</v>
      </c>
      <c r="L106" s="280">
        <v>3</v>
      </c>
    </row>
    <row r="107" spans="1:12" ht="15.95" customHeight="1" x14ac:dyDescent="0.25">
      <c r="A107" s="280">
        <v>95</v>
      </c>
      <c r="B107" s="281" t="s">
        <v>135</v>
      </c>
      <c r="C107" s="281" t="s">
        <v>220</v>
      </c>
      <c r="D107" s="282">
        <v>230.1165226569</v>
      </c>
      <c r="E107" s="282">
        <v>230.1165226569</v>
      </c>
      <c r="F107" s="282"/>
      <c r="G107" s="282">
        <v>230.1165226569</v>
      </c>
      <c r="H107" s="283">
        <v>38628</v>
      </c>
      <c r="I107" s="283">
        <v>38628</v>
      </c>
      <c r="J107" s="283">
        <v>42069</v>
      </c>
      <c r="K107" s="280">
        <v>9</v>
      </c>
      <c r="L107" s="280">
        <v>0</v>
      </c>
    </row>
    <row r="108" spans="1:12" ht="15.95" customHeight="1" x14ac:dyDescent="0.25">
      <c r="A108" s="280">
        <v>98</v>
      </c>
      <c r="B108" s="281" t="s">
        <v>135</v>
      </c>
      <c r="C108" s="281" t="s">
        <v>221</v>
      </c>
      <c r="D108" s="282">
        <v>148.01774954890001</v>
      </c>
      <c r="E108" s="282">
        <v>148.01774954890001</v>
      </c>
      <c r="F108" s="282"/>
      <c r="G108" s="282">
        <v>148.01774954890001</v>
      </c>
      <c r="H108" s="283">
        <v>38554</v>
      </c>
      <c r="I108" s="283">
        <v>38564</v>
      </c>
      <c r="J108" s="283">
        <v>42069</v>
      </c>
      <c r="K108" s="280">
        <v>9</v>
      </c>
      <c r="L108" s="280">
        <v>7</v>
      </c>
    </row>
    <row r="109" spans="1:12" ht="15.95" customHeight="1" x14ac:dyDescent="0.25">
      <c r="A109" s="280">
        <v>99</v>
      </c>
      <c r="B109" s="281" t="s">
        <v>135</v>
      </c>
      <c r="C109" s="281" t="s">
        <v>222</v>
      </c>
      <c r="D109" s="282">
        <v>1000.5074303719</v>
      </c>
      <c r="E109" s="282">
        <v>1000.5074303719</v>
      </c>
      <c r="F109" s="282"/>
      <c r="G109" s="282">
        <v>1000.5074303719</v>
      </c>
      <c r="H109" s="283">
        <v>38512</v>
      </c>
      <c r="I109" s="283">
        <v>38562</v>
      </c>
      <c r="J109" s="283">
        <v>43279</v>
      </c>
      <c r="K109" s="280">
        <v>13</v>
      </c>
      <c r="L109" s="280">
        <v>0</v>
      </c>
    </row>
    <row r="110" spans="1:12" ht="15.95" customHeight="1" x14ac:dyDescent="0.25">
      <c r="A110" s="280">
        <v>100</v>
      </c>
      <c r="B110" s="281" t="s">
        <v>223</v>
      </c>
      <c r="C110" s="281" t="s">
        <v>224</v>
      </c>
      <c r="D110" s="282">
        <v>1704.9237644428001</v>
      </c>
      <c r="E110" s="282">
        <v>1704.9237644428001</v>
      </c>
      <c r="F110" s="282"/>
      <c r="G110" s="282">
        <v>1704.9237644428001</v>
      </c>
      <c r="H110" s="283">
        <v>38981</v>
      </c>
      <c r="I110" s="283">
        <v>39559</v>
      </c>
      <c r="J110" s="283">
        <v>43341</v>
      </c>
      <c r="K110" s="280">
        <v>11</v>
      </c>
      <c r="L110" s="280">
        <v>10</v>
      </c>
    </row>
    <row r="111" spans="1:12" ht="15.95" customHeight="1" x14ac:dyDescent="0.25">
      <c r="A111" s="280">
        <v>101</v>
      </c>
      <c r="B111" s="281" t="s">
        <v>223</v>
      </c>
      <c r="C111" s="281" t="s">
        <v>225</v>
      </c>
      <c r="D111" s="282">
        <v>1246.8810822853002</v>
      </c>
      <c r="E111" s="282">
        <v>1246.8810822853002</v>
      </c>
      <c r="F111" s="282"/>
      <c r="G111" s="282">
        <v>1246.8810822853002</v>
      </c>
      <c r="H111" s="283">
        <v>38837</v>
      </c>
      <c r="I111" s="283">
        <v>39958</v>
      </c>
      <c r="J111" s="283">
        <v>43572</v>
      </c>
      <c r="K111" s="280">
        <v>12</v>
      </c>
      <c r="L111" s="280">
        <v>6</v>
      </c>
    </row>
    <row r="112" spans="1:12" ht="15.95" customHeight="1" x14ac:dyDescent="0.25">
      <c r="A112" s="280">
        <v>102</v>
      </c>
      <c r="B112" s="281" t="s">
        <v>223</v>
      </c>
      <c r="C112" s="281" t="s">
        <v>226</v>
      </c>
      <c r="D112" s="282">
        <v>702.2603291352001</v>
      </c>
      <c r="E112" s="282">
        <v>702.2603291352001</v>
      </c>
      <c r="F112" s="282"/>
      <c r="G112" s="282">
        <v>702.2603291352001</v>
      </c>
      <c r="H112" s="283">
        <v>38945</v>
      </c>
      <c r="I112" s="283">
        <v>39060</v>
      </c>
      <c r="J112" s="283">
        <v>42626</v>
      </c>
      <c r="K112" s="280">
        <v>9</v>
      </c>
      <c r="L112" s="280">
        <v>11</v>
      </c>
    </row>
    <row r="113" spans="1:12" ht="15.95" customHeight="1" x14ac:dyDescent="0.25">
      <c r="A113" s="280">
        <v>103</v>
      </c>
      <c r="B113" s="281" t="s">
        <v>223</v>
      </c>
      <c r="C113" s="281" t="s">
        <v>227</v>
      </c>
      <c r="D113" s="282">
        <v>324.44088318399997</v>
      </c>
      <c r="E113" s="282">
        <v>324.44088318399997</v>
      </c>
      <c r="F113" s="282"/>
      <c r="G113" s="282">
        <v>324.44088318399997</v>
      </c>
      <c r="H113" s="283">
        <v>38594</v>
      </c>
      <c r="I113" s="283">
        <v>38593</v>
      </c>
      <c r="J113" s="283">
        <v>42069</v>
      </c>
      <c r="K113" s="280">
        <v>9</v>
      </c>
      <c r="L113" s="280">
        <v>5</v>
      </c>
    </row>
    <row r="114" spans="1:12" ht="15.95" customHeight="1" x14ac:dyDescent="0.25">
      <c r="A114" s="280">
        <v>104</v>
      </c>
      <c r="B114" s="281" t="s">
        <v>223</v>
      </c>
      <c r="C114" s="281" t="s">
        <v>228</v>
      </c>
      <c r="D114" s="282">
        <v>4878.8217092548994</v>
      </c>
      <c r="E114" s="282">
        <v>4878.8217092548994</v>
      </c>
      <c r="F114" s="282"/>
      <c r="G114" s="282">
        <v>4878.8217092548994</v>
      </c>
      <c r="H114" s="283">
        <v>38562</v>
      </c>
      <c r="I114" s="283">
        <v>42782</v>
      </c>
      <c r="J114" s="283">
        <v>49947</v>
      </c>
      <c r="K114" s="280">
        <v>31</v>
      </c>
      <c r="L114" s="280">
        <v>0</v>
      </c>
    </row>
    <row r="115" spans="1:12" ht="15.95" customHeight="1" x14ac:dyDescent="0.25">
      <c r="A115" s="280">
        <v>105</v>
      </c>
      <c r="B115" s="281" t="s">
        <v>223</v>
      </c>
      <c r="C115" s="281" t="s">
        <v>612</v>
      </c>
      <c r="D115" s="282">
        <v>2135.2873364382999</v>
      </c>
      <c r="E115" s="282">
        <v>2135.2873364382999</v>
      </c>
      <c r="F115" s="282"/>
      <c r="G115" s="282">
        <v>2135.2873364382999</v>
      </c>
      <c r="H115" s="283">
        <v>38665</v>
      </c>
      <c r="I115" s="283">
        <v>38742</v>
      </c>
      <c r="J115" s="283">
        <v>43279</v>
      </c>
      <c r="K115" s="280">
        <v>12</v>
      </c>
      <c r="L115" s="280">
        <v>3</v>
      </c>
    </row>
    <row r="116" spans="1:12" ht="15.95" customHeight="1" x14ac:dyDescent="0.25">
      <c r="A116" s="371" t="s">
        <v>678</v>
      </c>
      <c r="B116" s="371"/>
      <c r="C116" s="371"/>
      <c r="D116" s="278">
        <f>SUM(D117:D133)</f>
        <v>34690.999999941996</v>
      </c>
      <c r="E116" s="278">
        <f>SUM(E117:E133)</f>
        <v>34690.999999941996</v>
      </c>
      <c r="F116" s="278"/>
      <c r="G116" s="278">
        <f>SUM(G117:G133)</f>
        <v>34690.999999941996</v>
      </c>
      <c r="H116" s="280"/>
      <c r="I116" s="280"/>
      <c r="J116" s="284"/>
      <c r="K116" s="280"/>
      <c r="L116" s="280"/>
    </row>
    <row r="117" spans="1:12" ht="15.95" customHeight="1" x14ac:dyDescent="0.25">
      <c r="A117" s="280">
        <v>106</v>
      </c>
      <c r="B117" s="281" t="s">
        <v>121</v>
      </c>
      <c r="C117" s="281" t="s">
        <v>230</v>
      </c>
      <c r="D117" s="282">
        <v>8610.1847617235999</v>
      </c>
      <c r="E117" s="282">
        <v>8610.1847617235999</v>
      </c>
      <c r="F117" s="282"/>
      <c r="G117" s="282">
        <v>8610.1847617235999</v>
      </c>
      <c r="H117" s="283">
        <v>39052</v>
      </c>
      <c r="I117" s="283">
        <v>39052</v>
      </c>
      <c r="J117" s="283">
        <v>43341</v>
      </c>
      <c r="K117" s="280">
        <v>11</v>
      </c>
      <c r="L117" s="280">
        <v>5</v>
      </c>
    </row>
    <row r="118" spans="1:12" ht="15.95" customHeight="1" x14ac:dyDescent="0.25">
      <c r="A118" s="280">
        <v>107</v>
      </c>
      <c r="B118" s="281" t="s">
        <v>123</v>
      </c>
      <c r="C118" s="281" t="s">
        <v>231</v>
      </c>
      <c r="D118" s="282">
        <v>530.08474381830001</v>
      </c>
      <c r="E118" s="282">
        <v>530.08474381830001</v>
      </c>
      <c r="F118" s="282"/>
      <c r="G118" s="282">
        <v>530.08474381830001</v>
      </c>
      <c r="H118" s="283">
        <v>39243</v>
      </c>
      <c r="I118" s="283">
        <v>39243</v>
      </c>
      <c r="J118" s="283">
        <v>43341</v>
      </c>
      <c r="K118" s="280">
        <v>10</v>
      </c>
      <c r="L118" s="280">
        <v>10</v>
      </c>
    </row>
    <row r="119" spans="1:12" ht="15.95" customHeight="1" x14ac:dyDescent="0.25">
      <c r="A119" s="280">
        <v>108</v>
      </c>
      <c r="B119" s="281" t="s">
        <v>131</v>
      </c>
      <c r="C119" s="281" t="s">
        <v>232</v>
      </c>
      <c r="D119" s="282">
        <v>493.21128163450004</v>
      </c>
      <c r="E119" s="282">
        <v>493.21128163450004</v>
      </c>
      <c r="F119" s="282"/>
      <c r="G119" s="282">
        <v>493.21128163450004</v>
      </c>
      <c r="H119" s="283">
        <v>38754</v>
      </c>
      <c r="I119" s="283">
        <v>38814</v>
      </c>
      <c r="J119" s="283">
        <v>42384</v>
      </c>
      <c r="K119" s="280">
        <v>9</v>
      </c>
      <c r="L119" s="280">
        <v>10</v>
      </c>
    </row>
    <row r="120" spans="1:12" ht="15.95" customHeight="1" x14ac:dyDescent="0.25">
      <c r="A120" s="280">
        <v>110</v>
      </c>
      <c r="B120" s="281" t="s">
        <v>200</v>
      </c>
      <c r="C120" s="281" t="s">
        <v>233</v>
      </c>
      <c r="D120" s="282">
        <v>447.05601175179999</v>
      </c>
      <c r="E120" s="282">
        <v>447.05601175179999</v>
      </c>
      <c r="F120" s="282"/>
      <c r="G120" s="282">
        <v>447.05601175179999</v>
      </c>
      <c r="H120" s="283">
        <v>39179</v>
      </c>
      <c r="I120" s="283">
        <v>39244</v>
      </c>
      <c r="J120" s="283">
        <v>42475</v>
      </c>
      <c r="K120" s="280">
        <v>9</v>
      </c>
      <c r="L120" s="280">
        <v>0</v>
      </c>
    </row>
    <row r="121" spans="1:12" ht="15.95" customHeight="1" x14ac:dyDescent="0.25">
      <c r="A121" s="280">
        <v>111</v>
      </c>
      <c r="B121" s="281" t="s">
        <v>200</v>
      </c>
      <c r="C121" s="281" t="s">
        <v>234</v>
      </c>
      <c r="D121" s="282">
        <v>1200.5143976551001</v>
      </c>
      <c r="E121" s="282">
        <v>1200.5143976551001</v>
      </c>
      <c r="F121" s="282"/>
      <c r="G121" s="282">
        <v>1200.5143976551001</v>
      </c>
      <c r="H121" s="283">
        <v>40040</v>
      </c>
      <c r="I121" s="283">
        <v>40049</v>
      </c>
      <c r="J121" s="283">
        <v>43672</v>
      </c>
      <c r="K121" s="280">
        <v>9</v>
      </c>
      <c r="L121" s="280">
        <v>5</v>
      </c>
    </row>
    <row r="122" spans="1:12" ht="15.95" customHeight="1" x14ac:dyDescent="0.25">
      <c r="A122" s="280">
        <v>112</v>
      </c>
      <c r="B122" s="281" t="s">
        <v>200</v>
      </c>
      <c r="C122" s="281" t="s">
        <v>235</v>
      </c>
      <c r="D122" s="282">
        <v>2011.1713315859001</v>
      </c>
      <c r="E122" s="282">
        <v>2011.1713315859001</v>
      </c>
      <c r="F122" s="282"/>
      <c r="G122" s="282">
        <v>2011.1713315859001</v>
      </c>
      <c r="H122" s="283">
        <v>38621</v>
      </c>
      <c r="I122" s="283">
        <v>40543</v>
      </c>
      <c r="J122" s="283">
        <v>43341</v>
      </c>
      <c r="K122" s="280">
        <v>12</v>
      </c>
      <c r="L122" s="280">
        <v>8</v>
      </c>
    </row>
    <row r="123" spans="1:12" ht="15.95" customHeight="1" x14ac:dyDescent="0.25">
      <c r="A123" s="280">
        <v>113</v>
      </c>
      <c r="B123" s="281" t="s">
        <v>200</v>
      </c>
      <c r="C123" s="281" t="s">
        <v>236</v>
      </c>
      <c r="D123" s="282">
        <v>1406.2362468407</v>
      </c>
      <c r="E123" s="282">
        <v>1406.2362468407</v>
      </c>
      <c r="F123" s="282"/>
      <c r="G123" s="282">
        <v>1406.2362468407</v>
      </c>
      <c r="H123" s="283">
        <v>39357</v>
      </c>
      <c r="I123" s="283">
        <v>39357</v>
      </c>
      <c r="J123" s="283">
        <v>42881</v>
      </c>
      <c r="K123" s="280">
        <v>9</v>
      </c>
      <c r="L123" s="280">
        <v>7</v>
      </c>
    </row>
    <row r="124" spans="1:12" ht="15.95" customHeight="1" x14ac:dyDescent="0.25">
      <c r="A124" s="280">
        <v>114</v>
      </c>
      <c r="B124" s="281" t="s">
        <v>200</v>
      </c>
      <c r="C124" s="281" t="s">
        <v>237</v>
      </c>
      <c r="D124" s="282">
        <v>1671.8759252459001</v>
      </c>
      <c r="E124" s="282">
        <v>1671.8759252459001</v>
      </c>
      <c r="F124" s="282"/>
      <c r="G124" s="282">
        <v>1671.8759252459001</v>
      </c>
      <c r="H124" s="283">
        <v>38847</v>
      </c>
      <c r="I124" s="283">
        <v>38847</v>
      </c>
      <c r="J124" s="283">
        <v>43279</v>
      </c>
      <c r="K124" s="280">
        <v>11</v>
      </c>
      <c r="L124" s="280">
        <v>11</v>
      </c>
    </row>
    <row r="125" spans="1:12" ht="15.95" customHeight="1" x14ac:dyDescent="0.25">
      <c r="A125" s="280">
        <v>117</v>
      </c>
      <c r="B125" s="281" t="s">
        <v>200</v>
      </c>
      <c r="C125" s="281" t="s">
        <v>238</v>
      </c>
      <c r="D125" s="282">
        <v>4618.0160800213007</v>
      </c>
      <c r="E125" s="282">
        <v>4618.0160800213007</v>
      </c>
      <c r="F125" s="282"/>
      <c r="G125" s="282">
        <v>4618.0160800213007</v>
      </c>
      <c r="H125" s="283">
        <v>39091</v>
      </c>
      <c r="I125" s="283">
        <v>39419</v>
      </c>
      <c r="J125" s="283">
        <v>43049</v>
      </c>
      <c r="K125" s="280">
        <v>10</v>
      </c>
      <c r="L125" s="280">
        <v>7</v>
      </c>
    </row>
    <row r="126" spans="1:12" ht="15.95" customHeight="1" x14ac:dyDescent="0.25">
      <c r="A126" s="280">
        <v>118</v>
      </c>
      <c r="B126" s="281" t="s">
        <v>200</v>
      </c>
      <c r="C126" s="281" t="s">
        <v>239</v>
      </c>
      <c r="D126" s="282">
        <v>1448.2860639357</v>
      </c>
      <c r="E126" s="282">
        <v>1448.2860639357</v>
      </c>
      <c r="F126" s="282"/>
      <c r="G126" s="282">
        <v>1448.2860639357</v>
      </c>
      <c r="H126" s="283">
        <v>39205</v>
      </c>
      <c r="I126" s="283">
        <v>39287</v>
      </c>
      <c r="J126" s="283">
        <v>42881</v>
      </c>
      <c r="K126" s="280">
        <v>9</v>
      </c>
      <c r="L126" s="280">
        <v>7</v>
      </c>
    </row>
    <row r="127" spans="1:12" ht="15.95" customHeight="1" x14ac:dyDescent="0.25">
      <c r="A127" s="280">
        <v>122</v>
      </c>
      <c r="B127" s="281" t="s">
        <v>135</v>
      </c>
      <c r="C127" s="281" t="s">
        <v>240</v>
      </c>
      <c r="D127" s="282">
        <v>287.68072512189997</v>
      </c>
      <c r="E127" s="282">
        <v>287.68072512189997</v>
      </c>
      <c r="F127" s="282"/>
      <c r="G127" s="282">
        <v>287.68072512189997</v>
      </c>
      <c r="H127" s="283">
        <v>38842</v>
      </c>
      <c r="I127" s="283">
        <v>38905</v>
      </c>
      <c r="J127" s="283">
        <v>42384</v>
      </c>
      <c r="K127" s="280">
        <v>9</v>
      </c>
      <c r="L127" s="280">
        <v>6</v>
      </c>
    </row>
    <row r="128" spans="1:12" ht="15.95" customHeight="1" x14ac:dyDescent="0.25">
      <c r="A128" s="280">
        <v>123</v>
      </c>
      <c r="B128" s="281" t="s">
        <v>135</v>
      </c>
      <c r="C128" s="281" t="s">
        <v>242</v>
      </c>
      <c r="D128" s="282">
        <v>106.14527263999999</v>
      </c>
      <c r="E128" s="282">
        <v>106.14527263999999</v>
      </c>
      <c r="F128" s="282"/>
      <c r="G128" s="282">
        <v>106.14527263999999</v>
      </c>
      <c r="H128" s="283">
        <v>38946</v>
      </c>
      <c r="I128" s="283">
        <v>39031</v>
      </c>
      <c r="J128" s="283">
        <v>42475</v>
      </c>
      <c r="K128" s="280">
        <v>9</v>
      </c>
      <c r="L128" s="280">
        <v>6</v>
      </c>
    </row>
    <row r="129" spans="1:12" ht="15.95" customHeight="1" x14ac:dyDescent="0.25">
      <c r="A129" s="280">
        <v>124</v>
      </c>
      <c r="B129" s="281" t="s">
        <v>135</v>
      </c>
      <c r="C129" s="281" t="s">
        <v>243</v>
      </c>
      <c r="D129" s="282">
        <v>1909.8499318437</v>
      </c>
      <c r="E129" s="282">
        <v>1909.8499318437</v>
      </c>
      <c r="F129" s="282"/>
      <c r="G129" s="282">
        <v>1909.8499318437</v>
      </c>
      <c r="H129" s="283">
        <v>38922</v>
      </c>
      <c r="I129" s="283">
        <v>39077</v>
      </c>
      <c r="J129" s="283">
        <v>43111</v>
      </c>
      <c r="K129" s="280">
        <v>11</v>
      </c>
      <c r="L129" s="280">
        <v>3</v>
      </c>
    </row>
    <row r="130" spans="1:12" ht="15.95" customHeight="1" x14ac:dyDescent="0.25">
      <c r="A130" s="280">
        <v>126</v>
      </c>
      <c r="B130" s="281" t="s">
        <v>223</v>
      </c>
      <c r="C130" s="281" t="s">
        <v>244</v>
      </c>
      <c r="D130" s="282">
        <v>3163.3826628106999</v>
      </c>
      <c r="E130" s="282">
        <v>3163.3826628106999</v>
      </c>
      <c r="F130" s="282"/>
      <c r="G130" s="282">
        <v>3163.3826628106999</v>
      </c>
      <c r="H130" s="283">
        <v>38968</v>
      </c>
      <c r="I130" s="283">
        <v>39423</v>
      </c>
      <c r="J130" s="283">
        <v>43341</v>
      </c>
      <c r="K130" s="280">
        <v>11</v>
      </c>
      <c r="L130" s="280">
        <v>10</v>
      </c>
    </row>
    <row r="131" spans="1:12" ht="15.95" customHeight="1" x14ac:dyDescent="0.25">
      <c r="A131" s="280">
        <v>127</v>
      </c>
      <c r="B131" s="281" t="s">
        <v>223</v>
      </c>
      <c r="C131" s="281" t="s">
        <v>246</v>
      </c>
      <c r="D131" s="282">
        <v>2639.0742485689998</v>
      </c>
      <c r="E131" s="282">
        <v>2639.0742485689998</v>
      </c>
      <c r="F131" s="282"/>
      <c r="G131" s="282">
        <v>2639.0742485689998</v>
      </c>
      <c r="H131" s="283">
        <v>39214</v>
      </c>
      <c r="I131" s="283">
        <v>39279</v>
      </c>
      <c r="J131" s="283">
        <v>43341</v>
      </c>
      <c r="K131" s="280">
        <v>10</v>
      </c>
      <c r="L131" s="280">
        <v>11</v>
      </c>
    </row>
    <row r="132" spans="1:12" ht="15.95" customHeight="1" x14ac:dyDescent="0.25">
      <c r="A132" s="280">
        <v>128</v>
      </c>
      <c r="B132" s="281" t="s">
        <v>223</v>
      </c>
      <c r="C132" s="281" t="s">
        <v>247</v>
      </c>
      <c r="D132" s="282">
        <v>2414.8687581513</v>
      </c>
      <c r="E132" s="282">
        <v>2414.8687581513</v>
      </c>
      <c r="F132" s="282"/>
      <c r="G132" s="282">
        <v>2414.8687581513</v>
      </c>
      <c r="H132" s="283">
        <v>38994</v>
      </c>
      <c r="I132" s="283">
        <v>39421</v>
      </c>
      <c r="J132" s="283">
        <v>43049</v>
      </c>
      <c r="K132" s="280">
        <v>11</v>
      </c>
      <c r="L132" s="280">
        <v>1</v>
      </c>
    </row>
    <row r="133" spans="1:12" ht="15.95" customHeight="1" x14ac:dyDescent="0.25">
      <c r="A133" s="280">
        <v>130</v>
      </c>
      <c r="B133" s="281" t="s">
        <v>223</v>
      </c>
      <c r="C133" s="281" t="s">
        <v>248</v>
      </c>
      <c r="D133" s="282">
        <v>1733.3615565926</v>
      </c>
      <c r="E133" s="282">
        <v>1733.3615565926</v>
      </c>
      <c r="F133" s="282"/>
      <c r="G133" s="282">
        <v>1733.3615565926</v>
      </c>
      <c r="H133" s="283">
        <v>38806</v>
      </c>
      <c r="I133" s="283">
        <v>40477</v>
      </c>
      <c r="J133" s="283">
        <v>46199</v>
      </c>
      <c r="K133" s="280">
        <v>19</v>
      </c>
      <c r="L133" s="280">
        <v>11</v>
      </c>
    </row>
    <row r="134" spans="1:12" ht="15.95" customHeight="1" x14ac:dyDescent="0.25">
      <c r="A134" s="371" t="s">
        <v>679</v>
      </c>
      <c r="B134" s="371"/>
      <c r="C134" s="371"/>
      <c r="D134" s="278">
        <f>SUM(D135:D143)</f>
        <v>6254.2576019263997</v>
      </c>
      <c r="E134" s="278">
        <f>SUM(E135:E143)</f>
        <v>6254.2576019263997</v>
      </c>
      <c r="F134" s="278"/>
      <c r="G134" s="278">
        <f>SUM(G135:G143)</f>
        <v>6254.2576019263997</v>
      </c>
      <c r="H134" s="283"/>
      <c r="I134" s="283"/>
      <c r="J134" s="283"/>
      <c r="K134" s="280"/>
      <c r="L134" s="280"/>
    </row>
    <row r="135" spans="1:12" ht="15.95" customHeight="1" x14ac:dyDescent="0.25">
      <c r="A135" s="280">
        <v>132</v>
      </c>
      <c r="B135" s="281" t="s">
        <v>649</v>
      </c>
      <c r="C135" s="281" t="s">
        <v>250</v>
      </c>
      <c r="D135" s="282">
        <v>272.86509873369999</v>
      </c>
      <c r="E135" s="282">
        <v>272.86509873369999</v>
      </c>
      <c r="F135" s="282"/>
      <c r="G135" s="282">
        <v>272.86509873369999</v>
      </c>
      <c r="H135" s="283">
        <v>39087</v>
      </c>
      <c r="I135" s="283">
        <v>39087</v>
      </c>
      <c r="J135" s="283">
        <v>44580</v>
      </c>
      <c r="K135" s="280">
        <v>14</v>
      </c>
      <c r="L135" s="280">
        <v>6</v>
      </c>
    </row>
    <row r="136" spans="1:12" ht="15.95" customHeight="1" x14ac:dyDescent="0.25">
      <c r="A136" s="280">
        <v>136</v>
      </c>
      <c r="B136" s="281" t="s">
        <v>131</v>
      </c>
      <c r="C136" s="281" t="s">
        <v>251</v>
      </c>
      <c r="D136" s="282">
        <v>84.59729652770001</v>
      </c>
      <c r="E136" s="282">
        <v>84.59729652770001</v>
      </c>
      <c r="F136" s="282"/>
      <c r="G136" s="282">
        <v>84.59729652770001</v>
      </c>
      <c r="H136" s="283">
        <v>39000</v>
      </c>
      <c r="I136" s="283">
        <v>39045</v>
      </c>
      <c r="J136" s="283">
        <v>42643</v>
      </c>
      <c r="K136" s="280">
        <v>9</v>
      </c>
      <c r="L136" s="280">
        <v>6</v>
      </c>
    </row>
    <row r="137" spans="1:12" ht="15.95" customHeight="1" x14ac:dyDescent="0.25">
      <c r="A137" s="280">
        <v>138</v>
      </c>
      <c r="B137" s="281" t="s">
        <v>135</v>
      </c>
      <c r="C137" s="281" t="s">
        <v>252</v>
      </c>
      <c r="D137" s="282">
        <v>669.82205583040002</v>
      </c>
      <c r="E137" s="282">
        <v>669.82205583040002</v>
      </c>
      <c r="F137" s="282"/>
      <c r="G137" s="282">
        <v>669.82205583040002</v>
      </c>
      <c r="H137" s="283">
        <v>39275</v>
      </c>
      <c r="I137" s="283">
        <v>39275</v>
      </c>
      <c r="J137" s="283">
        <v>42789</v>
      </c>
      <c r="K137" s="280">
        <v>9</v>
      </c>
      <c r="L137" s="280">
        <v>5</v>
      </c>
    </row>
    <row r="138" spans="1:12" ht="15.95" customHeight="1" x14ac:dyDescent="0.25">
      <c r="A138" s="280">
        <v>139</v>
      </c>
      <c r="B138" s="281" t="s">
        <v>135</v>
      </c>
      <c r="C138" s="281" t="s">
        <v>253</v>
      </c>
      <c r="D138" s="282">
        <v>190.06125522670001</v>
      </c>
      <c r="E138" s="282">
        <v>190.06125522670001</v>
      </c>
      <c r="F138" s="282"/>
      <c r="G138" s="282">
        <v>190.06125522670001</v>
      </c>
      <c r="H138" s="283">
        <v>40015</v>
      </c>
      <c r="I138" s="283">
        <v>40527</v>
      </c>
      <c r="J138" s="283">
        <v>43572</v>
      </c>
      <c r="K138" s="280">
        <v>9</v>
      </c>
      <c r="L138" s="280">
        <v>9</v>
      </c>
    </row>
    <row r="139" spans="1:12" ht="15.95" customHeight="1" x14ac:dyDescent="0.25">
      <c r="A139" s="280">
        <v>140</v>
      </c>
      <c r="B139" s="281" t="s">
        <v>135</v>
      </c>
      <c r="C139" s="281" t="s">
        <v>254</v>
      </c>
      <c r="D139" s="282">
        <v>447.68587700539996</v>
      </c>
      <c r="E139" s="282">
        <v>447.68587700539996</v>
      </c>
      <c r="F139" s="282"/>
      <c r="G139" s="282">
        <v>447.68587700539996</v>
      </c>
      <c r="H139" s="283">
        <v>40270</v>
      </c>
      <c r="I139" s="283">
        <v>40336</v>
      </c>
      <c r="J139" s="283">
        <v>46283</v>
      </c>
      <c r="K139" s="280">
        <v>16</v>
      </c>
      <c r="L139" s="280">
        <v>3</v>
      </c>
    </row>
    <row r="140" spans="1:12" ht="15.95" customHeight="1" x14ac:dyDescent="0.25">
      <c r="A140" s="280">
        <v>141</v>
      </c>
      <c r="B140" s="281" t="s">
        <v>135</v>
      </c>
      <c r="C140" s="281" t="s">
        <v>255</v>
      </c>
      <c r="D140" s="282">
        <v>256.7049454662</v>
      </c>
      <c r="E140" s="282">
        <v>256.7049454662</v>
      </c>
      <c r="F140" s="282"/>
      <c r="G140" s="282">
        <v>256.7049454662</v>
      </c>
      <c r="H140" s="283">
        <v>39533</v>
      </c>
      <c r="I140" s="283">
        <v>39533</v>
      </c>
      <c r="J140" s="283">
        <v>43111</v>
      </c>
      <c r="K140" s="280">
        <v>9</v>
      </c>
      <c r="L140" s="280">
        <v>8</v>
      </c>
    </row>
    <row r="141" spans="1:12" ht="15.95" customHeight="1" x14ac:dyDescent="0.25">
      <c r="A141" s="280">
        <v>142</v>
      </c>
      <c r="B141" s="281" t="s">
        <v>223</v>
      </c>
      <c r="C141" s="281" t="s">
        <v>256</v>
      </c>
      <c r="D141" s="282">
        <v>1257.3476990052</v>
      </c>
      <c r="E141" s="282">
        <v>1257.3476990052</v>
      </c>
      <c r="F141" s="282"/>
      <c r="G141" s="282">
        <v>1257.3476990052</v>
      </c>
      <c r="H141" s="283">
        <v>39539</v>
      </c>
      <c r="I141" s="283">
        <v>39681</v>
      </c>
      <c r="J141" s="283">
        <v>43279</v>
      </c>
      <c r="K141" s="280">
        <v>9</v>
      </c>
      <c r="L141" s="280">
        <v>11</v>
      </c>
    </row>
    <row r="142" spans="1:12" ht="15.95" customHeight="1" x14ac:dyDescent="0.25">
      <c r="A142" s="280">
        <v>143</v>
      </c>
      <c r="B142" s="281" t="s">
        <v>223</v>
      </c>
      <c r="C142" s="281" t="s">
        <v>257</v>
      </c>
      <c r="D142" s="282">
        <v>1507.3892416616</v>
      </c>
      <c r="E142" s="282">
        <v>1507.3892416616</v>
      </c>
      <c r="F142" s="282"/>
      <c r="G142" s="282">
        <v>1507.3892416616</v>
      </c>
      <c r="H142" s="283">
        <v>39149</v>
      </c>
      <c r="I142" s="283">
        <v>39353</v>
      </c>
      <c r="J142" s="283">
        <v>43341</v>
      </c>
      <c r="K142" s="280">
        <v>11</v>
      </c>
      <c r="L142" s="280">
        <v>4</v>
      </c>
    </row>
    <row r="143" spans="1:12" ht="15.95" customHeight="1" x14ac:dyDescent="0.25">
      <c r="A143" s="280">
        <v>144</v>
      </c>
      <c r="B143" s="281" t="s">
        <v>223</v>
      </c>
      <c r="C143" s="281" t="s">
        <v>258</v>
      </c>
      <c r="D143" s="282">
        <v>1567.7841324695</v>
      </c>
      <c r="E143" s="282">
        <v>1567.7841324695</v>
      </c>
      <c r="F143" s="282"/>
      <c r="G143" s="282">
        <v>1567.7841324695</v>
      </c>
      <c r="H143" s="283">
        <v>38954</v>
      </c>
      <c r="I143" s="283">
        <v>39191</v>
      </c>
      <c r="J143" s="283">
        <v>43341</v>
      </c>
      <c r="K143" s="280">
        <v>11</v>
      </c>
      <c r="L143" s="280">
        <v>10</v>
      </c>
    </row>
    <row r="144" spans="1:12" ht="15.95" customHeight="1" x14ac:dyDescent="0.25">
      <c r="A144" s="371" t="s">
        <v>680</v>
      </c>
      <c r="B144" s="371"/>
      <c r="C144" s="371"/>
      <c r="D144" s="278">
        <f>SUM(D145:D165)</f>
        <v>59924.762080921093</v>
      </c>
      <c r="E144" s="278">
        <f>SUM(E145:E165)</f>
        <v>59924.762080921093</v>
      </c>
      <c r="F144" s="278"/>
      <c r="G144" s="278">
        <f>SUM(G145:G165)</f>
        <v>59924.762080921093</v>
      </c>
      <c r="H144" s="283"/>
      <c r="I144" s="283"/>
      <c r="J144" s="283"/>
      <c r="K144" s="280"/>
      <c r="L144" s="280"/>
    </row>
    <row r="145" spans="1:12" ht="15.95" customHeight="1" x14ac:dyDescent="0.25">
      <c r="A145" s="280">
        <v>146</v>
      </c>
      <c r="B145" s="281" t="s">
        <v>150</v>
      </c>
      <c r="C145" s="281" t="s">
        <v>259</v>
      </c>
      <c r="D145" s="282">
        <v>3324.8400788834001</v>
      </c>
      <c r="E145" s="282">
        <v>3324.8400788834001</v>
      </c>
      <c r="F145" s="282"/>
      <c r="G145" s="282">
        <v>3324.8400788834001</v>
      </c>
      <c r="H145" s="283">
        <v>41197</v>
      </c>
      <c r="I145" s="283">
        <v>41968</v>
      </c>
      <c r="J145" s="283">
        <v>52096</v>
      </c>
      <c r="K145" s="280">
        <v>29</v>
      </c>
      <c r="L145" s="280">
        <v>5</v>
      </c>
    </row>
    <row r="146" spans="1:12" ht="15.95" customHeight="1" x14ac:dyDescent="0.25">
      <c r="A146" s="280">
        <v>147</v>
      </c>
      <c r="B146" s="281" t="s">
        <v>187</v>
      </c>
      <c r="C146" s="281" t="s">
        <v>260</v>
      </c>
      <c r="D146" s="282">
        <v>2236.6359851923999</v>
      </c>
      <c r="E146" s="282">
        <v>2236.6359851923999</v>
      </c>
      <c r="F146" s="282"/>
      <c r="G146" s="282">
        <v>2236.6359851923999</v>
      </c>
      <c r="H146" s="283">
        <v>40008</v>
      </c>
      <c r="I146" s="283">
        <v>40008</v>
      </c>
      <c r="J146" s="283">
        <v>43572</v>
      </c>
      <c r="K146" s="280">
        <v>9</v>
      </c>
      <c r="L146" s="280">
        <v>6</v>
      </c>
    </row>
    <row r="147" spans="1:12" ht="15.95" customHeight="1" x14ac:dyDescent="0.25">
      <c r="A147" s="280">
        <v>148</v>
      </c>
      <c r="B147" s="281" t="s">
        <v>261</v>
      </c>
      <c r="C147" s="281" t="s">
        <v>262</v>
      </c>
      <c r="D147" s="282">
        <v>1372.4419407302998</v>
      </c>
      <c r="E147" s="282">
        <v>1372.4419407302998</v>
      </c>
      <c r="F147" s="282"/>
      <c r="G147" s="282">
        <v>1372.4419407302998</v>
      </c>
      <c r="H147" s="283">
        <v>39282</v>
      </c>
      <c r="I147" s="283">
        <v>39282</v>
      </c>
      <c r="J147" s="283">
        <v>43672</v>
      </c>
      <c r="K147" s="280">
        <v>11</v>
      </c>
      <c r="L147" s="280">
        <v>10</v>
      </c>
    </row>
    <row r="148" spans="1:12" ht="15.95" customHeight="1" x14ac:dyDescent="0.25">
      <c r="A148" s="280">
        <v>149</v>
      </c>
      <c r="B148" s="281" t="s">
        <v>261</v>
      </c>
      <c r="C148" s="281" t="s">
        <v>263</v>
      </c>
      <c r="D148" s="282">
        <v>2322.1106750831</v>
      </c>
      <c r="E148" s="282">
        <v>2322.1106750831</v>
      </c>
      <c r="F148" s="282"/>
      <c r="G148" s="282">
        <v>2322.1106750831</v>
      </c>
      <c r="H148" s="283">
        <v>39087</v>
      </c>
      <c r="I148" s="283">
        <v>39086</v>
      </c>
      <c r="J148" s="283">
        <v>43290</v>
      </c>
      <c r="K148" s="280">
        <v>10</v>
      </c>
      <c r="L148" s="280">
        <v>10</v>
      </c>
    </row>
    <row r="149" spans="1:12" ht="15.95" customHeight="1" x14ac:dyDescent="0.25">
      <c r="A149" s="280">
        <v>150</v>
      </c>
      <c r="B149" s="281" t="s">
        <v>261</v>
      </c>
      <c r="C149" s="281" t="s">
        <v>264</v>
      </c>
      <c r="D149" s="282">
        <v>1864.5205179930999</v>
      </c>
      <c r="E149" s="282">
        <v>1864.5205179930999</v>
      </c>
      <c r="F149" s="282"/>
      <c r="G149" s="282">
        <v>1864.5205179930999</v>
      </c>
      <c r="H149" s="283">
        <v>39273</v>
      </c>
      <c r="I149" s="283">
        <v>40479</v>
      </c>
      <c r="J149" s="283">
        <v>46346</v>
      </c>
      <c r="K149" s="280">
        <v>19</v>
      </c>
      <c r="L149" s="280">
        <v>2</v>
      </c>
    </row>
    <row r="150" spans="1:12" ht="15.95" customHeight="1" x14ac:dyDescent="0.25">
      <c r="A150" s="280">
        <v>151</v>
      </c>
      <c r="B150" s="281" t="s">
        <v>135</v>
      </c>
      <c r="C150" s="281" t="s">
        <v>265</v>
      </c>
      <c r="D150" s="282">
        <v>2080.9701453783</v>
      </c>
      <c r="E150" s="282">
        <v>2080.9701453783</v>
      </c>
      <c r="F150" s="282"/>
      <c r="G150" s="282">
        <v>2080.9701453783</v>
      </c>
      <c r="H150" s="283">
        <v>40556</v>
      </c>
      <c r="I150" s="283">
        <v>41139</v>
      </c>
      <c r="J150" s="283">
        <v>46371</v>
      </c>
      <c r="K150" s="280">
        <v>15</v>
      </c>
      <c r="L150" s="280">
        <v>4</v>
      </c>
    </row>
    <row r="151" spans="1:12" ht="15.95" customHeight="1" x14ac:dyDescent="0.25">
      <c r="A151" s="280">
        <v>152</v>
      </c>
      <c r="B151" s="281" t="s">
        <v>135</v>
      </c>
      <c r="C151" s="281" t="s">
        <v>266</v>
      </c>
      <c r="D151" s="282">
        <v>1625.2300845054999</v>
      </c>
      <c r="E151" s="282">
        <v>1625.2300845054999</v>
      </c>
      <c r="F151" s="282"/>
      <c r="G151" s="282">
        <v>1625.2300845054999</v>
      </c>
      <c r="H151" s="283">
        <v>39784</v>
      </c>
      <c r="I151" s="283">
        <v>40553</v>
      </c>
      <c r="J151" s="283">
        <v>46283</v>
      </c>
      <c r="K151" s="280">
        <v>17</v>
      </c>
      <c r="L151" s="280">
        <v>8</v>
      </c>
    </row>
    <row r="152" spans="1:12" ht="15.95" customHeight="1" x14ac:dyDescent="0.25">
      <c r="A152" s="280">
        <v>156</v>
      </c>
      <c r="B152" s="281" t="s">
        <v>200</v>
      </c>
      <c r="C152" s="281" t="s">
        <v>267</v>
      </c>
      <c r="D152" s="282">
        <v>3545.8436419801997</v>
      </c>
      <c r="E152" s="282">
        <v>3545.8436419801997</v>
      </c>
      <c r="F152" s="282"/>
      <c r="G152" s="282">
        <v>3545.8436419801997</v>
      </c>
      <c r="H152" s="283">
        <v>39871</v>
      </c>
      <c r="I152" s="283">
        <v>40462</v>
      </c>
      <c r="J152" s="283">
        <v>46213</v>
      </c>
      <c r="K152" s="280">
        <v>17</v>
      </c>
      <c r="L152" s="280">
        <v>0</v>
      </c>
    </row>
    <row r="153" spans="1:12" ht="15.95" customHeight="1" x14ac:dyDescent="0.25">
      <c r="A153" s="280">
        <v>157</v>
      </c>
      <c r="B153" s="281" t="s">
        <v>200</v>
      </c>
      <c r="C153" s="281" t="s">
        <v>268</v>
      </c>
      <c r="D153" s="282">
        <v>8278.4966873675003</v>
      </c>
      <c r="E153" s="282">
        <v>8278.4966873675003</v>
      </c>
      <c r="F153" s="282"/>
      <c r="G153" s="282">
        <v>8278.4966873675003</v>
      </c>
      <c r="H153" s="283">
        <v>40150</v>
      </c>
      <c r="I153" s="283">
        <v>40232</v>
      </c>
      <c r="J153" s="283">
        <v>46353</v>
      </c>
      <c r="K153" s="280">
        <v>16</v>
      </c>
      <c r="L153" s="280">
        <v>9</v>
      </c>
    </row>
    <row r="154" spans="1:12" ht="15.95" customHeight="1" x14ac:dyDescent="0.25">
      <c r="A154" s="280">
        <v>158</v>
      </c>
      <c r="B154" s="281" t="s">
        <v>200</v>
      </c>
      <c r="C154" s="281" t="s">
        <v>269</v>
      </c>
      <c r="D154" s="282">
        <v>852.03002881809994</v>
      </c>
      <c r="E154" s="282">
        <v>852.03002881809994</v>
      </c>
      <c r="F154" s="282"/>
      <c r="G154" s="282">
        <v>852.03002881809994</v>
      </c>
      <c r="H154" s="283">
        <v>39058</v>
      </c>
      <c r="I154" s="283">
        <v>39058</v>
      </c>
      <c r="J154" s="283">
        <v>42643</v>
      </c>
      <c r="K154" s="280">
        <v>8</v>
      </c>
      <c r="L154" s="280">
        <v>9</v>
      </c>
    </row>
    <row r="155" spans="1:12" ht="15.95" customHeight="1" x14ac:dyDescent="0.25">
      <c r="A155" s="280">
        <v>159</v>
      </c>
      <c r="B155" s="281" t="s">
        <v>200</v>
      </c>
      <c r="C155" s="281" t="s">
        <v>270</v>
      </c>
      <c r="D155" s="282">
        <v>49.6227022148</v>
      </c>
      <c r="E155" s="282">
        <v>49.6227022148</v>
      </c>
      <c r="F155" s="282"/>
      <c r="G155" s="282">
        <v>49.6227022148</v>
      </c>
      <c r="H155" s="283">
        <v>39317</v>
      </c>
      <c r="I155" s="283">
        <v>39317</v>
      </c>
      <c r="J155" s="283">
        <v>42475</v>
      </c>
      <c r="K155" s="280">
        <v>8</v>
      </c>
      <c r="L155" s="280">
        <v>6</v>
      </c>
    </row>
    <row r="156" spans="1:12" s="66" customFormat="1" ht="15.95" customHeight="1" x14ac:dyDescent="0.25">
      <c r="A156" s="280">
        <v>160</v>
      </c>
      <c r="B156" s="281" t="s">
        <v>200</v>
      </c>
      <c r="C156" s="281" t="s">
        <v>271</v>
      </c>
      <c r="D156" s="282">
        <v>273.56809487480001</v>
      </c>
      <c r="E156" s="282">
        <v>273.56809487480001</v>
      </c>
      <c r="F156" s="282"/>
      <c r="G156" s="282">
        <v>273.56809487480001</v>
      </c>
      <c r="H156" s="283">
        <v>39190</v>
      </c>
      <c r="I156" s="283">
        <v>39190</v>
      </c>
      <c r="J156" s="283">
        <v>42475</v>
      </c>
      <c r="K156" s="280">
        <v>8</v>
      </c>
      <c r="L156" s="280">
        <v>6</v>
      </c>
    </row>
    <row r="157" spans="1:12" ht="15.95" customHeight="1" x14ac:dyDescent="0.25">
      <c r="A157" s="280">
        <v>161</v>
      </c>
      <c r="B157" s="281" t="s">
        <v>200</v>
      </c>
      <c r="C157" s="281" t="s">
        <v>272</v>
      </c>
      <c r="D157" s="282">
        <v>477.97342852709994</v>
      </c>
      <c r="E157" s="282">
        <v>477.97342852709994</v>
      </c>
      <c r="F157" s="282"/>
      <c r="G157" s="282">
        <v>477.97342852709994</v>
      </c>
      <c r="H157" s="283">
        <v>39279</v>
      </c>
      <c r="I157" s="283">
        <v>39358</v>
      </c>
      <c r="J157" s="283">
        <v>43279</v>
      </c>
      <c r="K157" s="280">
        <v>10</v>
      </c>
      <c r="L157" s="280">
        <v>9</v>
      </c>
    </row>
    <row r="158" spans="1:12" ht="15.95" customHeight="1" x14ac:dyDescent="0.25">
      <c r="A158" s="280">
        <v>162</v>
      </c>
      <c r="B158" s="281" t="s">
        <v>200</v>
      </c>
      <c r="C158" s="281" t="s">
        <v>273</v>
      </c>
      <c r="D158" s="282">
        <v>244.63061931549998</v>
      </c>
      <c r="E158" s="282">
        <v>244.63061931549998</v>
      </c>
      <c r="F158" s="282"/>
      <c r="G158" s="282">
        <v>244.63061931549998</v>
      </c>
      <c r="H158" s="283">
        <v>39583</v>
      </c>
      <c r="I158" s="283">
        <v>39619</v>
      </c>
      <c r="J158" s="283">
        <v>43279</v>
      </c>
      <c r="K158" s="280">
        <v>9</v>
      </c>
      <c r="L158" s="280">
        <v>11</v>
      </c>
    </row>
    <row r="159" spans="1:12" ht="15.95" customHeight="1" x14ac:dyDescent="0.25">
      <c r="A159" s="280">
        <v>163</v>
      </c>
      <c r="B159" s="281" t="s">
        <v>135</v>
      </c>
      <c r="C159" s="281" t="s">
        <v>274</v>
      </c>
      <c r="D159" s="282">
        <v>454.79063580170003</v>
      </c>
      <c r="E159" s="282">
        <v>454.79063580170003</v>
      </c>
      <c r="F159" s="282"/>
      <c r="G159" s="282">
        <v>454.79063580170003</v>
      </c>
      <c r="H159" s="283">
        <v>39162</v>
      </c>
      <c r="I159" s="283">
        <v>39162</v>
      </c>
      <c r="J159" s="283">
        <v>42475</v>
      </c>
      <c r="K159" s="280">
        <v>9</v>
      </c>
      <c r="L159" s="280">
        <v>0</v>
      </c>
    </row>
    <row r="160" spans="1:12" ht="15.95" customHeight="1" x14ac:dyDescent="0.25">
      <c r="A160" s="280">
        <v>164</v>
      </c>
      <c r="B160" s="281" t="s">
        <v>135</v>
      </c>
      <c r="C160" s="281" t="s">
        <v>275</v>
      </c>
      <c r="D160" s="282">
        <v>4578.2718094464999</v>
      </c>
      <c r="E160" s="282">
        <v>4578.2718094464999</v>
      </c>
      <c r="F160" s="282"/>
      <c r="G160" s="282">
        <v>4578.2718094464999</v>
      </c>
      <c r="H160" s="283">
        <v>40739</v>
      </c>
      <c r="I160" s="283">
        <v>41465</v>
      </c>
      <c r="J160" s="283">
        <v>46366</v>
      </c>
      <c r="K160" s="280">
        <v>15</v>
      </c>
      <c r="L160" s="280">
        <v>4</v>
      </c>
    </row>
    <row r="161" spans="1:12" ht="15.95" customHeight="1" x14ac:dyDescent="0.25">
      <c r="A161" s="280">
        <v>165</v>
      </c>
      <c r="B161" s="281" t="s">
        <v>131</v>
      </c>
      <c r="C161" s="281" t="s">
        <v>276</v>
      </c>
      <c r="D161" s="282">
        <v>963.78726825699994</v>
      </c>
      <c r="E161" s="282">
        <v>963.78726825699994</v>
      </c>
      <c r="F161" s="282"/>
      <c r="G161" s="282">
        <v>963.78726825699994</v>
      </c>
      <c r="H161" s="283">
        <v>39476</v>
      </c>
      <c r="I161" s="283">
        <v>39476</v>
      </c>
      <c r="J161" s="283">
        <v>43111</v>
      </c>
      <c r="K161" s="280">
        <v>9</v>
      </c>
      <c r="L161" s="280">
        <v>11</v>
      </c>
    </row>
    <row r="162" spans="1:12" ht="15.95" customHeight="1" x14ac:dyDescent="0.25">
      <c r="A162" s="280">
        <v>166</v>
      </c>
      <c r="B162" s="281" t="s">
        <v>223</v>
      </c>
      <c r="C162" s="281" t="s">
        <v>277</v>
      </c>
      <c r="D162" s="282">
        <v>964.92715275219996</v>
      </c>
      <c r="E162" s="282">
        <v>964.92715275219996</v>
      </c>
      <c r="F162" s="282"/>
      <c r="G162" s="282">
        <v>964.92715275219996</v>
      </c>
      <c r="H162" s="283">
        <v>39395</v>
      </c>
      <c r="I162" s="283">
        <v>40203</v>
      </c>
      <c r="J162" s="283">
        <v>46293</v>
      </c>
      <c r="K162" s="280">
        <v>18</v>
      </c>
      <c r="L162" s="280">
        <v>7</v>
      </c>
    </row>
    <row r="163" spans="1:12" ht="15.95" customHeight="1" x14ac:dyDescent="0.25">
      <c r="A163" s="280">
        <v>167</v>
      </c>
      <c r="B163" s="281" t="s">
        <v>121</v>
      </c>
      <c r="C163" s="281" t="s">
        <v>278</v>
      </c>
      <c r="D163" s="282">
        <v>21720.692688897401</v>
      </c>
      <c r="E163" s="282">
        <v>21720.692688897401</v>
      </c>
      <c r="F163" s="282"/>
      <c r="G163" s="282">
        <v>21720.692688897401</v>
      </c>
      <c r="H163" s="283">
        <v>40184</v>
      </c>
      <c r="I163" s="283">
        <v>40184</v>
      </c>
      <c r="J163" s="283">
        <v>45548</v>
      </c>
      <c r="K163" s="280">
        <v>14</v>
      </c>
      <c r="L163" s="280">
        <v>5</v>
      </c>
    </row>
    <row r="164" spans="1:12" ht="15.95" customHeight="1" x14ac:dyDescent="0.25">
      <c r="A164" s="280">
        <v>168</v>
      </c>
      <c r="B164" s="281" t="s">
        <v>223</v>
      </c>
      <c r="C164" s="281" t="s">
        <v>279</v>
      </c>
      <c r="D164" s="282">
        <v>1859.9627528823</v>
      </c>
      <c r="E164" s="282">
        <v>1859.9627528823</v>
      </c>
      <c r="F164" s="282"/>
      <c r="G164" s="282">
        <v>1859.9627528823</v>
      </c>
      <c r="H164" s="283">
        <v>39286</v>
      </c>
      <c r="I164" s="283">
        <v>39286</v>
      </c>
      <c r="J164" s="283">
        <v>42881</v>
      </c>
      <c r="K164" s="280">
        <v>9</v>
      </c>
      <c r="L164" s="280">
        <v>5</v>
      </c>
    </row>
    <row r="165" spans="1:12" ht="15.95" customHeight="1" x14ac:dyDescent="0.25">
      <c r="A165" s="280">
        <v>170</v>
      </c>
      <c r="B165" s="281" t="s">
        <v>131</v>
      </c>
      <c r="C165" s="281" t="s">
        <v>280</v>
      </c>
      <c r="D165" s="282">
        <v>833.41514201990003</v>
      </c>
      <c r="E165" s="282">
        <v>833.41514201990003</v>
      </c>
      <c r="F165" s="282"/>
      <c r="G165" s="282">
        <v>833.41514201990003</v>
      </c>
      <c r="H165" s="283">
        <v>40893</v>
      </c>
      <c r="I165" s="283">
        <v>41040</v>
      </c>
      <c r="J165" s="283">
        <v>46129</v>
      </c>
      <c r="K165" s="280">
        <v>13</v>
      </c>
      <c r="L165" s="280">
        <v>11</v>
      </c>
    </row>
    <row r="166" spans="1:12" ht="15.95" customHeight="1" x14ac:dyDescent="0.25">
      <c r="A166" s="371" t="s">
        <v>681</v>
      </c>
      <c r="B166" s="371"/>
      <c r="C166" s="371"/>
      <c r="D166" s="278">
        <f>SUM(D167:D190)</f>
        <v>384704.41549398098</v>
      </c>
      <c r="E166" s="278">
        <f>SUM(E167:E190)</f>
        <v>384704.41549398098</v>
      </c>
      <c r="F166" s="278"/>
      <c r="G166" s="278">
        <f>SUM(G167:G190)</f>
        <v>384704.41549398098</v>
      </c>
      <c r="H166" s="283"/>
      <c r="I166" s="283"/>
      <c r="J166" s="283"/>
      <c r="K166" s="280"/>
      <c r="L166" s="280"/>
    </row>
    <row r="167" spans="1:12" ht="15.95" customHeight="1" x14ac:dyDescent="0.25">
      <c r="A167" s="280">
        <v>171</v>
      </c>
      <c r="B167" s="281" t="s">
        <v>121</v>
      </c>
      <c r="C167" s="281" t="s">
        <v>281</v>
      </c>
      <c r="D167" s="282">
        <v>272584.79139263678</v>
      </c>
      <c r="E167" s="282">
        <v>272584.79139263678</v>
      </c>
      <c r="F167" s="282"/>
      <c r="G167" s="282">
        <v>272584.79139263678</v>
      </c>
      <c r="H167" s="283">
        <v>42642</v>
      </c>
      <c r="I167" s="283">
        <v>43817</v>
      </c>
      <c r="J167" s="283">
        <v>50039</v>
      </c>
      <c r="K167" s="280">
        <v>20</v>
      </c>
      <c r="L167" s="280">
        <v>2</v>
      </c>
    </row>
    <row r="168" spans="1:12" ht="15.95" customHeight="1" x14ac:dyDescent="0.25">
      <c r="A168" s="280">
        <v>176</v>
      </c>
      <c r="B168" s="281" t="s">
        <v>131</v>
      </c>
      <c r="C168" s="281" t="s">
        <v>282</v>
      </c>
      <c r="D168" s="282">
        <v>1132.2683343235001</v>
      </c>
      <c r="E168" s="282">
        <v>1132.2683343235001</v>
      </c>
      <c r="F168" s="282"/>
      <c r="G168" s="282">
        <v>1132.2683343235001</v>
      </c>
      <c r="H168" s="283">
        <v>41202</v>
      </c>
      <c r="I168" s="283">
        <v>41404</v>
      </c>
      <c r="J168" s="283">
        <v>46311</v>
      </c>
      <c r="K168" s="280">
        <v>13</v>
      </c>
      <c r="L168" s="280">
        <v>10</v>
      </c>
    </row>
    <row r="169" spans="1:12" ht="15.95" customHeight="1" x14ac:dyDescent="0.25">
      <c r="A169" s="280">
        <v>177</v>
      </c>
      <c r="B169" s="281" t="s">
        <v>131</v>
      </c>
      <c r="C169" s="281" t="s">
        <v>283</v>
      </c>
      <c r="D169" s="282">
        <v>108.0467289011</v>
      </c>
      <c r="E169" s="282">
        <v>108.0467289011</v>
      </c>
      <c r="F169" s="282"/>
      <c r="G169" s="282">
        <v>108.0467289011</v>
      </c>
      <c r="H169" s="283">
        <v>40297</v>
      </c>
      <c r="I169" s="283">
        <v>40296</v>
      </c>
      <c r="J169" s="283">
        <v>46283</v>
      </c>
      <c r="K169" s="280">
        <v>16</v>
      </c>
      <c r="L169" s="280">
        <v>3</v>
      </c>
    </row>
    <row r="170" spans="1:12" ht="15.95" customHeight="1" x14ac:dyDescent="0.25">
      <c r="A170" s="280">
        <v>181</v>
      </c>
      <c r="B170" s="281" t="s">
        <v>200</v>
      </c>
      <c r="C170" s="281" t="s">
        <v>284</v>
      </c>
      <c r="D170" s="282">
        <v>12207.007493298201</v>
      </c>
      <c r="E170" s="282">
        <v>12207.007493298201</v>
      </c>
      <c r="F170" s="282"/>
      <c r="G170" s="282">
        <v>12207.007493298201</v>
      </c>
      <c r="H170" s="283">
        <v>40631</v>
      </c>
      <c r="I170" s="283">
        <v>40764</v>
      </c>
      <c r="J170" s="283">
        <v>47340</v>
      </c>
      <c r="K170" s="280">
        <v>17</v>
      </c>
      <c r="L170" s="280">
        <v>11</v>
      </c>
    </row>
    <row r="171" spans="1:12" ht="15.95" customHeight="1" x14ac:dyDescent="0.25">
      <c r="A171" s="280">
        <v>182</v>
      </c>
      <c r="B171" s="281" t="s">
        <v>200</v>
      </c>
      <c r="C171" s="281" t="s">
        <v>285</v>
      </c>
      <c r="D171" s="282">
        <v>2229.2864107778</v>
      </c>
      <c r="E171" s="282">
        <v>2229.2864107778</v>
      </c>
      <c r="F171" s="282"/>
      <c r="G171" s="282">
        <v>2229.2864107778</v>
      </c>
      <c r="H171" s="283">
        <v>39713</v>
      </c>
      <c r="I171" s="283">
        <v>39710</v>
      </c>
      <c r="J171" s="283">
        <v>43111</v>
      </c>
      <c r="K171" s="280">
        <v>9</v>
      </c>
      <c r="L171" s="280">
        <v>6</v>
      </c>
    </row>
    <row r="172" spans="1:12" ht="15.95" customHeight="1" x14ac:dyDescent="0.25">
      <c r="A172" s="280">
        <v>183</v>
      </c>
      <c r="B172" s="281" t="s">
        <v>200</v>
      </c>
      <c r="C172" s="281" t="s">
        <v>286</v>
      </c>
      <c r="D172" s="282">
        <v>399.8030871373</v>
      </c>
      <c r="E172" s="282">
        <v>399.8030871373</v>
      </c>
      <c r="F172" s="282"/>
      <c r="G172" s="282">
        <v>399.8030871373</v>
      </c>
      <c r="H172" s="283">
        <v>39517</v>
      </c>
      <c r="I172" s="283">
        <v>39513</v>
      </c>
      <c r="J172" s="283">
        <v>43279</v>
      </c>
      <c r="K172" s="280">
        <v>9</v>
      </c>
      <c r="L172" s="280">
        <v>11</v>
      </c>
    </row>
    <row r="173" spans="1:12" ht="15.95" customHeight="1" x14ac:dyDescent="0.25">
      <c r="A173" s="280">
        <v>185</v>
      </c>
      <c r="B173" s="281" t="s">
        <v>135</v>
      </c>
      <c r="C173" s="281" t="s">
        <v>287</v>
      </c>
      <c r="D173" s="282">
        <v>1532.3028696393001</v>
      </c>
      <c r="E173" s="282">
        <v>1532.3028696393001</v>
      </c>
      <c r="F173" s="282"/>
      <c r="G173" s="282">
        <v>1532.3028696393001</v>
      </c>
      <c r="H173" s="283">
        <v>40595</v>
      </c>
      <c r="I173" s="283">
        <v>41718</v>
      </c>
      <c r="J173" s="283">
        <v>46367</v>
      </c>
      <c r="K173" s="280">
        <v>15</v>
      </c>
      <c r="L173" s="280">
        <v>5</v>
      </c>
    </row>
    <row r="174" spans="1:12" ht="15.95" customHeight="1" x14ac:dyDescent="0.25">
      <c r="A174" s="280">
        <v>188</v>
      </c>
      <c r="B174" s="281" t="s">
        <v>135</v>
      </c>
      <c r="C174" s="281" t="s">
        <v>288</v>
      </c>
      <c r="D174" s="282">
        <v>14722.064432687701</v>
      </c>
      <c r="E174" s="282">
        <v>14722.064432687701</v>
      </c>
      <c r="F174" s="282"/>
      <c r="G174" s="282">
        <v>14722.064432687701</v>
      </c>
      <c r="H174" s="283">
        <v>39935</v>
      </c>
      <c r="I174" s="283">
        <v>45275</v>
      </c>
      <c r="J174" s="283">
        <v>51639</v>
      </c>
      <c r="K174" s="280">
        <v>32</v>
      </c>
      <c r="L174" s="280">
        <v>0</v>
      </c>
    </row>
    <row r="175" spans="1:12" ht="15.95" customHeight="1" x14ac:dyDescent="0.25">
      <c r="A175" s="280">
        <v>189</v>
      </c>
      <c r="B175" s="281" t="s">
        <v>135</v>
      </c>
      <c r="C175" s="281" t="s">
        <v>289</v>
      </c>
      <c r="D175" s="282">
        <v>667.53535491829996</v>
      </c>
      <c r="E175" s="282">
        <v>667.53535491829996</v>
      </c>
      <c r="F175" s="282"/>
      <c r="G175" s="282">
        <v>667.53535491829996</v>
      </c>
      <c r="H175" s="283">
        <v>40631</v>
      </c>
      <c r="I175" s="283">
        <v>40946</v>
      </c>
      <c r="J175" s="283">
        <v>46276</v>
      </c>
      <c r="K175" s="280">
        <v>15</v>
      </c>
      <c r="L175" s="280">
        <v>2</v>
      </c>
    </row>
    <row r="176" spans="1:12" ht="15.95" customHeight="1" x14ac:dyDescent="0.25">
      <c r="A176" s="280">
        <v>190</v>
      </c>
      <c r="B176" s="281" t="s">
        <v>135</v>
      </c>
      <c r="C176" s="281" t="s">
        <v>290</v>
      </c>
      <c r="D176" s="282">
        <v>3915.1636654921999</v>
      </c>
      <c r="E176" s="282">
        <v>3915.1636654921999</v>
      </c>
      <c r="F176" s="282"/>
      <c r="G176" s="282">
        <v>3915.1636654921999</v>
      </c>
      <c r="H176" s="283">
        <v>40541</v>
      </c>
      <c r="I176" s="283">
        <v>42737</v>
      </c>
      <c r="J176" s="283">
        <v>49947</v>
      </c>
      <c r="K176" s="280">
        <v>25</v>
      </c>
      <c r="L176" s="280">
        <v>4</v>
      </c>
    </row>
    <row r="177" spans="1:12" ht="15.95" customHeight="1" x14ac:dyDescent="0.25">
      <c r="A177" s="280">
        <v>191</v>
      </c>
      <c r="B177" s="281" t="s">
        <v>135</v>
      </c>
      <c r="C177" s="281" t="s">
        <v>291</v>
      </c>
      <c r="D177" s="282">
        <v>471.44829184859998</v>
      </c>
      <c r="E177" s="282">
        <v>471.44829184859998</v>
      </c>
      <c r="F177" s="282"/>
      <c r="G177" s="282">
        <v>471.44829184859998</v>
      </c>
      <c r="H177" s="283">
        <v>40246</v>
      </c>
      <c r="I177" s="283">
        <v>40756</v>
      </c>
      <c r="J177" s="283">
        <v>45548</v>
      </c>
      <c r="K177" s="280">
        <v>14</v>
      </c>
      <c r="L177" s="280">
        <v>5</v>
      </c>
    </row>
    <row r="178" spans="1:12" ht="15.95" customHeight="1" x14ac:dyDescent="0.25">
      <c r="A178" s="280">
        <v>192</v>
      </c>
      <c r="B178" s="281" t="s">
        <v>135</v>
      </c>
      <c r="C178" s="281" t="s">
        <v>292</v>
      </c>
      <c r="D178" s="282">
        <v>8064.6107186457994</v>
      </c>
      <c r="E178" s="282">
        <v>8064.6107186457994</v>
      </c>
      <c r="F178" s="282"/>
      <c r="G178" s="282">
        <v>8064.6107186457994</v>
      </c>
      <c r="H178" s="283">
        <v>40323</v>
      </c>
      <c r="I178" s="283">
        <v>42171</v>
      </c>
      <c r="J178" s="283">
        <v>46276</v>
      </c>
      <c r="K178" s="280">
        <v>16</v>
      </c>
      <c r="L178" s="280">
        <v>3</v>
      </c>
    </row>
    <row r="179" spans="1:12" ht="15.95" customHeight="1" x14ac:dyDescent="0.25">
      <c r="A179" s="280">
        <v>193</v>
      </c>
      <c r="B179" s="281" t="s">
        <v>135</v>
      </c>
      <c r="C179" s="281" t="s">
        <v>293</v>
      </c>
      <c r="D179" s="282">
        <v>610.72983444110002</v>
      </c>
      <c r="E179" s="282">
        <v>610.72983444110002</v>
      </c>
      <c r="F179" s="282"/>
      <c r="G179" s="282">
        <v>610.72983444110002</v>
      </c>
      <c r="H179" s="283">
        <v>40423</v>
      </c>
      <c r="I179" s="283">
        <v>40423</v>
      </c>
      <c r="J179" s="283">
        <v>44022</v>
      </c>
      <c r="K179" s="280">
        <v>9</v>
      </c>
      <c r="L179" s="280">
        <v>6</v>
      </c>
    </row>
    <row r="180" spans="1:12" ht="15.95" customHeight="1" x14ac:dyDescent="0.25">
      <c r="A180" s="280">
        <v>194</v>
      </c>
      <c r="B180" s="281" t="s">
        <v>135</v>
      </c>
      <c r="C180" s="281" t="s">
        <v>294</v>
      </c>
      <c r="D180" s="282">
        <v>10757.506109248799</v>
      </c>
      <c r="E180" s="282">
        <v>10757.506109248799</v>
      </c>
      <c r="F180" s="282"/>
      <c r="G180" s="282">
        <v>10757.506109248799</v>
      </c>
      <c r="H180" s="283">
        <v>40631</v>
      </c>
      <c r="I180" s="283">
        <v>41261</v>
      </c>
      <c r="J180" s="283">
        <v>46129</v>
      </c>
      <c r="K180" s="280">
        <v>14</v>
      </c>
      <c r="L180" s="280">
        <v>9</v>
      </c>
    </row>
    <row r="181" spans="1:12" ht="15.95" customHeight="1" x14ac:dyDescent="0.25">
      <c r="A181" s="280">
        <v>195</v>
      </c>
      <c r="B181" s="281" t="s">
        <v>135</v>
      </c>
      <c r="C181" s="281" t="s">
        <v>295</v>
      </c>
      <c r="D181" s="282">
        <v>5111.7665446089004</v>
      </c>
      <c r="E181" s="282">
        <v>5111.7665446089004</v>
      </c>
      <c r="F181" s="282"/>
      <c r="G181" s="282">
        <v>5111.7665446089004</v>
      </c>
      <c r="H181" s="283">
        <v>39958</v>
      </c>
      <c r="I181" s="283">
        <v>41242</v>
      </c>
      <c r="J181" s="283">
        <v>46129</v>
      </c>
      <c r="K181" s="280">
        <v>16</v>
      </c>
      <c r="L181" s="280">
        <v>9</v>
      </c>
    </row>
    <row r="182" spans="1:12" ht="15.95" customHeight="1" x14ac:dyDescent="0.25">
      <c r="A182" s="280">
        <v>197</v>
      </c>
      <c r="B182" s="281" t="s">
        <v>135</v>
      </c>
      <c r="C182" s="281" t="s">
        <v>296</v>
      </c>
      <c r="D182" s="282">
        <v>245.3212053666</v>
      </c>
      <c r="E182" s="282">
        <v>245.3212053666</v>
      </c>
      <c r="F182" s="282"/>
      <c r="G182" s="282">
        <v>245.3212053666</v>
      </c>
      <c r="H182" s="283">
        <v>40487</v>
      </c>
      <c r="I182" s="283">
        <v>40548</v>
      </c>
      <c r="J182" s="283">
        <v>46346</v>
      </c>
      <c r="K182" s="280">
        <v>15</v>
      </c>
      <c r="L182" s="280">
        <v>11</v>
      </c>
    </row>
    <row r="183" spans="1:12" ht="15.95" customHeight="1" x14ac:dyDescent="0.25">
      <c r="A183" s="280">
        <v>198</v>
      </c>
      <c r="B183" s="281" t="s">
        <v>135</v>
      </c>
      <c r="C183" s="281" t="s">
        <v>297</v>
      </c>
      <c r="D183" s="282">
        <v>5235.8906337485005</v>
      </c>
      <c r="E183" s="282">
        <v>5235.8906337485005</v>
      </c>
      <c r="F183" s="282"/>
      <c r="G183" s="282">
        <v>5235.8906337485005</v>
      </c>
      <c r="H183" s="283">
        <v>40826</v>
      </c>
      <c r="I183" s="283">
        <v>41540</v>
      </c>
      <c r="J183" s="283">
        <v>46129</v>
      </c>
      <c r="K183" s="280">
        <v>14</v>
      </c>
      <c r="L183" s="280">
        <v>3</v>
      </c>
    </row>
    <row r="184" spans="1:12" ht="15.95" customHeight="1" x14ac:dyDescent="0.25">
      <c r="A184" s="280">
        <v>199</v>
      </c>
      <c r="B184" s="281" t="s">
        <v>135</v>
      </c>
      <c r="C184" s="281" t="s">
        <v>298</v>
      </c>
      <c r="D184" s="282">
        <v>511.79583462700003</v>
      </c>
      <c r="E184" s="282">
        <v>511.79583462700003</v>
      </c>
      <c r="F184" s="282"/>
      <c r="G184" s="282">
        <v>511.79583462700003</v>
      </c>
      <c r="H184" s="283">
        <v>39757</v>
      </c>
      <c r="I184" s="283">
        <v>40364</v>
      </c>
      <c r="J184" s="283">
        <v>46276</v>
      </c>
      <c r="K184" s="280">
        <v>17</v>
      </c>
      <c r="L184" s="280">
        <v>8</v>
      </c>
    </row>
    <row r="185" spans="1:12" ht="15.95" customHeight="1" x14ac:dyDescent="0.25">
      <c r="A185" s="280">
        <v>200</v>
      </c>
      <c r="B185" s="281" t="s">
        <v>223</v>
      </c>
      <c r="C185" s="281" t="s">
        <v>299</v>
      </c>
      <c r="D185" s="282">
        <v>4911.1463415927001</v>
      </c>
      <c r="E185" s="282">
        <v>4911.1463415927001</v>
      </c>
      <c r="F185" s="282"/>
      <c r="G185" s="282">
        <v>4911.1463415927001</v>
      </c>
      <c r="H185" s="283">
        <v>40984</v>
      </c>
      <c r="I185" s="283">
        <v>41687</v>
      </c>
      <c r="J185" s="283">
        <v>46367</v>
      </c>
      <c r="K185" s="280">
        <v>14</v>
      </c>
      <c r="L185" s="280">
        <v>8</v>
      </c>
    </row>
    <row r="186" spans="1:12" ht="15.95" customHeight="1" x14ac:dyDescent="0.25">
      <c r="A186" s="280">
        <v>201</v>
      </c>
      <c r="B186" s="281" t="s">
        <v>223</v>
      </c>
      <c r="C186" s="281" t="s">
        <v>300</v>
      </c>
      <c r="D186" s="282">
        <v>10985.307316871798</v>
      </c>
      <c r="E186" s="282">
        <v>10985.307316871798</v>
      </c>
      <c r="F186" s="282"/>
      <c r="G186" s="282">
        <v>10985.307316871798</v>
      </c>
      <c r="H186" s="283">
        <v>40092</v>
      </c>
      <c r="I186" s="283">
        <v>41802</v>
      </c>
      <c r="J186" s="283">
        <v>46142</v>
      </c>
      <c r="K186" s="280">
        <v>16</v>
      </c>
      <c r="L186" s="280">
        <v>2</v>
      </c>
    </row>
    <row r="187" spans="1:12" ht="15.95" customHeight="1" x14ac:dyDescent="0.25">
      <c r="A187" s="280">
        <v>202</v>
      </c>
      <c r="B187" s="281" t="s">
        <v>223</v>
      </c>
      <c r="C187" s="281" t="s">
        <v>301</v>
      </c>
      <c r="D187" s="282">
        <v>13042.2251831619</v>
      </c>
      <c r="E187" s="282">
        <v>13042.2251831619</v>
      </c>
      <c r="F187" s="282"/>
      <c r="G187" s="282">
        <v>13042.2251831619</v>
      </c>
      <c r="H187" s="283">
        <v>41267</v>
      </c>
      <c r="I187" s="283">
        <v>42270</v>
      </c>
      <c r="J187" s="283">
        <v>46366</v>
      </c>
      <c r="K187" s="280">
        <v>13</v>
      </c>
      <c r="L187" s="280">
        <v>8</v>
      </c>
    </row>
    <row r="188" spans="1:12" ht="15.95" customHeight="1" x14ac:dyDescent="0.25">
      <c r="A188" s="280">
        <v>203</v>
      </c>
      <c r="B188" s="281" t="s">
        <v>223</v>
      </c>
      <c r="C188" s="281" t="s">
        <v>302</v>
      </c>
      <c r="D188" s="282">
        <v>880.19910706200005</v>
      </c>
      <c r="E188" s="282">
        <v>880.19910706200005</v>
      </c>
      <c r="F188" s="282"/>
      <c r="G188" s="282">
        <v>880.19910706200005</v>
      </c>
      <c r="H188" s="283">
        <v>39647</v>
      </c>
      <c r="I188" s="283">
        <v>40144</v>
      </c>
      <c r="J188" s="283">
        <v>45548</v>
      </c>
      <c r="K188" s="280">
        <v>16</v>
      </c>
      <c r="L188" s="280">
        <v>1</v>
      </c>
    </row>
    <row r="189" spans="1:12" ht="15.95" customHeight="1" x14ac:dyDescent="0.25">
      <c r="A189" s="280">
        <v>204</v>
      </c>
      <c r="B189" s="281" t="s">
        <v>223</v>
      </c>
      <c r="C189" s="281" t="s">
        <v>303</v>
      </c>
      <c r="D189" s="282">
        <v>9349.3915421005004</v>
      </c>
      <c r="E189" s="282">
        <v>9349.3915421005004</v>
      </c>
      <c r="F189" s="282"/>
      <c r="G189" s="282">
        <v>9349.3915421005004</v>
      </c>
      <c r="H189" s="283">
        <v>40385</v>
      </c>
      <c r="I189" s="283">
        <v>40508</v>
      </c>
      <c r="J189" s="283">
        <v>46346</v>
      </c>
      <c r="K189" s="280">
        <v>15</v>
      </c>
      <c r="L189" s="280">
        <v>11</v>
      </c>
    </row>
    <row r="190" spans="1:12" ht="15.95" customHeight="1" x14ac:dyDescent="0.25">
      <c r="A190" s="280">
        <v>205</v>
      </c>
      <c r="B190" s="281" t="s">
        <v>184</v>
      </c>
      <c r="C190" s="281" t="s">
        <v>304</v>
      </c>
      <c r="D190" s="282">
        <v>5028.8070608445996</v>
      </c>
      <c r="E190" s="282">
        <v>5028.8070608445996</v>
      </c>
      <c r="F190" s="282"/>
      <c r="G190" s="282">
        <v>5028.8070608445996</v>
      </c>
      <c r="H190" s="283">
        <v>39917</v>
      </c>
      <c r="I190" s="283">
        <v>40449</v>
      </c>
      <c r="J190" s="283">
        <v>46213</v>
      </c>
      <c r="K190" s="280">
        <v>17</v>
      </c>
      <c r="L190" s="280">
        <v>0</v>
      </c>
    </row>
    <row r="191" spans="1:12" ht="15.95" customHeight="1" x14ac:dyDescent="0.25">
      <c r="A191" s="285" t="s">
        <v>682</v>
      </c>
      <c r="B191" s="280"/>
      <c r="C191" s="286"/>
      <c r="D191" s="278">
        <f>SUM(D192:D212)</f>
        <v>84697.513801734895</v>
      </c>
      <c r="E191" s="278">
        <f>SUM(E192:E212)</f>
        <v>84697.513801734895</v>
      </c>
      <c r="F191" s="278"/>
      <c r="G191" s="278">
        <f>SUM(G192:G212)</f>
        <v>84697.513801734895</v>
      </c>
      <c r="H191" s="283"/>
      <c r="I191" s="283"/>
      <c r="J191" s="283"/>
      <c r="K191" s="280"/>
      <c r="L191" s="280"/>
    </row>
    <row r="192" spans="1:12" ht="15.95" customHeight="1" x14ac:dyDescent="0.25">
      <c r="A192" s="280">
        <v>206</v>
      </c>
      <c r="B192" s="281" t="s">
        <v>135</v>
      </c>
      <c r="C192" s="281" t="s">
        <v>305</v>
      </c>
      <c r="D192" s="282">
        <v>945.4649936523</v>
      </c>
      <c r="E192" s="282">
        <v>945.4649936523</v>
      </c>
      <c r="F192" s="282"/>
      <c r="G192" s="282">
        <v>945.4649936523</v>
      </c>
      <c r="H192" s="283">
        <v>39936</v>
      </c>
      <c r="I192" s="283">
        <v>39936</v>
      </c>
      <c r="J192" s="283">
        <v>43572</v>
      </c>
      <c r="K192" s="280">
        <v>9</v>
      </c>
      <c r="L192" s="280">
        <v>6</v>
      </c>
    </row>
    <row r="193" spans="1:16" ht="15.95" customHeight="1" x14ac:dyDescent="0.25">
      <c r="A193" s="280">
        <v>207</v>
      </c>
      <c r="B193" s="281" t="s">
        <v>135</v>
      </c>
      <c r="C193" s="281" t="s">
        <v>306</v>
      </c>
      <c r="D193" s="282">
        <v>1240.5131459897</v>
      </c>
      <c r="E193" s="282">
        <v>1240.5131459897</v>
      </c>
      <c r="F193" s="282"/>
      <c r="G193" s="282">
        <v>1240.5131459897</v>
      </c>
      <c r="H193" s="283">
        <v>40022</v>
      </c>
      <c r="I193" s="283">
        <v>40693</v>
      </c>
      <c r="J193" s="283">
        <v>46283</v>
      </c>
      <c r="K193" s="280">
        <v>16</v>
      </c>
      <c r="L193" s="280">
        <v>11</v>
      </c>
    </row>
    <row r="194" spans="1:16" ht="15.95" customHeight="1" x14ac:dyDescent="0.25">
      <c r="A194" s="280">
        <v>208</v>
      </c>
      <c r="B194" s="281" t="s">
        <v>135</v>
      </c>
      <c r="C194" s="281" t="s">
        <v>307</v>
      </c>
      <c r="D194" s="282">
        <v>400.82055495899999</v>
      </c>
      <c r="E194" s="282">
        <v>400.82055495899999</v>
      </c>
      <c r="F194" s="282"/>
      <c r="G194" s="282">
        <v>400.82055495899999</v>
      </c>
      <c r="H194" s="283">
        <v>40144</v>
      </c>
      <c r="I194" s="283">
        <v>40144</v>
      </c>
      <c r="J194" s="283">
        <v>45548</v>
      </c>
      <c r="K194" s="280">
        <v>14</v>
      </c>
      <c r="L194" s="280">
        <v>5</v>
      </c>
    </row>
    <row r="195" spans="1:16" ht="15.95" customHeight="1" x14ac:dyDescent="0.25">
      <c r="A195" s="280">
        <v>209</v>
      </c>
      <c r="B195" s="281" t="s">
        <v>135</v>
      </c>
      <c r="C195" s="281" t="s">
        <v>308</v>
      </c>
      <c r="D195" s="282">
        <v>2013.1893363208001</v>
      </c>
      <c r="E195" s="282">
        <v>2013.1893363208001</v>
      </c>
      <c r="F195" s="282"/>
      <c r="G195" s="282">
        <v>2013.1893363208001</v>
      </c>
      <c r="H195" s="283">
        <v>40532</v>
      </c>
      <c r="I195" s="283">
        <v>45729</v>
      </c>
      <c r="J195" s="283">
        <v>54423</v>
      </c>
      <c r="K195" s="280">
        <v>37</v>
      </c>
      <c r="L195" s="280">
        <v>11</v>
      </c>
    </row>
    <row r="196" spans="1:16" ht="15.95" customHeight="1" x14ac:dyDescent="0.25">
      <c r="A196" s="280">
        <v>210</v>
      </c>
      <c r="B196" s="281" t="s">
        <v>223</v>
      </c>
      <c r="C196" s="281" t="s">
        <v>309</v>
      </c>
      <c r="D196" s="282">
        <v>1669.7121196822002</v>
      </c>
      <c r="E196" s="282">
        <v>1669.7121196822002</v>
      </c>
      <c r="F196" s="282"/>
      <c r="G196" s="282">
        <v>1669.7121196822002</v>
      </c>
      <c r="H196" s="283">
        <v>40497</v>
      </c>
      <c r="I196" s="283">
        <v>40758</v>
      </c>
      <c r="J196" s="283">
        <v>46346</v>
      </c>
      <c r="K196" s="280">
        <v>15</v>
      </c>
      <c r="L196" s="280">
        <v>11</v>
      </c>
    </row>
    <row r="197" spans="1:16" ht="15.95" customHeight="1" x14ac:dyDescent="0.25">
      <c r="A197" s="280">
        <v>211</v>
      </c>
      <c r="B197" s="281" t="s">
        <v>223</v>
      </c>
      <c r="C197" s="281" t="s">
        <v>310</v>
      </c>
      <c r="D197" s="282">
        <v>2441.2508720787</v>
      </c>
      <c r="E197" s="282">
        <v>2441.2508720787</v>
      </c>
      <c r="F197" s="282"/>
      <c r="G197" s="282">
        <v>2441.2508720787</v>
      </c>
      <c r="H197" s="283">
        <v>40343</v>
      </c>
      <c r="I197" s="283">
        <v>41921</v>
      </c>
      <c r="J197" s="283">
        <v>46234</v>
      </c>
      <c r="K197" s="280">
        <v>15</v>
      </c>
      <c r="L197" s="280">
        <v>11</v>
      </c>
    </row>
    <row r="198" spans="1:16" ht="15.95" customHeight="1" x14ac:dyDescent="0.25">
      <c r="A198" s="280">
        <v>212</v>
      </c>
      <c r="B198" s="281" t="s">
        <v>135</v>
      </c>
      <c r="C198" s="281" t="s">
        <v>311</v>
      </c>
      <c r="D198" s="282">
        <v>4359.1021917212001</v>
      </c>
      <c r="E198" s="282">
        <v>4359.1021917212001</v>
      </c>
      <c r="F198" s="282"/>
      <c r="G198" s="282">
        <v>4359.1021917212001</v>
      </c>
      <c r="H198" s="283">
        <v>40471</v>
      </c>
      <c r="I198" s="283">
        <v>42278</v>
      </c>
      <c r="J198" s="283">
        <v>51439</v>
      </c>
      <c r="K198" s="280">
        <v>30</v>
      </c>
      <c r="L198" s="280">
        <v>0</v>
      </c>
    </row>
    <row r="199" spans="1:16" ht="15.95" customHeight="1" x14ac:dyDescent="0.25">
      <c r="A199" s="280">
        <v>213</v>
      </c>
      <c r="B199" s="281" t="s">
        <v>135</v>
      </c>
      <c r="C199" s="281" t="s">
        <v>312</v>
      </c>
      <c r="D199" s="282">
        <v>9496.1195109956989</v>
      </c>
      <c r="E199" s="282">
        <v>9496.1195109956989</v>
      </c>
      <c r="F199" s="282"/>
      <c r="G199" s="282">
        <v>9496.1195109956989</v>
      </c>
      <c r="H199" s="283">
        <v>40448</v>
      </c>
      <c r="I199" s="283">
        <v>43070</v>
      </c>
      <c r="J199" s="283">
        <v>53885</v>
      </c>
      <c r="K199" s="280">
        <v>36</v>
      </c>
      <c r="L199" s="280">
        <v>7</v>
      </c>
    </row>
    <row r="200" spans="1:16" ht="15.95" customHeight="1" x14ac:dyDescent="0.25">
      <c r="A200" s="280">
        <v>214</v>
      </c>
      <c r="B200" s="281" t="s">
        <v>135</v>
      </c>
      <c r="C200" s="281" t="s">
        <v>313</v>
      </c>
      <c r="D200" s="282">
        <v>3917.9448021185999</v>
      </c>
      <c r="E200" s="282">
        <v>3917.9448021185999</v>
      </c>
      <c r="F200" s="282"/>
      <c r="G200" s="282">
        <v>3917.9448021185999</v>
      </c>
      <c r="H200" s="283">
        <v>40548</v>
      </c>
      <c r="I200" s="283">
        <v>45887</v>
      </c>
      <c r="J200" s="283">
        <v>49536</v>
      </c>
      <c r="K200" s="280">
        <v>24</v>
      </c>
      <c r="L200" s="280">
        <v>1</v>
      </c>
      <c r="M200" s="64"/>
      <c r="N200" s="64"/>
      <c r="O200" s="68"/>
      <c r="P200" s="68"/>
    </row>
    <row r="201" spans="1:16" ht="15.95" customHeight="1" x14ac:dyDescent="0.25">
      <c r="A201" s="280">
        <v>215</v>
      </c>
      <c r="B201" s="281" t="s">
        <v>223</v>
      </c>
      <c r="C201" s="281" t="s">
        <v>314</v>
      </c>
      <c r="D201" s="282">
        <v>1498.7784829863999</v>
      </c>
      <c r="E201" s="282">
        <v>1498.7784829863999</v>
      </c>
      <c r="F201" s="282"/>
      <c r="G201" s="282">
        <v>1498.7784829863999</v>
      </c>
      <c r="H201" s="283">
        <v>40357</v>
      </c>
      <c r="I201" s="283">
        <v>43069</v>
      </c>
      <c r="J201" s="283">
        <v>53885</v>
      </c>
      <c r="K201" s="280">
        <v>36</v>
      </c>
      <c r="L201" s="280">
        <v>11</v>
      </c>
      <c r="M201" s="64"/>
      <c r="N201" s="64"/>
      <c r="O201" s="68"/>
      <c r="P201" s="68"/>
    </row>
    <row r="202" spans="1:16" ht="15.95" customHeight="1" x14ac:dyDescent="0.25">
      <c r="A202" s="280">
        <v>216</v>
      </c>
      <c r="B202" s="281" t="s">
        <v>200</v>
      </c>
      <c r="C202" s="281" t="s">
        <v>315</v>
      </c>
      <c r="D202" s="282">
        <v>2725.1773322312001</v>
      </c>
      <c r="E202" s="282">
        <v>2725.1773322312001</v>
      </c>
      <c r="F202" s="282"/>
      <c r="G202" s="282">
        <v>2725.1773322312001</v>
      </c>
      <c r="H202" s="283">
        <v>41264</v>
      </c>
      <c r="I202" s="283">
        <v>42612</v>
      </c>
      <c r="J202" s="283">
        <v>46139</v>
      </c>
      <c r="K202" s="280">
        <v>13</v>
      </c>
      <c r="L202" s="280">
        <v>0</v>
      </c>
      <c r="M202" s="64"/>
      <c r="N202" s="64"/>
      <c r="O202" s="68"/>
      <c r="P202" s="68"/>
    </row>
    <row r="203" spans="1:16" ht="15.95" customHeight="1" x14ac:dyDescent="0.25">
      <c r="A203" s="280">
        <v>217</v>
      </c>
      <c r="B203" s="281" t="s">
        <v>200</v>
      </c>
      <c r="C203" s="281" t="s">
        <v>316</v>
      </c>
      <c r="D203" s="282">
        <v>9307.3720056251004</v>
      </c>
      <c r="E203" s="282">
        <v>9307.3720056251004</v>
      </c>
      <c r="F203" s="282"/>
      <c r="G203" s="282">
        <v>9307.3720056251004</v>
      </c>
      <c r="H203" s="283">
        <v>41688</v>
      </c>
      <c r="I203" s="283">
        <v>41705</v>
      </c>
      <c r="J203" s="283">
        <v>48319</v>
      </c>
      <c r="K203" s="280">
        <v>17</v>
      </c>
      <c r="L203" s="280">
        <v>10</v>
      </c>
      <c r="M203" s="64"/>
      <c r="N203" s="64"/>
      <c r="O203" s="68"/>
      <c r="P203" s="68"/>
    </row>
    <row r="204" spans="1:16" ht="15.95" customHeight="1" x14ac:dyDescent="0.25">
      <c r="A204" s="280">
        <v>218</v>
      </c>
      <c r="B204" s="281" t="s">
        <v>131</v>
      </c>
      <c r="C204" s="281" t="s">
        <v>317</v>
      </c>
      <c r="D204" s="282">
        <v>558.28101788799995</v>
      </c>
      <c r="E204" s="282">
        <v>558.28101788799995</v>
      </c>
      <c r="F204" s="282"/>
      <c r="G204" s="282">
        <v>558.28101788799995</v>
      </c>
      <c r="H204" s="283">
        <v>40448</v>
      </c>
      <c r="I204" s="283">
        <v>40505</v>
      </c>
      <c r="J204" s="283">
        <v>46213</v>
      </c>
      <c r="K204" s="280">
        <v>15</v>
      </c>
      <c r="L204" s="280">
        <v>7</v>
      </c>
      <c r="M204" s="64"/>
      <c r="N204" s="64"/>
      <c r="O204" s="68"/>
      <c r="P204" s="68"/>
    </row>
    <row r="205" spans="1:16" ht="15.95" customHeight="1" x14ac:dyDescent="0.25">
      <c r="A205" s="280">
        <v>219</v>
      </c>
      <c r="B205" s="281" t="s">
        <v>223</v>
      </c>
      <c r="C205" s="281" t="s">
        <v>318</v>
      </c>
      <c r="D205" s="282">
        <v>4552.787069127</v>
      </c>
      <c r="E205" s="282">
        <v>4552.787069127</v>
      </c>
      <c r="F205" s="282"/>
      <c r="G205" s="282">
        <v>4552.787069127</v>
      </c>
      <c r="H205" s="283">
        <v>40973</v>
      </c>
      <c r="I205" s="283">
        <v>40973</v>
      </c>
      <c r="J205" s="283">
        <v>46304</v>
      </c>
      <c r="K205" s="280">
        <v>14</v>
      </c>
      <c r="L205" s="280">
        <v>6</v>
      </c>
      <c r="M205" s="64"/>
      <c r="N205" s="64"/>
      <c r="O205" s="68"/>
      <c r="P205" s="68"/>
    </row>
    <row r="206" spans="1:16" ht="15.95" customHeight="1" x14ac:dyDescent="0.25">
      <c r="A206" s="280">
        <v>222</v>
      </c>
      <c r="B206" s="281" t="s">
        <v>121</v>
      </c>
      <c r="C206" s="281" t="s">
        <v>683</v>
      </c>
      <c r="D206" s="282">
        <v>33281.762869238402</v>
      </c>
      <c r="E206" s="282">
        <v>33281.762869238402</v>
      </c>
      <c r="F206" s="282"/>
      <c r="G206" s="282">
        <v>33281.762869238402</v>
      </c>
      <c r="H206" s="283">
        <v>40826</v>
      </c>
      <c r="I206" s="283">
        <v>42705</v>
      </c>
      <c r="J206" s="283">
        <v>48319</v>
      </c>
      <c r="K206" s="280">
        <v>20</v>
      </c>
      <c r="L206" s="280">
        <v>0</v>
      </c>
      <c r="M206" s="64"/>
      <c r="N206" s="64"/>
      <c r="O206" s="68"/>
      <c r="P206" s="68"/>
    </row>
    <row r="207" spans="1:16" ht="15.95" customHeight="1" x14ac:dyDescent="0.25">
      <c r="A207" s="280">
        <v>223</v>
      </c>
      <c r="B207" s="281" t="s">
        <v>131</v>
      </c>
      <c r="C207" s="281" t="s">
        <v>320</v>
      </c>
      <c r="D207" s="282">
        <v>105.87007002989999</v>
      </c>
      <c r="E207" s="282">
        <v>105.87007002989999</v>
      </c>
      <c r="F207" s="282"/>
      <c r="G207" s="282">
        <v>105.87007002989999</v>
      </c>
      <c r="H207" s="283">
        <v>40850</v>
      </c>
      <c r="I207" s="283">
        <v>40913</v>
      </c>
      <c r="J207" s="283">
        <v>44022</v>
      </c>
      <c r="K207" s="280">
        <v>8</v>
      </c>
      <c r="L207" s="280">
        <v>6</v>
      </c>
      <c r="M207" s="64"/>
      <c r="N207" s="64"/>
      <c r="O207" s="68"/>
      <c r="P207" s="68"/>
    </row>
    <row r="208" spans="1:16" ht="15.95" customHeight="1" x14ac:dyDescent="0.25">
      <c r="A208" s="280">
        <v>225</v>
      </c>
      <c r="B208" s="281" t="s">
        <v>131</v>
      </c>
      <c r="C208" s="281" t="s">
        <v>615</v>
      </c>
      <c r="D208" s="282">
        <v>9.0176500689000001</v>
      </c>
      <c r="E208" s="282">
        <v>9.0176500689000001</v>
      </c>
      <c r="F208" s="282"/>
      <c r="G208" s="282">
        <v>9.0176500689000001</v>
      </c>
      <c r="H208" s="283">
        <v>40571</v>
      </c>
      <c r="I208" s="283">
        <v>40571</v>
      </c>
      <c r="J208" s="283">
        <v>44224</v>
      </c>
      <c r="K208" s="280">
        <v>9</v>
      </c>
      <c r="L208" s="280">
        <v>5</v>
      </c>
      <c r="M208" s="64"/>
      <c r="N208" s="64"/>
      <c r="O208" s="68"/>
      <c r="P208" s="68"/>
    </row>
    <row r="209" spans="1:16" ht="15.95" customHeight="1" x14ac:dyDescent="0.25">
      <c r="A209" s="280">
        <v>226</v>
      </c>
      <c r="B209" s="281" t="s">
        <v>123</v>
      </c>
      <c r="C209" s="281" t="s">
        <v>322</v>
      </c>
      <c r="D209" s="282">
        <v>257.01275115559997</v>
      </c>
      <c r="E209" s="282">
        <v>257.01275115559997</v>
      </c>
      <c r="F209" s="282"/>
      <c r="G209" s="282">
        <v>257.01275115559997</v>
      </c>
      <c r="H209" s="283">
        <v>42612</v>
      </c>
      <c r="I209" s="283">
        <v>42612</v>
      </c>
      <c r="J209" s="283">
        <v>46139</v>
      </c>
      <c r="K209" s="280">
        <v>9</v>
      </c>
      <c r="L209" s="280">
        <v>6</v>
      </c>
      <c r="M209" s="64"/>
      <c r="N209" s="64"/>
      <c r="O209" s="68"/>
      <c r="P209" s="68"/>
    </row>
    <row r="210" spans="1:16" ht="15.95" customHeight="1" x14ac:dyDescent="0.25">
      <c r="A210" s="280">
        <v>227</v>
      </c>
      <c r="B210" s="281" t="s">
        <v>119</v>
      </c>
      <c r="C210" s="281" t="s">
        <v>323</v>
      </c>
      <c r="D210" s="282">
        <v>2118.1418220247997</v>
      </c>
      <c r="E210" s="282">
        <v>2118.1418220247997</v>
      </c>
      <c r="F210" s="282"/>
      <c r="G210" s="282">
        <v>2118.1418220247997</v>
      </c>
      <c r="H210" s="283">
        <v>41254</v>
      </c>
      <c r="I210" s="283">
        <v>41360</v>
      </c>
      <c r="J210" s="283">
        <v>46366</v>
      </c>
      <c r="K210" s="280">
        <v>13</v>
      </c>
      <c r="L210" s="280">
        <v>8</v>
      </c>
      <c r="M210" s="64"/>
      <c r="N210" s="64"/>
      <c r="O210" s="68"/>
      <c r="P210" s="68"/>
    </row>
    <row r="211" spans="1:16" ht="15.95" customHeight="1" x14ac:dyDescent="0.25">
      <c r="A211" s="280">
        <v>228</v>
      </c>
      <c r="B211" s="281" t="s">
        <v>131</v>
      </c>
      <c r="C211" s="281" t="s">
        <v>324</v>
      </c>
      <c r="D211" s="282">
        <v>1053.6720254587999</v>
      </c>
      <c r="E211" s="282">
        <v>1053.6720254587999</v>
      </c>
      <c r="F211" s="282"/>
      <c r="G211" s="282">
        <v>1053.6720254587999</v>
      </c>
      <c r="H211" s="283">
        <v>41227</v>
      </c>
      <c r="I211" s="283">
        <v>41243</v>
      </c>
      <c r="J211" s="283">
        <v>46366</v>
      </c>
      <c r="K211" s="280">
        <v>13</v>
      </c>
      <c r="L211" s="280">
        <v>8</v>
      </c>
      <c r="M211" s="64"/>
      <c r="N211" s="64"/>
      <c r="O211" s="68"/>
      <c r="P211" s="68"/>
    </row>
    <row r="212" spans="1:16" ht="15.95" customHeight="1" x14ac:dyDescent="0.25">
      <c r="A212" s="280">
        <v>229</v>
      </c>
      <c r="B212" s="281" t="s">
        <v>129</v>
      </c>
      <c r="C212" s="281" t="s">
        <v>325</v>
      </c>
      <c r="D212" s="282">
        <v>2745.5231783826002</v>
      </c>
      <c r="E212" s="282">
        <v>2745.5231783826002</v>
      </c>
      <c r="F212" s="282"/>
      <c r="G212" s="282">
        <v>2745.5231783826002</v>
      </c>
      <c r="H212" s="283">
        <v>41662</v>
      </c>
      <c r="I212" s="283">
        <v>41662</v>
      </c>
      <c r="J212" s="283">
        <v>46367</v>
      </c>
      <c r="K212" s="280">
        <v>12</v>
      </c>
      <c r="L212" s="280">
        <v>8</v>
      </c>
      <c r="M212" s="64"/>
      <c r="N212" s="64"/>
      <c r="O212" s="68"/>
      <c r="P212" s="68"/>
    </row>
    <row r="213" spans="1:16" ht="15.95" customHeight="1" x14ac:dyDescent="0.25">
      <c r="A213" s="285" t="s">
        <v>684</v>
      </c>
      <c r="B213" s="287"/>
      <c r="C213" s="286"/>
      <c r="D213" s="278">
        <f>SUM(D214:D223)</f>
        <v>34592.023539891401</v>
      </c>
      <c r="E213" s="278">
        <f>SUM(E214:E223)</f>
        <v>34592.023539891401</v>
      </c>
      <c r="F213" s="278"/>
      <c r="G213" s="278">
        <f>SUM(G214:G223)</f>
        <v>34592.023539891401</v>
      </c>
      <c r="H213" s="283"/>
      <c r="I213" s="283"/>
      <c r="J213" s="283"/>
      <c r="K213" s="280"/>
      <c r="L213" s="280"/>
      <c r="M213" s="64"/>
      <c r="N213" s="64"/>
      <c r="O213" s="68"/>
      <c r="P213" s="68"/>
    </row>
    <row r="214" spans="1:16" ht="15.95" customHeight="1" x14ac:dyDescent="0.25">
      <c r="A214" s="280">
        <v>231</v>
      </c>
      <c r="B214" s="281" t="s">
        <v>223</v>
      </c>
      <c r="C214" s="281" t="s">
        <v>326</v>
      </c>
      <c r="D214" s="282">
        <v>270.1653013829</v>
      </c>
      <c r="E214" s="282">
        <v>270.1653013829</v>
      </c>
      <c r="F214" s="282"/>
      <c r="G214" s="282">
        <v>270.1653013829</v>
      </c>
      <c r="H214" s="283">
        <v>40403</v>
      </c>
      <c r="I214" s="283">
        <v>40403</v>
      </c>
      <c r="J214" s="283">
        <v>46199</v>
      </c>
      <c r="K214" s="280">
        <v>15</v>
      </c>
      <c r="L214" s="280">
        <v>6</v>
      </c>
      <c r="M214" s="64"/>
      <c r="N214" s="64"/>
      <c r="O214" s="68"/>
      <c r="P214" s="68"/>
    </row>
    <row r="215" spans="1:16" ht="15.95" customHeight="1" x14ac:dyDescent="0.25">
      <c r="A215" s="280">
        <v>233</v>
      </c>
      <c r="B215" s="281" t="s">
        <v>223</v>
      </c>
      <c r="C215" s="281" t="s">
        <v>327</v>
      </c>
      <c r="D215" s="282">
        <v>122.08931305450001</v>
      </c>
      <c r="E215" s="282">
        <v>122.08931305450001</v>
      </c>
      <c r="F215" s="282"/>
      <c r="G215" s="282">
        <v>122.08931305450001</v>
      </c>
      <c r="H215" s="283">
        <v>40371</v>
      </c>
      <c r="I215" s="283">
        <v>40371</v>
      </c>
      <c r="J215" s="283">
        <v>46199</v>
      </c>
      <c r="K215" s="280">
        <v>15</v>
      </c>
      <c r="L215" s="280">
        <v>6</v>
      </c>
      <c r="M215" s="64"/>
      <c r="N215" s="64"/>
      <c r="O215" s="68"/>
      <c r="P215" s="68"/>
    </row>
    <row r="216" spans="1:16" ht="15.95" customHeight="1" x14ac:dyDescent="0.25">
      <c r="A216" s="280">
        <v>234</v>
      </c>
      <c r="B216" s="281" t="s">
        <v>223</v>
      </c>
      <c r="C216" s="281" t="s">
        <v>328</v>
      </c>
      <c r="D216" s="282">
        <v>2783.6666714483003</v>
      </c>
      <c r="E216" s="282">
        <v>2783.6666714483003</v>
      </c>
      <c r="F216" s="282"/>
      <c r="G216" s="282">
        <v>2783.6666714483003</v>
      </c>
      <c r="H216" s="283">
        <v>42936</v>
      </c>
      <c r="I216" s="283">
        <v>42977</v>
      </c>
      <c r="J216" s="283">
        <v>53885</v>
      </c>
      <c r="K216" s="280">
        <v>29</v>
      </c>
      <c r="L216" s="280">
        <v>6</v>
      </c>
      <c r="M216" s="64"/>
      <c r="N216" s="64"/>
      <c r="O216" s="68"/>
      <c r="P216" s="68"/>
    </row>
    <row r="217" spans="1:16" ht="15.95" customHeight="1" x14ac:dyDescent="0.25">
      <c r="A217" s="280">
        <v>235</v>
      </c>
      <c r="B217" s="281" t="s">
        <v>123</v>
      </c>
      <c r="C217" s="281" t="s">
        <v>329</v>
      </c>
      <c r="D217" s="282">
        <v>1519.3185825036999</v>
      </c>
      <c r="E217" s="282">
        <v>1519.3185825036999</v>
      </c>
      <c r="F217" s="282"/>
      <c r="G217" s="282">
        <v>1519.3185825036999</v>
      </c>
      <c r="H217" s="283">
        <v>41831</v>
      </c>
      <c r="I217" s="283">
        <v>41901</v>
      </c>
      <c r="J217" s="283">
        <v>46142</v>
      </c>
      <c r="K217" s="280">
        <v>11</v>
      </c>
      <c r="L217" s="280">
        <v>6</v>
      </c>
      <c r="M217" s="64"/>
      <c r="N217" s="64"/>
      <c r="O217" s="68"/>
      <c r="P217" s="68"/>
    </row>
    <row r="218" spans="1:16" ht="15.95" customHeight="1" x14ac:dyDescent="0.25">
      <c r="A218" s="280">
        <v>236</v>
      </c>
      <c r="B218" s="281" t="s">
        <v>123</v>
      </c>
      <c r="C218" s="281" t="s">
        <v>330</v>
      </c>
      <c r="D218" s="282">
        <v>951.13980869269994</v>
      </c>
      <c r="E218" s="282">
        <v>951.13980869269994</v>
      </c>
      <c r="F218" s="282"/>
      <c r="G218" s="282">
        <v>951.13980869269994</v>
      </c>
      <c r="H218" s="283">
        <v>41217</v>
      </c>
      <c r="I218" s="283">
        <v>41217</v>
      </c>
      <c r="J218" s="283">
        <v>46314</v>
      </c>
      <c r="K218" s="280">
        <v>13</v>
      </c>
      <c r="L218" s="280">
        <v>10</v>
      </c>
      <c r="M218" s="64"/>
      <c r="N218" s="64"/>
      <c r="O218" s="68"/>
      <c r="P218" s="68"/>
    </row>
    <row r="219" spans="1:16" ht="15.95" customHeight="1" x14ac:dyDescent="0.25">
      <c r="A219" s="280">
        <v>237</v>
      </c>
      <c r="B219" s="281" t="s">
        <v>131</v>
      </c>
      <c r="C219" s="281" t="s">
        <v>331</v>
      </c>
      <c r="D219" s="282">
        <v>777.12109453770006</v>
      </c>
      <c r="E219" s="282">
        <v>777.12109453770006</v>
      </c>
      <c r="F219" s="282"/>
      <c r="G219" s="282">
        <v>777.12109453770006</v>
      </c>
      <c r="H219" s="283">
        <v>42429</v>
      </c>
      <c r="I219" s="283">
        <v>42755</v>
      </c>
      <c r="J219" s="283">
        <v>46365</v>
      </c>
      <c r="K219" s="280">
        <v>10</v>
      </c>
      <c r="L219" s="280">
        <v>8</v>
      </c>
    </row>
    <row r="220" spans="1:16" ht="15.95" customHeight="1" x14ac:dyDescent="0.25">
      <c r="A220" s="280">
        <v>242</v>
      </c>
      <c r="B220" s="281" t="s">
        <v>135</v>
      </c>
      <c r="C220" s="281" t="s">
        <v>332</v>
      </c>
      <c r="D220" s="282">
        <v>9738.2419270212995</v>
      </c>
      <c r="E220" s="282">
        <v>9738.2419270212995</v>
      </c>
      <c r="F220" s="282"/>
      <c r="G220" s="282">
        <v>9738.2419270212995</v>
      </c>
      <c r="H220" s="283">
        <v>40716</v>
      </c>
      <c r="I220" s="283">
        <v>43277</v>
      </c>
      <c r="J220" s="283">
        <v>54128</v>
      </c>
      <c r="K220" s="280">
        <v>36</v>
      </c>
      <c r="L220" s="280">
        <v>2</v>
      </c>
    </row>
    <row r="221" spans="1:16" ht="15.95" customHeight="1" x14ac:dyDescent="0.25">
      <c r="A221" s="280">
        <v>243</v>
      </c>
      <c r="B221" s="281" t="s">
        <v>135</v>
      </c>
      <c r="C221" s="281" t="s">
        <v>333</v>
      </c>
      <c r="D221" s="282">
        <v>7590.1834556075</v>
      </c>
      <c r="E221" s="282">
        <v>7590.1834556075</v>
      </c>
      <c r="F221" s="282"/>
      <c r="G221" s="282">
        <v>7590.1834556075</v>
      </c>
      <c r="H221" s="283">
        <v>40737</v>
      </c>
      <c r="I221" s="283">
        <v>42577</v>
      </c>
      <c r="J221" s="283">
        <v>46139</v>
      </c>
      <c r="K221" s="280">
        <v>14</v>
      </c>
      <c r="L221" s="280">
        <v>3</v>
      </c>
    </row>
    <row r="222" spans="1:16" ht="15.95" customHeight="1" x14ac:dyDescent="0.25">
      <c r="A222" s="280">
        <v>244</v>
      </c>
      <c r="B222" s="281" t="s">
        <v>135</v>
      </c>
      <c r="C222" s="281" t="s">
        <v>334</v>
      </c>
      <c r="D222" s="282">
        <v>9414.0916349589988</v>
      </c>
      <c r="E222" s="282">
        <v>9414.0916349589988</v>
      </c>
      <c r="F222" s="282"/>
      <c r="G222" s="282">
        <v>9414.0916349589988</v>
      </c>
      <c r="H222" s="283">
        <v>40420</v>
      </c>
      <c r="I222" s="283">
        <v>42516</v>
      </c>
      <c r="J222" s="283">
        <v>46318</v>
      </c>
      <c r="K222" s="280">
        <v>15</v>
      </c>
      <c r="L222" s="280">
        <v>9</v>
      </c>
    </row>
    <row r="223" spans="1:16" ht="15.95" customHeight="1" x14ac:dyDescent="0.25">
      <c r="A223" s="280">
        <v>245</v>
      </c>
      <c r="B223" s="281" t="s">
        <v>135</v>
      </c>
      <c r="C223" s="281" t="s">
        <v>335</v>
      </c>
      <c r="D223" s="282">
        <v>1426.0057506838</v>
      </c>
      <c r="E223" s="282">
        <v>1426.0057506838</v>
      </c>
      <c r="F223" s="282"/>
      <c r="G223" s="282">
        <v>1426.0057506838</v>
      </c>
      <c r="H223" s="283">
        <v>40805</v>
      </c>
      <c r="I223" s="283">
        <v>46251</v>
      </c>
      <c r="J223" s="283">
        <v>48541</v>
      </c>
      <c r="K223" s="280">
        <v>21</v>
      </c>
      <c r="L223" s="280">
        <v>1</v>
      </c>
    </row>
    <row r="224" spans="1:16" ht="15.95" customHeight="1" x14ac:dyDescent="0.25">
      <c r="A224" s="285" t="s">
        <v>685</v>
      </c>
      <c r="B224" s="287"/>
      <c r="C224" s="286"/>
      <c r="D224" s="278">
        <f>SUM(D225:D232)</f>
        <v>23660.866587012599</v>
      </c>
      <c r="E224" s="278">
        <f>SUM(E225:E232)</f>
        <v>23660.866587012599</v>
      </c>
      <c r="F224" s="278"/>
      <c r="G224" s="278">
        <f>SUM(G225:G232)</f>
        <v>23660.866587012599</v>
      </c>
      <c r="H224" s="283"/>
      <c r="I224" s="283"/>
      <c r="J224" s="283"/>
      <c r="K224" s="280"/>
      <c r="L224" s="280"/>
    </row>
    <row r="225" spans="1:12" ht="15.95" customHeight="1" x14ac:dyDescent="0.25">
      <c r="A225" s="280">
        <v>247</v>
      </c>
      <c r="B225" s="281" t="s">
        <v>223</v>
      </c>
      <c r="C225" s="281" t="s">
        <v>336</v>
      </c>
      <c r="D225" s="282">
        <v>2626.4242183431998</v>
      </c>
      <c r="E225" s="282">
        <v>2626.4242183431998</v>
      </c>
      <c r="F225" s="282"/>
      <c r="G225" s="282">
        <v>2626.4242183431998</v>
      </c>
      <c r="H225" s="283">
        <v>41401</v>
      </c>
      <c r="I225" s="283">
        <v>41796</v>
      </c>
      <c r="J225" s="283">
        <v>46142</v>
      </c>
      <c r="K225" s="280">
        <v>12</v>
      </c>
      <c r="L225" s="280">
        <v>9</v>
      </c>
    </row>
    <row r="226" spans="1:12" ht="15.95" customHeight="1" x14ac:dyDescent="0.25">
      <c r="A226" s="280">
        <v>248</v>
      </c>
      <c r="B226" s="281" t="s">
        <v>223</v>
      </c>
      <c r="C226" s="281" t="s">
        <v>337</v>
      </c>
      <c r="D226" s="282">
        <v>2851.1980376967999</v>
      </c>
      <c r="E226" s="282">
        <v>2851.1980376967999</v>
      </c>
      <c r="F226" s="282"/>
      <c r="G226" s="282">
        <v>2851.1980376967999</v>
      </c>
      <c r="H226" s="283">
        <v>40876</v>
      </c>
      <c r="I226" s="283">
        <v>41197</v>
      </c>
      <c r="J226" s="283">
        <v>46185</v>
      </c>
      <c r="K226" s="280">
        <v>14</v>
      </c>
      <c r="L226" s="280">
        <v>1</v>
      </c>
    </row>
    <row r="227" spans="1:12" ht="15.95" customHeight="1" x14ac:dyDescent="0.25">
      <c r="A227" s="280">
        <v>249</v>
      </c>
      <c r="B227" s="281" t="s">
        <v>223</v>
      </c>
      <c r="C227" s="281" t="s">
        <v>338</v>
      </c>
      <c r="D227" s="282">
        <v>3858.5535684751003</v>
      </c>
      <c r="E227" s="282">
        <v>3858.5535684751003</v>
      </c>
      <c r="F227" s="282"/>
      <c r="G227" s="282">
        <v>3858.5535684751003</v>
      </c>
      <c r="H227" s="283">
        <v>41700</v>
      </c>
      <c r="I227" s="283">
        <v>45275</v>
      </c>
      <c r="J227" s="283">
        <v>53051</v>
      </c>
      <c r="K227" s="280">
        <v>31</v>
      </c>
      <c r="L227" s="280">
        <v>0</v>
      </c>
    </row>
    <row r="228" spans="1:12" ht="15.95" customHeight="1" x14ac:dyDescent="0.25">
      <c r="A228" s="280">
        <v>250</v>
      </c>
      <c r="B228" s="281" t="s">
        <v>223</v>
      </c>
      <c r="C228" s="281" t="s">
        <v>339</v>
      </c>
      <c r="D228" s="282">
        <v>1243.4999000787</v>
      </c>
      <c r="E228" s="282">
        <v>1243.4999000787</v>
      </c>
      <c r="F228" s="282"/>
      <c r="G228" s="282">
        <v>1243.4999000787</v>
      </c>
      <c r="H228" s="283">
        <v>40822</v>
      </c>
      <c r="I228" s="283">
        <v>40928</v>
      </c>
      <c r="J228" s="283">
        <v>46311</v>
      </c>
      <c r="K228" s="280">
        <v>14</v>
      </c>
      <c r="L228" s="280">
        <v>6</v>
      </c>
    </row>
    <row r="229" spans="1:12" ht="15.95" customHeight="1" x14ac:dyDescent="0.25">
      <c r="A229" s="280">
        <v>251</v>
      </c>
      <c r="B229" s="281" t="s">
        <v>135</v>
      </c>
      <c r="C229" s="281" t="s">
        <v>340</v>
      </c>
      <c r="D229" s="282">
        <v>1297.728607197</v>
      </c>
      <c r="E229" s="282">
        <v>1297.728607197</v>
      </c>
      <c r="F229" s="282"/>
      <c r="G229" s="282">
        <v>1297.728607197</v>
      </c>
      <c r="H229" s="283">
        <v>41472</v>
      </c>
      <c r="I229" s="283">
        <v>42689</v>
      </c>
      <c r="J229" s="283">
        <v>49947</v>
      </c>
      <c r="K229" s="280">
        <v>22</v>
      </c>
      <c r="L229" s="280">
        <v>11</v>
      </c>
    </row>
    <row r="230" spans="1:12" ht="15.95" customHeight="1" x14ac:dyDescent="0.25">
      <c r="A230" s="280">
        <v>252</v>
      </c>
      <c r="B230" s="281" t="s">
        <v>135</v>
      </c>
      <c r="C230" s="281" t="s">
        <v>341</v>
      </c>
      <c r="D230" s="282">
        <v>90.742524893899997</v>
      </c>
      <c r="E230" s="282">
        <v>90.742524893899997</v>
      </c>
      <c r="F230" s="282"/>
      <c r="G230" s="282">
        <v>90.742524893899997</v>
      </c>
      <c r="H230" s="283">
        <v>40689</v>
      </c>
      <c r="I230" s="283">
        <v>40689</v>
      </c>
      <c r="J230" s="283">
        <v>44022</v>
      </c>
      <c r="K230" s="280">
        <v>9</v>
      </c>
      <c r="L230" s="280">
        <v>0</v>
      </c>
    </row>
    <row r="231" spans="1:12" ht="15.95" customHeight="1" x14ac:dyDescent="0.25">
      <c r="A231" s="280">
        <v>253</v>
      </c>
      <c r="B231" s="281" t="s">
        <v>135</v>
      </c>
      <c r="C231" s="281" t="s">
        <v>342</v>
      </c>
      <c r="D231" s="282">
        <v>10009.723105704301</v>
      </c>
      <c r="E231" s="282">
        <v>10009.723105704301</v>
      </c>
      <c r="F231" s="282"/>
      <c r="G231" s="282">
        <v>10009.723105704301</v>
      </c>
      <c r="H231" s="283">
        <v>41320</v>
      </c>
      <c r="I231" s="283">
        <v>43234</v>
      </c>
      <c r="J231" s="283">
        <v>54128</v>
      </c>
      <c r="K231" s="280">
        <v>34</v>
      </c>
      <c r="L231" s="280">
        <v>8</v>
      </c>
    </row>
    <row r="232" spans="1:12" ht="15.95" customHeight="1" x14ac:dyDescent="0.25">
      <c r="A232" s="280">
        <v>258</v>
      </c>
      <c r="B232" s="281" t="s">
        <v>200</v>
      </c>
      <c r="C232" s="281" t="s">
        <v>343</v>
      </c>
      <c r="D232" s="282">
        <v>1682.9966246235999</v>
      </c>
      <c r="E232" s="282">
        <v>1682.9966246235999</v>
      </c>
      <c r="F232" s="282"/>
      <c r="G232" s="282">
        <v>1682.9966246235999</v>
      </c>
      <c r="H232" s="283">
        <v>45237</v>
      </c>
      <c r="I232" s="283">
        <v>45289</v>
      </c>
      <c r="J232" s="283">
        <v>47879</v>
      </c>
      <c r="K232" s="280">
        <v>7</v>
      </c>
      <c r="L232" s="280">
        <v>0</v>
      </c>
    </row>
    <row r="233" spans="1:12" ht="15.95" customHeight="1" x14ac:dyDescent="0.25">
      <c r="A233" s="285" t="s">
        <v>686</v>
      </c>
      <c r="B233" s="286"/>
      <c r="C233" s="286"/>
      <c r="D233" s="278">
        <f>SUM(D234:D236)</f>
        <v>36976.475291553608</v>
      </c>
      <c r="E233" s="278">
        <f>SUM(E234:E236)</f>
        <v>36976.475291553608</v>
      </c>
      <c r="F233" s="278"/>
      <c r="G233" s="278">
        <f>SUM(G234:G236)</f>
        <v>36976.475291553608</v>
      </c>
      <c r="H233" s="283"/>
      <c r="I233" s="283"/>
      <c r="J233" s="283"/>
      <c r="K233" s="280"/>
      <c r="L233" s="280"/>
    </row>
    <row r="234" spans="1:12" ht="15.95" customHeight="1" x14ac:dyDescent="0.25">
      <c r="A234" s="280">
        <v>259</v>
      </c>
      <c r="B234" s="281" t="s">
        <v>135</v>
      </c>
      <c r="C234" s="281" t="s">
        <v>344</v>
      </c>
      <c r="D234" s="282">
        <v>20808.832676568203</v>
      </c>
      <c r="E234" s="282">
        <v>20808.832676568203</v>
      </c>
      <c r="F234" s="282"/>
      <c r="G234" s="282">
        <v>20808.832676568203</v>
      </c>
      <c r="H234" s="283">
        <v>41674</v>
      </c>
      <c r="I234" s="283">
        <v>43291</v>
      </c>
      <c r="J234" s="283">
        <v>54128</v>
      </c>
      <c r="K234" s="280">
        <v>33</v>
      </c>
      <c r="L234" s="280">
        <v>11</v>
      </c>
    </row>
    <row r="235" spans="1:12" ht="15.95" customHeight="1" x14ac:dyDescent="0.25">
      <c r="A235" s="280">
        <v>260</v>
      </c>
      <c r="B235" s="281" t="s">
        <v>135</v>
      </c>
      <c r="C235" s="281" t="s">
        <v>345</v>
      </c>
      <c r="D235" s="282">
        <v>5646.8764707134997</v>
      </c>
      <c r="E235" s="282">
        <v>5646.8764707134997</v>
      </c>
      <c r="F235" s="282"/>
      <c r="G235" s="282">
        <v>5646.8764707134997</v>
      </c>
      <c r="H235" s="283">
        <v>41506</v>
      </c>
      <c r="I235" s="283">
        <v>43067</v>
      </c>
      <c r="J235" s="283">
        <v>53885</v>
      </c>
      <c r="K235" s="280">
        <v>33</v>
      </c>
      <c r="L235" s="280">
        <v>9</v>
      </c>
    </row>
    <row r="236" spans="1:12" ht="15.95" customHeight="1" x14ac:dyDescent="0.25">
      <c r="A236" s="280">
        <v>261</v>
      </c>
      <c r="B236" s="281" t="s">
        <v>187</v>
      </c>
      <c r="C236" s="281" t="s">
        <v>346</v>
      </c>
      <c r="D236" s="282">
        <v>10520.7661442719</v>
      </c>
      <c r="E236" s="282">
        <v>10520.7661442719</v>
      </c>
      <c r="F236" s="282"/>
      <c r="G236" s="282">
        <v>10520.7661442719</v>
      </c>
      <c r="H236" s="283">
        <v>42031</v>
      </c>
      <c r="I236" s="283">
        <v>44560</v>
      </c>
      <c r="J236" s="283">
        <v>54868</v>
      </c>
      <c r="K236" s="280">
        <v>35</v>
      </c>
      <c r="L236" s="280">
        <v>0</v>
      </c>
    </row>
    <row r="237" spans="1:12" ht="15.95" customHeight="1" x14ac:dyDescent="0.25">
      <c r="A237" s="285" t="s">
        <v>687</v>
      </c>
      <c r="B237" s="286"/>
      <c r="C237" s="286"/>
      <c r="D237" s="278">
        <f>SUM(D238:D246)</f>
        <v>31926.261765080104</v>
      </c>
      <c r="E237" s="278">
        <f>SUM(E238:E246)</f>
        <v>31926.261765080104</v>
      </c>
      <c r="F237" s="278"/>
      <c r="G237" s="278">
        <f>SUM(G238:G246)</f>
        <v>31926.261765080104</v>
      </c>
      <c r="H237" s="283"/>
      <c r="I237" s="283"/>
      <c r="J237" s="283"/>
      <c r="K237" s="280"/>
      <c r="L237" s="280"/>
    </row>
    <row r="238" spans="1:12" ht="15.95" customHeight="1" x14ac:dyDescent="0.25">
      <c r="A238" s="280">
        <v>262</v>
      </c>
      <c r="B238" s="281" t="s">
        <v>223</v>
      </c>
      <c r="C238" s="281" t="s">
        <v>347</v>
      </c>
      <c r="D238" s="282">
        <v>1368.4506430418999</v>
      </c>
      <c r="E238" s="282">
        <v>1368.4506430418999</v>
      </c>
      <c r="F238" s="282"/>
      <c r="G238" s="282">
        <v>1368.4506430418999</v>
      </c>
      <c r="H238" s="283">
        <v>41290</v>
      </c>
      <c r="I238" s="283">
        <v>41761</v>
      </c>
      <c r="J238" s="283">
        <v>46374</v>
      </c>
      <c r="K238" s="280">
        <v>13</v>
      </c>
      <c r="L238" s="280">
        <v>8</v>
      </c>
    </row>
    <row r="239" spans="1:12" ht="15.95" customHeight="1" x14ac:dyDescent="0.25">
      <c r="A239" s="280">
        <v>264</v>
      </c>
      <c r="B239" s="281" t="s">
        <v>121</v>
      </c>
      <c r="C239" s="281" t="s">
        <v>348</v>
      </c>
      <c r="D239" s="282">
        <v>11476.317775417001</v>
      </c>
      <c r="E239" s="282">
        <v>11476.317775417001</v>
      </c>
      <c r="F239" s="282"/>
      <c r="G239" s="282">
        <v>11476.317775417001</v>
      </c>
      <c r="H239" s="283">
        <v>43001</v>
      </c>
      <c r="I239" s="283">
        <v>45275</v>
      </c>
      <c r="J239" s="283">
        <v>54041</v>
      </c>
      <c r="K239" s="280">
        <v>30</v>
      </c>
      <c r="L239" s="280">
        <v>2</v>
      </c>
    </row>
    <row r="240" spans="1:12" ht="15.95" customHeight="1" x14ac:dyDescent="0.25">
      <c r="A240" s="280">
        <v>266</v>
      </c>
      <c r="B240" s="281" t="s">
        <v>223</v>
      </c>
      <c r="C240" s="281" t="s">
        <v>349</v>
      </c>
      <c r="D240" s="282">
        <v>4834.2258380954991</v>
      </c>
      <c r="E240" s="282">
        <v>4834.2258380954991</v>
      </c>
      <c r="F240" s="282"/>
      <c r="G240" s="282">
        <v>4834.2258380954991</v>
      </c>
      <c r="H240" s="283">
        <v>43495</v>
      </c>
      <c r="I240" s="283">
        <v>45275</v>
      </c>
      <c r="J240" s="283">
        <v>54128</v>
      </c>
      <c r="K240" s="280">
        <v>29</v>
      </c>
      <c r="L240" s="280">
        <v>0</v>
      </c>
    </row>
    <row r="241" spans="1:12" ht="15.95" customHeight="1" x14ac:dyDescent="0.25">
      <c r="A241" s="280">
        <v>267</v>
      </c>
      <c r="B241" s="281" t="s">
        <v>223</v>
      </c>
      <c r="C241" s="281" t="s">
        <v>350</v>
      </c>
      <c r="D241" s="282">
        <v>1733.8775504061</v>
      </c>
      <c r="E241" s="282">
        <v>1733.8775504061</v>
      </c>
      <c r="F241" s="282"/>
      <c r="G241" s="282">
        <v>1733.8775504061</v>
      </c>
      <c r="H241" s="283">
        <v>41912</v>
      </c>
      <c r="I241" s="283">
        <v>42062</v>
      </c>
      <c r="J241" s="283">
        <v>46366</v>
      </c>
      <c r="K241" s="280">
        <v>11</v>
      </c>
      <c r="L241" s="280">
        <v>10</v>
      </c>
    </row>
    <row r="242" spans="1:12" ht="15.95" customHeight="1" x14ac:dyDescent="0.25">
      <c r="A242" s="280">
        <v>268</v>
      </c>
      <c r="B242" s="281" t="s">
        <v>123</v>
      </c>
      <c r="C242" s="281" t="s">
        <v>351</v>
      </c>
      <c r="D242" s="282">
        <v>177.88091145000001</v>
      </c>
      <c r="E242" s="282">
        <v>177.88091145000001</v>
      </c>
      <c r="F242" s="282"/>
      <c r="G242" s="282">
        <v>177.88091145000001</v>
      </c>
      <c r="H242" s="283">
        <v>45138</v>
      </c>
      <c r="I242" s="283">
        <v>45275</v>
      </c>
      <c r="J242" s="283">
        <v>48729</v>
      </c>
      <c r="K242" s="280">
        <v>9</v>
      </c>
      <c r="L242" s="280">
        <v>9</v>
      </c>
    </row>
    <row r="243" spans="1:12" ht="15.95" customHeight="1" x14ac:dyDescent="0.25">
      <c r="A243" s="280">
        <v>269</v>
      </c>
      <c r="B243" s="281" t="s">
        <v>131</v>
      </c>
      <c r="C243" s="281" t="s">
        <v>352</v>
      </c>
      <c r="D243" s="282">
        <v>127.1502718574</v>
      </c>
      <c r="E243" s="282">
        <v>127.1502718574</v>
      </c>
      <c r="F243" s="282"/>
      <c r="G243" s="282">
        <v>127.1502718574</v>
      </c>
      <c r="H243" s="283">
        <v>42136</v>
      </c>
      <c r="I243" s="283">
        <v>42136</v>
      </c>
      <c r="J243" s="283">
        <v>46366</v>
      </c>
      <c r="K243" s="280">
        <v>11</v>
      </c>
      <c r="L243" s="280">
        <v>5</v>
      </c>
    </row>
    <row r="244" spans="1:12" ht="15.95" customHeight="1" x14ac:dyDescent="0.25">
      <c r="A244" s="280">
        <v>273</v>
      </c>
      <c r="B244" s="281" t="s">
        <v>135</v>
      </c>
      <c r="C244" s="281" t="s">
        <v>353</v>
      </c>
      <c r="D244" s="282">
        <v>2000.5288816194</v>
      </c>
      <c r="E244" s="282">
        <v>2000.5288816194</v>
      </c>
      <c r="F244" s="282"/>
      <c r="G244" s="282">
        <v>2000.5288816194</v>
      </c>
      <c r="H244" s="283">
        <v>42129</v>
      </c>
      <c r="I244" s="283">
        <v>44377</v>
      </c>
      <c r="J244" s="283">
        <v>54865</v>
      </c>
      <c r="K244" s="280">
        <v>34</v>
      </c>
      <c r="L244" s="280">
        <v>8</v>
      </c>
    </row>
    <row r="245" spans="1:12" ht="15.95" customHeight="1" x14ac:dyDescent="0.25">
      <c r="A245" s="280">
        <v>274</v>
      </c>
      <c r="B245" s="281" t="s">
        <v>135</v>
      </c>
      <c r="C245" s="281" t="s">
        <v>354</v>
      </c>
      <c r="D245" s="282">
        <v>5835.3616799675992</v>
      </c>
      <c r="E245" s="282">
        <v>5835.3616799675992</v>
      </c>
      <c r="F245" s="282"/>
      <c r="G245" s="282">
        <v>5835.3616799675992</v>
      </c>
      <c r="H245" s="283">
        <v>41605</v>
      </c>
      <c r="I245" s="283">
        <v>45887</v>
      </c>
      <c r="J245" s="283">
        <v>54868</v>
      </c>
      <c r="K245" s="280">
        <v>36</v>
      </c>
      <c r="L245" s="280">
        <v>3</v>
      </c>
    </row>
    <row r="246" spans="1:12" ht="15.95" customHeight="1" x14ac:dyDescent="0.25">
      <c r="A246" s="280">
        <v>275</v>
      </c>
      <c r="B246" s="281" t="s">
        <v>119</v>
      </c>
      <c r="C246" s="281" t="s">
        <v>355</v>
      </c>
      <c r="D246" s="282">
        <v>4372.4682132252001</v>
      </c>
      <c r="E246" s="282">
        <v>4372.4682132252001</v>
      </c>
      <c r="F246" s="282"/>
      <c r="G246" s="282">
        <v>4372.4682132252001</v>
      </c>
      <c r="H246" s="283">
        <v>42061</v>
      </c>
      <c r="I246" s="283">
        <v>42061</v>
      </c>
      <c r="J246" s="283">
        <v>46366</v>
      </c>
      <c r="K246" s="280">
        <v>11</v>
      </c>
      <c r="L246" s="280">
        <v>5</v>
      </c>
    </row>
    <row r="247" spans="1:12" ht="15.95" customHeight="1" x14ac:dyDescent="0.25">
      <c r="A247" s="285" t="s">
        <v>688</v>
      </c>
      <c r="B247" s="280"/>
      <c r="C247" s="286"/>
      <c r="D247" s="278">
        <f>SUM(D248:D261)</f>
        <v>29309.050318878002</v>
      </c>
      <c r="E247" s="278">
        <f>SUM(E248:E261)</f>
        <v>29309.050318878002</v>
      </c>
      <c r="F247" s="278"/>
      <c r="G247" s="278">
        <f>SUM(G248:G261)</f>
        <v>29309.050318878002</v>
      </c>
      <c r="H247" s="283"/>
      <c r="I247" s="283"/>
      <c r="J247" s="283"/>
      <c r="K247" s="280"/>
      <c r="L247" s="280"/>
    </row>
    <row r="248" spans="1:12" ht="15.95" customHeight="1" x14ac:dyDescent="0.25">
      <c r="A248" s="280">
        <v>278</v>
      </c>
      <c r="B248" s="281" t="s">
        <v>200</v>
      </c>
      <c r="C248" s="281" t="s">
        <v>356</v>
      </c>
      <c r="D248" s="282">
        <v>640.0424847498</v>
      </c>
      <c r="E248" s="282">
        <v>640.0424847498</v>
      </c>
      <c r="F248" s="282"/>
      <c r="G248" s="282">
        <v>640.0424847498</v>
      </c>
      <c r="H248" s="283">
        <v>43063</v>
      </c>
      <c r="I248" s="283">
        <v>43665</v>
      </c>
      <c r="J248" s="283">
        <v>54128</v>
      </c>
      <c r="K248" s="280">
        <v>30</v>
      </c>
      <c r="L248" s="280">
        <v>2</v>
      </c>
    </row>
    <row r="249" spans="1:12" ht="15.95" customHeight="1" x14ac:dyDescent="0.25">
      <c r="A249" s="280">
        <v>280</v>
      </c>
      <c r="B249" s="281" t="s">
        <v>223</v>
      </c>
      <c r="C249" s="281" t="s">
        <v>357</v>
      </c>
      <c r="D249" s="282">
        <v>1217.0197818977001</v>
      </c>
      <c r="E249" s="282">
        <v>1217.0197818977001</v>
      </c>
      <c r="F249" s="282"/>
      <c r="G249" s="282">
        <v>1217.0197818977001</v>
      </c>
      <c r="H249" s="283">
        <v>42129</v>
      </c>
      <c r="I249" s="283">
        <v>46157</v>
      </c>
      <c r="J249" s="283">
        <v>54583</v>
      </c>
      <c r="K249" s="280">
        <v>34</v>
      </c>
      <c r="L249" s="280">
        <v>0</v>
      </c>
    </row>
    <row r="250" spans="1:12" ht="15.95" customHeight="1" x14ac:dyDescent="0.25">
      <c r="A250" s="280">
        <v>281</v>
      </c>
      <c r="B250" s="281" t="s">
        <v>131</v>
      </c>
      <c r="C250" s="281" t="s">
        <v>358</v>
      </c>
      <c r="D250" s="282">
        <v>1570.7764888276999</v>
      </c>
      <c r="E250" s="282">
        <v>1570.7764888276999</v>
      </c>
      <c r="F250" s="282"/>
      <c r="G250" s="282">
        <v>1570.7764888276999</v>
      </c>
      <c r="H250" s="283">
        <v>43073</v>
      </c>
      <c r="I250" s="283">
        <v>45275</v>
      </c>
      <c r="J250" s="283">
        <v>49003</v>
      </c>
      <c r="K250" s="280">
        <v>16</v>
      </c>
      <c r="L250" s="280">
        <v>0</v>
      </c>
    </row>
    <row r="251" spans="1:12" ht="15.95" customHeight="1" x14ac:dyDescent="0.25">
      <c r="A251" s="280">
        <v>282</v>
      </c>
      <c r="B251" s="281" t="s">
        <v>223</v>
      </c>
      <c r="C251" s="281" t="s">
        <v>359</v>
      </c>
      <c r="D251" s="282">
        <v>5175.2966319109</v>
      </c>
      <c r="E251" s="282">
        <v>5175.2966319109</v>
      </c>
      <c r="F251" s="282"/>
      <c r="G251" s="282">
        <v>5175.2966319109</v>
      </c>
      <c r="H251" s="283">
        <v>43329</v>
      </c>
      <c r="I251" s="283">
        <v>46248</v>
      </c>
      <c r="J251" s="283">
        <v>54322</v>
      </c>
      <c r="K251" s="280">
        <v>30</v>
      </c>
      <c r="L251" s="280">
        <v>0</v>
      </c>
    </row>
    <row r="252" spans="1:12" ht="15.95" customHeight="1" x14ac:dyDescent="0.25">
      <c r="A252" s="280">
        <v>283</v>
      </c>
      <c r="B252" s="281" t="s">
        <v>131</v>
      </c>
      <c r="C252" s="281" t="s">
        <v>360</v>
      </c>
      <c r="D252" s="282">
        <v>2396.5351903647002</v>
      </c>
      <c r="E252" s="282">
        <v>2396.5351903647002</v>
      </c>
      <c r="F252" s="282"/>
      <c r="G252" s="282">
        <v>2396.5351903647002</v>
      </c>
      <c r="H252" s="283">
        <v>43535</v>
      </c>
      <c r="I252" s="283">
        <v>43535</v>
      </c>
      <c r="J252" s="283">
        <v>47087</v>
      </c>
      <c r="K252" s="280">
        <v>9</v>
      </c>
      <c r="L252" s="280">
        <v>4</v>
      </c>
    </row>
    <row r="253" spans="1:12" ht="15.95" customHeight="1" x14ac:dyDescent="0.25">
      <c r="A253" s="280">
        <v>284</v>
      </c>
      <c r="B253" s="281" t="s">
        <v>119</v>
      </c>
      <c r="C253" s="281" t="s">
        <v>361</v>
      </c>
      <c r="D253" s="282">
        <v>2031.8610081451002</v>
      </c>
      <c r="E253" s="282">
        <v>2031.8610081451002</v>
      </c>
      <c r="F253" s="282"/>
      <c r="G253" s="282">
        <v>2031.8610081451002</v>
      </c>
      <c r="H253" s="283">
        <v>42916</v>
      </c>
      <c r="I253" s="283">
        <v>45782</v>
      </c>
      <c r="J253" s="283">
        <v>52071</v>
      </c>
      <c r="K253" s="280">
        <v>25</v>
      </c>
      <c r="L253" s="280">
        <v>0</v>
      </c>
    </row>
    <row r="254" spans="1:12" ht="15.95" customHeight="1" x14ac:dyDescent="0.25">
      <c r="A254" s="280">
        <v>286</v>
      </c>
      <c r="B254" s="281" t="s">
        <v>123</v>
      </c>
      <c r="C254" s="281" t="s">
        <v>362</v>
      </c>
      <c r="D254" s="282">
        <v>2696.7383522585001</v>
      </c>
      <c r="E254" s="282">
        <v>2696.7383522585001</v>
      </c>
      <c r="F254" s="282"/>
      <c r="G254" s="282">
        <v>2696.7383522585001</v>
      </c>
      <c r="H254" s="283">
        <v>42625</v>
      </c>
      <c r="I254" s="283">
        <v>42625</v>
      </c>
      <c r="J254" s="283">
        <v>46139</v>
      </c>
      <c r="K254" s="280">
        <v>9</v>
      </c>
      <c r="L254" s="280">
        <v>6</v>
      </c>
    </row>
    <row r="255" spans="1:12" ht="15.95" customHeight="1" x14ac:dyDescent="0.25">
      <c r="A255" s="280">
        <v>288</v>
      </c>
      <c r="B255" s="281" t="s">
        <v>223</v>
      </c>
      <c r="C255" s="281" t="s">
        <v>363</v>
      </c>
      <c r="D255" s="282">
        <v>1618.7442168975001</v>
      </c>
      <c r="E255" s="282">
        <v>1618.7442168975001</v>
      </c>
      <c r="F255" s="282"/>
      <c r="G255" s="282">
        <v>1618.7442168975001</v>
      </c>
      <c r="H255" s="283">
        <v>42601</v>
      </c>
      <c r="I255" s="283">
        <v>43962</v>
      </c>
      <c r="J255" s="283">
        <v>54332</v>
      </c>
      <c r="K255" s="280">
        <v>32</v>
      </c>
      <c r="L255" s="280">
        <v>1</v>
      </c>
    </row>
    <row r="256" spans="1:12" ht="15.95" customHeight="1" x14ac:dyDescent="0.25">
      <c r="A256" s="280">
        <v>289</v>
      </c>
      <c r="B256" s="281" t="s">
        <v>150</v>
      </c>
      <c r="C256" s="281" t="s">
        <v>621</v>
      </c>
      <c r="D256" s="282">
        <v>1935.2554603316</v>
      </c>
      <c r="E256" s="282">
        <v>1935.2554603316</v>
      </c>
      <c r="F256" s="282"/>
      <c r="G256" s="282">
        <v>1935.2554603316</v>
      </c>
      <c r="H256" s="283">
        <v>45859</v>
      </c>
      <c r="I256" s="283">
        <v>46283</v>
      </c>
      <c r="J256" s="283">
        <v>56907</v>
      </c>
      <c r="K256" s="280">
        <v>30</v>
      </c>
      <c r="L256" s="280">
        <v>2</v>
      </c>
    </row>
    <row r="257" spans="1:12" ht="15.95" customHeight="1" x14ac:dyDescent="0.25">
      <c r="A257" s="280">
        <v>290</v>
      </c>
      <c r="B257" s="281" t="s">
        <v>131</v>
      </c>
      <c r="C257" s="281" t="s">
        <v>689</v>
      </c>
      <c r="D257" s="282">
        <v>664.74967974469996</v>
      </c>
      <c r="E257" s="282">
        <v>664.74967974469996</v>
      </c>
      <c r="F257" s="282"/>
      <c r="G257" s="282">
        <v>664.74967974469996</v>
      </c>
      <c r="H257" s="283">
        <v>45293</v>
      </c>
      <c r="I257" s="283">
        <v>46020</v>
      </c>
      <c r="J257" s="283">
        <v>48582</v>
      </c>
      <c r="K257" s="280">
        <v>8</v>
      </c>
      <c r="L257" s="280">
        <v>8</v>
      </c>
    </row>
    <row r="258" spans="1:12" ht="15.95" customHeight="1" x14ac:dyDescent="0.25">
      <c r="A258" s="280">
        <v>292</v>
      </c>
      <c r="B258" s="281" t="s">
        <v>135</v>
      </c>
      <c r="C258" s="281" t="s">
        <v>364</v>
      </c>
      <c r="D258" s="282">
        <v>2807.4461413008999</v>
      </c>
      <c r="E258" s="282">
        <v>2807.4461413008999</v>
      </c>
      <c r="F258" s="282"/>
      <c r="G258" s="282">
        <v>2807.4461413008999</v>
      </c>
      <c r="H258" s="283">
        <v>42662</v>
      </c>
      <c r="I258" s="283">
        <v>42866</v>
      </c>
      <c r="J258" s="283">
        <v>49947</v>
      </c>
      <c r="K258" s="280">
        <v>19</v>
      </c>
      <c r="L258" s="280">
        <v>4</v>
      </c>
    </row>
    <row r="259" spans="1:12" ht="15.95" customHeight="1" x14ac:dyDescent="0.25">
      <c r="A259" s="280">
        <v>293</v>
      </c>
      <c r="B259" s="281" t="s">
        <v>223</v>
      </c>
      <c r="C259" s="281" t="s">
        <v>365</v>
      </c>
      <c r="D259" s="282">
        <v>2912.6588488634998</v>
      </c>
      <c r="E259" s="282">
        <v>2912.6588488634998</v>
      </c>
      <c r="F259" s="282"/>
      <c r="G259" s="282">
        <v>2912.6588488634998</v>
      </c>
      <c r="H259" s="283">
        <v>42048</v>
      </c>
      <c r="I259" s="283">
        <v>42156</v>
      </c>
      <c r="J259" s="283">
        <v>46366</v>
      </c>
      <c r="K259" s="280">
        <v>11</v>
      </c>
      <c r="L259" s="280">
        <v>5</v>
      </c>
    </row>
    <row r="260" spans="1:12" ht="15.95" customHeight="1" x14ac:dyDescent="0.25">
      <c r="A260" s="280">
        <v>294</v>
      </c>
      <c r="B260" s="281" t="s">
        <v>223</v>
      </c>
      <c r="C260" s="281" t="s">
        <v>366</v>
      </c>
      <c r="D260" s="282">
        <v>3006.8747274753</v>
      </c>
      <c r="E260" s="282">
        <v>3006.8747274753</v>
      </c>
      <c r="F260" s="282"/>
      <c r="G260" s="282">
        <v>3006.8747274753</v>
      </c>
      <c r="H260" s="283">
        <v>41606</v>
      </c>
      <c r="I260" s="283">
        <v>42223</v>
      </c>
      <c r="J260" s="283">
        <v>46234</v>
      </c>
      <c r="K260" s="280">
        <v>12</v>
      </c>
      <c r="L260" s="280">
        <v>3</v>
      </c>
    </row>
    <row r="261" spans="1:12" ht="15.95" customHeight="1" x14ac:dyDescent="0.25">
      <c r="A261" s="280">
        <v>295</v>
      </c>
      <c r="B261" s="281" t="s">
        <v>223</v>
      </c>
      <c r="C261" s="281" t="s">
        <v>367</v>
      </c>
      <c r="D261" s="282">
        <v>635.05130611009997</v>
      </c>
      <c r="E261" s="282">
        <v>635.05130611009997</v>
      </c>
      <c r="F261" s="282"/>
      <c r="G261" s="282">
        <v>635.05130611009997</v>
      </c>
      <c r="H261" s="283">
        <v>41842</v>
      </c>
      <c r="I261" s="283">
        <v>42027</v>
      </c>
      <c r="J261" s="283">
        <v>46234</v>
      </c>
      <c r="K261" s="280">
        <v>11</v>
      </c>
      <c r="L261" s="280">
        <v>9</v>
      </c>
    </row>
    <row r="262" spans="1:12" ht="15.95" customHeight="1" x14ac:dyDescent="0.25">
      <c r="A262" s="285" t="s">
        <v>690</v>
      </c>
      <c r="B262" s="281"/>
      <c r="C262" s="286"/>
      <c r="D262" s="278">
        <f>SUM(D263:D275)</f>
        <v>69372.469086221405</v>
      </c>
      <c r="E262" s="278">
        <f>SUM(E263:E275)</f>
        <v>69372.469086221405</v>
      </c>
      <c r="F262" s="278"/>
      <c r="G262" s="278">
        <f>SUM(G263:G275)</f>
        <v>69372.469086221405</v>
      </c>
      <c r="H262" s="283"/>
      <c r="I262" s="283"/>
      <c r="J262" s="283"/>
      <c r="K262" s="280"/>
      <c r="L262" s="280"/>
    </row>
    <row r="263" spans="1:12" ht="15.95" customHeight="1" x14ac:dyDescent="0.25">
      <c r="A263" s="280">
        <v>296</v>
      </c>
      <c r="B263" s="281" t="s">
        <v>691</v>
      </c>
      <c r="C263" s="281" t="s">
        <v>368</v>
      </c>
      <c r="D263" s="282">
        <v>6771.6871919246005</v>
      </c>
      <c r="E263" s="282">
        <v>6771.6871919246005</v>
      </c>
      <c r="F263" s="282"/>
      <c r="G263" s="282">
        <v>6771.6871919246005</v>
      </c>
      <c r="H263" s="283">
        <v>43551</v>
      </c>
      <c r="I263" s="283">
        <v>45275</v>
      </c>
      <c r="J263" s="283">
        <v>54543</v>
      </c>
      <c r="K263" s="280">
        <v>30</v>
      </c>
      <c r="L263" s="280">
        <v>0</v>
      </c>
    </row>
    <row r="264" spans="1:12" ht="15.95" customHeight="1" x14ac:dyDescent="0.25">
      <c r="A264" s="280">
        <v>297</v>
      </c>
      <c r="B264" s="281" t="s">
        <v>692</v>
      </c>
      <c r="C264" s="281" t="s">
        <v>369</v>
      </c>
      <c r="D264" s="282">
        <v>3387.5598050371</v>
      </c>
      <c r="E264" s="282">
        <v>3387.5598050371</v>
      </c>
      <c r="F264" s="282"/>
      <c r="G264" s="282">
        <v>3387.5598050371</v>
      </c>
      <c r="H264" s="283">
        <v>42946</v>
      </c>
      <c r="I264" s="283">
        <v>45275</v>
      </c>
      <c r="J264" s="283">
        <v>53929</v>
      </c>
      <c r="K264" s="280">
        <v>30</v>
      </c>
      <c r="L264" s="280">
        <v>0</v>
      </c>
    </row>
    <row r="265" spans="1:12" ht="15.95" customHeight="1" x14ac:dyDescent="0.25">
      <c r="A265" s="280">
        <v>298</v>
      </c>
      <c r="B265" s="281" t="s">
        <v>691</v>
      </c>
      <c r="C265" s="281" t="s">
        <v>370</v>
      </c>
      <c r="D265" s="282">
        <v>13722.0191363387</v>
      </c>
      <c r="E265" s="282">
        <v>13722.0191363387</v>
      </c>
      <c r="F265" s="282"/>
      <c r="G265" s="282">
        <v>13722.0191363387</v>
      </c>
      <c r="H265" s="283">
        <v>44774</v>
      </c>
      <c r="I265" s="283">
        <v>45275</v>
      </c>
      <c r="J265" s="283">
        <v>48487</v>
      </c>
      <c r="K265" s="280">
        <v>10</v>
      </c>
      <c r="L265" s="280">
        <v>0</v>
      </c>
    </row>
    <row r="266" spans="1:12" ht="15.95" customHeight="1" x14ac:dyDescent="0.25">
      <c r="A266" s="280">
        <v>300</v>
      </c>
      <c r="B266" s="281" t="s">
        <v>693</v>
      </c>
      <c r="C266" s="281" t="s">
        <v>371</v>
      </c>
      <c r="D266" s="282">
        <v>3106.9479203653</v>
      </c>
      <c r="E266" s="282">
        <v>3106.9479203653</v>
      </c>
      <c r="F266" s="282"/>
      <c r="G266" s="282">
        <v>3106.9479203653</v>
      </c>
      <c r="H266" s="283">
        <v>43601</v>
      </c>
      <c r="I266" s="283">
        <v>43636</v>
      </c>
      <c r="J266" s="283">
        <v>47087</v>
      </c>
      <c r="K266" s="280">
        <v>9</v>
      </c>
      <c r="L266" s="280">
        <v>4</v>
      </c>
    </row>
    <row r="267" spans="1:12" ht="15.95" customHeight="1" x14ac:dyDescent="0.25">
      <c r="A267" s="280">
        <v>304</v>
      </c>
      <c r="B267" s="281" t="s">
        <v>692</v>
      </c>
      <c r="C267" s="281" t="s">
        <v>622</v>
      </c>
      <c r="D267" s="282">
        <v>4534.8034126923003</v>
      </c>
      <c r="E267" s="282">
        <v>4534.8034126923003</v>
      </c>
      <c r="F267" s="282"/>
      <c r="G267" s="282">
        <v>4534.8034126923003</v>
      </c>
      <c r="H267" s="283">
        <v>45367</v>
      </c>
      <c r="I267" s="283">
        <v>45642</v>
      </c>
      <c r="J267" s="283">
        <v>48684</v>
      </c>
      <c r="K267" s="280">
        <v>9</v>
      </c>
      <c r="L267" s="280">
        <v>0</v>
      </c>
    </row>
    <row r="268" spans="1:12" ht="15.95" customHeight="1" x14ac:dyDescent="0.25">
      <c r="A268" s="280">
        <v>305</v>
      </c>
      <c r="B268" s="281" t="s">
        <v>694</v>
      </c>
      <c r="C268" s="281" t="s">
        <v>372</v>
      </c>
      <c r="D268" s="282">
        <v>241.34240641170001</v>
      </c>
      <c r="E268" s="282">
        <v>241.34240641170001</v>
      </c>
      <c r="F268" s="282"/>
      <c r="G268" s="282">
        <v>241.34240641170001</v>
      </c>
      <c r="H268" s="283">
        <v>41977</v>
      </c>
      <c r="I268" s="283">
        <v>42194</v>
      </c>
      <c r="J268" s="283">
        <v>46366</v>
      </c>
      <c r="K268" s="280">
        <v>11</v>
      </c>
      <c r="L268" s="280">
        <v>10</v>
      </c>
    </row>
    <row r="269" spans="1:12" ht="15.95" customHeight="1" x14ac:dyDescent="0.25">
      <c r="A269" s="280">
        <v>306</v>
      </c>
      <c r="B269" s="281" t="s">
        <v>694</v>
      </c>
      <c r="C269" s="281" t="s">
        <v>373</v>
      </c>
      <c r="D269" s="282">
        <v>11081.8607068499</v>
      </c>
      <c r="E269" s="282">
        <v>11081.8607068499</v>
      </c>
      <c r="F269" s="282"/>
      <c r="G269" s="282">
        <v>11081.8607068499</v>
      </c>
      <c r="H269" s="283">
        <v>42139</v>
      </c>
      <c r="I269" s="283">
        <v>42697</v>
      </c>
      <c r="J269" s="283">
        <v>49947</v>
      </c>
      <c r="K269" s="280">
        <v>21</v>
      </c>
      <c r="L269" s="280">
        <v>2</v>
      </c>
    </row>
    <row r="270" spans="1:12" ht="15.95" customHeight="1" x14ac:dyDescent="0.25">
      <c r="A270" s="280">
        <v>307</v>
      </c>
      <c r="B270" s="281" t="s">
        <v>695</v>
      </c>
      <c r="C270" s="281" t="s">
        <v>374</v>
      </c>
      <c r="D270" s="282">
        <v>2643.7906500873996</v>
      </c>
      <c r="E270" s="282">
        <v>2643.7906500873996</v>
      </c>
      <c r="F270" s="282"/>
      <c r="G270" s="282">
        <v>2643.7906500873996</v>
      </c>
      <c r="H270" s="283">
        <v>42416</v>
      </c>
      <c r="I270" s="283">
        <v>43052</v>
      </c>
      <c r="J270" s="283">
        <v>53885</v>
      </c>
      <c r="K270" s="280">
        <v>31</v>
      </c>
      <c r="L270" s="280">
        <v>3</v>
      </c>
    </row>
    <row r="271" spans="1:12" ht="15.95" customHeight="1" x14ac:dyDescent="0.25">
      <c r="A271" s="280">
        <v>308</v>
      </c>
      <c r="B271" s="281" t="s">
        <v>695</v>
      </c>
      <c r="C271" s="281" t="s">
        <v>375</v>
      </c>
      <c r="D271" s="282">
        <v>3834.5393706345003</v>
      </c>
      <c r="E271" s="282">
        <v>3834.5393706345003</v>
      </c>
      <c r="F271" s="282"/>
      <c r="G271" s="282">
        <v>3834.5393706345003</v>
      </c>
      <c r="H271" s="283">
        <v>42324</v>
      </c>
      <c r="I271" s="283">
        <v>42797</v>
      </c>
      <c r="J271" s="283">
        <v>46365</v>
      </c>
      <c r="K271" s="280">
        <v>10</v>
      </c>
      <c r="L271" s="280">
        <v>10</v>
      </c>
    </row>
    <row r="272" spans="1:12" ht="15.95" customHeight="1" x14ac:dyDescent="0.25">
      <c r="A272" s="280">
        <v>309</v>
      </c>
      <c r="B272" s="281" t="s">
        <v>695</v>
      </c>
      <c r="C272" s="281" t="s">
        <v>376</v>
      </c>
      <c r="D272" s="282">
        <v>10724.3175041739</v>
      </c>
      <c r="E272" s="282">
        <v>10724.3175041739</v>
      </c>
      <c r="F272" s="282"/>
      <c r="G272" s="282">
        <v>10724.3175041739</v>
      </c>
      <c r="H272" s="283">
        <v>43251</v>
      </c>
      <c r="I272" s="283">
        <v>43529</v>
      </c>
      <c r="J272" s="283">
        <v>54128</v>
      </c>
      <c r="K272" s="280">
        <v>29</v>
      </c>
      <c r="L272" s="280">
        <v>8</v>
      </c>
    </row>
    <row r="273" spans="1:12" ht="15.95" customHeight="1" x14ac:dyDescent="0.25">
      <c r="A273" s="280">
        <v>310</v>
      </c>
      <c r="B273" s="281" t="s">
        <v>695</v>
      </c>
      <c r="C273" s="281" t="s">
        <v>377</v>
      </c>
      <c r="D273" s="282">
        <v>1904.5942941860999</v>
      </c>
      <c r="E273" s="282">
        <v>1904.5942941860999</v>
      </c>
      <c r="F273" s="282"/>
      <c r="G273" s="282">
        <v>1904.5942941860999</v>
      </c>
      <c r="H273" s="283">
        <v>42890</v>
      </c>
      <c r="I273" s="283">
        <v>45813</v>
      </c>
      <c r="J273" s="283">
        <v>54633</v>
      </c>
      <c r="K273" s="280">
        <v>31</v>
      </c>
      <c r="L273" s="280">
        <v>9</v>
      </c>
    </row>
    <row r="274" spans="1:12" ht="15.95" customHeight="1" x14ac:dyDescent="0.25">
      <c r="A274" s="280">
        <v>311</v>
      </c>
      <c r="B274" s="281" t="s">
        <v>696</v>
      </c>
      <c r="C274" s="281" t="s">
        <v>378</v>
      </c>
      <c r="D274" s="282">
        <v>4490.6437384677001</v>
      </c>
      <c r="E274" s="282">
        <v>4490.6437384677001</v>
      </c>
      <c r="F274" s="282"/>
      <c r="G274" s="282">
        <v>4490.6437384677001</v>
      </c>
      <c r="H274" s="283">
        <v>43441</v>
      </c>
      <c r="I274" s="283">
        <v>44910</v>
      </c>
      <c r="J274" s="283">
        <v>54128</v>
      </c>
      <c r="K274" s="280">
        <v>29</v>
      </c>
      <c r="L274" s="280">
        <v>3</v>
      </c>
    </row>
    <row r="275" spans="1:12" ht="15.95" customHeight="1" x14ac:dyDescent="0.25">
      <c r="A275" s="280">
        <v>312</v>
      </c>
      <c r="B275" s="281" t="s">
        <v>696</v>
      </c>
      <c r="C275" s="281" t="s">
        <v>379</v>
      </c>
      <c r="D275" s="282">
        <v>2928.3629490521998</v>
      </c>
      <c r="E275" s="282">
        <v>2928.3629490521998</v>
      </c>
      <c r="F275" s="282"/>
      <c r="G275" s="282">
        <v>2928.3629490521998</v>
      </c>
      <c r="H275" s="283">
        <v>42901</v>
      </c>
      <c r="I275" s="283">
        <v>43632</v>
      </c>
      <c r="J275" s="283">
        <v>54128</v>
      </c>
      <c r="K275" s="280">
        <v>30</v>
      </c>
      <c r="L275" s="280">
        <v>5</v>
      </c>
    </row>
    <row r="276" spans="1:12" ht="15.95" customHeight="1" x14ac:dyDescent="0.25">
      <c r="A276" s="285" t="s">
        <v>697</v>
      </c>
      <c r="B276" s="288"/>
      <c r="C276" s="286"/>
      <c r="D276" s="278">
        <f>SUM(D277:D285)</f>
        <v>49507.591520841299</v>
      </c>
      <c r="E276" s="278">
        <f>SUM(E277:E285)</f>
        <v>49507.591520841299</v>
      </c>
      <c r="F276" s="278"/>
      <c r="G276" s="278">
        <f>SUM(G277:G285)</f>
        <v>49507.591520841299</v>
      </c>
      <c r="H276" s="283"/>
      <c r="I276" s="283"/>
      <c r="J276" s="283"/>
      <c r="K276" s="280"/>
      <c r="L276" s="280"/>
    </row>
    <row r="277" spans="1:12" ht="15.95" customHeight="1" x14ac:dyDescent="0.25">
      <c r="A277" s="280">
        <v>313</v>
      </c>
      <c r="B277" s="281" t="s">
        <v>121</v>
      </c>
      <c r="C277" s="281" t="s">
        <v>380</v>
      </c>
      <c r="D277" s="282">
        <v>7126.8042574629999</v>
      </c>
      <c r="E277" s="282">
        <v>7126.8042574629999</v>
      </c>
      <c r="F277" s="282"/>
      <c r="G277" s="282">
        <v>7126.8042574629999</v>
      </c>
      <c r="H277" s="283">
        <v>43692</v>
      </c>
      <c r="I277" s="283">
        <v>45275</v>
      </c>
      <c r="J277" s="283">
        <v>55043</v>
      </c>
      <c r="K277" s="280">
        <v>31</v>
      </c>
      <c r="L277" s="280">
        <v>0</v>
      </c>
    </row>
    <row r="278" spans="1:12" ht="15.95" customHeight="1" x14ac:dyDescent="0.25">
      <c r="A278" s="280">
        <v>314</v>
      </c>
      <c r="B278" s="281" t="s">
        <v>131</v>
      </c>
      <c r="C278" s="281" t="s">
        <v>381</v>
      </c>
      <c r="D278" s="282">
        <v>3287.7181489690997</v>
      </c>
      <c r="E278" s="282">
        <v>3287.7181489690997</v>
      </c>
      <c r="F278" s="282"/>
      <c r="G278" s="282">
        <v>3287.7181489690997</v>
      </c>
      <c r="H278" s="283">
        <v>42963</v>
      </c>
      <c r="I278" s="283">
        <v>43151</v>
      </c>
      <c r="J278" s="283">
        <v>54128</v>
      </c>
      <c r="K278" s="280">
        <v>30</v>
      </c>
      <c r="L278" s="280">
        <v>2</v>
      </c>
    </row>
    <row r="279" spans="1:12" ht="15.95" customHeight="1" x14ac:dyDescent="0.25">
      <c r="A279" s="280">
        <v>316</v>
      </c>
      <c r="B279" s="281" t="s">
        <v>135</v>
      </c>
      <c r="C279" s="281" t="s">
        <v>382</v>
      </c>
      <c r="D279" s="282">
        <v>434.1610063494</v>
      </c>
      <c r="E279" s="282">
        <v>434.1610063494</v>
      </c>
      <c r="F279" s="282"/>
      <c r="G279" s="282">
        <v>434.1610063494</v>
      </c>
      <c r="H279" s="283">
        <v>42643</v>
      </c>
      <c r="I279" s="283">
        <v>42909</v>
      </c>
      <c r="J279" s="283">
        <v>49947</v>
      </c>
      <c r="K279" s="280">
        <v>19</v>
      </c>
      <c r="L279" s="280">
        <v>11</v>
      </c>
    </row>
    <row r="280" spans="1:12" ht="15.95" customHeight="1" x14ac:dyDescent="0.25">
      <c r="A280" s="280">
        <v>317</v>
      </c>
      <c r="B280" s="281" t="s">
        <v>223</v>
      </c>
      <c r="C280" s="281" t="s">
        <v>383</v>
      </c>
      <c r="D280" s="282">
        <v>2491.0633777557</v>
      </c>
      <c r="E280" s="282">
        <v>2491.0633777557</v>
      </c>
      <c r="F280" s="282"/>
      <c r="G280" s="282">
        <v>2491.0633777557</v>
      </c>
      <c r="H280" s="283">
        <v>42619</v>
      </c>
      <c r="I280" s="283">
        <v>42891</v>
      </c>
      <c r="J280" s="283">
        <v>49947</v>
      </c>
      <c r="K280" s="280">
        <v>19</v>
      </c>
      <c r="L280" s="280">
        <v>11</v>
      </c>
    </row>
    <row r="281" spans="1:12" ht="15.95" customHeight="1" x14ac:dyDescent="0.25">
      <c r="A281" s="280">
        <v>318</v>
      </c>
      <c r="B281" s="281" t="s">
        <v>698</v>
      </c>
      <c r="C281" s="281" t="s">
        <v>384</v>
      </c>
      <c r="D281" s="282">
        <v>1034.6306215960001</v>
      </c>
      <c r="E281" s="282">
        <v>1034.6306215960001</v>
      </c>
      <c r="F281" s="282"/>
      <c r="G281" s="282">
        <v>1034.6306215960001</v>
      </c>
      <c r="H281" s="283">
        <v>42485</v>
      </c>
      <c r="I281" s="283">
        <v>42545</v>
      </c>
      <c r="J281" s="283">
        <v>46139</v>
      </c>
      <c r="K281" s="280">
        <v>9</v>
      </c>
      <c r="L281" s="280">
        <v>6</v>
      </c>
    </row>
    <row r="282" spans="1:12" ht="15.95" customHeight="1" x14ac:dyDescent="0.25">
      <c r="A282" s="280">
        <v>319</v>
      </c>
      <c r="B282" s="281" t="s">
        <v>245</v>
      </c>
      <c r="C282" s="281" t="s">
        <v>385</v>
      </c>
      <c r="D282" s="282">
        <v>2954.1044186764002</v>
      </c>
      <c r="E282" s="282">
        <v>2954.1044186764002</v>
      </c>
      <c r="F282" s="282"/>
      <c r="G282" s="282">
        <v>2954.1044186764002</v>
      </c>
      <c r="H282" s="283">
        <v>42853</v>
      </c>
      <c r="I282" s="283">
        <v>42870</v>
      </c>
      <c r="J282" s="283">
        <v>46365</v>
      </c>
      <c r="K282" s="280">
        <v>9</v>
      </c>
      <c r="L282" s="280">
        <v>6</v>
      </c>
    </row>
    <row r="283" spans="1:12" ht="15.95" customHeight="1" x14ac:dyDescent="0.25">
      <c r="A283" s="280">
        <v>320</v>
      </c>
      <c r="B283" s="281" t="s">
        <v>131</v>
      </c>
      <c r="C283" s="281" t="s">
        <v>386</v>
      </c>
      <c r="D283" s="282">
        <v>10355.197797243201</v>
      </c>
      <c r="E283" s="282">
        <v>10355.197797243201</v>
      </c>
      <c r="F283" s="282"/>
      <c r="G283" s="282">
        <v>10355.197797243201</v>
      </c>
      <c r="H283" s="283">
        <v>42584</v>
      </c>
      <c r="I283" s="283">
        <v>42919</v>
      </c>
      <c r="J283" s="283">
        <v>49947</v>
      </c>
      <c r="K283" s="280">
        <v>19</v>
      </c>
      <c r="L283" s="280">
        <v>11</v>
      </c>
    </row>
    <row r="284" spans="1:12" ht="15.95" customHeight="1" x14ac:dyDescent="0.25">
      <c r="A284" s="280">
        <v>321</v>
      </c>
      <c r="B284" s="281" t="s">
        <v>223</v>
      </c>
      <c r="C284" s="281" t="s">
        <v>387</v>
      </c>
      <c r="D284" s="282">
        <v>502.00998225839999</v>
      </c>
      <c r="E284" s="282">
        <v>502.00998225839999</v>
      </c>
      <c r="F284" s="282"/>
      <c r="G284" s="282">
        <v>502.00998225839999</v>
      </c>
      <c r="H284" s="283">
        <v>42658</v>
      </c>
      <c r="I284" s="283">
        <v>46279</v>
      </c>
      <c r="J284" s="283">
        <v>55120</v>
      </c>
      <c r="K284" s="280">
        <v>34</v>
      </c>
      <c r="L284" s="280">
        <v>0</v>
      </c>
    </row>
    <row r="285" spans="1:12" ht="15.95" customHeight="1" x14ac:dyDescent="0.25">
      <c r="A285" s="280">
        <v>322</v>
      </c>
      <c r="B285" s="281" t="s">
        <v>245</v>
      </c>
      <c r="C285" s="281" t="s">
        <v>388</v>
      </c>
      <c r="D285" s="282">
        <v>21321.901910530098</v>
      </c>
      <c r="E285" s="282">
        <v>21321.901910530098</v>
      </c>
      <c r="F285" s="282"/>
      <c r="G285" s="282">
        <v>21321.901910530098</v>
      </c>
      <c r="H285" s="283">
        <v>42392</v>
      </c>
      <c r="I285" s="283">
        <v>43287</v>
      </c>
      <c r="J285" s="283">
        <v>54128</v>
      </c>
      <c r="K285" s="280">
        <v>31</v>
      </c>
      <c r="L285" s="280">
        <v>11</v>
      </c>
    </row>
    <row r="286" spans="1:12" s="69" customFormat="1" ht="15.95" customHeight="1" x14ac:dyDescent="0.25">
      <c r="A286" s="285" t="s">
        <v>699</v>
      </c>
      <c r="B286" s="288"/>
      <c r="C286" s="286"/>
      <c r="D286" s="278">
        <f>SUM(D287:D295)</f>
        <v>44006.235410893794</v>
      </c>
      <c r="E286" s="278">
        <f>SUM(E287:E295)</f>
        <v>44006.235410893794</v>
      </c>
      <c r="F286" s="278"/>
      <c r="G286" s="278">
        <f>SUM(G287:G295)</f>
        <v>44006.235410893794</v>
      </c>
      <c r="H286" s="283"/>
      <c r="I286" s="283"/>
      <c r="J286" s="283"/>
      <c r="K286" s="280"/>
      <c r="L286" s="280"/>
    </row>
    <row r="287" spans="1:12" ht="15.95" customHeight="1" x14ac:dyDescent="0.25">
      <c r="A287" s="281">
        <v>327</v>
      </c>
      <c r="B287" s="286" t="s">
        <v>119</v>
      </c>
      <c r="C287" s="281" t="s">
        <v>389</v>
      </c>
      <c r="D287" s="282">
        <v>730.65137070310004</v>
      </c>
      <c r="E287" s="282">
        <v>730.65137070310004</v>
      </c>
      <c r="F287" s="282"/>
      <c r="G287" s="282">
        <v>730.65137070310004</v>
      </c>
      <c r="H287" s="283">
        <v>43747</v>
      </c>
      <c r="I287" s="283">
        <v>44561</v>
      </c>
      <c r="J287" s="283">
        <v>54868</v>
      </c>
      <c r="K287" s="280">
        <v>30</v>
      </c>
      <c r="L287" s="280">
        <v>2</v>
      </c>
    </row>
    <row r="288" spans="1:12" ht="15.95" customHeight="1" x14ac:dyDescent="0.25">
      <c r="A288" s="281">
        <v>328</v>
      </c>
      <c r="B288" s="286" t="s">
        <v>131</v>
      </c>
      <c r="C288" s="281" t="s">
        <v>390</v>
      </c>
      <c r="D288" s="282">
        <v>223.3608419636</v>
      </c>
      <c r="E288" s="282">
        <v>223.3608419636</v>
      </c>
      <c r="F288" s="282"/>
      <c r="G288" s="282">
        <v>223.3608419636</v>
      </c>
      <c r="H288" s="283">
        <v>43208</v>
      </c>
      <c r="I288" s="283">
        <v>43208</v>
      </c>
      <c r="J288" s="283">
        <v>54128</v>
      </c>
      <c r="K288" s="280">
        <v>29</v>
      </c>
      <c r="L288" s="280">
        <v>8</v>
      </c>
    </row>
    <row r="289" spans="1:12" ht="15.95" customHeight="1" x14ac:dyDescent="0.25">
      <c r="A289" s="281">
        <v>329</v>
      </c>
      <c r="B289" s="286" t="s">
        <v>119</v>
      </c>
      <c r="C289" s="281" t="s">
        <v>391</v>
      </c>
      <c r="D289" s="282">
        <v>655.50494275749998</v>
      </c>
      <c r="E289" s="282">
        <v>655.50494275749998</v>
      </c>
      <c r="F289" s="282"/>
      <c r="G289" s="282">
        <v>655.50494275749998</v>
      </c>
      <c r="H289" s="283">
        <v>44928</v>
      </c>
      <c r="I289" s="283">
        <v>46020</v>
      </c>
      <c r="J289" s="283">
        <v>49094</v>
      </c>
      <c r="K289" s="280">
        <v>10</v>
      </c>
      <c r="L289" s="280">
        <v>0</v>
      </c>
    </row>
    <row r="290" spans="1:12" ht="15.95" customHeight="1" x14ac:dyDescent="0.25">
      <c r="A290" s="281">
        <v>330</v>
      </c>
      <c r="B290" s="286" t="s">
        <v>150</v>
      </c>
      <c r="C290" s="281" t="s">
        <v>392</v>
      </c>
      <c r="D290" s="282">
        <v>7977.6018225144999</v>
      </c>
      <c r="E290" s="282">
        <v>7977.6018225144999</v>
      </c>
      <c r="F290" s="282"/>
      <c r="G290" s="282">
        <v>7977.6018225144999</v>
      </c>
      <c r="H290" s="283">
        <v>44928</v>
      </c>
      <c r="I290" s="283">
        <v>46262</v>
      </c>
      <c r="J290" s="283">
        <v>55061</v>
      </c>
      <c r="K290" s="280">
        <v>25</v>
      </c>
      <c r="L290" s="280">
        <v>11</v>
      </c>
    </row>
    <row r="291" spans="1:12" ht="15.95" customHeight="1" x14ac:dyDescent="0.25">
      <c r="A291" s="281">
        <v>331</v>
      </c>
      <c r="B291" s="286" t="s">
        <v>131</v>
      </c>
      <c r="C291" s="281" t="s">
        <v>700</v>
      </c>
      <c r="D291" s="282">
        <v>366.5414752758</v>
      </c>
      <c r="E291" s="282">
        <v>366.5414752758</v>
      </c>
      <c r="F291" s="282"/>
      <c r="G291" s="282">
        <v>366.5414752758</v>
      </c>
      <c r="H291" s="283">
        <v>45933</v>
      </c>
      <c r="I291" s="283">
        <v>46385</v>
      </c>
      <c r="J291" s="283">
        <v>49067</v>
      </c>
      <c r="K291" s="280">
        <v>8</v>
      </c>
      <c r="L291" s="280">
        <v>6</v>
      </c>
    </row>
    <row r="292" spans="1:12" ht="15.95" customHeight="1" x14ac:dyDescent="0.25">
      <c r="A292" s="281">
        <v>336</v>
      </c>
      <c r="B292" s="286" t="s">
        <v>223</v>
      </c>
      <c r="C292" s="281" t="s">
        <v>393</v>
      </c>
      <c r="D292" s="282">
        <v>10276.317120030501</v>
      </c>
      <c r="E292" s="282">
        <v>10276.317120030501</v>
      </c>
      <c r="F292" s="282"/>
      <c r="G292" s="282">
        <v>10276.317120030501</v>
      </c>
      <c r="H292" s="283">
        <v>43069</v>
      </c>
      <c r="I292" s="283">
        <v>43845</v>
      </c>
      <c r="J292" s="283">
        <v>54633</v>
      </c>
      <c r="K292" s="280">
        <v>31</v>
      </c>
      <c r="L292" s="280">
        <v>7</v>
      </c>
    </row>
    <row r="293" spans="1:12" ht="15.95" customHeight="1" x14ac:dyDescent="0.25">
      <c r="A293" s="281">
        <v>337</v>
      </c>
      <c r="B293" s="286" t="s">
        <v>223</v>
      </c>
      <c r="C293" s="281" t="s">
        <v>394</v>
      </c>
      <c r="D293" s="282">
        <v>9719.0783369580986</v>
      </c>
      <c r="E293" s="282">
        <v>9719.0783369580986</v>
      </c>
      <c r="F293" s="282"/>
      <c r="G293" s="282">
        <v>9719.0783369580986</v>
      </c>
      <c r="H293" s="283">
        <v>43322</v>
      </c>
      <c r="I293" s="283">
        <v>45275</v>
      </c>
      <c r="J293" s="283">
        <v>54493</v>
      </c>
      <c r="K293" s="280">
        <v>30</v>
      </c>
      <c r="L293" s="280">
        <v>6</v>
      </c>
    </row>
    <row r="294" spans="1:12" ht="15.95" customHeight="1" x14ac:dyDescent="0.25">
      <c r="A294" s="281">
        <v>338</v>
      </c>
      <c r="B294" s="286" t="s">
        <v>223</v>
      </c>
      <c r="C294" s="281" t="s">
        <v>395</v>
      </c>
      <c r="D294" s="282">
        <v>2043.4905389415001</v>
      </c>
      <c r="E294" s="282">
        <v>2043.4905389415001</v>
      </c>
      <c r="F294" s="282"/>
      <c r="G294" s="282">
        <v>2043.4905389415001</v>
      </c>
      <c r="H294" s="283">
        <v>43416</v>
      </c>
      <c r="I294" s="283">
        <v>46276</v>
      </c>
      <c r="J294" s="283">
        <v>54766</v>
      </c>
      <c r="K294" s="280">
        <v>31</v>
      </c>
      <c r="L294" s="280">
        <v>0</v>
      </c>
    </row>
    <row r="295" spans="1:12" ht="15.95" customHeight="1" x14ac:dyDescent="0.25">
      <c r="A295" s="281">
        <v>339</v>
      </c>
      <c r="B295" s="286" t="s">
        <v>223</v>
      </c>
      <c r="C295" s="281" t="s">
        <v>396</v>
      </c>
      <c r="D295" s="282">
        <v>12013.6889617492</v>
      </c>
      <c r="E295" s="282">
        <v>12013.6889617492</v>
      </c>
      <c r="F295" s="282"/>
      <c r="G295" s="282">
        <v>12013.6889617492</v>
      </c>
      <c r="H295" s="283">
        <v>42636</v>
      </c>
      <c r="I295" s="283">
        <v>43191</v>
      </c>
      <c r="J295" s="283">
        <v>54128</v>
      </c>
      <c r="K295" s="280">
        <v>31</v>
      </c>
      <c r="L295" s="280">
        <v>4</v>
      </c>
    </row>
    <row r="296" spans="1:12" ht="15.95" customHeight="1" x14ac:dyDescent="0.25">
      <c r="A296" s="285" t="s">
        <v>701</v>
      </c>
      <c r="B296" s="288"/>
      <c r="C296" s="286"/>
      <c r="D296" s="278">
        <f>SUM(D297:D299)</f>
        <v>5653.305340551</v>
      </c>
      <c r="E296" s="278">
        <f>SUM(E297:E299)</f>
        <v>5653.305340551</v>
      </c>
      <c r="F296" s="278"/>
      <c r="G296" s="278">
        <f>SUM(G297:G299)</f>
        <v>5653.305340551</v>
      </c>
      <c r="H296" s="283"/>
      <c r="I296" s="283"/>
      <c r="J296" s="283"/>
      <c r="K296" s="280"/>
      <c r="L296" s="280"/>
    </row>
    <row r="297" spans="1:12" ht="15.95" customHeight="1" x14ac:dyDescent="0.25">
      <c r="A297" s="280">
        <v>348</v>
      </c>
      <c r="B297" s="281" t="s">
        <v>135</v>
      </c>
      <c r="C297" s="281" t="s">
        <v>397</v>
      </c>
      <c r="D297" s="282">
        <v>980.63627016300006</v>
      </c>
      <c r="E297" s="282">
        <v>980.63627016300006</v>
      </c>
      <c r="F297" s="282"/>
      <c r="G297" s="282">
        <v>980.63627016300006</v>
      </c>
      <c r="H297" s="283">
        <v>44009</v>
      </c>
      <c r="I297" s="283">
        <v>44009</v>
      </c>
      <c r="J297" s="283">
        <v>54868</v>
      </c>
      <c r="K297" s="280">
        <v>28</v>
      </c>
      <c r="L297" s="280">
        <v>8</v>
      </c>
    </row>
    <row r="298" spans="1:12" ht="15.95" customHeight="1" x14ac:dyDescent="0.25">
      <c r="A298" s="280">
        <v>349</v>
      </c>
      <c r="B298" s="281" t="s">
        <v>223</v>
      </c>
      <c r="C298" s="281" t="s">
        <v>398</v>
      </c>
      <c r="D298" s="282">
        <v>1159.1889397846999</v>
      </c>
      <c r="E298" s="282">
        <v>1159.1889397846999</v>
      </c>
      <c r="F298" s="282"/>
      <c r="G298" s="282">
        <v>1159.1889397846999</v>
      </c>
      <c r="H298" s="283">
        <v>43425</v>
      </c>
      <c r="I298" s="283">
        <v>46234</v>
      </c>
      <c r="J298" s="283">
        <v>54882</v>
      </c>
      <c r="K298" s="280">
        <v>31</v>
      </c>
      <c r="L298" s="280">
        <v>3</v>
      </c>
    </row>
    <row r="299" spans="1:12" ht="15.95" customHeight="1" x14ac:dyDescent="0.25">
      <c r="A299" s="280">
        <v>350</v>
      </c>
      <c r="B299" s="281" t="s">
        <v>223</v>
      </c>
      <c r="C299" s="281" t="s">
        <v>399</v>
      </c>
      <c r="D299" s="282">
        <v>3513.4801306033</v>
      </c>
      <c r="E299" s="282">
        <v>3513.4801306033</v>
      </c>
      <c r="F299" s="282"/>
      <c r="G299" s="282">
        <v>3513.4801306033</v>
      </c>
      <c r="H299" s="283">
        <v>43261</v>
      </c>
      <c r="I299" s="283">
        <v>44372</v>
      </c>
      <c r="J299" s="283">
        <v>54868</v>
      </c>
      <c r="K299" s="280">
        <v>31</v>
      </c>
      <c r="L299" s="280">
        <v>5</v>
      </c>
    </row>
    <row r="300" spans="1:12" ht="15.95" customHeight="1" x14ac:dyDescent="0.25">
      <c r="A300" s="285" t="s">
        <v>702</v>
      </c>
      <c r="B300" s="280"/>
      <c r="C300" s="281"/>
      <c r="D300" s="278">
        <f>SUM(D301:D304)</f>
        <v>34944.055492513202</v>
      </c>
      <c r="E300" s="278">
        <f t="shared" ref="E300:G300" si="0">SUM(E301:E304)</f>
        <v>34944.055492513202</v>
      </c>
      <c r="F300" s="278"/>
      <c r="G300" s="278">
        <f t="shared" si="0"/>
        <v>34944.055492513202</v>
      </c>
      <c r="H300" s="283"/>
      <c r="I300" s="283"/>
      <c r="J300" s="283"/>
      <c r="K300" s="280"/>
      <c r="L300" s="280"/>
    </row>
    <row r="301" spans="1:12" ht="15.95" customHeight="1" x14ac:dyDescent="0.25">
      <c r="A301" s="280">
        <v>352</v>
      </c>
      <c r="B301" s="281" t="s">
        <v>223</v>
      </c>
      <c r="C301" s="281" t="s">
        <v>400</v>
      </c>
      <c r="D301" s="282">
        <v>14248.7432455137</v>
      </c>
      <c r="E301" s="282">
        <v>14248.7432455137</v>
      </c>
      <c r="F301" s="282"/>
      <c r="G301" s="282">
        <v>14248.7432455137</v>
      </c>
      <c r="H301" s="283">
        <v>45079</v>
      </c>
      <c r="I301" s="283">
        <v>45413</v>
      </c>
      <c r="J301" s="283">
        <v>56037</v>
      </c>
      <c r="K301" s="280">
        <v>30</v>
      </c>
      <c r="L301" s="280">
        <v>0</v>
      </c>
    </row>
    <row r="302" spans="1:12" ht="15.95" customHeight="1" x14ac:dyDescent="0.25">
      <c r="A302" s="280">
        <v>353</v>
      </c>
      <c r="B302" s="280" t="s">
        <v>131</v>
      </c>
      <c r="C302" s="281" t="s">
        <v>401</v>
      </c>
      <c r="D302" s="282">
        <v>1026.5266200816</v>
      </c>
      <c r="E302" s="282">
        <v>1026.5266200816</v>
      </c>
      <c r="F302" s="282"/>
      <c r="G302" s="282">
        <v>1026.5266200816</v>
      </c>
      <c r="H302" s="283">
        <v>45233</v>
      </c>
      <c r="I302" s="283">
        <v>45232</v>
      </c>
      <c r="J302" s="283">
        <v>56189</v>
      </c>
      <c r="K302" s="280">
        <v>29</v>
      </c>
      <c r="L302" s="280">
        <v>6</v>
      </c>
    </row>
    <row r="303" spans="1:12" ht="15.95" customHeight="1" x14ac:dyDescent="0.25">
      <c r="A303" s="280">
        <v>354</v>
      </c>
      <c r="B303" s="281" t="s">
        <v>223</v>
      </c>
      <c r="C303" s="281" t="s">
        <v>703</v>
      </c>
      <c r="D303" s="282">
        <v>14668.8475202071</v>
      </c>
      <c r="E303" s="282">
        <v>14668.8475202071</v>
      </c>
      <c r="F303" s="282"/>
      <c r="G303" s="282">
        <v>14668.8475202071</v>
      </c>
      <c r="H303" s="283">
        <v>45414</v>
      </c>
      <c r="I303" s="283">
        <v>45779</v>
      </c>
      <c r="J303" s="283">
        <v>56371</v>
      </c>
      <c r="K303" s="280">
        <v>30</v>
      </c>
      <c r="L303" s="280">
        <v>0</v>
      </c>
    </row>
    <row r="304" spans="1:12" ht="15.95" customHeight="1" x14ac:dyDescent="0.25">
      <c r="A304" s="280">
        <v>355</v>
      </c>
      <c r="B304" s="281" t="s">
        <v>223</v>
      </c>
      <c r="C304" s="281" t="s">
        <v>704</v>
      </c>
      <c r="D304" s="282">
        <v>4999.9381067107997</v>
      </c>
      <c r="E304" s="282">
        <v>4999.9381067107997</v>
      </c>
      <c r="F304" s="282"/>
      <c r="G304" s="282">
        <v>4999.9381067107997</v>
      </c>
      <c r="H304" s="283">
        <v>45414</v>
      </c>
      <c r="I304" s="283">
        <v>45779</v>
      </c>
      <c r="J304" s="283">
        <v>56371</v>
      </c>
      <c r="K304" s="280">
        <v>30</v>
      </c>
      <c r="L304" s="280">
        <v>0</v>
      </c>
    </row>
    <row r="305" spans="1:12" ht="15.95" customHeight="1" x14ac:dyDescent="0.25">
      <c r="A305" s="285" t="s">
        <v>705</v>
      </c>
      <c r="B305" s="280"/>
      <c r="C305" s="281"/>
      <c r="D305" s="278">
        <f>SUM(D306:D309)</f>
        <v>65085.762448710302</v>
      </c>
      <c r="E305" s="278">
        <f t="shared" ref="E305:G305" si="1">SUM(E306:E309)</f>
        <v>65085.762448710302</v>
      </c>
      <c r="F305" s="278"/>
      <c r="G305" s="278">
        <f t="shared" si="1"/>
        <v>65085.762448710302</v>
      </c>
      <c r="H305" s="283"/>
      <c r="I305" s="283"/>
      <c r="J305" s="283"/>
      <c r="K305" s="280"/>
      <c r="L305" s="280"/>
    </row>
    <row r="306" spans="1:12" ht="15.95" customHeight="1" x14ac:dyDescent="0.25">
      <c r="A306" s="286">
        <v>356</v>
      </c>
      <c r="B306" s="281" t="s">
        <v>223</v>
      </c>
      <c r="C306" s="281" t="s">
        <v>706</v>
      </c>
      <c r="D306" s="282">
        <v>7104.3489973995001</v>
      </c>
      <c r="E306" s="282">
        <v>7104.3489973995001</v>
      </c>
      <c r="F306" s="282"/>
      <c r="G306" s="282">
        <v>7104.3489973995001</v>
      </c>
      <c r="H306" s="283">
        <v>45383</v>
      </c>
      <c r="I306" s="283">
        <v>45751</v>
      </c>
      <c r="J306" s="283">
        <v>56340</v>
      </c>
      <c r="K306" s="280">
        <v>30</v>
      </c>
      <c r="L306" s="280">
        <v>0</v>
      </c>
    </row>
    <row r="307" spans="1:12" ht="15.95" customHeight="1" x14ac:dyDescent="0.25">
      <c r="A307" s="286">
        <v>357</v>
      </c>
      <c r="B307" s="281" t="s">
        <v>223</v>
      </c>
      <c r="C307" s="281" t="s">
        <v>707</v>
      </c>
      <c r="D307" s="282">
        <v>16839.7063762873</v>
      </c>
      <c r="E307" s="282">
        <v>16839.7063762873</v>
      </c>
      <c r="F307" s="282"/>
      <c r="G307" s="282">
        <v>16839.7063762873</v>
      </c>
      <c r="H307" s="283">
        <v>45383</v>
      </c>
      <c r="I307" s="283">
        <v>45749</v>
      </c>
      <c r="J307" s="283">
        <v>56340</v>
      </c>
      <c r="K307" s="280">
        <v>30</v>
      </c>
      <c r="L307" s="280">
        <v>0</v>
      </c>
    </row>
    <row r="308" spans="1:12" ht="15.95" customHeight="1" x14ac:dyDescent="0.25">
      <c r="A308" s="286">
        <v>358</v>
      </c>
      <c r="B308" s="281" t="s">
        <v>223</v>
      </c>
      <c r="C308" s="281" t="s">
        <v>708</v>
      </c>
      <c r="D308" s="282">
        <v>28613.814419799397</v>
      </c>
      <c r="E308" s="282">
        <v>28613.814419799397</v>
      </c>
      <c r="F308" s="282"/>
      <c r="G308" s="282">
        <v>28613.814419799397</v>
      </c>
      <c r="H308" s="283">
        <v>45748</v>
      </c>
      <c r="I308" s="283">
        <v>46115</v>
      </c>
      <c r="J308" s="283">
        <v>56705</v>
      </c>
      <c r="K308" s="280">
        <v>30</v>
      </c>
      <c r="L308" s="280">
        <v>0</v>
      </c>
    </row>
    <row r="309" spans="1:12" ht="15.95" customHeight="1" x14ac:dyDescent="0.25">
      <c r="A309" s="286">
        <v>359</v>
      </c>
      <c r="B309" s="281" t="s">
        <v>223</v>
      </c>
      <c r="C309" s="281" t="s">
        <v>709</v>
      </c>
      <c r="D309" s="282">
        <v>12527.892655224099</v>
      </c>
      <c r="E309" s="282">
        <v>12527.892655224099</v>
      </c>
      <c r="F309" s="282"/>
      <c r="G309" s="282">
        <v>12527.892655224099</v>
      </c>
      <c r="H309" s="283">
        <v>45748</v>
      </c>
      <c r="I309" s="283">
        <v>46114</v>
      </c>
      <c r="J309" s="283">
        <v>56705</v>
      </c>
      <c r="K309" s="280">
        <v>30</v>
      </c>
      <c r="L309" s="280">
        <v>0</v>
      </c>
    </row>
    <row r="310" spans="1:12" ht="15.95" customHeight="1" x14ac:dyDescent="0.25">
      <c r="A310" s="285" t="s">
        <v>710</v>
      </c>
      <c r="B310" s="280"/>
      <c r="C310" s="281"/>
      <c r="D310" s="278">
        <f>SUM(D311:D314)</f>
        <v>3668.4288799597998</v>
      </c>
      <c r="E310" s="278">
        <f t="shared" ref="E310:G310" si="2">SUM(E311:E314)</f>
        <v>3668.4288799597998</v>
      </c>
      <c r="F310" s="278"/>
      <c r="G310" s="278">
        <f t="shared" si="2"/>
        <v>3668.4288799597998</v>
      </c>
      <c r="H310" s="283"/>
      <c r="I310" s="283"/>
      <c r="J310" s="283"/>
      <c r="K310" s="280"/>
      <c r="L310" s="280"/>
    </row>
    <row r="311" spans="1:12" ht="15.95" customHeight="1" x14ac:dyDescent="0.25">
      <c r="A311" s="280">
        <v>360</v>
      </c>
      <c r="B311" s="281" t="s">
        <v>135</v>
      </c>
      <c r="C311" s="281" t="s">
        <v>711</v>
      </c>
      <c r="D311" s="282">
        <v>623.514655973</v>
      </c>
      <c r="E311" s="282">
        <v>623.514655973</v>
      </c>
      <c r="F311" s="282"/>
      <c r="G311" s="282">
        <v>623.514655973</v>
      </c>
      <c r="H311" s="283">
        <v>46113</v>
      </c>
      <c r="I311" s="283">
        <v>46113</v>
      </c>
      <c r="J311" s="283">
        <v>53419</v>
      </c>
      <c r="K311" s="280">
        <v>20</v>
      </c>
      <c r="L311" s="280">
        <v>0</v>
      </c>
    </row>
    <row r="312" spans="1:12" ht="15.95" customHeight="1" x14ac:dyDescent="0.25">
      <c r="A312" s="280">
        <v>361</v>
      </c>
      <c r="B312" s="281" t="s">
        <v>135</v>
      </c>
      <c r="C312" s="281" t="s">
        <v>712</v>
      </c>
      <c r="D312" s="282">
        <v>383.26781230649999</v>
      </c>
      <c r="E312" s="282">
        <v>383.26781230649999</v>
      </c>
      <c r="F312" s="282"/>
      <c r="G312" s="282">
        <v>383.26781230649999</v>
      </c>
      <c r="H312" s="283">
        <v>46113</v>
      </c>
      <c r="I312" s="283">
        <v>46113</v>
      </c>
      <c r="J312" s="283">
        <v>53419</v>
      </c>
      <c r="K312" s="280">
        <v>20</v>
      </c>
      <c r="L312" s="280">
        <v>0</v>
      </c>
    </row>
    <row r="313" spans="1:12" ht="15.95" customHeight="1" x14ac:dyDescent="0.25">
      <c r="A313" s="280">
        <v>362</v>
      </c>
      <c r="B313" s="281" t="s">
        <v>135</v>
      </c>
      <c r="C313" s="281" t="s">
        <v>713</v>
      </c>
      <c r="D313" s="282">
        <v>442.53934176759998</v>
      </c>
      <c r="E313" s="282">
        <v>442.53934176759998</v>
      </c>
      <c r="F313" s="282"/>
      <c r="G313" s="282">
        <v>442.53934176759998</v>
      </c>
      <c r="H313" s="283">
        <v>46113</v>
      </c>
      <c r="I313" s="283">
        <v>46113</v>
      </c>
      <c r="J313" s="283">
        <v>53419</v>
      </c>
      <c r="K313" s="280">
        <v>20</v>
      </c>
      <c r="L313" s="280">
        <v>0</v>
      </c>
    </row>
    <row r="314" spans="1:12" ht="15.95" customHeight="1" thickBot="1" x14ac:dyDescent="0.3">
      <c r="A314" s="256">
        <v>363</v>
      </c>
      <c r="B314" s="289" t="s">
        <v>223</v>
      </c>
      <c r="C314" s="289" t="s">
        <v>714</v>
      </c>
      <c r="D314" s="290">
        <v>2219.1070699126999</v>
      </c>
      <c r="E314" s="290">
        <v>2219.1070699126999</v>
      </c>
      <c r="F314" s="290"/>
      <c r="G314" s="290">
        <v>2219.1070699126999</v>
      </c>
      <c r="H314" s="291">
        <v>46113</v>
      </c>
      <c r="I314" s="291">
        <v>46113</v>
      </c>
      <c r="J314" s="291">
        <v>53419</v>
      </c>
      <c r="K314" s="256">
        <v>20</v>
      </c>
      <c r="L314" s="256">
        <v>0</v>
      </c>
    </row>
    <row r="315" spans="1:12" ht="12.95" customHeight="1" x14ac:dyDescent="0.25">
      <c r="A315" s="191" t="s">
        <v>737</v>
      </c>
      <c r="B315" s="112"/>
      <c r="C315" s="191"/>
      <c r="D315" s="112"/>
      <c r="E315" s="112"/>
      <c r="F315" s="112"/>
      <c r="G315" s="112"/>
      <c r="H315" s="112"/>
      <c r="I315" s="112"/>
      <c r="J315" s="112"/>
      <c r="K315" s="112"/>
      <c r="L315" s="112"/>
    </row>
    <row r="316" spans="1:12" ht="12.95" customHeight="1" x14ac:dyDescent="0.25">
      <c r="A316" s="373" t="s">
        <v>941</v>
      </c>
      <c r="B316" s="373"/>
      <c r="C316" s="373"/>
      <c r="D316" s="373"/>
      <c r="E316" s="373"/>
      <c r="F316" s="373"/>
      <c r="G316" s="373"/>
      <c r="H316" s="373"/>
      <c r="I316" s="373"/>
      <c r="J316" s="373"/>
      <c r="K316" s="373"/>
      <c r="L316" s="112"/>
    </row>
    <row r="317" spans="1:12" ht="12.95" customHeight="1" x14ac:dyDescent="0.25">
      <c r="A317" s="376" t="s">
        <v>940</v>
      </c>
      <c r="B317" s="376"/>
      <c r="C317" s="376"/>
      <c r="D317" s="376"/>
      <c r="E317" s="376"/>
      <c r="F317" s="376"/>
      <c r="G317" s="376"/>
      <c r="H317" s="376"/>
      <c r="I317" s="376"/>
      <c r="J317" s="376"/>
      <c r="K317" s="376"/>
      <c r="L317" s="376"/>
    </row>
    <row r="318" spans="1:12" ht="12.95" customHeight="1" x14ac:dyDescent="0.25">
      <c r="A318" s="112" t="s">
        <v>715</v>
      </c>
      <c r="B318" s="112"/>
      <c r="C318" s="191"/>
      <c r="D318" s="112"/>
      <c r="E318" s="112"/>
      <c r="F318" s="112"/>
      <c r="G318" s="112"/>
      <c r="H318" s="112"/>
      <c r="I318" s="112"/>
      <c r="J318" s="112"/>
      <c r="K318" s="112"/>
      <c r="L318" s="112"/>
    </row>
    <row r="319" spans="1:12" ht="12.95" customHeight="1" x14ac:dyDescent="0.25">
      <c r="A319" s="376" t="s">
        <v>930</v>
      </c>
      <c r="B319" s="376"/>
      <c r="C319" s="376"/>
      <c r="D319" s="376"/>
      <c r="E319" s="376"/>
      <c r="F319" s="376"/>
      <c r="G319" s="376"/>
      <c r="H319" s="376"/>
      <c r="I319" s="376"/>
      <c r="J319" s="376"/>
      <c r="K319" s="376"/>
      <c r="L319" s="376"/>
    </row>
    <row r="320" spans="1:12" ht="11.65" customHeight="1" x14ac:dyDescent="0.25">
      <c r="A320" s="373" t="s">
        <v>81</v>
      </c>
      <c r="B320" s="373"/>
      <c r="C320" s="373"/>
      <c r="D320" s="373"/>
      <c r="E320" s="373"/>
      <c r="F320" s="373"/>
      <c r="G320" s="373"/>
      <c r="H320" s="373"/>
      <c r="I320" s="373"/>
      <c r="J320" s="373"/>
      <c r="K320" s="373"/>
      <c r="L320" s="112"/>
    </row>
    <row r="321" spans="1:12" ht="11.65" customHeight="1" x14ac:dyDescent="0.25">
      <c r="A321" s="266"/>
      <c r="B321" s="266"/>
      <c r="C321" s="191"/>
      <c r="D321" s="267"/>
      <c r="E321" s="268"/>
      <c r="F321" s="268"/>
      <c r="G321" s="268"/>
      <c r="H321" s="268"/>
      <c r="I321" s="268"/>
      <c r="J321" s="83"/>
      <c r="K321" s="83"/>
      <c r="L321" s="112"/>
    </row>
    <row r="322" spans="1:12" ht="11.65" customHeight="1" x14ac:dyDescent="0.25">
      <c r="A322" s="266"/>
      <c r="B322" s="266"/>
      <c r="C322" s="191"/>
      <c r="D322" s="267"/>
      <c r="E322" s="268"/>
      <c r="F322" s="268"/>
      <c r="G322" s="268"/>
      <c r="H322" s="268"/>
      <c r="I322" s="268"/>
      <c r="J322" s="83"/>
      <c r="K322" s="83"/>
      <c r="L322" s="112"/>
    </row>
    <row r="323" spans="1:12" ht="11.65" customHeight="1" x14ac:dyDescent="0.25">
      <c r="A323" s="266"/>
      <c r="B323" s="266"/>
      <c r="C323" s="191"/>
      <c r="D323" s="267"/>
      <c r="E323" s="268"/>
      <c r="F323" s="268"/>
      <c r="G323" s="268"/>
      <c r="H323" s="268"/>
      <c r="I323" s="268"/>
      <c r="J323" s="83"/>
      <c r="K323" s="83"/>
      <c r="L323" s="112"/>
    </row>
    <row r="324" spans="1:12" ht="11.65" customHeight="1" x14ac:dyDescent="0.25">
      <c r="A324" s="266"/>
      <c r="B324" s="266"/>
      <c r="C324" s="191"/>
      <c r="D324" s="267"/>
      <c r="E324" s="268"/>
      <c r="F324" s="268"/>
      <c r="G324" s="268"/>
      <c r="H324" s="268"/>
      <c r="I324" s="268"/>
      <c r="J324" s="83"/>
      <c r="K324" s="83"/>
      <c r="L324" s="112"/>
    </row>
    <row r="325" spans="1:12" ht="11.65" customHeight="1" x14ac:dyDescent="0.25">
      <c r="A325" s="266"/>
      <c r="B325" s="266"/>
      <c r="C325" s="191"/>
      <c r="D325" s="267"/>
      <c r="E325" s="268"/>
      <c r="F325" s="268"/>
      <c r="G325" s="268"/>
      <c r="H325" s="268"/>
      <c r="I325" s="268"/>
      <c r="J325" s="83"/>
      <c r="K325" s="83"/>
      <c r="L325" s="112"/>
    </row>
    <row r="326" spans="1:12" ht="11.65" customHeight="1" x14ac:dyDescent="0.25">
      <c r="A326" s="112"/>
      <c r="B326" s="112"/>
      <c r="C326" s="191"/>
      <c r="D326" s="112"/>
      <c r="E326" s="112"/>
      <c r="F326" s="112"/>
      <c r="G326" s="112"/>
      <c r="H326" s="112"/>
      <c r="I326" s="112"/>
      <c r="J326" s="112"/>
      <c r="K326" s="112"/>
      <c r="L326" s="112"/>
    </row>
    <row r="327" spans="1:12" ht="11.65" customHeight="1" x14ac:dyDescent="0.25">
      <c r="A327" s="112"/>
      <c r="B327" s="112"/>
      <c r="C327" s="191"/>
      <c r="D327" s="112"/>
      <c r="E327" s="112"/>
      <c r="F327" s="112"/>
      <c r="G327" s="112"/>
      <c r="H327" s="112"/>
      <c r="I327" s="112"/>
      <c r="J327" s="112"/>
      <c r="K327" s="112"/>
      <c r="L327" s="112"/>
    </row>
    <row r="328" spans="1:12" ht="11.65" customHeight="1" x14ac:dyDescent="0.25">
      <c r="A328" s="112"/>
      <c r="B328" s="112"/>
      <c r="C328" s="191"/>
      <c r="D328" s="112"/>
      <c r="E328" s="112"/>
      <c r="F328" s="112"/>
      <c r="G328" s="112"/>
      <c r="H328" s="112"/>
      <c r="I328" s="112"/>
      <c r="J328" s="112"/>
      <c r="K328" s="112"/>
      <c r="L328" s="112"/>
    </row>
    <row r="329" spans="1:12" ht="11.65" customHeight="1" x14ac:dyDescent="0.25">
      <c r="A329" s="112"/>
      <c r="B329" s="112"/>
      <c r="C329" s="191"/>
      <c r="D329" s="112"/>
      <c r="E329" s="112"/>
      <c r="F329" s="112"/>
      <c r="G329" s="112"/>
      <c r="H329" s="112"/>
      <c r="I329" s="112"/>
      <c r="J329" s="112"/>
      <c r="K329" s="112"/>
      <c r="L329" s="112"/>
    </row>
    <row r="330" spans="1:12" ht="11.65" customHeight="1" x14ac:dyDescent="0.25">
      <c r="A330" s="112"/>
      <c r="B330" s="112"/>
      <c r="C330" s="191"/>
      <c r="D330" s="112"/>
      <c r="E330" s="112"/>
      <c r="F330" s="112"/>
      <c r="G330" s="112"/>
      <c r="H330" s="112"/>
      <c r="I330" s="112"/>
      <c r="J330" s="112"/>
      <c r="K330" s="112"/>
      <c r="L330" s="112"/>
    </row>
    <row r="331" spans="1:12" ht="11.65" customHeight="1" x14ac:dyDescent="0.25">
      <c r="A331" s="112"/>
      <c r="B331" s="112"/>
      <c r="C331" s="191"/>
      <c r="D331" s="112"/>
      <c r="E331" s="112"/>
      <c r="F331" s="112"/>
      <c r="G331" s="112"/>
      <c r="H331" s="112"/>
      <c r="I331" s="112"/>
      <c r="J331" s="112"/>
      <c r="K331" s="112"/>
      <c r="L331" s="112"/>
    </row>
    <row r="332" spans="1:12" ht="11.65" customHeight="1" x14ac:dyDescent="0.25">
      <c r="A332" s="112"/>
      <c r="B332" s="112"/>
      <c r="C332" s="191"/>
      <c r="D332" s="112"/>
      <c r="E332" s="112"/>
      <c r="F332" s="112"/>
      <c r="G332" s="112"/>
      <c r="H332" s="112"/>
      <c r="I332" s="112"/>
      <c r="J332" s="112"/>
      <c r="K332" s="112"/>
      <c r="L332" s="112"/>
    </row>
    <row r="333" spans="1:12" ht="11.65" customHeight="1" x14ac:dyDescent="0.25">
      <c r="A333" s="266"/>
      <c r="B333" s="266"/>
      <c r="C333" s="191"/>
      <c r="D333" s="267"/>
      <c r="E333" s="268"/>
      <c r="F333" s="268"/>
      <c r="G333" s="268"/>
      <c r="H333" s="268"/>
      <c r="I333" s="268"/>
      <c r="J333" s="83"/>
      <c r="K333" s="83"/>
      <c r="L333" s="112"/>
    </row>
    <row r="334" spans="1:12" ht="11.65" customHeight="1" x14ac:dyDescent="0.25">
      <c r="A334" s="266"/>
      <c r="B334" s="266"/>
      <c r="C334" s="191"/>
      <c r="D334" s="267"/>
      <c r="E334" s="268"/>
      <c r="F334" s="268"/>
      <c r="G334" s="268"/>
      <c r="H334" s="268"/>
      <c r="I334" s="268"/>
      <c r="J334" s="83"/>
      <c r="K334" s="83"/>
      <c r="L334" s="112"/>
    </row>
    <row r="335" spans="1:12" ht="11.65" customHeight="1" x14ac:dyDescent="0.25">
      <c r="A335" s="266"/>
      <c r="B335" s="266"/>
      <c r="C335" s="191"/>
      <c r="D335" s="267"/>
      <c r="E335" s="268"/>
      <c r="F335" s="268"/>
      <c r="G335" s="268"/>
      <c r="H335" s="268"/>
      <c r="I335" s="268"/>
      <c r="J335" s="83"/>
      <c r="K335" s="83"/>
      <c r="L335" s="112"/>
    </row>
    <row r="336" spans="1:12" ht="11.65" customHeight="1" x14ac:dyDescent="0.25">
      <c r="A336" s="266"/>
      <c r="B336" s="266"/>
      <c r="C336" s="191"/>
      <c r="D336" s="267"/>
      <c r="E336" s="268"/>
      <c r="F336" s="268"/>
      <c r="G336" s="268"/>
      <c r="H336" s="268"/>
      <c r="I336" s="268"/>
      <c r="J336" s="83"/>
      <c r="K336" s="83"/>
      <c r="L336" s="112"/>
    </row>
    <row r="337" spans="1:12" ht="11.65" customHeight="1" x14ac:dyDescent="0.25">
      <c r="A337" s="266"/>
      <c r="B337" s="266"/>
      <c r="C337" s="191"/>
      <c r="D337" s="267"/>
      <c r="E337" s="268"/>
      <c r="F337" s="268"/>
      <c r="G337" s="268"/>
      <c r="H337" s="268"/>
      <c r="I337" s="268"/>
      <c r="J337" s="83"/>
      <c r="K337" s="83"/>
      <c r="L337" s="112"/>
    </row>
    <row r="338" spans="1:12" ht="11.65" customHeight="1" x14ac:dyDescent="0.25">
      <c r="A338" s="266"/>
      <c r="B338" s="266"/>
      <c r="C338" s="191"/>
      <c r="D338" s="267"/>
      <c r="E338" s="268"/>
      <c r="F338" s="268"/>
      <c r="G338" s="268"/>
      <c r="H338" s="268"/>
      <c r="I338" s="268"/>
      <c r="J338" s="83"/>
      <c r="K338" s="83"/>
      <c r="L338" s="112"/>
    </row>
    <row r="339" spans="1:12" ht="11.65" customHeight="1" x14ac:dyDescent="0.25">
      <c r="A339" s="266"/>
      <c r="B339" s="266"/>
      <c r="C339" s="191"/>
      <c r="D339" s="267"/>
      <c r="E339" s="268"/>
      <c r="F339" s="268"/>
      <c r="G339" s="268"/>
      <c r="H339" s="268"/>
      <c r="I339" s="268"/>
      <c r="J339" s="83"/>
      <c r="K339" s="83"/>
      <c r="L339" s="112"/>
    </row>
    <row r="340" spans="1:12" ht="11.65" customHeight="1" x14ac:dyDescent="0.25">
      <c r="A340" s="266"/>
      <c r="B340" s="266"/>
      <c r="C340" s="191"/>
      <c r="D340" s="267"/>
      <c r="E340" s="268"/>
      <c r="F340" s="268"/>
      <c r="G340" s="268"/>
      <c r="H340" s="268"/>
      <c r="I340" s="268"/>
      <c r="J340" s="83"/>
      <c r="K340" s="83"/>
      <c r="L340" s="112"/>
    </row>
    <row r="341" spans="1:12" ht="11.65" customHeight="1" x14ac:dyDescent="0.25">
      <c r="A341" s="266"/>
      <c r="B341" s="266"/>
      <c r="C341" s="191"/>
      <c r="D341" s="267"/>
      <c r="E341" s="268"/>
      <c r="F341" s="268"/>
      <c r="G341" s="268"/>
      <c r="H341" s="268"/>
      <c r="I341" s="268"/>
      <c r="J341" s="83"/>
      <c r="K341" s="83"/>
      <c r="L341" s="112"/>
    </row>
    <row r="342" spans="1:12" ht="11.65" customHeight="1" x14ac:dyDescent="0.25">
      <c r="A342" s="266"/>
      <c r="B342" s="266"/>
      <c r="C342" s="191"/>
      <c r="D342" s="267"/>
      <c r="E342" s="268"/>
      <c r="F342" s="268"/>
      <c r="G342" s="268"/>
      <c r="H342" s="268"/>
      <c r="I342" s="268"/>
      <c r="J342" s="83"/>
      <c r="K342" s="83"/>
      <c r="L342" s="112"/>
    </row>
    <row r="343" spans="1:12" ht="11.65" customHeight="1" x14ac:dyDescent="0.25">
      <c r="A343" s="266"/>
      <c r="B343" s="266"/>
      <c r="C343" s="191"/>
      <c r="D343" s="267"/>
      <c r="E343" s="268"/>
      <c r="F343" s="268"/>
      <c r="G343" s="268"/>
      <c r="H343" s="268"/>
      <c r="I343" s="268"/>
      <c r="J343" s="83"/>
      <c r="K343" s="83"/>
      <c r="L343" s="112"/>
    </row>
    <row r="344" spans="1:12" ht="11.65" customHeight="1" x14ac:dyDescent="0.25">
      <c r="A344" s="266"/>
      <c r="B344" s="266"/>
      <c r="C344" s="191"/>
      <c r="D344" s="267"/>
      <c r="E344" s="268"/>
      <c r="F344" s="268"/>
      <c r="G344" s="268"/>
      <c r="H344" s="268"/>
      <c r="I344" s="268"/>
      <c r="J344" s="83"/>
      <c r="K344" s="83"/>
      <c r="L344" s="112"/>
    </row>
    <row r="345" spans="1:12" ht="11.65" customHeight="1" x14ac:dyDescent="0.25">
      <c r="A345" s="266"/>
      <c r="B345" s="266"/>
      <c r="C345" s="191"/>
      <c r="D345" s="267"/>
      <c r="E345" s="268"/>
      <c r="F345" s="268"/>
      <c r="G345" s="268"/>
      <c r="H345" s="268"/>
      <c r="I345" s="268"/>
      <c r="J345" s="83"/>
      <c r="K345" s="83"/>
      <c r="L345" s="112"/>
    </row>
    <row r="346" spans="1:12" ht="14.25" customHeight="1" x14ac:dyDescent="0.25">
      <c r="A346" s="373"/>
      <c r="B346" s="373"/>
      <c r="C346" s="373"/>
      <c r="D346" s="373"/>
      <c r="E346" s="373"/>
      <c r="F346" s="373"/>
      <c r="G346" s="373"/>
      <c r="H346" s="373"/>
      <c r="I346" s="373"/>
      <c r="J346" s="373"/>
      <c r="K346" s="373"/>
      <c r="L346" s="112"/>
    </row>
    <row r="347" spans="1:12" ht="14.25" customHeight="1" x14ac:dyDescent="0.25">
      <c r="A347" s="373"/>
      <c r="B347" s="373"/>
      <c r="C347" s="373"/>
      <c r="D347" s="373"/>
      <c r="E347" s="373"/>
      <c r="F347" s="373"/>
      <c r="G347" s="373"/>
      <c r="H347" s="373"/>
      <c r="I347" s="373"/>
      <c r="J347" s="373"/>
      <c r="K347" s="373"/>
      <c r="L347" s="112"/>
    </row>
    <row r="348" spans="1:12" ht="14.25" customHeight="1" x14ac:dyDescent="0.25">
      <c r="A348" s="112"/>
      <c r="B348" s="112"/>
      <c r="C348" s="191"/>
      <c r="D348" s="112"/>
      <c r="E348" s="112"/>
      <c r="F348" s="112"/>
      <c r="G348" s="112"/>
      <c r="H348" s="112"/>
      <c r="I348" s="112"/>
      <c r="J348" s="112"/>
      <c r="K348" s="112"/>
      <c r="L348" s="112"/>
    </row>
    <row r="349" spans="1:12" ht="12.75" customHeight="1" x14ac:dyDescent="0.25">
      <c r="A349" s="374"/>
      <c r="B349" s="374"/>
      <c r="C349" s="374"/>
      <c r="D349" s="374"/>
      <c r="E349" s="374"/>
      <c r="F349" s="374"/>
      <c r="G349" s="374"/>
      <c r="H349" s="374"/>
      <c r="I349" s="374"/>
      <c r="J349" s="374"/>
      <c r="K349" s="374"/>
      <c r="L349" s="374"/>
    </row>
    <row r="350" spans="1:12" x14ac:dyDescent="0.25">
      <c r="A350" s="375"/>
      <c r="B350" s="375"/>
      <c r="C350" s="375"/>
      <c r="D350" s="375"/>
      <c r="E350" s="375"/>
      <c r="F350" s="375"/>
      <c r="G350" s="375"/>
      <c r="H350" s="375"/>
      <c r="I350" s="375"/>
      <c r="J350" s="375"/>
      <c r="K350" s="375"/>
    </row>
  </sheetData>
  <mergeCells count="35">
    <mergeCell ref="A1:C1"/>
    <mergeCell ref="A2:L2"/>
    <mergeCell ref="A3:H3"/>
    <mergeCell ref="I3:L3"/>
    <mergeCell ref="M3:O3"/>
    <mergeCell ref="A347:K347"/>
    <mergeCell ref="A349:L349"/>
    <mergeCell ref="A350:K350"/>
    <mergeCell ref="A166:C166"/>
    <mergeCell ref="A317:L317"/>
    <mergeCell ref="A316:K316"/>
    <mergeCell ref="A319:L319"/>
    <mergeCell ref="A320:K320"/>
    <mergeCell ref="A346:K346"/>
    <mergeCell ref="A144:C144"/>
    <mergeCell ref="D10:D11"/>
    <mergeCell ref="E10:E11"/>
    <mergeCell ref="G10:G11"/>
    <mergeCell ref="A14:C14"/>
    <mergeCell ref="A30:C30"/>
    <mergeCell ref="A39:C39"/>
    <mergeCell ref="A53:C53"/>
    <mergeCell ref="A64:C64"/>
    <mergeCell ref="A77:C77"/>
    <mergeCell ref="A116:C116"/>
    <mergeCell ref="A134:C134"/>
    <mergeCell ref="M6:P6"/>
    <mergeCell ref="M7:P7"/>
    <mergeCell ref="A9:A11"/>
    <mergeCell ref="B9:C11"/>
    <mergeCell ref="D9:E9"/>
    <mergeCell ref="H9:H11"/>
    <mergeCell ref="I9:I11"/>
    <mergeCell ref="J9:J11"/>
    <mergeCell ref="K9:L10"/>
  </mergeCells>
  <printOptions horizontalCentered="1"/>
  <pageMargins left="0.39370078740157483" right="0.59055118110236227" top="0.59055118110236227" bottom="0.59055118110236227" header="0.19685039370078741" footer="0.19685039370078741"/>
  <pageSetup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2"/>
  <sheetViews>
    <sheetView showGridLines="0" zoomScale="90" zoomScaleNormal="90" zoomScaleSheetLayoutView="90" workbookViewId="0">
      <selection activeCell="Q16" sqref="Q16"/>
    </sheetView>
  </sheetViews>
  <sheetFormatPr baseColWidth="10" defaultColWidth="11.42578125" defaultRowHeight="12.75" x14ac:dyDescent="0.25"/>
  <cols>
    <col min="1" max="2" width="5" style="46" customWidth="1"/>
    <col min="3" max="3" width="53.85546875" style="46" bestFit="1" customWidth="1"/>
    <col min="4" max="4" width="18.7109375" style="72" customWidth="1"/>
    <col min="5" max="5" width="18.7109375" style="46" customWidth="1"/>
    <col min="6" max="6" width="3.42578125" style="46" customWidth="1"/>
    <col min="7" max="7" width="18.7109375" style="46" customWidth="1"/>
    <col min="8" max="10" width="13.7109375" style="46" customWidth="1"/>
    <col min="11" max="12" width="9.7109375" style="63" customWidth="1"/>
    <col min="13" max="13" width="11.28515625" style="46" bestFit="1" customWidth="1"/>
    <col min="14" max="14" width="12" style="46" bestFit="1" customWidth="1"/>
    <col min="15" max="15" width="11.42578125" style="46"/>
    <col min="16" max="17" width="9.140625" style="46" customWidth="1"/>
    <col min="18" max="18" width="9" style="46" customWidth="1"/>
    <col min="19" max="19" width="9.140625" style="46" customWidth="1"/>
    <col min="20" max="20" width="9.28515625" style="46" customWidth="1"/>
    <col min="21" max="23" width="9.140625" style="46" customWidth="1"/>
    <col min="24" max="16384" width="11.42578125" style="46"/>
  </cols>
  <sheetData>
    <row r="1" spans="1:23" s="151" customFormat="1" ht="64.5" customHeight="1" x14ac:dyDescent="0.2">
      <c r="A1" s="329" t="s">
        <v>743</v>
      </c>
      <c r="B1" s="329"/>
      <c r="C1" s="329"/>
      <c r="D1" s="76" t="s">
        <v>745</v>
      </c>
      <c r="E1" s="76"/>
      <c r="F1" s="76"/>
      <c r="G1" s="76"/>
      <c r="H1" s="221"/>
      <c r="I1" s="221"/>
      <c r="J1" s="221"/>
      <c r="K1" s="221"/>
      <c r="L1" s="221"/>
      <c r="M1" s="221"/>
    </row>
    <row r="2" spans="1:23" s="1" customFormat="1" ht="36" customHeight="1" thickBot="1" x14ac:dyDescent="0.45">
      <c r="A2" s="345" t="s">
        <v>744</v>
      </c>
      <c r="B2" s="345"/>
      <c r="C2" s="345"/>
      <c r="D2" s="345"/>
      <c r="E2" s="345"/>
      <c r="F2" s="345"/>
      <c r="G2" s="345"/>
      <c r="H2" s="345"/>
      <c r="I2" s="345"/>
      <c r="J2" s="345"/>
      <c r="K2" s="345"/>
      <c r="L2" s="345"/>
      <c r="N2" s="223"/>
      <c r="O2" s="223"/>
    </row>
    <row r="3" spans="1:23" customFormat="1" ht="6" customHeight="1" x14ac:dyDescent="0.4">
      <c r="A3" s="331"/>
      <c r="B3" s="331"/>
      <c r="C3" s="331"/>
      <c r="D3" s="331"/>
      <c r="E3" s="331"/>
      <c r="F3" s="331"/>
      <c r="G3" s="331"/>
      <c r="H3" s="331"/>
      <c r="I3" s="331"/>
      <c r="J3" s="331"/>
      <c r="K3" s="331"/>
      <c r="L3" s="331"/>
      <c r="M3" s="332"/>
      <c r="N3" s="332"/>
      <c r="O3" s="332"/>
    </row>
    <row r="4" spans="1:23" s="34" customFormat="1" ht="25.5" customHeight="1" x14ac:dyDescent="0.25">
      <c r="A4" s="157" t="s">
        <v>933</v>
      </c>
      <c r="B4" s="157"/>
      <c r="C4" s="157"/>
      <c r="D4" s="157"/>
      <c r="E4" s="157"/>
      <c r="F4" s="157"/>
      <c r="G4" s="157"/>
      <c r="H4" s="157"/>
      <c r="I4" s="157"/>
      <c r="J4" s="157"/>
      <c r="K4" s="157"/>
      <c r="L4" s="157"/>
    </row>
    <row r="5" spans="1:23" s="34" customFormat="1" ht="17.100000000000001" customHeight="1" x14ac:dyDescent="0.25">
      <c r="A5" s="157" t="s">
        <v>661</v>
      </c>
      <c r="B5" s="157"/>
      <c r="C5" s="157"/>
      <c r="D5" s="157"/>
      <c r="E5" s="157"/>
      <c r="F5" s="157"/>
      <c r="G5" s="157"/>
      <c r="H5" s="157"/>
      <c r="I5" s="157"/>
      <c r="J5" s="157"/>
      <c r="K5" s="157"/>
      <c r="L5" s="157"/>
      <c r="M5" s="61">
        <v>17.7287</v>
      </c>
    </row>
    <row r="6" spans="1:23" s="34" customFormat="1" ht="17.100000000000001" customHeight="1" x14ac:dyDescent="0.25">
      <c r="A6" s="157" t="s">
        <v>1</v>
      </c>
      <c r="B6" s="157"/>
      <c r="C6" s="157"/>
      <c r="D6" s="157"/>
      <c r="E6" s="157"/>
      <c r="F6" s="157"/>
      <c r="G6" s="157"/>
      <c r="H6" s="157"/>
      <c r="I6" s="157"/>
      <c r="J6" s="157"/>
      <c r="K6" s="157"/>
      <c r="L6" s="157"/>
    </row>
    <row r="7" spans="1:23" s="34" customFormat="1" ht="17.100000000000001" customHeight="1" x14ac:dyDescent="0.25">
      <c r="A7" s="157" t="s">
        <v>943</v>
      </c>
      <c r="B7" s="157"/>
      <c r="C7" s="157"/>
      <c r="D7" s="157"/>
      <c r="E7" s="157"/>
      <c r="F7" s="157"/>
      <c r="G7" s="157"/>
      <c r="H7" s="157"/>
      <c r="I7" s="157"/>
      <c r="J7" s="157"/>
      <c r="K7" s="157"/>
      <c r="L7" s="157"/>
    </row>
    <row r="8" spans="1:23" s="34" customFormat="1" ht="17.100000000000001" customHeight="1" x14ac:dyDescent="0.25">
      <c r="A8" s="157" t="s">
        <v>934</v>
      </c>
      <c r="B8" s="157"/>
      <c r="C8" s="157"/>
      <c r="D8" s="157"/>
      <c r="E8" s="157"/>
      <c r="F8" s="157"/>
      <c r="G8" s="157"/>
      <c r="H8" s="157"/>
      <c r="I8" s="157"/>
      <c r="J8" s="157"/>
      <c r="K8" s="157"/>
      <c r="L8" s="157"/>
    </row>
    <row r="9" spans="1:23" ht="24" customHeight="1" x14ac:dyDescent="0.25">
      <c r="A9" s="337" t="s">
        <v>662</v>
      </c>
      <c r="B9" s="362" t="s">
        <v>937</v>
      </c>
      <c r="C9" s="362"/>
      <c r="D9" s="370" t="s">
        <v>663</v>
      </c>
      <c r="E9" s="370"/>
      <c r="F9" s="263"/>
      <c r="G9" s="264" t="s">
        <v>664</v>
      </c>
      <c r="H9" s="337" t="s">
        <v>928</v>
      </c>
      <c r="I9" s="337" t="s">
        <v>665</v>
      </c>
      <c r="J9" s="337" t="s">
        <v>929</v>
      </c>
      <c r="K9" s="337" t="s">
        <v>666</v>
      </c>
      <c r="L9" s="337"/>
      <c r="M9" s="62"/>
      <c r="N9" s="62"/>
      <c r="O9" s="62"/>
      <c r="P9" s="62"/>
      <c r="Q9" s="62"/>
      <c r="R9" s="62"/>
      <c r="S9" s="62"/>
      <c r="T9" s="62"/>
      <c r="U9" s="62"/>
      <c r="V9" s="62"/>
      <c r="W9" s="62"/>
    </row>
    <row r="10" spans="1:23" ht="15.75" customHeight="1" x14ac:dyDescent="0.25">
      <c r="A10" s="337"/>
      <c r="B10" s="362"/>
      <c r="C10" s="362"/>
      <c r="D10" s="337" t="s">
        <v>667</v>
      </c>
      <c r="E10" s="337" t="s">
        <v>668</v>
      </c>
      <c r="F10" s="161"/>
      <c r="G10" s="337" t="s">
        <v>668</v>
      </c>
      <c r="H10" s="337"/>
      <c r="I10" s="337"/>
      <c r="J10" s="337"/>
      <c r="K10" s="370"/>
      <c r="L10" s="370"/>
    </row>
    <row r="11" spans="1:23" ht="46.5" customHeight="1" thickBot="1" x14ac:dyDescent="0.3">
      <c r="A11" s="370"/>
      <c r="B11" s="363"/>
      <c r="C11" s="363"/>
      <c r="D11" s="370"/>
      <c r="E11" s="370"/>
      <c r="F11" s="264"/>
      <c r="G11" s="370"/>
      <c r="H11" s="370"/>
      <c r="I11" s="370"/>
      <c r="J11" s="370"/>
      <c r="K11" s="160" t="s">
        <v>669</v>
      </c>
      <c r="L11" s="160" t="s">
        <v>670</v>
      </c>
    </row>
    <row r="12" spans="1:23" ht="4.5" customHeight="1" thickBot="1" x14ac:dyDescent="0.3">
      <c r="A12" s="260"/>
      <c r="B12" s="261"/>
      <c r="C12" s="261"/>
      <c r="D12" s="260"/>
      <c r="E12" s="260"/>
      <c r="F12" s="260"/>
      <c r="G12" s="260"/>
      <c r="H12" s="260"/>
      <c r="I12" s="260"/>
      <c r="J12" s="260"/>
      <c r="K12" s="260"/>
      <c r="L12" s="261"/>
    </row>
    <row r="13" spans="1:23" ht="17.100000000000001" customHeight="1" x14ac:dyDescent="0.25">
      <c r="A13" s="277"/>
      <c r="B13" s="277"/>
      <c r="C13" s="272" t="s">
        <v>716</v>
      </c>
      <c r="D13" s="295">
        <f>D14+D16+D29+D35+D38+D41+D43+D46+D48+D50+D53+D56+D59</f>
        <v>500439.77929301723</v>
      </c>
      <c r="E13" s="295">
        <f>E14+E16+E29+E35+E38+E41+E43+E46+E48+E50+E53+E56+E59</f>
        <v>500439.77929301723</v>
      </c>
      <c r="F13" s="295"/>
      <c r="G13" s="295">
        <f>G14+G16+G29+G35+G38+G41+G43+G46+G48+G50+G53+G56+G59</f>
        <v>500439.77929301723</v>
      </c>
      <c r="H13" s="296"/>
      <c r="I13" s="297"/>
      <c r="J13" s="297"/>
      <c r="K13" s="297"/>
      <c r="L13" s="297"/>
      <c r="N13" s="70"/>
    </row>
    <row r="14" spans="1:23" ht="15.95" customHeight="1" x14ac:dyDescent="0.25">
      <c r="A14" s="285" t="s">
        <v>938</v>
      </c>
      <c r="B14" s="281"/>
      <c r="C14" s="286"/>
      <c r="D14" s="278">
        <f>SUM(D15)</f>
        <v>1706.0418249083</v>
      </c>
      <c r="E14" s="278">
        <f>SUM(E15)</f>
        <v>1706.0418249083</v>
      </c>
      <c r="F14" s="278"/>
      <c r="G14" s="278">
        <f>SUM(G15)</f>
        <v>1706.0418249083</v>
      </c>
      <c r="H14" s="280"/>
      <c r="I14" s="280"/>
      <c r="J14" s="280"/>
      <c r="K14" s="280"/>
      <c r="L14" s="280"/>
    </row>
    <row r="15" spans="1:23" ht="15.95" customHeight="1" x14ac:dyDescent="0.25">
      <c r="A15" s="298">
        <v>1</v>
      </c>
      <c r="B15" s="280" t="s">
        <v>626</v>
      </c>
      <c r="C15" s="286" t="s">
        <v>627</v>
      </c>
      <c r="D15" s="282">
        <v>1706.0418249083</v>
      </c>
      <c r="E15" s="282">
        <v>1706.0418249083</v>
      </c>
      <c r="F15" s="282"/>
      <c r="G15" s="282">
        <v>1706.0418249083</v>
      </c>
      <c r="H15" s="283">
        <v>36274</v>
      </c>
      <c r="I15" s="283">
        <v>36274</v>
      </c>
      <c r="J15" s="283">
        <v>47446</v>
      </c>
      <c r="K15" s="299">
        <v>30</v>
      </c>
      <c r="L15" s="299">
        <v>6</v>
      </c>
    </row>
    <row r="16" spans="1:23" ht="15.95" customHeight="1" x14ac:dyDescent="0.25">
      <c r="A16" s="285" t="s">
        <v>673</v>
      </c>
      <c r="B16" s="281"/>
      <c r="C16" s="286"/>
      <c r="D16" s="278">
        <f>SUM(D17:D28)</f>
        <v>125550.73181155998</v>
      </c>
      <c r="E16" s="278">
        <f>SUM(E17:E28)</f>
        <v>125550.73181155998</v>
      </c>
      <c r="F16" s="278"/>
      <c r="G16" s="278">
        <f>SUM(G17:G28)</f>
        <v>125550.73181155998</v>
      </c>
      <c r="H16" s="280"/>
      <c r="I16" s="280"/>
      <c r="J16" s="280"/>
      <c r="K16" s="280"/>
      <c r="L16" s="280"/>
    </row>
    <row r="17" spans="1:13" ht="15.95" customHeight="1" x14ac:dyDescent="0.25">
      <c r="A17" s="298">
        <v>2</v>
      </c>
      <c r="B17" s="280" t="s">
        <v>121</v>
      </c>
      <c r="C17" s="281" t="s">
        <v>628</v>
      </c>
      <c r="D17" s="282">
        <v>15339.0711133638</v>
      </c>
      <c r="E17" s="282">
        <v>15339.0711133638</v>
      </c>
      <c r="F17" s="282"/>
      <c r="G17" s="282">
        <v>15339.0711133638</v>
      </c>
      <c r="H17" s="283">
        <v>37390</v>
      </c>
      <c r="I17" s="283">
        <v>37390</v>
      </c>
      <c r="J17" s="283">
        <v>46552</v>
      </c>
      <c r="K17" s="299">
        <v>25</v>
      </c>
      <c r="L17" s="299">
        <v>0</v>
      </c>
    </row>
    <row r="18" spans="1:13" ht="15.95" customHeight="1" x14ac:dyDescent="0.25">
      <c r="A18" s="298">
        <v>3</v>
      </c>
      <c r="B18" s="280" t="s">
        <v>121</v>
      </c>
      <c r="C18" s="281" t="s">
        <v>717</v>
      </c>
      <c r="D18" s="282">
        <v>17620.7740921894</v>
      </c>
      <c r="E18" s="282">
        <v>17620.7740921894</v>
      </c>
      <c r="F18" s="282"/>
      <c r="G18" s="282">
        <v>17620.7740921894</v>
      </c>
      <c r="H18" s="283">
        <v>37324</v>
      </c>
      <c r="I18" s="283">
        <v>37324</v>
      </c>
      <c r="J18" s="283">
        <v>46486</v>
      </c>
      <c r="K18" s="299">
        <v>25</v>
      </c>
      <c r="L18" s="299">
        <v>0</v>
      </c>
    </row>
    <row r="19" spans="1:13" ht="15.95" customHeight="1" x14ac:dyDescent="0.25">
      <c r="A19" s="298">
        <v>4</v>
      </c>
      <c r="B19" s="280" t="s">
        <v>121</v>
      </c>
      <c r="C19" s="281" t="s">
        <v>629</v>
      </c>
      <c r="D19" s="282">
        <v>5455.4616292418004</v>
      </c>
      <c r="E19" s="282">
        <v>5455.4616292418004</v>
      </c>
      <c r="F19" s="282"/>
      <c r="G19" s="282">
        <v>5455.4616292418004</v>
      </c>
      <c r="H19" s="283">
        <v>37799</v>
      </c>
      <c r="I19" s="283">
        <v>37769</v>
      </c>
      <c r="J19" s="283">
        <v>46932</v>
      </c>
      <c r="K19" s="299">
        <v>25</v>
      </c>
      <c r="L19" s="299">
        <v>0</v>
      </c>
    </row>
    <row r="20" spans="1:13" ht="15.95" customHeight="1" x14ac:dyDescent="0.25">
      <c r="A20" s="298">
        <v>5</v>
      </c>
      <c r="B20" s="280" t="s">
        <v>121</v>
      </c>
      <c r="C20" s="281" t="s">
        <v>718</v>
      </c>
      <c r="D20" s="282">
        <v>6735.1618859513992</v>
      </c>
      <c r="E20" s="282">
        <v>6735.1618859513992</v>
      </c>
      <c r="F20" s="282"/>
      <c r="G20" s="282">
        <v>6735.1618859513992</v>
      </c>
      <c r="H20" s="283">
        <v>37165</v>
      </c>
      <c r="I20" s="283">
        <v>37165</v>
      </c>
      <c r="J20" s="283">
        <v>46328</v>
      </c>
      <c r="K20" s="299">
        <v>25</v>
      </c>
      <c r="L20" s="299">
        <v>0</v>
      </c>
      <c r="M20" s="70"/>
    </row>
    <row r="21" spans="1:13" ht="15.95" customHeight="1" x14ac:dyDescent="0.25">
      <c r="A21" s="298">
        <v>6</v>
      </c>
      <c r="B21" s="280" t="s">
        <v>129</v>
      </c>
      <c r="C21" s="281" t="s">
        <v>631</v>
      </c>
      <c r="D21" s="282">
        <v>9465.9523728044005</v>
      </c>
      <c r="E21" s="282">
        <v>9465.9523728044005</v>
      </c>
      <c r="F21" s="282"/>
      <c r="G21" s="282">
        <v>9465.9523728044005</v>
      </c>
      <c r="H21" s="283">
        <v>36686</v>
      </c>
      <c r="I21" s="283">
        <v>36686</v>
      </c>
      <c r="J21" s="283">
        <v>45992</v>
      </c>
      <c r="K21" s="299">
        <v>25</v>
      </c>
      <c r="L21" s="299">
        <v>0</v>
      </c>
    </row>
    <row r="22" spans="1:13" ht="15.95" customHeight="1" x14ac:dyDescent="0.25">
      <c r="A22" s="298">
        <v>7</v>
      </c>
      <c r="B22" s="280" t="s">
        <v>121</v>
      </c>
      <c r="C22" s="281" t="s">
        <v>719</v>
      </c>
      <c r="D22" s="282">
        <v>15962.991809752899</v>
      </c>
      <c r="E22" s="282">
        <v>15962.991809752899</v>
      </c>
      <c r="F22" s="282"/>
      <c r="G22" s="282">
        <v>15962.991809752899</v>
      </c>
      <c r="H22" s="283">
        <v>37342</v>
      </c>
      <c r="I22" s="283">
        <v>37342</v>
      </c>
      <c r="J22" s="283">
        <v>46504</v>
      </c>
      <c r="K22" s="299">
        <v>25</v>
      </c>
      <c r="L22" s="299">
        <v>0</v>
      </c>
    </row>
    <row r="23" spans="1:13" ht="15.95" customHeight="1" x14ac:dyDescent="0.25">
      <c r="A23" s="298">
        <v>8</v>
      </c>
      <c r="B23" s="280" t="s">
        <v>121</v>
      </c>
      <c r="C23" s="281" t="s">
        <v>720</v>
      </c>
      <c r="D23" s="282">
        <v>9170.5915393850992</v>
      </c>
      <c r="E23" s="282">
        <v>9170.5915393850992</v>
      </c>
      <c r="F23" s="282"/>
      <c r="G23" s="282">
        <v>9170.5915393850992</v>
      </c>
      <c r="H23" s="283">
        <v>37898</v>
      </c>
      <c r="I23" s="283">
        <v>37898</v>
      </c>
      <c r="J23" s="283">
        <v>47063</v>
      </c>
      <c r="K23" s="299">
        <v>25</v>
      </c>
      <c r="L23" s="299">
        <v>0</v>
      </c>
    </row>
    <row r="24" spans="1:13" ht="15.95" customHeight="1" x14ac:dyDescent="0.25">
      <c r="A24" s="298">
        <v>9</v>
      </c>
      <c r="B24" s="280" t="s">
        <v>121</v>
      </c>
      <c r="C24" s="281" t="s">
        <v>721</v>
      </c>
      <c r="D24" s="282">
        <v>12129.087286136701</v>
      </c>
      <c r="E24" s="282">
        <v>12129.087286136701</v>
      </c>
      <c r="F24" s="282"/>
      <c r="G24" s="282">
        <v>12129.087286136701</v>
      </c>
      <c r="H24" s="283">
        <v>37274</v>
      </c>
      <c r="I24" s="283">
        <v>37274</v>
      </c>
      <c r="J24" s="283">
        <v>46405</v>
      </c>
      <c r="K24" s="299">
        <v>24</v>
      </c>
      <c r="L24" s="299">
        <v>11</v>
      </c>
    </row>
    <row r="25" spans="1:13" ht="15.95" customHeight="1" x14ac:dyDescent="0.25">
      <c r="A25" s="298">
        <v>10</v>
      </c>
      <c r="B25" s="280" t="s">
        <v>121</v>
      </c>
      <c r="C25" s="281" t="s">
        <v>722</v>
      </c>
      <c r="D25" s="282">
        <v>6492.8705686008998</v>
      </c>
      <c r="E25" s="282">
        <v>6492.8705686008998</v>
      </c>
      <c r="F25" s="282"/>
      <c r="G25" s="282">
        <v>6492.8705686008998</v>
      </c>
      <c r="H25" s="283">
        <v>37822</v>
      </c>
      <c r="I25" s="283">
        <v>37822</v>
      </c>
      <c r="J25" s="283">
        <v>46954</v>
      </c>
      <c r="K25" s="299">
        <v>24</v>
      </c>
      <c r="L25" s="299">
        <v>11</v>
      </c>
    </row>
    <row r="26" spans="1:13" ht="15.95" customHeight="1" x14ac:dyDescent="0.25">
      <c r="A26" s="298">
        <v>11</v>
      </c>
      <c r="B26" s="280" t="s">
        <v>121</v>
      </c>
      <c r="C26" s="281" t="s">
        <v>636</v>
      </c>
      <c r="D26" s="282">
        <v>7014.7265895002993</v>
      </c>
      <c r="E26" s="282">
        <v>7014.7265895002993</v>
      </c>
      <c r="F26" s="282"/>
      <c r="G26" s="282">
        <v>7014.7265895002993</v>
      </c>
      <c r="H26" s="283">
        <v>37214</v>
      </c>
      <c r="I26" s="283">
        <v>37214</v>
      </c>
      <c r="J26" s="283">
        <v>46345</v>
      </c>
      <c r="K26" s="299">
        <v>24</v>
      </c>
      <c r="L26" s="299">
        <v>11</v>
      </c>
    </row>
    <row r="27" spans="1:13" ht="15.95" customHeight="1" x14ac:dyDescent="0.25">
      <c r="A27" s="298">
        <v>12</v>
      </c>
      <c r="B27" s="280" t="s">
        <v>121</v>
      </c>
      <c r="C27" s="281" t="s">
        <v>637</v>
      </c>
      <c r="D27" s="282">
        <v>18357.5161577775</v>
      </c>
      <c r="E27" s="282">
        <v>18357.5161577775</v>
      </c>
      <c r="F27" s="282"/>
      <c r="G27" s="282">
        <v>18357.5161577775</v>
      </c>
      <c r="H27" s="283">
        <v>37240</v>
      </c>
      <c r="I27" s="283">
        <v>37240</v>
      </c>
      <c r="J27" s="283">
        <v>46371</v>
      </c>
      <c r="K27" s="299">
        <v>25</v>
      </c>
      <c r="L27" s="299">
        <v>0</v>
      </c>
    </row>
    <row r="28" spans="1:13" ht="15.95" customHeight="1" x14ac:dyDescent="0.25">
      <c r="A28" s="298">
        <v>13</v>
      </c>
      <c r="B28" s="280" t="s">
        <v>626</v>
      </c>
      <c r="C28" s="281" t="s">
        <v>723</v>
      </c>
      <c r="D28" s="282">
        <v>1806.5267668557999</v>
      </c>
      <c r="E28" s="282">
        <v>1806.5267668557999</v>
      </c>
      <c r="F28" s="282"/>
      <c r="G28" s="282">
        <v>1806.5267668557999</v>
      </c>
      <c r="H28" s="283">
        <v>36433</v>
      </c>
      <c r="I28" s="283">
        <v>36433</v>
      </c>
      <c r="J28" s="283">
        <v>45756</v>
      </c>
      <c r="K28" s="299">
        <v>25</v>
      </c>
      <c r="L28" s="299">
        <v>7</v>
      </c>
    </row>
    <row r="29" spans="1:13" ht="15.95" customHeight="1" x14ac:dyDescent="0.25">
      <c r="A29" s="285" t="s">
        <v>674</v>
      </c>
      <c r="B29" s="281"/>
      <c r="C29" s="286"/>
      <c r="D29" s="278">
        <f>SUM(D30:D34)</f>
        <v>97147.652137243393</v>
      </c>
      <c r="E29" s="278">
        <f>SUM(E30:E34)</f>
        <v>97147.652137243393</v>
      </c>
      <c r="F29" s="278"/>
      <c r="G29" s="278">
        <f>SUM(G30:G34)</f>
        <v>97147.652137243393</v>
      </c>
      <c r="H29" s="280"/>
      <c r="I29" s="280"/>
      <c r="J29" s="280"/>
      <c r="K29" s="280"/>
      <c r="L29" s="280"/>
    </row>
    <row r="30" spans="1:13" ht="15.95" customHeight="1" x14ac:dyDescent="0.25">
      <c r="A30" s="298">
        <v>15</v>
      </c>
      <c r="B30" s="280" t="s">
        <v>121</v>
      </c>
      <c r="C30" s="286" t="s">
        <v>638</v>
      </c>
      <c r="D30" s="282">
        <v>32667.165465706199</v>
      </c>
      <c r="E30" s="282">
        <v>32667.165465706199</v>
      </c>
      <c r="F30" s="282"/>
      <c r="G30" s="282">
        <v>32667.165465706199</v>
      </c>
      <c r="H30" s="283">
        <v>37979</v>
      </c>
      <c r="I30" s="283">
        <v>37979</v>
      </c>
      <c r="J30" s="283">
        <v>47116</v>
      </c>
      <c r="K30" s="299">
        <v>24</v>
      </c>
      <c r="L30" s="299">
        <v>11</v>
      </c>
    </row>
    <row r="31" spans="1:13" ht="15.95" customHeight="1" x14ac:dyDescent="0.25">
      <c r="A31" s="298">
        <v>16</v>
      </c>
      <c r="B31" s="280" t="s">
        <v>121</v>
      </c>
      <c r="C31" s="286" t="s">
        <v>724</v>
      </c>
      <c r="D31" s="282">
        <v>7448.9949785855997</v>
      </c>
      <c r="E31" s="282">
        <v>7448.9949785855997</v>
      </c>
      <c r="F31" s="282"/>
      <c r="G31" s="282">
        <v>7448.9949785855997</v>
      </c>
      <c r="H31" s="283">
        <v>37873</v>
      </c>
      <c r="I31" s="283">
        <v>37873</v>
      </c>
      <c r="J31" s="283">
        <v>47035</v>
      </c>
      <c r="K31" s="299">
        <v>25</v>
      </c>
      <c r="L31" s="299">
        <v>0</v>
      </c>
    </row>
    <row r="32" spans="1:13" ht="15.95" customHeight="1" x14ac:dyDescent="0.25">
      <c r="A32" s="298">
        <v>17</v>
      </c>
      <c r="B32" s="280" t="s">
        <v>121</v>
      </c>
      <c r="C32" s="286" t="s">
        <v>640</v>
      </c>
      <c r="D32" s="282">
        <v>16218.7176345755</v>
      </c>
      <c r="E32" s="282">
        <v>16218.7176345755</v>
      </c>
      <c r="F32" s="282"/>
      <c r="G32" s="282">
        <v>16218.7176345755</v>
      </c>
      <c r="H32" s="283">
        <v>38464</v>
      </c>
      <c r="I32" s="283">
        <v>38464</v>
      </c>
      <c r="J32" s="283">
        <v>47625</v>
      </c>
      <c r="K32" s="299">
        <v>25</v>
      </c>
      <c r="L32" s="299">
        <v>0</v>
      </c>
    </row>
    <row r="33" spans="1:12" ht="15.95" customHeight="1" x14ac:dyDescent="0.25">
      <c r="A33" s="298">
        <v>18</v>
      </c>
      <c r="B33" s="280" t="s">
        <v>121</v>
      </c>
      <c r="C33" s="286" t="s">
        <v>641</v>
      </c>
      <c r="D33" s="282">
        <v>11792.173074679798</v>
      </c>
      <c r="E33" s="282">
        <v>11792.173074679798</v>
      </c>
      <c r="F33" s="282"/>
      <c r="G33" s="282">
        <v>11792.173074679798</v>
      </c>
      <c r="H33" s="283">
        <v>38078</v>
      </c>
      <c r="I33" s="283">
        <v>38078</v>
      </c>
      <c r="J33" s="283">
        <v>47239</v>
      </c>
      <c r="K33" s="299">
        <v>25</v>
      </c>
      <c r="L33" s="299">
        <v>0</v>
      </c>
    </row>
    <row r="34" spans="1:12" ht="15.95" customHeight="1" x14ac:dyDescent="0.25">
      <c r="A34" s="298">
        <v>19</v>
      </c>
      <c r="B34" s="280" t="s">
        <v>121</v>
      </c>
      <c r="C34" s="286" t="s">
        <v>725</v>
      </c>
      <c r="D34" s="282">
        <v>29020.600983696298</v>
      </c>
      <c r="E34" s="282">
        <v>29020.600983696298</v>
      </c>
      <c r="F34" s="282"/>
      <c r="G34" s="282">
        <v>29020.600983696298</v>
      </c>
      <c r="H34" s="283">
        <v>37764</v>
      </c>
      <c r="I34" s="283">
        <v>37764</v>
      </c>
      <c r="J34" s="283">
        <v>46927</v>
      </c>
      <c r="K34" s="299">
        <v>25</v>
      </c>
      <c r="L34" s="299">
        <v>0</v>
      </c>
    </row>
    <row r="35" spans="1:12" ht="15.95" customHeight="1" x14ac:dyDescent="0.25">
      <c r="A35" s="285" t="s">
        <v>675</v>
      </c>
      <c r="B35" s="281"/>
      <c r="C35" s="286"/>
      <c r="D35" s="278">
        <f>SUM(D36:D37)</f>
        <v>70441.571817586198</v>
      </c>
      <c r="E35" s="278">
        <f>SUM(E36:E37)</f>
        <v>70441.571817586198</v>
      </c>
      <c r="F35" s="278"/>
      <c r="G35" s="278">
        <f>SUM(G36:G37)</f>
        <v>70441.571817586198</v>
      </c>
      <c r="H35" s="280"/>
      <c r="I35" s="280"/>
      <c r="J35" s="280"/>
      <c r="K35" s="280"/>
      <c r="L35" s="280"/>
    </row>
    <row r="36" spans="1:12" ht="15.95" customHeight="1" x14ac:dyDescent="0.25">
      <c r="A36" s="298">
        <v>20</v>
      </c>
      <c r="B36" s="280" t="s">
        <v>121</v>
      </c>
      <c r="C36" s="286" t="s">
        <v>643</v>
      </c>
      <c r="D36" s="282">
        <v>26791.364816054302</v>
      </c>
      <c r="E36" s="282">
        <v>26791.364816054302</v>
      </c>
      <c r="F36" s="282"/>
      <c r="G36" s="282">
        <v>26791.364816054302</v>
      </c>
      <c r="H36" s="283">
        <v>39022</v>
      </c>
      <c r="I36" s="283">
        <v>39022</v>
      </c>
      <c r="J36" s="283">
        <v>48182</v>
      </c>
      <c r="K36" s="299">
        <v>25</v>
      </c>
      <c r="L36" s="299">
        <v>0</v>
      </c>
    </row>
    <row r="37" spans="1:12" ht="15.95" customHeight="1" x14ac:dyDescent="0.25">
      <c r="A37" s="298">
        <v>21</v>
      </c>
      <c r="B37" s="280" t="s">
        <v>121</v>
      </c>
      <c r="C37" s="286" t="s">
        <v>644</v>
      </c>
      <c r="D37" s="282">
        <v>43650.207001531904</v>
      </c>
      <c r="E37" s="282">
        <v>43650.207001531904</v>
      </c>
      <c r="F37" s="282"/>
      <c r="G37" s="282">
        <v>43650.207001531904</v>
      </c>
      <c r="H37" s="283">
        <v>39234</v>
      </c>
      <c r="I37" s="283">
        <v>39234</v>
      </c>
      <c r="J37" s="283">
        <v>48396</v>
      </c>
      <c r="K37" s="299">
        <v>25</v>
      </c>
      <c r="L37" s="299">
        <v>0</v>
      </c>
    </row>
    <row r="38" spans="1:12" ht="15.95" customHeight="1" x14ac:dyDescent="0.25">
      <c r="A38" s="285" t="s">
        <v>676</v>
      </c>
      <c r="B38" s="281"/>
      <c r="C38" s="286"/>
      <c r="D38" s="278">
        <f>SUM(D39:D40)</f>
        <v>33841.420680239695</v>
      </c>
      <c r="E38" s="278">
        <f>SUM(E39:E40)</f>
        <v>33841.420680239695</v>
      </c>
      <c r="F38" s="278"/>
      <c r="G38" s="278">
        <f>SUM(G39:G40)</f>
        <v>33841.420680239695</v>
      </c>
      <c r="H38" s="280"/>
      <c r="I38" s="280"/>
      <c r="J38" s="280"/>
      <c r="K38" s="280"/>
      <c r="L38" s="280"/>
    </row>
    <row r="39" spans="1:12" ht="15.95" customHeight="1" x14ac:dyDescent="0.25">
      <c r="A39" s="298">
        <v>24</v>
      </c>
      <c r="B39" s="280" t="s">
        <v>121</v>
      </c>
      <c r="C39" s="286" t="s">
        <v>645</v>
      </c>
      <c r="D39" s="282">
        <v>13750.9475525323</v>
      </c>
      <c r="E39" s="282">
        <v>13750.9475525323</v>
      </c>
      <c r="F39" s="282"/>
      <c r="G39" s="282">
        <v>13750.9475525323</v>
      </c>
      <c r="H39" s="283">
        <v>38443</v>
      </c>
      <c r="I39" s="283">
        <v>38443</v>
      </c>
      <c r="J39" s="283">
        <v>47604</v>
      </c>
      <c r="K39" s="299">
        <v>25</v>
      </c>
      <c r="L39" s="299">
        <v>0</v>
      </c>
    </row>
    <row r="40" spans="1:12" ht="15.95" customHeight="1" x14ac:dyDescent="0.25">
      <c r="A40" s="298">
        <v>25</v>
      </c>
      <c r="B40" s="280" t="s">
        <v>121</v>
      </c>
      <c r="C40" s="286" t="s">
        <v>726</v>
      </c>
      <c r="D40" s="282">
        <v>20090.473127707399</v>
      </c>
      <c r="E40" s="282">
        <v>20090.473127707399</v>
      </c>
      <c r="F40" s="282"/>
      <c r="G40" s="282">
        <v>20090.473127707399</v>
      </c>
      <c r="H40" s="283">
        <v>38961</v>
      </c>
      <c r="I40" s="283">
        <v>38961</v>
      </c>
      <c r="J40" s="283">
        <v>48122</v>
      </c>
      <c r="K40" s="299">
        <v>25</v>
      </c>
      <c r="L40" s="299">
        <v>0</v>
      </c>
    </row>
    <row r="41" spans="1:12" ht="15.95" customHeight="1" x14ac:dyDescent="0.25">
      <c r="A41" s="285" t="s">
        <v>677</v>
      </c>
      <c r="B41" s="281"/>
      <c r="C41" s="286"/>
      <c r="D41" s="278">
        <f>SUM(D42)</f>
        <v>19035.746102769001</v>
      </c>
      <c r="E41" s="278">
        <f>SUM(E42)</f>
        <v>19035.746102769001</v>
      </c>
      <c r="F41" s="278"/>
      <c r="G41" s="278">
        <f>SUM(G42)</f>
        <v>19035.746102769001</v>
      </c>
      <c r="H41" s="280"/>
      <c r="I41" s="280"/>
      <c r="J41" s="280"/>
      <c r="K41" s="280"/>
      <c r="L41" s="280"/>
    </row>
    <row r="42" spans="1:12" ht="15.95" customHeight="1" x14ac:dyDescent="0.25">
      <c r="A42" s="298">
        <v>26</v>
      </c>
      <c r="B42" s="280" t="s">
        <v>121</v>
      </c>
      <c r="C42" s="286" t="s">
        <v>727</v>
      </c>
      <c r="D42" s="282">
        <v>19035.746102769001</v>
      </c>
      <c r="E42" s="282">
        <v>19035.746102769001</v>
      </c>
      <c r="F42" s="282"/>
      <c r="G42" s="282">
        <v>19035.746102769001</v>
      </c>
      <c r="H42" s="283">
        <v>38869</v>
      </c>
      <c r="I42" s="283">
        <v>38869</v>
      </c>
      <c r="J42" s="283">
        <v>48030</v>
      </c>
      <c r="K42" s="299">
        <v>25</v>
      </c>
      <c r="L42" s="299">
        <v>0</v>
      </c>
    </row>
    <row r="43" spans="1:12" ht="15.95" customHeight="1" x14ac:dyDescent="0.25">
      <c r="A43" s="285" t="s">
        <v>680</v>
      </c>
      <c r="B43" s="286"/>
      <c r="C43" s="286"/>
      <c r="D43" s="278">
        <f>SUM(D44:D45)</f>
        <v>31234.891591307798</v>
      </c>
      <c r="E43" s="278">
        <f>SUM(E44:E45)</f>
        <v>31234.891591307798</v>
      </c>
      <c r="F43" s="278"/>
      <c r="G43" s="278">
        <f>SUM(G44:G45)</f>
        <v>31234.891591307798</v>
      </c>
      <c r="H43" s="280"/>
      <c r="I43" s="280"/>
      <c r="J43" s="280"/>
      <c r="K43" s="280"/>
      <c r="L43" s="280"/>
    </row>
    <row r="44" spans="1:12" ht="15.95" customHeight="1" x14ac:dyDescent="0.25">
      <c r="A44" s="298">
        <v>28</v>
      </c>
      <c r="B44" s="280" t="s">
        <v>187</v>
      </c>
      <c r="C44" s="286" t="s">
        <v>728</v>
      </c>
      <c r="D44" s="282">
        <v>9391.4600452453014</v>
      </c>
      <c r="E44" s="282">
        <v>9391.4600452453014</v>
      </c>
      <c r="F44" s="282"/>
      <c r="G44" s="282">
        <v>9391.4600452453014</v>
      </c>
      <c r="H44" s="283">
        <v>41487</v>
      </c>
      <c r="I44" s="283">
        <v>41486</v>
      </c>
      <c r="J44" s="283">
        <v>50587</v>
      </c>
      <c r="K44" s="299">
        <v>24</v>
      </c>
      <c r="L44" s="299">
        <v>11</v>
      </c>
    </row>
    <row r="45" spans="1:12" ht="15.95" customHeight="1" x14ac:dyDescent="0.25">
      <c r="A45" s="298">
        <v>29</v>
      </c>
      <c r="B45" s="280" t="s">
        <v>187</v>
      </c>
      <c r="C45" s="286" t="s">
        <v>220</v>
      </c>
      <c r="D45" s="282">
        <v>21843.431546062497</v>
      </c>
      <c r="E45" s="282">
        <v>21843.431546062497</v>
      </c>
      <c r="F45" s="282"/>
      <c r="G45" s="282">
        <v>21843.431546062497</v>
      </c>
      <c r="H45" s="283">
        <v>40392</v>
      </c>
      <c r="I45" s="283">
        <v>40389</v>
      </c>
      <c r="J45" s="283">
        <v>49151</v>
      </c>
      <c r="K45" s="299">
        <v>23</v>
      </c>
      <c r="L45" s="299">
        <v>10</v>
      </c>
    </row>
    <row r="46" spans="1:12" ht="15.95" customHeight="1" x14ac:dyDescent="0.25">
      <c r="A46" s="285" t="s">
        <v>681</v>
      </c>
      <c r="B46" s="286"/>
      <c r="C46" s="286"/>
      <c r="D46" s="278">
        <f>SUM(D47)</f>
        <v>865.52952970439992</v>
      </c>
      <c r="E46" s="278">
        <f>SUM(E47)</f>
        <v>865.52952970439992</v>
      </c>
      <c r="F46" s="278"/>
      <c r="G46" s="278">
        <f>SUM(G47)</f>
        <v>865.52952970439992</v>
      </c>
      <c r="H46" s="280"/>
      <c r="I46" s="280"/>
      <c r="J46" s="280"/>
      <c r="K46" s="280"/>
      <c r="L46" s="280"/>
    </row>
    <row r="47" spans="1:12" ht="15.95" customHeight="1" x14ac:dyDescent="0.25">
      <c r="A47" s="298">
        <v>31</v>
      </c>
      <c r="B47" s="280" t="s">
        <v>649</v>
      </c>
      <c r="C47" s="286" t="s">
        <v>729</v>
      </c>
      <c r="D47" s="282">
        <v>865.52952970439992</v>
      </c>
      <c r="E47" s="282">
        <v>865.52952970439992</v>
      </c>
      <c r="F47" s="282"/>
      <c r="G47" s="282">
        <v>865.52952970439992</v>
      </c>
      <c r="H47" s="283">
        <v>41186</v>
      </c>
      <c r="I47" s="283">
        <v>41185</v>
      </c>
      <c r="J47" s="283">
        <v>50041</v>
      </c>
      <c r="K47" s="299">
        <v>24</v>
      </c>
      <c r="L47" s="299">
        <v>2</v>
      </c>
    </row>
    <row r="48" spans="1:12" ht="15.95" customHeight="1" x14ac:dyDescent="0.25">
      <c r="A48" s="285" t="s">
        <v>682</v>
      </c>
      <c r="B48" s="286"/>
      <c r="C48" s="286"/>
      <c r="D48" s="278">
        <f>SUM(D49)</f>
        <v>1750.1514864702001</v>
      </c>
      <c r="E48" s="278">
        <f>SUM(E49)</f>
        <v>1750.1514864702001</v>
      </c>
      <c r="F48" s="278"/>
      <c r="G48" s="278">
        <f>SUM(G49)</f>
        <v>1750.1514864702001</v>
      </c>
      <c r="H48" s="280"/>
      <c r="I48" s="280"/>
      <c r="J48" s="280"/>
      <c r="K48" s="280"/>
      <c r="L48" s="280"/>
    </row>
    <row r="49" spans="1:12" ht="15.95" customHeight="1" x14ac:dyDescent="0.25">
      <c r="A49" s="298">
        <v>33</v>
      </c>
      <c r="B49" s="280" t="s">
        <v>649</v>
      </c>
      <c r="C49" s="281" t="s">
        <v>730</v>
      </c>
      <c r="D49" s="282">
        <v>1750.1514864702001</v>
      </c>
      <c r="E49" s="282">
        <v>1750.1514864702001</v>
      </c>
      <c r="F49" s="282"/>
      <c r="G49" s="282">
        <v>1750.1514864702001</v>
      </c>
      <c r="H49" s="283">
        <v>41179</v>
      </c>
      <c r="I49" s="283">
        <v>41178</v>
      </c>
      <c r="J49" s="283">
        <v>47774</v>
      </c>
      <c r="K49" s="299">
        <v>18</v>
      </c>
      <c r="L49" s="299">
        <v>0</v>
      </c>
    </row>
    <row r="50" spans="1:12" ht="15.95" customHeight="1" x14ac:dyDescent="0.25">
      <c r="A50" s="285" t="s">
        <v>684</v>
      </c>
      <c r="B50" s="286"/>
      <c r="C50" s="286"/>
      <c r="D50" s="278">
        <f>SUM(D51:D52)</f>
        <v>7038.8032278223</v>
      </c>
      <c r="E50" s="278">
        <f>SUM(E51:E52)</f>
        <v>7038.8032278223</v>
      </c>
      <c r="F50" s="278"/>
      <c r="G50" s="278">
        <f>SUM(G51:G52)</f>
        <v>7038.8032278223</v>
      </c>
      <c r="H50" s="280"/>
      <c r="I50" s="280"/>
      <c r="J50" s="280"/>
      <c r="K50" s="280"/>
      <c r="L50" s="280"/>
    </row>
    <row r="51" spans="1:12" ht="15.95" customHeight="1" x14ac:dyDescent="0.25">
      <c r="A51" s="298">
        <v>34</v>
      </c>
      <c r="B51" s="280" t="s">
        <v>649</v>
      </c>
      <c r="C51" s="286" t="s">
        <v>731</v>
      </c>
      <c r="D51" s="282">
        <v>3744.0360590897003</v>
      </c>
      <c r="E51" s="282">
        <v>3744.0360590897003</v>
      </c>
      <c r="F51" s="282"/>
      <c r="G51" s="282">
        <v>3744.0360590897003</v>
      </c>
      <c r="H51" s="283">
        <v>40939</v>
      </c>
      <c r="I51" s="283">
        <v>40938</v>
      </c>
      <c r="J51" s="283">
        <v>48579</v>
      </c>
      <c r="K51" s="299">
        <v>20</v>
      </c>
      <c r="L51" s="299">
        <v>10</v>
      </c>
    </row>
    <row r="52" spans="1:12" ht="15.95" customHeight="1" x14ac:dyDescent="0.25">
      <c r="A52" s="298">
        <v>36</v>
      </c>
      <c r="B52" s="280" t="s">
        <v>121</v>
      </c>
      <c r="C52" s="286" t="s">
        <v>732</v>
      </c>
      <c r="D52" s="282">
        <v>3294.7671687325997</v>
      </c>
      <c r="E52" s="282">
        <v>3294.7671687325997</v>
      </c>
      <c r="F52" s="282"/>
      <c r="G52" s="282">
        <v>3294.7671687325997</v>
      </c>
      <c r="H52" s="283">
        <v>42751</v>
      </c>
      <c r="I52" s="283">
        <v>42749</v>
      </c>
      <c r="J52" s="283">
        <v>51517</v>
      </c>
      <c r="K52" s="299">
        <v>24</v>
      </c>
      <c r="L52" s="299">
        <v>0</v>
      </c>
    </row>
    <row r="53" spans="1:12" ht="15.95" customHeight="1" x14ac:dyDescent="0.25">
      <c r="A53" s="285" t="s">
        <v>687</v>
      </c>
      <c r="B53" s="286"/>
      <c r="C53" s="286"/>
      <c r="D53" s="278">
        <f>SUM(D54:D55)</f>
        <v>17783.1405650833</v>
      </c>
      <c r="E53" s="278">
        <f>SUM(E54:E55)</f>
        <v>17783.1405650833</v>
      </c>
      <c r="F53" s="278"/>
      <c r="G53" s="278">
        <f>SUM(G54:G55)</f>
        <v>17783.1405650833</v>
      </c>
      <c r="H53" s="280"/>
      <c r="I53" s="280"/>
      <c r="J53" s="280"/>
      <c r="K53" s="280"/>
      <c r="L53" s="280"/>
    </row>
    <row r="54" spans="1:12" ht="15.95" customHeight="1" x14ac:dyDescent="0.25">
      <c r="A54" s="298">
        <v>38</v>
      </c>
      <c r="B54" s="280" t="s">
        <v>121</v>
      </c>
      <c r="C54" s="286" t="s">
        <v>733</v>
      </c>
      <c r="D54" s="282">
        <v>15135.1749479755</v>
      </c>
      <c r="E54" s="282">
        <v>15135.1749479755</v>
      </c>
      <c r="F54" s="282"/>
      <c r="G54" s="282">
        <v>15135.1749479755</v>
      </c>
      <c r="H54" s="283">
        <v>44166</v>
      </c>
      <c r="I54" s="283">
        <v>44165</v>
      </c>
      <c r="J54" s="283">
        <v>54056</v>
      </c>
      <c r="K54" s="299">
        <v>27</v>
      </c>
      <c r="L54" s="299">
        <v>0</v>
      </c>
    </row>
    <row r="55" spans="1:12" ht="15.95" customHeight="1" x14ac:dyDescent="0.25">
      <c r="A55" s="298">
        <v>40</v>
      </c>
      <c r="B55" s="280" t="s">
        <v>649</v>
      </c>
      <c r="C55" s="286" t="s">
        <v>734</v>
      </c>
      <c r="D55" s="282">
        <v>2647.9656171078004</v>
      </c>
      <c r="E55" s="282">
        <v>2647.9656171078004</v>
      </c>
      <c r="F55" s="282"/>
      <c r="G55" s="282">
        <v>2647.9656171078004</v>
      </c>
      <c r="H55" s="283">
        <v>43099</v>
      </c>
      <c r="I55" s="283">
        <v>43069</v>
      </c>
      <c r="J55" s="283">
        <v>50769</v>
      </c>
      <c r="K55" s="299">
        <v>21</v>
      </c>
      <c r="L55" s="299">
        <v>0</v>
      </c>
    </row>
    <row r="56" spans="1:12" ht="15.95" customHeight="1" x14ac:dyDescent="0.25">
      <c r="A56" s="285" t="s">
        <v>688</v>
      </c>
      <c r="B56" s="286"/>
      <c r="C56" s="286"/>
      <c r="D56" s="278">
        <f>SUM(D57:D58)</f>
        <v>24923.439731699298</v>
      </c>
      <c r="E56" s="278">
        <f>SUM(E57:E58)</f>
        <v>24923.439731699298</v>
      </c>
      <c r="F56" s="278"/>
      <c r="G56" s="278">
        <f>SUM(G57:G58)</f>
        <v>24923.439731699298</v>
      </c>
      <c r="H56" s="280"/>
      <c r="I56" s="280"/>
      <c r="J56" s="280"/>
      <c r="K56" s="280"/>
      <c r="L56" s="280"/>
    </row>
    <row r="57" spans="1:12" ht="15.95" customHeight="1" x14ac:dyDescent="0.25">
      <c r="A57" s="298">
        <v>42</v>
      </c>
      <c r="B57" s="280" t="s">
        <v>121</v>
      </c>
      <c r="C57" s="286" t="s">
        <v>656</v>
      </c>
      <c r="D57" s="282">
        <v>14180.777721130898</v>
      </c>
      <c r="E57" s="282">
        <v>14180.777721130898</v>
      </c>
      <c r="F57" s="282"/>
      <c r="G57" s="282">
        <v>14180.777721130898</v>
      </c>
      <c r="H57" s="283">
        <v>43861</v>
      </c>
      <c r="I57" s="283">
        <v>43832</v>
      </c>
      <c r="J57" s="283">
        <v>53695</v>
      </c>
      <c r="K57" s="299">
        <v>27</v>
      </c>
      <c r="L57" s="299">
        <v>0</v>
      </c>
    </row>
    <row r="58" spans="1:12" ht="15.95" customHeight="1" x14ac:dyDescent="0.25">
      <c r="A58" s="298">
        <v>43</v>
      </c>
      <c r="B58" s="280" t="s">
        <v>121</v>
      </c>
      <c r="C58" s="286" t="s">
        <v>657</v>
      </c>
      <c r="D58" s="282">
        <v>10742.6620105684</v>
      </c>
      <c r="E58" s="282">
        <v>10742.6620105684</v>
      </c>
      <c r="F58" s="282"/>
      <c r="G58" s="282">
        <v>10742.6620105684</v>
      </c>
      <c r="H58" s="283">
        <v>43922</v>
      </c>
      <c r="I58" s="283">
        <v>43920</v>
      </c>
      <c r="J58" s="283">
        <v>53812</v>
      </c>
      <c r="K58" s="299">
        <v>27</v>
      </c>
      <c r="L58" s="299">
        <v>0</v>
      </c>
    </row>
    <row r="59" spans="1:12" ht="15.95" customHeight="1" x14ac:dyDescent="0.25">
      <c r="A59" s="285" t="s">
        <v>690</v>
      </c>
      <c r="B59" s="281"/>
      <c r="C59" s="286"/>
      <c r="D59" s="278">
        <f>SUM(D60:D61)</f>
        <v>69120.658786623389</v>
      </c>
      <c r="E59" s="278">
        <f>SUM(E60:E61)</f>
        <v>69120.658786623389</v>
      </c>
      <c r="F59" s="278"/>
      <c r="G59" s="278">
        <f>SUM(G60:G61)</f>
        <v>69120.658786623389</v>
      </c>
      <c r="H59" s="280"/>
      <c r="I59" s="280"/>
      <c r="J59" s="280"/>
      <c r="K59" s="280"/>
      <c r="L59" s="280"/>
    </row>
    <row r="60" spans="1:12" ht="15.95" customHeight="1" x14ac:dyDescent="0.25">
      <c r="A60" s="298">
        <v>45</v>
      </c>
      <c r="B60" s="280" t="s">
        <v>121</v>
      </c>
      <c r="C60" s="281" t="s">
        <v>658</v>
      </c>
      <c r="D60" s="282">
        <v>8697.3209144635002</v>
      </c>
      <c r="E60" s="282">
        <v>8697.3209144635002</v>
      </c>
      <c r="F60" s="282"/>
      <c r="G60" s="282">
        <v>8697.3209144635002</v>
      </c>
      <c r="H60" s="283">
        <v>44075</v>
      </c>
      <c r="I60" s="283">
        <v>44073</v>
      </c>
      <c r="J60" s="283">
        <v>53571</v>
      </c>
      <c r="K60" s="299">
        <v>26</v>
      </c>
      <c r="L60" s="299">
        <v>0</v>
      </c>
    </row>
    <row r="61" spans="1:12" ht="15.95" customHeight="1" thickBot="1" x14ac:dyDescent="0.3">
      <c r="A61" s="256">
        <v>303</v>
      </c>
      <c r="B61" s="256" t="s">
        <v>693</v>
      </c>
      <c r="C61" s="300" t="s">
        <v>735</v>
      </c>
      <c r="D61" s="290">
        <v>60423.337872159893</v>
      </c>
      <c r="E61" s="290">
        <v>60423.337872159893</v>
      </c>
      <c r="F61" s="290"/>
      <c r="G61" s="290">
        <v>60423.337872159893</v>
      </c>
      <c r="H61" s="291">
        <v>45441</v>
      </c>
      <c r="I61" s="291">
        <v>45441</v>
      </c>
      <c r="J61" s="291">
        <v>54207</v>
      </c>
      <c r="K61" s="301">
        <v>24</v>
      </c>
      <c r="L61" s="301">
        <v>0</v>
      </c>
    </row>
    <row r="62" spans="1:12" ht="18.75" customHeight="1" x14ac:dyDescent="0.25">
      <c r="A62" s="191" t="s">
        <v>737</v>
      </c>
      <c r="B62" s="112"/>
      <c r="C62" s="112"/>
      <c r="D62" s="292"/>
      <c r="E62" s="292"/>
      <c r="F62" s="292"/>
      <c r="G62" s="292"/>
      <c r="H62" s="265"/>
      <c r="I62" s="265"/>
      <c r="J62" s="293"/>
      <c r="K62" s="294"/>
      <c r="L62" s="294"/>
    </row>
    <row r="63" spans="1:12" s="37" customFormat="1" ht="12.95" customHeight="1" x14ac:dyDescent="0.25">
      <c r="A63" s="373" t="s">
        <v>936</v>
      </c>
      <c r="B63" s="373"/>
      <c r="C63" s="373"/>
      <c r="D63" s="373"/>
      <c r="E63" s="373"/>
      <c r="F63" s="373"/>
      <c r="G63" s="373"/>
      <c r="H63" s="373"/>
      <c r="I63" s="373"/>
      <c r="J63" s="373"/>
      <c r="K63" s="373"/>
      <c r="L63" s="83"/>
    </row>
    <row r="64" spans="1:12" s="37" customFormat="1" ht="12.95" customHeight="1" x14ac:dyDescent="0.25">
      <c r="A64" s="376" t="s">
        <v>935</v>
      </c>
      <c r="B64" s="376"/>
      <c r="C64" s="376"/>
      <c r="D64" s="376"/>
      <c r="E64" s="376"/>
      <c r="F64" s="376"/>
      <c r="G64" s="376"/>
      <c r="H64" s="376"/>
      <c r="I64" s="376"/>
      <c r="J64" s="376"/>
      <c r="K64" s="376"/>
      <c r="L64" s="376"/>
    </row>
    <row r="65" spans="1:12" s="37" customFormat="1" ht="12.95" customHeight="1" x14ac:dyDescent="0.25">
      <c r="A65" s="112" t="s">
        <v>736</v>
      </c>
      <c r="B65" s="112"/>
      <c r="C65" s="112"/>
      <c r="D65" s="112"/>
      <c r="E65" s="112"/>
      <c r="F65" s="112"/>
      <c r="G65" s="112"/>
      <c r="H65" s="112"/>
      <c r="I65" s="112"/>
      <c r="J65" s="112"/>
      <c r="K65" s="83"/>
      <c r="L65" s="83"/>
    </row>
    <row r="66" spans="1:12" s="37" customFormat="1" ht="12.95" customHeight="1" x14ac:dyDescent="0.25">
      <c r="A66" s="376" t="s">
        <v>932</v>
      </c>
      <c r="B66" s="376"/>
      <c r="C66" s="376"/>
      <c r="D66" s="376"/>
      <c r="E66" s="376"/>
      <c r="F66" s="376"/>
      <c r="G66" s="376"/>
      <c r="H66" s="376"/>
      <c r="I66" s="376"/>
      <c r="J66" s="376"/>
      <c r="K66" s="376"/>
      <c r="L66" s="376"/>
    </row>
    <row r="67" spans="1:12" s="37" customFormat="1" ht="12.95" customHeight="1" x14ac:dyDescent="0.25">
      <c r="A67" s="373" t="s">
        <v>81</v>
      </c>
      <c r="B67" s="373"/>
      <c r="C67" s="373"/>
      <c r="D67" s="373"/>
      <c r="E67" s="373"/>
      <c r="F67" s="373"/>
      <c r="G67" s="373"/>
      <c r="H67" s="373"/>
      <c r="I67" s="373"/>
      <c r="J67" s="373"/>
      <c r="K67" s="373"/>
      <c r="L67" s="83"/>
    </row>
    <row r="68" spans="1:12" ht="12.75" customHeight="1" x14ac:dyDescent="0.25">
      <c r="E68" s="64"/>
      <c r="F68" s="64"/>
      <c r="G68" s="64"/>
      <c r="H68" s="64"/>
      <c r="I68" s="64"/>
      <c r="J68" s="73"/>
      <c r="K68" s="73"/>
    </row>
    <row r="69" spans="1:12" ht="12.75" customHeight="1" x14ac:dyDescent="0.25">
      <c r="A69" s="71"/>
      <c r="E69" s="64"/>
      <c r="F69" s="64"/>
      <c r="G69" s="64"/>
      <c r="H69" s="64"/>
      <c r="I69" s="64"/>
      <c r="J69" s="73"/>
      <c r="K69" s="73"/>
    </row>
    <row r="70" spans="1:12" ht="12.75" customHeight="1" x14ac:dyDescent="0.25">
      <c r="A70" s="71"/>
      <c r="E70" s="64"/>
      <c r="F70" s="64"/>
      <c r="G70" s="64"/>
      <c r="H70" s="64"/>
      <c r="I70" s="64"/>
      <c r="J70" s="73"/>
      <c r="K70" s="73"/>
    </row>
    <row r="71" spans="1:12" ht="12.75" customHeight="1" x14ac:dyDescent="0.25">
      <c r="A71" s="71"/>
      <c r="E71" s="64"/>
      <c r="F71" s="64"/>
      <c r="G71" s="64"/>
      <c r="H71" s="64"/>
      <c r="I71" s="64"/>
      <c r="J71" s="73"/>
      <c r="K71" s="73"/>
    </row>
    <row r="72" spans="1:12" ht="12.75" customHeight="1" x14ac:dyDescent="0.25">
      <c r="A72" s="71"/>
      <c r="E72" s="64"/>
      <c r="F72" s="64"/>
      <c r="G72" s="64"/>
      <c r="H72" s="64"/>
      <c r="I72" s="64"/>
      <c r="J72" s="73"/>
      <c r="K72" s="73"/>
    </row>
    <row r="73" spans="1:12" ht="12.75" customHeight="1" x14ac:dyDescent="0.25">
      <c r="A73" s="71"/>
      <c r="E73" s="64"/>
      <c r="F73" s="64"/>
      <c r="G73" s="64"/>
      <c r="H73" s="64"/>
      <c r="I73" s="64"/>
      <c r="J73" s="73"/>
      <c r="K73" s="73"/>
    </row>
    <row r="74" spans="1:12" x14ac:dyDescent="0.25">
      <c r="A74" s="71"/>
      <c r="E74" s="64"/>
      <c r="F74" s="64"/>
      <c r="G74" s="64"/>
      <c r="H74" s="64"/>
      <c r="I74" s="64"/>
      <c r="J74" s="73"/>
      <c r="K74" s="73"/>
    </row>
    <row r="75" spans="1:12" x14ac:dyDescent="0.25">
      <c r="A75" s="71"/>
      <c r="B75" s="71"/>
      <c r="E75" s="67"/>
      <c r="F75" s="67"/>
      <c r="G75" s="67"/>
      <c r="H75" s="67"/>
      <c r="I75" s="67"/>
      <c r="J75" s="67"/>
      <c r="K75" s="65"/>
    </row>
    <row r="76" spans="1:12" x14ac:dyDescent="0.25">
      <c r="A76" s="377"/>
      <c r="B76" s="377"/>
      <c r="C76" s="378"/>
      <c r="D76" s="378"/>
      <c r="E76" s="378"/>
      <c r="F76" s="378"/>
      <c r="G76" s="378"/>
      <c r="H76" s="378"/>
      <c r="I76" s="378"/>
      <c r="J76" s="378"/>
      <c r="K76" s="378"/>
    </row>
    <row r="84" spans="1:12" ht="12.75" customHeight="1" x14ac:dyDescent="0.25"/>
    <row r="85" spans="1:12" ht="12.75" customHeight="1" x14ac:dyDescent="0.25"/>
    <row r="86" spans="1:12" ht="12.75" customHeight="1" x14ac:dyDescent="0.25"/>
    <row r="87" spans="1:12" ht="12.75" customHeight="1" x14ac:dyDescent="0.25"/>
    <row r="88" spans="1:12" ht="12.75" customHeight="1" x14ac:dyDescent="0.25">
      <c r="A88" s="49"/>
      <c r="B88" s="49"/>
      <c r="C88" s="49"/>
      <c r="D88" s="74"/>
      <c r="E88" s="49"/>
      <c r="F88" s="49"/>
      <c r="G88" s="49"/>
      <c r="H88" s="49"/>
      <c r="I88" s="49"/>
      <c r="J88" s="49"/>
      <c r="K88" s="75"/>
      <c r="L88" s="75"/>
    </row>
    <row r="89" spans="1:12" ht="12.75" customHeight="1" x14ac:dyDescent="0.25">
      <c r="A89" s="49"/>
      <c r="B89" s="49"/>
      <c r="C89" s="49"/>
      <c r="D89" s="74"/>
      <c r="E89" s="49"/>
      <c r="F89" s="49"/>
      <c r="G89" s="49"/>
      <c r="H89" s="49"/>
      <c r="I89" s="49"/>
      <c r="J89" s="49"/>
      <c r="K89" s="75"/>
      <c r="L89" s="75"/>
    </row>
    <row r="90" spans="1:12" ht="12.75" customHeight="1" x14ac:dyDescent="0.25">
      <c r="A90" s="49"/>
      <c r="B90" s="37"/>
      <c r="C90" s="37"/>
      <c r="D90" s="74"/>
      <c r="E90" s="49"/>
      <c r="F90" s="49"/>
      <c r="G90" s="49"/>
      <c r="H90" s="49"/>
      <c r="I90" s="49"/>
      <c r="J90" s="49"/>
      <c r="K90" s="75"/>
      <c r="L90" s="75"/>
    </row>
    <row r="91" spans="1:12" ht="12.75" customHeight="1" x14ac:dyDescent="0.25">
      <c r="A91" s="49"/>
      <c r="B91" s="37"/>
      <c r="C91" s="37"/>
      <c r="D91" s="74"/>
      <c r="E91" s="49"/>
      <c r="F91" s="49"/>
      <c r="G91" s="49"/>
      <c r="H91" s="49"/>
      <c r="I91" s="49"/>
      <c r="J91" s="49"/>
      <c r="K91" s="75"/>
      <c r="L91" s="75"/>
    </row>
    <row r="92" spans="1:12" ht="12.75" customHeight="1" x14ac:dyDescent="0.25">
      <c r="A92" s="49"/>
      <c r="B92" s="37"/>
      <c r="C92" s="37"/>
      <c r="D92" s="74"/>
      <c r="E92" s="49"/>
      <c r="F92" s="49"/>
      <c r="G92" s="49"/>
      <c r="H92" s="49"/>
      <c r="I92" s="49"/>
      <c r="J92" s="49"/>
      <c r="K92" s="75"/>
      <c r="L92" s="75"/>
    </row>
    <row r="93" spans="1:12" ht="12.75" customHeight="1" x14ac:dyDescent="0.25">
      <c r="A93" s="49"/>
      <c r="B93" s="37"/>
      <c r="C93" s="37"/>
      <c r="D93" s="74"/>
      <c r="E93" s="49"/>
      <c r="F93" s="49"/>
      <c r="G93" s="49"/>
      <c r="H93" s="49"/>
      <c r="I93" s="49"/>
      <c r="J93" s="49"/>
      <c r="K93" s="75"/>
      <c r="L93" s="75"/>
    </row>
    <row r="94" spans="1:12" ht="12.75" customHeight="1" x14ac:dyDescent="0.25">
      <c r="A94" s="49"/>
      <c r="B94" s="37"/>
      <c r="C94" s="37"/>
      <c r="D94" s="74"/>
      <c r="E94" s="49"/>
      <c r="F94" s="49"/>
      <c r="G94" s="49"/>
      <c r="H94" s="49"/>
      <c r="I94" s="49"/>
      <c r="J94" s="49"/>
      <c r="K94" s="75"/>
      <c r="L94" s="75"/>
    </row>
    <row r="95" spans="1:12" ht="12.75" customHeight="1" x14ac:dyDescent="0.25">
      <c r="A95" s="49"/>
      <c r="B95" s="37"/>
      <c r="C95" s="37"/>
      <c r="D95" s="74"/>
      <c r="E95" s="49"/>
      <c r="F95" s="49"/>
      <c r="G95" s="49"/>
      <c r="H95" s="49"/>
      <c r="I95" s="49"/>
      <c r="J95" s="49"/>
      <c r="K95" s="75"/>
      <c r="L95" s="75"/>
    </row>
    <row r="96" spans="1:12" ht="12.75" customHeight="1" x14ac:dyDescent="0.25">
      <c r="A96" s="49"/>
      <c r="B96" s="37"/>
      <c r="C96" s="37"/>
      <c r="D96" s="74"/>
      <c r="E96" s="49"/>
      <c r="F96" s="49"/>
      <c r="G96" s="49"/>
      <c r="H96" s="49"/>
      <c r="I96" s="49"/>
      <c r="J96" s="49"/>
      <c r="K96" s="75"/>
      <c r="L96" s="75"/>
    </row>
    <row r="97" spans="1:12" ht="12.75" customHeight="1" x14ac:dyDescent="0.25">
      <c r="A97" s="49"/>
      <c r="B97" s="37"/>
      <c r="C97" s="37"/>
      <c r="D97" s="74"/>
      <c r="E97" s="49"/>
      <c r="F97" s="49"/>
      <c r="G97" s="49"/>
      <c r="H97" s="49"/>
      <c r="I97" s="49"/>
      <c r="J97" s="49"/>
      <c r="K97" s="75"/>
      <c r="L97" s="75"/>
    </row>
    <row r="98" spans="1:12" ht="12.75" customHeight="1" x14ac:dyDescent="0.25">
      <c r="A98" s="49"/>
      <c r="B98" s="37"/>
      <c r="C98" s="37"/>
      <c r="D98" s="74"/>
      <c r="E98" s="49"/>
      <c r="F98" s="49"/>
      <c r="G98" s="49"/>
      <c r="H98" s="49"/>
      <c r="I98" s="49"/>
      <c r="J98" s="49"/>
      <c r="K98" s="75"/>
      <c r="L98" s="75"/>
    </row>
    <row r="99" spans="1:12" ht="12.75" customHeight="1" x14ac:dyDescent="0.25">
      <c r="A99" s="49"/>
      <c r="B99" s="37"/>
      <c r="C99" s="37"/>
      <c r="D99" s="74"/>
      <c r="E99" s="49"/>
      <c r="F99" s="49"/>
      <c r="G99" s="49"/>
      <c r="H99" s="49"/>
      <c r="I99" s="49"/>
      <c r="J99" s="49"/>
      <c r="K99" s="75"/>
      <c r="L99" s="75"/>
    </row>
    <row r="100" spans="1:12" ht="12.75" customHeight="1" x14ac:dyDescent="0.25">
      <c r="A100" s="49"/>
      <c r="B100" s="37"/>
      <c r="C100" s="37"/>
      <c r="D100" s="74"/>
      <c r="E100" s="49"/>
      <c r="F100" s="49"/>
      <c r="G100" s="49"/>
      <c r="H100" s="49"/>
      <c r="I100" s="49"/>
      <c r="J100" s="49"/>
      <c r="K100" s="75"/>
      <c r="L100" s="75"/>
    </row>
    <row r="101" spans="1:12" ht="12.75" customHeight="1" x14ac:dyDescent="0.25">
      <c r="A101" s="49"/>
      <c r="B101" s="37"/>
      <c r="C101" s="37"/>
      <c r="D101" s="74"/>
      <c r="E101" s="49"/>
      <c r="F101" s="49"/>
      <c r="G101" s="49"/>
      <c r="H101" s="49"/>
      <c r="I101" s="49"/>
      <c r="J101" s="49"/>
      <c r="K101" s="75"/>
      <c r="L101" s="75"/>
    </row>
    <row r="102" spans="1:12" ht="12.75" customHeight="1" x14ac:dyDescent="0.25">
      <c r="A102" s="49"/>
      <c r="B102" s="37"/>
      <c r="C102" s="37"/>
      <c r="D102" s="74"/>
      <c r="E102" s="49"/>
      <c r="F102" s="49"/>
      <c r="G102" s="49"/>
      <c r="H102" s="49"/>
      <c r="I102" s="49"/>
      <c r="J102" s="49"/>
      <c r="K102" s="75"/>
      <c r="L102" s="75"/>
    </row>
    <row r="103" spans="1:12" ht="12.75" customHeight="1" x14ac:dyDescent="0.25">
      <c r="A103" s="49"/>
      <c r="B103" s="37"/>
      <c r="C103" s="37"/>
      <c r="D103" s="74"/>
      <c r="E103" s="49"/>
      <c r="F103" s="49"/>
      <c r="G103" s="49"/>
      <c r="H103" s="49"/>
      <c r="I103" s="49"/>
      <c r="J103" s="49"/>
      <c r="K103" s="75"/>
      <c r="L103" s="75"/>
    </row>
    <row r="104" spans="1:12" ht="12.75" customHeight="1" x14ac:dyDescent="0.25">
      <c r="A104" s="49"/>
      <c r="B104" s="37"/>
      <c r="C104" s="37"/>
      <c r="D104" s="74"/>
      <c r="E104" s="49"/>
      <c r="F104" s="49"/>
      <c r="G104" s="49"/>
      <c r="H104" s="49"/>
      <c r="I104" s="49"/>
      <c r="J104" s="49"/>
      <c r="K104" s="75"/>
      <c r="L104" s="75"/>
    </row>
    <row r="105" spans="1:12" ht="12.75" customHeight="1" x14ac:dyDescent="0.25">
      <c r="A105" s="49"/>
      <c r="B105" s="37"/>
      <c r="C105" s="37"/>
      <c r="D105" s="74"/>
      <c r="E105" s="49"/>
      <c r="F105" s="49"/>
      <c r="G105" s="49"/>
      <c r="H105" s="49"/>
      <c r="I105" s="49"/>
      <c r="J105" s="49"/>
      <c r="K105" s="75"/>
      <c r="L105" s="75"/>
    </row>
    <row r="106" spans="1:12" ht="12.75" customHeight="1" x14ac:dyDescent="0.25">
      <c r="A106" s="49"/>
      <c r="B106" s="37"/>
      <c r="C106" s="37"/>
      <c r="D106" s="74"/>
      <c r="E106" s="49"/>
      <c r="F106" s="49"/>
      <c r="G106" s="49"/>
      <c r="H106" s="49"/>
      <c r="I106" s="49"/>
      <c r="J106" s="49"/>
      <c r="K106" s="75"/>
      <c r="L106" s="75"/>
    </row>
    <row r="107" spans="1:12" ht="12.75" customHeight="1" x14ac:dyDescent="0.25">
      <c r="A107" s="49"/>
      <c r="B107" s="37"/>
      <c r="C107" s="37"/>
      <c r="D107" s="74"/>
      <c r="E107" s="49"/>
      <c r="F107" s="49"/>
      <c r="G107" s="49"/>
      <c r="H107" s="49"/>
      <c r="I107" s="49"/>
      <c r="J107" s="49"/>
      <c r="K107" s="75"/>
      <c r="L107" s="75"/>
    </row>
    <row r="108" spans="1:12" ht="12.75" customHeight="1" x14ac:dyDescent="0.25">
      <c r="A108" s="49"/>
      <c r="B108" s="37"/>
      <c r="C108" s="37"/>
      <c r="D108" s="74"/>
      <c r="E108" s="49"/>
      <c r="F108" s="49"/>
      <c r="G108" s="49"/>
      <c r="H108" s="49"/>
      <c r="I108" s="49"/>
      <c r="J108" s="49"/>
      <c r="K108" s="75"/>
      <c r="L108" s="75"/>
    </row>
    <row r="109" spans="1:12" ht="12.75" customHeight="1" x14ac:dyDescent="0.25">
      <c r="A109" s="49"/>
      <c r="B109" s="37"/>
      <c r="C109" s="37"/>
      <c r="D109" s="74"/>
      <c r="E109" s="49"/>
      <c r="F109" s="49"/>
      <c r="G109" s="49"/>
      <c r="H109" s="49"/>
      <c r="I109" s="49"/>
      <c r="J109" s="49"/>
      <c r="K109" s="75"/>
      <c r="L109" s="75"/>
    </row>
    <row r="110" spans="1:12" ht="12.75" customHeight="1" x14ac:dyDescent="0.25">
      <c r="A110" s="49"/>
      <c r="B110" s="37"/>
      <c r="C110" s="37"/>
      <c r="D110" s="74"/>
      <c r="E110" s="49"/>
      <c r="F110" s="49"/>
      <c r="G110" s="49"/>
      <c r="H110" s="49"/>
      <c r="I110" s="49"/>
      <c r="J110" s="49"/>
      <c r="K110" s="75"/>
      <c r="L110" s="75"/>
    </row>
    <row r="111" spans="1:12" ht="12.75" customHeight="1" x14ac:dyDescent="0.25">
      <c r="A111" s="49"/>
      <c r="B111" s="37"/>
      <c r="C111" s="37"/>
      <c r="D111" s="74"/>
      <c r="E111" s="49"/>
      <c r="F111" s="49"/>
      <c r="G111" s="49"/>
      <c r="H111" s="49"/>
      <c r="I111" s="49"/>
      <c r="J111" s="49"/>
      <c r="K111" s="75"/>
      <c r="L111" s="75"/>
    </row>
    <row r="112" spans="1:12" ht="12.75" customHeight="1" x14ac:dyDescent="0.25">
      <c r="A112" s="49"/>
      <c r="B112" s="37"/>
      <c r="C112" s="37"/>
      <c r="D112" s="74"/>
      <c r="E112" s="49"/>
      <c r="F112" s="49"/>
      <c r="G112" s="49"/>
      <c r="H112" s="49"/>
      <c r="I112" s="49"/>
      <c r="J112" s="49"/>
      <c r="K112" s="75"/>
      <c r="L112" s="75"/>
    </row>
    <row r="113" spans="1:12" ht="12.75" customHeight="1" x14ac:dyDescent="0.25">
      <c r="A113" s="49"/>
      <c r="B113" s="37"/>
      <c r="C113" s="37"/>
      <c r="D113" s="74"/>
      <c r="E113" s="49"/>
      <c r="F113" s="49"/>
      <c r="G113" s="49"/>
      <c r="H113" s="49"/>
      <c r="I113" s="49"/>
      <c r="J113" s="49"/>
      <c r="K113" s="75"/>
      <c r="L113" s="75"/>
    </row>
    <row r="114" spans="1:12" ht="12.75" customHeight="1" x14ac:dyDescent="0.25">
      <c r="A114" s="49"/>
      <c r="B114" s="37"/>
      <c r="C114" s="37"/>
      <c r="D114" s="74"/>
      <c r="E114" s="49"/>
      <c r="F114" s="49"/>
      <c r="G114" s="49"/>
      <c r="H114" s="49"/>
      <c r="I114" s="49"/>
      <c r="J114" s="49"/>
      <c r="K114" s="75"/>
      <c r="L114" s="75"/>
    </row>
    <row r="115" spans="1:12" ht="12.75" customHeight="1" x14ac:dyDescent="0.25">
      <c r="A115" s="49"/>
      <c r="B115" s="37"/>
      <c r="C115" s="37"/>
      <c r="D115" s="74"/>
      <c r="E115" s="49"/>
      <c r="F115" s="49"/>
      <c r="G115" s="49"/>
      <c r="H115" s="49"/>
      <c r="I115" s="49"/>
      <c r="J115" s="49"/>
      <c r="K115" s="75"/>
      <c r="L115" s="75"/>
    </row>
    <row r="116" spans="1:12" ht="12.75" customHeight="1" x14ac:dyDescent="0.25">
      <c r="A116" s="49"/>
      <c r="B116" s="37"/>
      <c r="C116" s="37"/>
      <c r="D116" s="74"/>
      <c r="E116" s="49"/>
      <c r="F116" s="49"/>
      <c r="G116" s="49"/>
      <c r="H116" s="49"/>
      <c r="I116" s="49"/>
      <c r="J116" s="49"/>
      <c r="K116" s="75"/>
      <c r="L116" s="75"/>
    </row>
    <row r="117" spans="1:12" ht="12.75" customHeight="1" x14ac:dyDescent="0.25">
      <c r="A117" s="49"/>
      <c r="B117" s="37"/>
      <c r="C117" s="37"/>
      <c r="D117" s="74"/>
      <c r="E117" s="49"/>
      <c r="F117" s="49"/>
      <c r="G117" s="49"/>
      <c r="H117" s="49"/>
      <c r="I117" s="49"/>
      <c r="J117" s="49"/>
      <c r="K117" s="75"/>
      <c r="L117" s="75"/>
    </row>
    <row r="118" spans="1:12" ht="12.75" customHeight="1" x14ac:dyDescent="0.25">
      <c r="A118" s="49"/>
      <c r="B118" s="37"/>
      <c r="C118" s="37"/>
      <c r="D118" s="74"/>
      <c r="E118" s="49"/>
      <c r="F118" s="49"/>
      <c r="G118" s="49"/>
      <c r="H118" s="49"/>
      <c r="I118" s="49"/>
      <c r="J118" s="49"/>
      <c r="K118" s="75"/>
      <c r="L118" s="75"/>
    </row>
    <row r="119" spans="1:12" ht="12.75" customHeight="1" x14ac:dyDescent="0.25">
      <c r="A119" s="49"/>
      <c r="B119" s="37"/>
      <c r="C119" s="37"/>
      <c r="D119" s="74"/>
      <c r="E119" s="49"/>
      <c r="F119" s="49"/>
      <c r="G119" s="49"/>
      <c r="H119" s="49"/>
      <c r="I119" s="49"/>
      <c r="J119" s="49"/>
      <c r="K119" s="75"/>
      <c r="L119" s="75"/>
    </row>
    <row r="120" spans="1:12" ht="12.75" customHeight="1" x14ac:dyDescent="0.25">
      <c r="A120" s="49"/>
      <c r="B120" s="37"/>
      <c r="C120" s="37"/>
      <c r="D120" s="74"/>
      <c r="E120" s="49"/>
      <c r="F120" s="49"/>
      <c r="G120" s="49"/>
      <c r="H120" s="49"/>
      <c r="I120" s="49"/>
      <c r="J120" s="49"/>
      <c r="K120" s="75"/>
      <c r="L120" s="75"/>
    </row>
    <row r="121" spans="1:12" ht="12.75" customHeight="1" x14ac:dyDescent="0.25">
      <c r="A121" s="49"/>
      <c r="B121" s="37"/>
      <c r="C121" s="37"/>
      <c r="D121" s="74"/>
      <c r="E121" s="49"/>
      <c r="F121" s="49"/>
      <c r="G121" s="49"/>
      <c r="H121" s="49"/>
      <c r="I121" s="49"/>
      <c r="J121" s="49"/>
      <c r="K121" s="75"/>
      <c r="L121" s="75"/>
    </row>
    <row r="122" spans="1:12" x14ac:dyDescent="0.25">
      <c r="A122" s="49"/>
      <c r="B122" s="37"/>
      <c r="C122" s="37"/>
      <c r="D122" s="74"/>
      <c r="E122" s="49"/>
      <c r="F122" s="49"/>
      <c r="G122" s="49"/>
      <c r="H122" s="49"/>
      <c r="I122" s="49"/>
      <c r="J122" s="49"/>
      <c r="K122" s="75"/>
      <c r="L122" s="75"/>
    </row>
    <row r="123" spans="1:12" x14ac:dyDescent="0.25">
      <c r="A123" s="49"/>
      <c r="B123" s="37"/>
      <c r="C123" s="37"/>
      <c r="D123" s="74"/>
      <c r="E123" s="49"/>
      <c r="F123" s="49"/>
      <c r="G123" s="49"/>
      <c r="H123" s="49"/>
      <c r="I123" s="49"/>
      <c r="J123" s="49"/>
      <c r="K123" s="75"/>
      <c r="L123" s="75"/>
    </row>
    <row r="124" spans="1:12" ht="12.75" customHeight="1" x14ac:dyDescent="0.25">
      <c r="A124" s="49"/>
      <c r="B124" s="37"/>
      <c r="C124" s="37"/>
      <c r="D124" s="74"/>
      <c r="E124" s="49"/>
      <c r="F124" s="49"/>
      <c r="G124" s="49"/>
      <c r="H124" s="49"/>
      <c r="I124" s="49"/>
      <c r="J124" s="49"/>
      <c r="K124" s="75"/>
      <c r="L124" s="75"/>
    </row>
    <row r="125" spans="1:12" ht="12.75" customHeight="1" x14ac:dyDescent="0.25">
      <c r="A125" s="49"/>
      <c r="B125" s="37"/>
      <c r="C125" s="37"/>
      <c r="D125" s="74"/>
      <c r="E125" s="49"/>
      <c r="F125" s="49"/>
      <c r="G125" s="49"/>
      <c r="H125" s="49"/>
      <c r="I125" s="49"/>
      <c r="J125" s="49"/>
      <c r="K125" s="75"/>
      <c r="L125" s="75"/>
    </row>
    <row r="126" spans="1:12" ht="12.75" customHeight="1" x14ac:dyDescent="0.25">
      <c r="A126" s="49"/>
      <c r="B126" s="37"/>
      <c r="C126" s="37"/>
      <c r="D126" s="74"/>
      <c r="E126" s="49"/>
      <c r="F126" s="49"/>
      <c r="G126" s="49"/>
      <c r="H126" s="49"/>
      <c r="I126" s="49"/>
      <c r="J126" s="49"/>
      <c r="K126" s="75"/>
      <c r="L126" s="75"/>
    </row>
    <row r="127" spans="1:12" ht="12.75" customHeight="1" x14ac:dyDescent="0.25">
      <c r="A127" s="49"/>
      <c r="B127" s="37"/>
      <c r="C127" s="37"/>
      <c r="D127" s="74"/>
      <c r="E127" s="49"/>
      <c r="F127" s="49"/>
      <c r="G127" s="49"/>
      <c r="H127" s="49"/>
      <c r="I127" s="49"/>
      <c r="J127" s="49"/>
      <c r="K127" s="75"/>
      <c r="L127" s="75"/>
    </row>
    <row r="128" spans="1:12" ht="12.75" customHeight="1" x14ac:dyDescent="0.25">
      <c r="A128" s="49"/>
      <c r="B128" s="49"/>
      <c r="C128" s="49"/>
      <c r="D128" s="74"/>
      <c r="E128" s="49"/>
      <c r="F128" s="49"/>
      <c r="G128" s="49"/>
      <c r="H128" s="49"/>
      <c r="I128" s="49"/>
      <c r="J128" s="49"/>
      <c r="K128" s="75"/>
      <c r="L128" s="75"/>
    </row>
    <row r="129" spans="1:12" ht="12.75" customHeight="1" x14ac:dyDescent="0.25">
      <c r="A129" s="49"/>
      <c r="B129" s="49"/>
      <c r="C129" s="49"/>
      <c r="D129" s="74"/>
      <c r="E129" s="49"/>
      <c r="F129" s="49"/>
      <c r="G129" s="49"/>
      <c r="H129" s="49"/>
      <c r="I129" s="49"/>
      <c r="J129" s="49"/>
      <c r="K129" s="75"/>
      <c r="L129" s="75"/>
    </row>
    <row r="130" spans="1:12" ht="12.75" customHeight="1" x14ac:dyDescent="0.25">
      <c r="A130" s="49"/>
      <c r="B130" s="37"/>
      <c r="C130" s="37"/>
      <c r="D130" s="74"/>
      <c r="E130" s="49"/>
      <c r="F130" s="49"/>
      <c r="G130" s="49"/>
      <c r="H130" s="49"/>
      <c r="I130" s="49"/>
      <c r="J130" s="49"/>
      <c r="K130" s="75"/>
      <c r="L130" s="75"/>
    </row>
    <row r="131" spans="1:12" ht="12.75" customHeight="1" x14ac:dyDescent="0.25">
      <c r="A131" s="49"/>
      <c r="B131" s="37"/>
      <c r="C131" s="37"/>
      <c r="D131" s="74"/>
      <c r="E131" s="49"/>
      <c r="F131" s="49"/>
      <c r="G131" s="49"/>
      <c r="H131" s="49"/>
      <c r="I131" s="49"/>
      <c r="J131" s="49"/>
      <c r="K131" s="75"/>
      <c r="L131" s="75"/>
    </row>
    <row r="132" spans="1:12" ht="12.75" customHeight="1" x14ac:dyDescent="0.25">
      <c r="A132" s="49"/>
      <c r="B132" s="37"/>
      <c r="C132" s="37"/>
      <c r="D132" s="74"/>
      <c r="E132" s="49"/>
      <c r="F132" s="49"/>
      <c r="G132" s="49"/>
      <c r="H132" s="49"/>
      <c r="I132" s="49"/>
      <c r="J132" s="49"/>
      <c r="K132" s="75"/>
      <c r="L132" s="75"/>
    </row>
    <row r="133" spans="1:12" ht="12.75" customHeight="1" x14ac:dyDescent="0.25">
      <c r="A133" s="49"/>
      <c r="B133" s="37"/>
      <c r="C133" s="37"/>
      <c r="D133" s="74"/>
      <c r="E133" s="49"/>
      <c r="F133" s="49"/>
      <c r="G133" s="49"/>
      <c r="H133" s="49"/>
      <c r="I133" s="49"/>
      <c r="J133" s="49"/>
      <c r="K133" s="75"/>
      <c r="L133" s="75"/>
    </row>
    <row r="134" spans="1:12" ht="12.75" customHeight="1" x14ac:dyDescent="0.25">
      <c r="A134" s="49"/>
      <c r="B134" s="37"/>
      <c r="C134" s="37"/>
      <c r="D134" s="74"/>
      <c r="E134" s="49"/>
      <c r="F134" s="49"/>
      <c r="G134" s="49"/>
      <c r="H134" s="49"/>
      <c r="I134" s="49"/>
      <c r="J134" s="49"/>
      <c r="K134" s="75"/>
      <c r="L134" s="75"/>
    </row>
    <row r="135" spans="1:12" ht="12.75" customHeight="1" x14ac:dyDescent="0.25">
      <c r="A135" s="49"/>
      <c r="B135" s="37"/>
      <c r="C135" s="37"/>
      <c r="D135" s="74"/>
      <c r="E135" s="49"/>
      <c r="F135" s="49"/>
      <c r="G135" s="49"/>
      <c r="H135" s="49"/>
      <c r="I135" s="49"/>
      <c r="J135" s="49"/>
      <c r="K135" s="75"/>
      <c r="L135" s="75"/>
    </row>
    <row r="136" spans="1:12" ht="12.75" customHeight="1" x14ac:dyDescent="0.25">
      <c r="A136" s="49"/>
      <c r="B136" s="37"/>
      <c r="C136" s="37"/>
      <c r="D136" s="74"/>
      <c r="E136" s="49"/>
      <c r="F136" s="49"/>
      <c r="G136" s="49"/>
      <c r="H136" s="49"/>
      <c r="I136" s="49"/>
      <c r="J136" s="49"/>
      <c r="K136" s="75"/>
      <c r="L136" s="75"/>
    </row>
    <row r="137" spans="1:12" ht="12.75" customHeight="1" x14ac:dyDescent="0.25">
      <c r="A137" s="49"/>
      <c r="B137" s="37"/>
      <c r="C137" s="37"/>
      <c r="D137" s="74"/>
      <c r="E137" s="49"/>
      <c r="F137" s="49"/>
      <c r="G137" s="49"/>
      <c r="H137" s="49"/>
      <c r="I137" s="49"/>
      <c r="J137" s="49"/>
      <c r="K137" s="75"/>
      <c r="L137" s="75"/>
    </row>
    <row r="138" spans="1:12" ht="12.75" customHeight="1" x14ac:dyDescent="0.25">
      <c r="A138" s="49"/>
      <c r="B138" s="37"/>
      <c r="C138" s="37"/>
      <c r="D138" s="74"/>
      <c r="E138" s="49"/>
      <c r="F138" s="49"/>
      <c r="G138" s="49"/>
      <c r="H138" s="49"/>
      <c r="I138" s="49"/>
      <c r="J138" s="49"/>
      <c r="K138" s="75"/>
      <c r="L138" s="75"/>
    </row>
    <row r="139" spans="1:12" ht="12.75" customHeight="1" x14ac:dyDescent="0.25">
      <c r="A139" s="49"/>
      <c r="B139" s="37"/>
      <c r="C139" s="37"/>
      <c r="D139" s="74"/>
      <c r="E139" s="49"/>
      <c r="F139" s="49"/>
      <c r="G139" s="49"/>
      <c r="H139" s="49"/>
      <c r="I139" s="49"/>
      <c r="J139" s="49"/>
      <c r="K139" s="75"/>
      <c r="L139" s="75"/>
    </row>
    <row r="140" spans="1:12" ht="12.75" customHeight="1" x14ac:dyDescent="0.25">
      <c r="A140" s="49"/>
      <c r="B140" s="37"/>
      <c r="C140" s="37"/>
      <c r="D140" s="74"/>
      <c r="E140" s="49"/>
      <c r="F140" s="49"/>
      <c r="G140" s="49"/>
      <c r="H140" s="49"/>
      <c r="I140" s="49"/>
      <c r="J140" s="49"/>
      <c r="K140" s="75"/>
      <c r="L140" s="75"/>
    </row>
    <row r="141" spans="1:12" ht="12.75" customHeight="1" x14ac:dyDescent="0.25">
      <c r="A141" s="49"/>
      <c r="B141" s="37"/>
      <c r="C141" s="37"/>
      <c r="D141" s="74"/>
      <c r="E141" s="49"/>
      <c r="F141" s="49"/>
      <c r="G141" s="49"/>
      <c r="H141" s="49"/>
      <c r="I141" s="49"/>
      <c r="J141" s="49"/>
      <c r="K141" s="75"/>
      <c r="L141" s="75"/>
    </row>
    <row r="142" spans="1:12" ht="12.75" customHeight="1" x14ac:dyDescent="0.25">
      <c r="A142" s="49"/>
      <c r="B142" s="37"/>
      <c r="C142" s="37"/>
      <c r="D142" s="74"/>
      <c r="E142" s="49"/>
      <c r="F142" s="49"/>
      <c r="G142" s="49"/>
      <c r="H142" s="49"/>
      <c r="I142" s="49"/>
      <c r="J142" s="49"/>
      <c r="K142" s="75"/>
      <c r="L142" s="75"/>
    </row>
    <row r="143" spans="1:12" ht="12.75" customHeight="1" x14ac:dyDescent="0.25">
      <c r="A143" s="49"/>
      <c r="B143" s="37"/>
      <c r="C143" s="37"/>
      <c r="D143" s="74"/>
      <c r="E143" s="49"/>
      <c r="F143" s="49"/>
      <c r="G143" s="49"/>
      <c r="H143" s="49"/>
      <c r="I143" s="49"/>
      <c r="J143" s="49"/>
      <c r="K143" s="75"/>
      <c r="L143" s="75"/>
    </row>
    <row r="144" spans="1:12" ht="12.75" customHeight="1" x14ac:dyDescent="0.25">
      <c r="A144" s="49"/>
      <c r="B144" s="37"/>
      <c r="C144" s="37"/>
      <c r="D144" s="74"/>
      <c r="E144" s="49"/>
      <c r="F144" s="49"/>
      <c r="G144" s="49"/>
      <c r="H144" s="49"/>
      <c r="I144" s="49"/>
      <c r="J144" s="49"/>
      <c r="K144" s="75"/>
      <c r="L144" s="75"/>
    </row>
    <row r="145" spans="1:12" ht="12.75" customHeight="1" x14ac:dyDescent="0.25">
      <c r="A145" s="49"/>
      <c r="B145" s="37"/>
      <c r="C145" s="37"/>
      <c r="D145" s="74"/>
      <c r="E145" s="49"/>
      <c r="F145" s="49"/>
      <c r="G145" s="49"/>
      <c r="H145" s="49"/>
      <c r="I145" s="49"/>
      <c r="J145" s="49"/>
      <c r="K145" s="75"/>
      <c r="L145" s="75"/>
    </row>
    <row r="146" spans="1:12" x14ac:dyDescent="0.25">
      <c r="A146" s="49"/>
      <c r="B146" s="37"/>
      <c r="C146" s="37"/>
      <c r="D146" s="74"/>
      <c r="E146" s="49"/>
      <c r="F146" s="49"/>
      <c r="G146" s="49"/>
      <c r="H146" s="49"/>
      <c r="I146" s="49"/>
      <c r="J146" s="49"/>
      <c r="K146" s="75"/>
      <c r="L146" s="75"/>
    </row>
    <row r="147" spans="1:12" x14ac:dyDescent="0.25">
      <c r="A147" s="49"/>
      <c r="B147" s="37"/>
      <c r="C147" s="37"/>
      <c r="D147" s="74"/>
      <c r="E147" s="49"/>
      <c r="F147" s="49"/>
      <c r="G147" s="49"/>
      <c r="H147" s="49"/>
      <c r="I147" s="49"/>
      <c r="J147" s="49"/>
      <c r="K147" s="75"/>
      <c r="L147" s="75"/>
    </row>
    <row r="148" spans="1:12" x14ac:dyDescent="0.25">
      <c r="A148" s="49"/>
      <c r="B148" s="37"/>
      <c r="C148" s="37"/>
      <c r="D148" s="74"/>
      <c r="E148" s="49"/>
      <c r="F148" s="49"/>
      <c r="G148" s="49"/>
      <c r="H148" s="49"/>
      <c r="I148" s="49"/>
      <c r="J148" s="49"/>
      <c r="K148" s="75"/>
      <c r="L148" s="75"/>
    </row>
    <row r="149" spans="1:12" x14ac:dyDescent="0.25">
      <c r="A149" s="49"/>
      <c r="B149" s="37"/>
      <c r="C149" s="37"/>
      <c r="D149" s="74"/>
      <c r="E149" s="49"/>
      <c r="F149" s="49"/>
      <c r="G149" s="49"/>
      <c r="H149" s="49"/>
      <c r="I149" s="49"/>
      <c r="J149" s="49"/>
      <c r="K149" s="75"/>
      <c r="L149" s="75"/>
    </row>
    <row r="150" spans="1:12" x14ac:dyDescent="0.25">
      <c r="A150" s="49"/>
      <c r="B150" s="37"/>
      <c r="C150" s="37"/>
      <c r="D150" s="74"/>
      <c r="E150" s="49"/>
      <c r="F150" s="49"/>
      <c r="G150" s="49"/>
      <c r="H150" s="49"/>
      <c r="I150" s="49"/>
      <c r="J150" s="49"/>
      <c r="K150" s="75"/>
      <c r="L150" s="75"/>
    </row>
    <row r="151" spans="1:12" x14ac:dyDescent="0.25">
      <c r="A151" s="49"/>
      <c r="B151" s="37"/>
      <c r="C151" s="37"/>
      <c r="D151" s="74"/>
      <c r="E151" s="49"/>
      <c r="F151" s="49"/>
      <c r="G151" s="49"/>
      <c r="H151" s="49"/>
      <c r="I151" s="49"/>
      <c r="J151" s="49"/>
      <c r="K151" s="75"/>
      <c r="L151" s="75"/>
    </row>
    <row r="156" spans="1:12" ht="12.75" customHeight="1" x14ac:dyDescent="0.25"/>
    <row r="157" spans="1:12" ht="12.75" customHeight="1" x14ac:dyDescent="0.25"/>
    <row r="158" spans="1:12" ht="12.75" customHeight="1" x14ac:dyDescent="0.25"/>
    <row r="159" spans="1:12" ht="12.75" customHeight="1" x14ac:dyDescent="0.25"/>
    <row r="160" spans="1:12" ht="12.75" customHeight="1" x14ac:dyDescent="0.25">
      <c r="A160" s="49"/>
      <c r="B160" s="49"/>
      <c r="C160" s="49"/>
      <c r="D160" s="74"/>
      <c r="E160" s="49"/>
      <c r="F160" s="49"/>
      <c r="G160" s="49"/>
      <c r="H160" s="49"/>
      <c r="I160" s="49"/>
      <c r="J160" s="49"/>
      <c r="K160" s="75"/>
      <c r="L160" s="75"/>
    </row>
    <row r="161" spans="1:12" ht="12.75" customHeight="1" x14ac:dyDescent="0.25">
      <c r="A161" s="49"/>
      <c r="B161" s="49"/>
      <c r="C161" s="49"/>
      <c r="D161" s="74"/>
      <c r="E161" s="49"/>
      <c r="F161" s="49"/>
      <c r="G161" s="49"/>
      <c r="H161" s="49"/>
      <c r="I161" s="49"/>
      <c r="J161" s="49"/>
      <c r="K161" s="75"/>
      <c r="L161" s="75"/>
    </row>
    <row r="162" spans="1:12" ht="12.75" customHeight="1" x14ac:dyDescent="0.25">
      <c r="A162" s="49"/>
      <c r="B162" s="37"/>
      <c r="C162" s="37"/>
      <c r="D162" s="74"/>
      <c r="E162" s="49"/>
      <c r="F162" s="49"/>
      <c r="G162" s="49"/>
      <c r="H162" s="49"/>
      <c r="I162" s="49"/>
      <c r="J162" s="49"/>
      <c r="K162" s="75"/>
      <c r="L162" s="75"/>
    </row>
    <row r="163" spans="1:12" ht="12.75" customHeight="1" x14ac:dyDescent="0.25">
      <c r="A163" s="49"/>
      <c r="B163" s="37"/>
      <c r="C163" s="37"/>
      <c r="D163" s="74"/>
      <c r="E163" s="49"/>
      <c r="F163" s="49"/>
      <c r="G163" s="49"/>
      <c r="H163" s="49"/>
      <c r="I163" s="49"/>
      <c r="J163" s="49"/>
      <c r="K163" s="75"/>
      <c r="L163" s="75"/>
    </row>
    <row r="164" spans="1:12" ht="12.75" customHeight="1" x14ac:dyDescent="0.25">
      <c r="A164" s="49"/>
      <c r="B164" s="37"/>
      <c r="C164" s="37"/>
      <c r="D164" s="74"/>
      <c r="E164" s="49"/>
      <c r="F164" s="49"/>
      <c r="G164" s="49"/>
      <c r="H164" s="49"/>
      <c r="I164" s="49"/>
      <c r="J164" s="49"/>
      <c r="K164" s="75"/>
      <c r="L164" s="75"/>
    </row>
    <row r="165" spans="1:12" ht="12.75" customHeight="1" x14ac:dyDescent="0.25">
      <c r="A165" s="49"/>
      <c r="B165" s="37"/>
      <c r="C165" s="37"/>
      <c r="D165" s="74"/>
      <c r="E165" s="49"/>
      <c r="F165" s="49"/>
      <c r="G165" s="49"/>
      <c r="H165" s="49"/>
      <c r="I165" s="49"/>
      <c r="J165" s="49"/>
      <c r="K165" s="75"/>
      <c r="L165" s="75"/>
    </row>
    <row r="166" spans="1:12" ht="12.75" customHeight="1" x14ac:dyDescent="0.25">
      <c r="A166" s="49"/>
      <c r="B166" s="37"/>
      <c r="C166" s="37"/>
      <c r="D166" s="74"/>
      <c r="E166" s="49"/>
      <c r="F166" s="49"/>
      <c r="G166" s="49"/>
      <c r="H166" s="49"/>
      <c r="I166" s="49"/>
      <c r="J166" s="49"/>
      <c r="K166" s="75"/>
      <c r="L166" s="75"/>
    </row>
    <row r="167" spans="1:12" ht="12.75" customHeight="1" x14ac:dyDescent="0.25">
      <c r="A167" s="49"/>
      <c r="B167" s="37"/>
      <c r="C167" s="37"/>
      <c r="D167" s="74"/>
      <c r="E167" s="49"/>
      <c r="F167" s="49"/>
      <c r="G167" s="49"/>
      <c r="H167" s="49"/>
      <c r="I167" s="49"/>
      <c r="J167" s="49"/>
      <c r="K167" s="75"/>
      <c r="L167" s="75"/>
    </row>
    <row r="168" spans="1:12" ht="12.75" customHeight="1" x14ac:dyDescent="0.25">
      <c r="A168" s="49"/>
      <c r="B168" s="37"/>
      <c r="C168" s="37"/>
      <c r="D168" s="74"/>
      <c r="E168" s="49"/>
      <c r="F168" s="49"/>
      <c r="G168" s="49"/>
      <c r="H168" s="49"/>
      <c r="I168" s="49"/>
      <c r="J168" s="49"/>
      <c r="K168" s="75"/>
      <c r="L168" s="75"/>
    </row>
    <row r="169" spans="1:12" ht="12.75" customHeight="1" x14ac:dyDescent="0.25">
      <c r="A169" s="49"/>
      <c r="B169" s="37"/>
      <c r="C169" s="37"/>
      <c r="D169" s="74"/>
      <c r="E169" s="49"/>
      <c r="F169" s="49"/>
      <c r="G169" s="49"/>
      <c r="H169" s="49"/>
      <c r="I169" s="49"/>
      <c r="J169" s="49"/>
      <c r="K169" s="75"/>
      <c r="L169" s="75"/>
    </row>
    <row r="170" spans="1:12" x14ac:dyDescent="0.25">
      <c r="A170" s="49"/>
      <c r="B170" s="37"/>
      <c r="C170" s="37"/>
      <c r="D170" s="74"/>
      <c r="E170" s="49"/>
      <c r="F170" s="49"/>
      <c r="G170" s="49"/>
      <c r="H170" s="49"/>
      <c r="I170" s="49"/>
      <c r="J170" s="49"/>
      <c r="K170" s="75"/>
      <c r="L170" s="75"/>
    </row>
    <row r="171" spans="1:12" x14ac:dyDescent="0.25">
      <c r="A171" s="49"/>
      <c r="B171" s="37"/>
      <c r="C171" s="37"/>
      <c r="D171" s="74"/>
      <c r="E171" s="49"/>
      <c r="F171" s="49"/>
      <c r="G171" s="49"/>
      <c r="H171" s="49"/>
      <c r="I171" s="49"/>
      <c r="J171" s="49"/>
      <c r="K171" s="75"/>
      <c r="L171" s="75"/>
    </row>
    <row r="172" spans="1:12" ht="12.75" customHeight="1" x14ac:dyDescent="0.25">
      <c r="A172" s="49"/>
      <c r="B172" s="37"/>
      <c r="C172" s="37"/>
      <c r="D172" s="74"/>
      <c r="E172" s="49"/>
      <c r="F172" s="49"/>
      <c r="G172" s="49"/>
      <c r="H172" s="49"/>
      <c r="I172" s="49"/>
      <c r="J172" s="49"/>
      <c r="K172" s="75"/>
      <c r="L172" s="75"/>
    </row>
    <row r="173" spans="1:12" ht="12.75" customHeight="1" x14ac:dyDescent="0.25">
      <c r="A173" s="49"/>
      <c r="B173" s="37"/>
      <c r="C173" s="37"/>
      <c r="D173" s="74"/>
      <c r="E173" s="49"/>
      <c r="F173" s="49"/>
      <c r="G173" s="49"/>
      <c r="H173" s="49"/>
      <c r="I173" s="49"/>
      <c r="J173" s="49"/>
      <c r="K173" s="75"/>
      <c r="L173" s="75"/>
    </row>
    <row r="174" spans="1:12" ht="12.75" customHeight="1" x14ac:dyDescent="0.25">
      <c r="A174" s="49"/>
      <c r="B174" s="37"/>
      <c r="C174" s="37"/>
      <c r="D174" s="74"/>
      <c r="E174" s="49"/>
      <c r="F174" s="49"/>
      <c r="G174" s="49"/>
      <c r="H174" s="49"/>
      <c r="I174" s="49"/>
      <c r="J174" s="49"/>
      <c r="K174" s="75"/>
      <c r="L174" s="75"/>
    </row>
    <row r="175" spans="1:12" ht="12.75" customHeight="1" x14ac:dyDescent="0.25">
      <c r="A175" s="49"/>
      <c r="B175" s="37"/>
      <c r="C175" s="37"/>
      <c r="D175" s="74"/>
      <c r="E175" s="49"/>
      <c r="F175" s="49"/>
      <c r="G175" s="49"/>
      <c r="H175" s="49"/>
      <c r="I175" s="49"/>
      <c r="J175" s="49"/>
      <c r="K175" s="75"/>
      <c r="L175" s="75"/>
    </row>
    <row r="176" spans="1:12" ht="12.75" customHeight="1" x14ac:dyDescent="0.25">
      <c r="A176" s="49"/>
      <c r="B176" s="49"/>
      <c r="C176" s="49"/>
      <c r="D176" s="74"/>
      <c r="E176" s="49"/>
      <c r="F176" s="49"/>
      <c r="G176" s="49"/>
      <c r="H176" s="49"/>
      <c r="I176" s="49"/>
      <c r="J176" s="49"/>
      <c r="K176" s="75"/>
      <c r="L176" s="75"/>
    </row>
    <row r="177" spans="1:12" ht="12.75" customHeight="1" x14ac:dyDescent="0.25">
      <c r="A177" s="49"/>
      <c r="B177" s="49"/>
      <c r="C177" s="49"/>
      <c r="D177" s="74"/>
      <c r="E177" s="49"/>
      <c r="F177" s="49"/>
      <c r="G177" s="49"/>
      <c r="H177" s="49"/>
      <c r="I177" s="49"/>
      <c r="J177" s="49"/>
      <c r="K177" s="75"/>
      <c r="L177" s="75"/>
    </row>
    <row r="178" spans="1:12" ht="12.75" customHeight="1" x14ac:dyDescent="0.25">
      <c r="A178" s="49"/>
      <c r="B178" s="37"/>
      <c r="C178" s="37"/>
      <c r="D178" s="74"/>
      <c r="E178" s="49"/>
      <c r="F178" s="49"/>
      <c r="G178" s="49"/>
      <c r="H178" s="49"/>
      <c r="I178" s="49"/>
      <c r="J178" s="49"/>
      <c r="K178" s="75"/>
      <c r="L178" s="75"/>
    </row>
    <row r="179" spans="1:12" ht="12.75" customHeight="1" x14ac:dyDescent="0.25">
      <c r="A179" s="49"/>
      <c r="B179" s="37"/>
      <c r="C179" s="37"/>
      <c r="D179" s="74"/>
      <c r="E179" s="49"/>
      <c r="F179" s="49"/>
      <c r="G179" s="49"/>
      <c r="H179" s="49"/>
      <c r="I179" s="49"/>
      <c r="J179" s="49"/>
      <c r="K179" s="75"/>
      <c r="L179" s="75"/>
    </row>
    <row r="180" spans="1:12" ht="12.75" customHeight="1" x14ac:dyDescent="0.25">
      <c r="A180" s="49"/>
      <c r="B180" s="37"/>
      <c r="C180" s="37"/>
      <c r="D180" s="74"/>
      <c r="E180" s="49"/>
      <c r="F180" s="49"/>
      <c r="G180" s="49"/>
      <c r="H180" s="49"/>
      <c r="I180" s="49"/>
      <c r="J180" s="49"/>
      <c r="K180" s="75"/>
      <c r="L180" s="75"/>
    </row>
    <row r="181" spans="1:12" ht="12.75" customHeight="1" x14ac:dyDescent="0.25">
      <c r="A181" s="49"/>
      <c r="B181" s="37"/>
      <c r="C181" s="37"/>
      <c r="D181" s="74"/>
      <c r="E181" s="49"/>
      <c r="F181" s="49"/>
      <c r="G181" s="49"/>
      <c r="H181" s="49"/>
      <c r="I181" s="49"/>
      <c r="J181" s="49"/>
      <c r="K181" s="75"/>
      <c r="L181" s="75"/>
    </row>
    <row r="182" spans="1:12" ht="12.75" customHeight="1" x14ac:dyDescent="0.25">
      <c r="A182" s="49"/>
      <c r="B182" s="37"/>
      <c r="C182" s="37"/>
      <c r="D182" s="74"/>
      <c r="E182" s="49"/>
      <c r="F182" s="49"/>
      <c r="G182" s="49"/>
      <c r="H182" s="49"/>
      <c r="I182" s="49"/>
      <c r="J182" s="49"/>
      <c r="K182" s="75"/>
      <c r="L182" s="75"/>
    </row>
    <row r="183" spans="1:12" ht="12.75" customHeight="1" x14ac:dyDescent="0.25">
      <c r="A183" s="49"/>
      <c r="B183" s="37"/>
      <c r="C183" s="37"/>
      <c r="D183" s="74"/>
      <c r="E183" s="49"/>
      <c r="F183" s="49"/>
      <c r="G183" s="49"/>
      <c r="H183" s="49"/>
      <c r="I183" s="49"/>
      <c r="J183" s="49"/>
      <c r="K183" s="75"/>
      <c r="L183" s="75"/>
    </row>
    <row r="184" spans="1:12" ht="12.75" customHeight="1" x14ac:dyDescent="0.25">
      <c r="A184" s="49"/>
      <c r="B184" s="37"/>
      <c r="C184" s="37"/>
      <c r="D184" s="74"/>
      <c r="E184" s="49"/>
      <c r="F184" s="49"/>
      <c r="G184" s="49"/>
      <c r="H184" s="49"/>
      <c r="I184" s="49"/>
      <c r="J184" s="49"/>
      <c r="K184" s="75"/>
      <c r="L184" s="75"/>
    </row>
    <row r="185" spans="1:12" ht="12.75" customHeight="1" x14ac:dyDescent="0.25">
      <c r="A185" s="49"/>
      <c r="B185" s="37"/>
      <c r="C185" s="37"/>
      <c r="D185" s="74"/>
      <c r="E185" s="49"/>
      <c r="F185" s="49"/>
      <c r="G185" s="49"/>
      <c r="H185" s="49"/>
      <c r="I185" s="49"/>
      <c r="J185" s="49"/>
      <c r="K185" s="75"/>
      <c r="L185" s="75"/>
    </row>
    <row r="186" spans="1:12" ht="12.75" customHeight="1" x14ac:dyDescent="0.25">
      <c r="A186" s="49"/>
      <c r="B186" s="37"/>
      <c r="C186" s="37"/>
      <c r="D186" s="74"/>
      <c r="E186" s="49"/>
      <c r="F186" s="49"/>
      <c r="G186" s="49"/>
      <c r="H186" s="49"/>
      <c r="I186" s="49"/>
      <c r="J186" s="49"/>
      <c r="K186" s="75"/>
      <c r="L186" s="75"/>
    </row>
    <row r="187" spans="1:12" ht="12.75" customHeight="1" x14ac:dyDescent="0.25">
      <c r="A187" s="49"/>
      <c r="B187" s="37"/>
      <c r="C187" s="37"/>
      <c r="D187" s="74"/>
      <c r="E187" s="49"/>
      <c r="F187" s="49"/>
      <c r="G187" s="49"/>
      <c r="H187" s="49"/>
      <c r="I187" s="49"/>
      <c r="J187" s="49"/>
      <c r="K187" s="75"/>
      <c r="L187" s="75"/>
    </row>
    <row r="188" spans="1:12" ht="12.75" customHeight="1" x14ac:dyDescent="0.25">
      <c r="A188" s="49"/>
      <c r="B188" s="37"/>
      <c r="C188" s="37"/>
      <c r="D188" s="74"/>
      <c r="E188" s="49"/>
      <c r="F188" s="49"/>
      <c r="G188" s="49"/>
      <c r="H188" s="49"/>
      <c r="I188" s="49"/>
      <c r="J188" s="49"/>
      <c r="K188" s="75"/>
      <c r="L188" s="75"/>
    </row>
    <row r="189" spans="1:12" ht="12.75" customHeight="1" x14ac:dyDescent="0.25">
      <c r="A189" s="49"/>
      <c r="B189" s="37"/>
      <c r="C189" s="37"/>
      <c r="D189" s="74"/>
      <c r="E189" s="49"/>
      <c r="F189" s="49"/>
      <c r="G189" s="49"/>
      <c r="H189" s="49"/>
      <c r="I189" s="49"/>
      <c r="J189" s="49"/>
      <c r="K189" s="75"/>
      <c r="L189" s="75"/>
    </row>
    <row r="190" spans="1:12" ht="12.75" customHeight="1" x14ac:dyDescent="0.25">
      <c r="A190" s="49"/>
      <c r="B190" s="37"/>
      <c r="C190" s="37"/>
      <c r="D190" s="74"/>
      <c r="E190" s="49"/>
      <c r="F190" s="49"/>
      <c r="G190" s="49"/>
      <c r="H190" s="49"/>
      <c r="I190" s="49"/>
      <c r="J190" s="49"/>
      <c r="K190" s="75"/>
      <c r="L190" s="75"/>
    </row>
    <row r="191" spans="1:12" ht="12.75" customHeight="1" x14ac:dyDescent="0.25">
      <c r="A191" s="49"/>
      <c r="B191" s="37"/>
      <c r="C191" s="37"/>
      <c r="D191" s="74"/>
      <c r="E191" s="49"/>
      <c r="F191" s="49"/>
      <c r="G191" s="49"/>
      <c r="H191" s="49"/>
      <c r="I191" s="49"/>
      <c r="J191" s="49"/>
      <c r="K191" s="75"/>
      <c r="L191" s="75"/>
    </row>
    <row r="192" spans="1:12" ht="12.75" customHeight="1" x14ac:dyDescent="0.25">
      <c r="A192" s="49"/>
      <c r="B192" s="37"/>
      <c r="C192" s="37"/>
      <c r="D192" s="74"/>
      <c r="E192" s="49"/>
      <c r="F192" s="49"/>
      <c r="G192" s="49"/>
      <c r="H192" s="49"/>
      <c r="I192" s="49"/>
      <c r="J192" s="49"/>
      <c r="K192" s="75"/>
      <c r="L192" s="75"/>
    </row>
    <row r="193" spans="1:12" ht="12.75" customHeight="1" x14ac:dyDescent="0.25">
      <c r="A193" s="49"/>
      <c r="B193" s="37"/>
      <c r="C193" s="37"/>
      <c r="D193" s="74"/>
      <c r="E193" s="49"/>
      <c r="F193" s="49"/>
      <c r="G193" s="49"/>
      <c r="H193" s="49"/>
      <c r="I193" s="49"/>
      <c r="J193" s="49"/>
      <c r="K193" s="75"/>
      <c r="L193" s="75"/>
    </row>
    <row r="194" spans="1:12" ht="12.75" customHeight="1" x14ac:dyDescent="0.25">
      <c r="A194" s="49"/>
      <c r="B194" s="37"/>
      <c r="C194" s="37"/>
      <c r="D194" s="74"/>
      <c r="E194" s="49"/>
      <c r="F194" s="49"/>
      <c r="G194" s="49"/>
      <c r="H194" s="49"/>
      <c r="I194" s="49"/>
      <c r="J194" s="49"/>
      <c r="K194" s="75"/>
      <c r="L194" s="75"/>
    </row>
    <row r="195" spans="1:12" ht="12.75" customHeight="1" x14ac:dyDescent="0.25">
      <c r="A195" s="49"/>
      <c r="B195" s="37"/>
      <c r="C195" s="37"/>
      <c r="D195" s="74"/>
      <c r="E195" s="49"/>
      <c r="F195" s="49"/>
      <c r="G195" s="49"/>
      <c r="H195" s="49"/>
      <c r="I195" s="49"/>
      <c r="J195" s="49"/>
      <c r="K195" s="75"/>
      <c r="L195" s="75"/>
    </row>
    <row r="196" spans="1:12" x14ac:dyDescent="0.25">
      <c r="A196" s="49"/>
      <c r="B196" s="37"/>
      <c r="C196" s="37"/>
      <c r="D196" s="74"/>
      <c r="E196" s="49"/>
      <c r="F196" s="49"/>
      <c r="G196" s="49"/>
      <c r="H196" s="49"/>
      <c r="I196" s="49"/>
      <c r="J196" s="49"/>
      <c r="K196" s="75"/>
      <c r="L196" s="75"/>
    </row>
    <row r="197" spans="1:12" x14ac:dyDescent="0.25">
      <c r="A197" s="49"/>
      <c r="B197" s="37"/>
      <c r="C197" s="37"/>
      <c r="D197" s="74"/>
      <c r="E197" s="49"/>
      <c r="F197" s="49"/>
      <c r="G197" s="49"/>
      <c r="H197" s="49"/>
      <c r="I197" s="49"/>
      <c r="J197" s="49"/>
      <c r="K197" s="75"/>
      <c r="L197" s="75"/>
    </row>
    <row r="198" spans="1:12" ht="12.75" customHeight="1" x14ac:dyDescent="0.25">
      <c r="A198" s="49"/>
      <c r="B198" s="37"/>
      <c r="C198" s="37"/>
      <c r="D198" s="74"/>
      <c r="E198" s="49"/>
      <c r="F198" s="49"/>
      <c r="G198" s="49"/>
      <c r="H198" s="49"/>
      <c r="I198" s="49"/>
      <c r="J198" s="49"/>
      <c r="K198" s="75"/>
      <c r="L198" s="75"/>
    </row>
    <row r="199" spans="1:12" ht="12.75" customHeight="1" x14ac:dyDescent="0.25">
      <c r="A199" s="49"/>
      <c r="B199" s="37"/>
      <c r="C199" s="37"/>
      <c r="D199" s="74"/>
      <c r="E199" s="49"/>
      <c r="F199" s="49"/>
      <c r="G199" s="49"/>
      <c r="H199" s="49"/>
      <c r="I199" s="49"/>
      <c r="J199" s="49"/>
      <c r="K199" s="75"/>
      <c r="L199" s="75"/>
    </row>
    <row r="200" spans="1:12" ht="12.75" customHeight="1" x14ac:dyDescent="0.25">
      <c r="A200" s="49"/>
      <c r="B200" s="37"/>
      <c r="C200" s="37"/>
      <c r="D200" s="74"/>
      <c r="E200" s="49"/>
      <c r="F200" s="49"/>
      <c r="G200" s="49"/>
      <c r="H200" s="49"/>
      <c r="I200" s="49"/>
      <c r="J200" s="49"/>
      <c r="K200" s="75"/>
      <c r="L200" s="75"/>
    </row>
    <row r="201" spans="1:12" ht="12.75" customHeight="1" x14ac:dyDescent="0.25">
      <c r="A201" s="49"/>
      <c r="B201" s="37"/>
      <c r="C201" s="37"/>
      <c r="D201" s="74"/>
      <c r="E201" s="49"/>
      <c r="F201" s="49"/>
      <c r="G201" s="49"/>
      <c r="H201" s="49"/>
      <c r="I201" s="49"/>
      <c r="J201" s="49"/>
      <c r="K201" s="75"/>
      <c r="L201" s="75"/>
    </row>
    <row r="202" spans="1:12" ht="12.75" customHeight="1" x14ac:dyDescent="0.25">
      <c r="A202" s="49"/>
      <c r="B202" s="49"/>
      <c r="C202" s="49"/>
      <c r="D202" s="74"/>
      <c r="E202" s="49"/>
      <c r="F202" s="49"/>
      <c r="G202" s="49"/>
      <c r="H202" s="49"/>
      <c r="I202" s="49"/>
      <c r="J202" s="49"/>
      <c r="K202" s="75"/>
      <c r="L202" s="75"/>
    </row>
    <row r="203" spans="1:12" ht="12.75" customHeight="1" x14ac:dyDescent="0.25">
      <c r="A203" s="49"/>
      <c r="B203" s="49"/>
      <c r="C203" s="49"/>
      <c r="D203" s="74"/>
      <c r="E203" s="49"/>
      <c r="F203" s="49"/>
      <c r="G203" s="49"/>
      <c r="H203" s="49"/>
      <c r="I203" s="49"/>
      <c r="J203" s="49"/>
      <c r="K203" s="75"/>
      <c r="L203" s="75"/>
    </row>
    <row r="204" spans="1:12" ht="12.75" customHeight="1" x14ac:dyDescent="0.25">
      <c r="A204" s="49"/>
      <c r="B204" s="37"/>
      <c r="C204" s="37"/>
      <c r="D204" s="74"/>
      <c r="E204" s="49"/>
      <c r="F204" s="49"/>
      <c r="G204" s="49"/>
      <c r="H204" s="49"/>
      <c r="I204" s="49"/>
      <c r="J204" s="49"/>
      <c r="K204" s="75"/>
      <c r="L204" s="75"/>
    </row>
    <row r="205" spans="1:12" ht="12.75" customHeight="1" x14ac:dyDescent="0.25">
      <c r="A205" s="49"/>
      <c r="B205" s="37"/>
      <c r="C205" s="37"/>
      <c r="D205" s="74"/>
      <c r="E205" s="49"/>
      <c r="F205" s="49"/>
      <c r="G205" s="49"/>
      <c r="H205" s="49"/>
      <c r="I205" s="49"/>
      <c r="J205" s="49"/>
      <c r="K205" s="75"/>
      <c r="L205" s="75"/>
    </row>
    <row r="206" spans="1:12" ht="12.75" customHeight="1" x14ac:dyDescent="0.25">
      <c r="A206" s="49"/>
      <c r="B206" s="37"/>
      <c r="C206" s="37"/>
      <c r="D206" s="74"/>
      <c r="E206" s="49"/>
      <c r="F206" s="49"/>
      <c r="G206" s="49"/>
      <c r="H206" s="49"/>
      <c r="I206" s="49"/>
      <c r="J206" s="49"/>
      <c r="K206" s="75"/>
      <c r="L206" s="75"/>
    </row>
    <row r="207" spans="1:12" ht="12.75" customHeight="1" x14ac:dyDescent="0.25">
      <c r="A207" s="49"/>
      <c r="B207" s="37"/>
      <c r="C207" s="37"/>
      <c r="D207" s="74"/>
      <c r="E207" s="49"/>
      <c r="F207" s="49"/>
      <c r="G207" s="49"/>
      <c r="H207" s="49"/>
      <c r="I207" s="49"/>
      <c r="J207" s="49"/>
      <c r="K207" s="75"/>
      <c r="L207" s="75"/>
    </row>
    <row r="208" spans="1:12" ht="12.75" customHeight="1" x14ac:dyDescent="0.25">
      <c r="A208" s="49"/>
      <c r="B208" s="37"/>
      <c r="C208" s="37"/>
      <c r="D208" s="74"/>
      <c r="E208" s="49"/>
      <c r="F208" s="49"/>
      <c r="G208" s="49"/>
      <c r="H208" s="49"/>
      <c r="I208" s="49"/>
      <c r="J208" s="49"/>
      <c r="K208" s="75"/>
      <c r="L208" s="75"/>
    </row>
    <row r="209" spans="1:12" ht="12.75" customHeight="1" x14ac:dyDescent="0.25">
      <c r="A209" s="49"/>
      <c r="B209" s="37"/>
      <c r="C209" s="37"/>
      <c r="D209" s="74"/>
      <c r="E209" s="49"/>
      <c r="F209" s="49"/>
      <c r="G209" s="49"/>
      <c r="H209" s="49"/>
      <c r="I209" s="49"/>
      <c r="J209" s="49"/>
      <c r="K209" s="75"/>
      <c r="L209" s="75"/>
    </row>
    <row r="210" spans="1:12" ht="12.75" customHeight="1" x14ac:dyDescent="0.25">
      <c r="A210" s="49"/>
      <c r="B210" s="37"/>
      <c r="C210" s="37"/>
      <c r="D210" s="74"/>
      <c r="E210" s="49"/>
      <c r="F210" s="49"/>
      <c r="G210" s="49"/>
      <c r="H210" s="49"/>
      <c r="I210" s="49"/>
      <c r="J210" s="49"/>
      <c r="K210" s="75"/>
      <c r="L210" s="75"/>
    </row>
    <row r="211" spans="1:12" ht="12.75" customHeight="1" x14ac:dyDescent="0.25">
      <c r="A211" s="49"/>
      <c r="B211" s="37"/>
      <c r="C211" s="37"/>
      <c r="D211" s="74"/>
      <c r="E211" s="49"/>
      <c r="F211" s="49"/>
      <c r="G211" s="49"/>
      <c r="H211" s="49"/>
      <c r="I211" s="49"/>
      <c r="J211" s="49"/>
      <c r="K211" s="75"/>
      <c r="L211" s="75"/>
    </row>
    <row r="212" spans="1:12" ht="12.75" customHeight="1" x14ac:dyDescent="0.25">
      <c r="A212" s="49"/>
      <c r="B212" s="37"/>
      <c r="C212" s="37"/>
      <c r="D212" s="74"/>
      <c r="E212" s="49"/>
      <c r="F212" s="49"/>
      <c r="G212" s="49"/>
      <c r="H212" s="49"/>
      <c r="I212" s="49"/>
      <c r="J212" s="49"/>
      <c r="K212" s="75"/>
      <c r="L212" s="75"/>
    </row>
    <row r="213" spans="1:12" ht="12.75" customHeight="1" x14ac:dyDescent="0.25">
      <c r="A213" s="49"/>
      <c r="B213" s="37"/>
      <c r="C213" s="37"/>
      <c r="D213" s="74"/>
      <c r="E213" s="49"/>
      <c r="F213" s="49"/>
      <c r="G213" s="49"/>
      <c r="H213" s="49"/>
      <c r="I213" s="49"/>
      <c r="J213" s="49"/>
      <c r="K213" s="75"/>
      <c r="L213" s="75"/>
    </row>
    <row r="214" spans="1:12" ht="12.75" customHeight="1" x14ac:dyDescent="0.25">
      <c r="A214" s="49"/>
      <c r="B214" s="37"/>
      <c r="C214" s="37"/>
      <c r="D214" s="74"/>
      <c r="E214" s="49"/>
      <c r="F214" s="49"/>
      <c r="G214" s="49"/>
      <c r="H214" s="49"/>
      <c r="I214" s="49"/>
      <c r="J214" s="49"/>
      <c r="K214" s="75"/>
      <c r="L214" s="75"/>
    </row>
    <row r="215" spans="1:12" ht="12.75" customHeight="1" x14ac:dyDescent="0.25">
      <c r="A215" s="49"/>
      <c r="B215" s="37"/>
      <c r="C215" s="37"/>
      <c r="D215" s="74"/>
      <c r="E215" s="49"/>
      <c r="F215" s="49"/>
      <c r="G215" s="49"/>
      <c r="H215" s="49"/>
      <c r="I215" s="49"/>
      <c r="J215" s="49"/>
      <c r="K215" s="75"/>
      <c r="L215" s="75"/>
    </row>
    <row r="216" spans="1:12" ht="12.75" customHeight="1" x14ac:dyDescent="0.25">
      <c r="A216" s="49"/>
      <c r="B216" s="37"/>
      <c r="C216" s="37"/>
      <c r="D216" s="74"/>
      <c r="E216" s="49"/>
      <c r="F216" s="49"/>
      <c r="G216" s="49"/>
      <c r="H216" s="49"/>
      <c r="I216" s="49"/>
      <c r="J216" s="49"/>
      <c r="K216" s="75"/>
      <c r="L216" s="75"/>
    </row>
    <row r="217" spans="1:12" ht="12.75" customHeight="1" x14ac:dyDescent="0.25">
      <c r="A217" s="49"/>
      <c r="B217" s="37"/>
      <c r="C217" s="37"/>
      <c r="D217" s="74"/>
      <c r="E217" s="49"/>
      <c r="F217" s="49"/>
      <c r="G217" s="49"/>
      <c r="H217" s="49"/>
      <c r="I217" s="49"/>
      <c r="J217" s="49"/>
      <c r="K217" s="75"/>
      <c r="L217" s="75"/>
    </row>
    <row r="218" spans="1:12" ht="12.75" customHeight="1" x14ac:dyDescent="0.25">
      <c r="A218" s="49"/>
      <c r="B218" s="37"/>
      <c r="C218" s="37"/>
      <c r="D218" s="74"/>
      <c r="E218" s="49"/>
      <c r="F218" s="49"/>
      <c r="G218" s="49"/>
      <c r="H218" s="49"/>
      <c r="I218" s="49"/>
      <c r="J218" s="49"/>
      <c r="K218" s="75"/>
      <c r="L218" s="75"/>
    </row>
    <row r="219" spans="1:12" ht="12.75" customHeight="1" x14ac:dyDescent="0.25">
      <c r="A219" s="49"/>
      <c r="B219" s="37"/>
      <c r="C219" s="37"/>
      <c r="D219" s="74"/>
      <c r="E219" s="49"/>
      <c r="F219" s="49"/>
      <c r="G219" s="49"/>
      <c r="H219" s="49"/>
      <c r="I219" s="49"/>
      <c r="J219" s="49"/>
      <c r="K219" s="75"/>
      <c r="L219" s="75"/>
    </row>
    <row r="220" spans="1:12" ht="12.75" customHeight="1" x14ac:dyDescent="0.25">
      <c r="A220" s="49"/>
      <c r="B220" s="37"/>
      <c r="C220" s="37"/>
      <c r="D220" s="74"/>
      <c r="E220" s="49"/>
      <c r="F220" s="49"/>
      <c r="G220" s="49"/>
      <c r="H220" s="49"/>
      <c r="I220" s="49"/>
      <c r="J220" s="49"/>
      <c r="K220" s="75"/>
      <c r="L220" s="75"/>
    </row>
    <row r="221" spans="1:12" ht="12.75" customHeight="1" x14ac:dyDescent="0.25">
      <c r="A221" s="49"/>
      <c r="B221" s="37"/>
      <c r="C221" s="37"/>
      <c r="D221" s="74"/>
      <c r="E221" s="49"/>
      <c r="F221" s="49"/>
      <c r="G221" s="49"/>
      <c r="H221" s="49"/>
      <c r="I221" s="49"/>
      <c r="J221" s="49"/>
      <c r="K221" s="75"/>
      <c r="L221" s="75"/>
    </row>
    <row r="222" spans="1:12" ht="12.75" customHeight="1" x14ac:dyDescent="0.25">
      <c r="A222" s="49"/>
      <c r="B222" s="37"/>
      <c r="C222" s="37"/>
      <c r="D222" s="74"/>
      <c r="E222" s="49"/>
      <c r="F222" s="49"/>
      <c r="G222" s="49"/>
      <c r="H222" s="49"/>
      <c r="I222" s="49"/>
      <c r="J222" s="49"/>
      <c r="K222" s="75"/>
      <c r="L222" s="75"/>
    </row>
    <row r="223" spans="1:12" ht="12.75" customHeight="1" x14ac:dyDescent="0.25">
      <c r="A223" s="49"/>
      <c r="B223" s="37"/>
      <c r="C223" s="37"/>
      <c r="D223" s="74"/>
      <c r="E223" s="49"/>
      <c r="F223" s="49"/>
      <c r="G223" s="49"/>
      <c r="H223" s="49"/>
      <c r="I223" s="49"/>
      <c r="J223" s="49"/>
      <c r="K223" s="75"/>
      <c r="L223" s="75"/>
    </row>
    <row r="224" spans="1:12" ht="12.75" customHeight="1" x14ac:dyDescent="0.25">
      <c r="A224" s="49"/>
      <c r="B224" s="37"/>
      <c r="C224" s="37"/>
      <c r="D224" s="74"/>
      <c r="E224" s="49"/>
      <c r="F224" s="49"/>
      <c r="G224" s="49"/>
      <c r="H224" s="49"/>
      <c r="I224" s="49"/>
      <c r="J224" s="49"/>
      <c r="K224" s="75"/>
      <c r="L224" s="75"/>
    </row>
    <row r="225" spans="1:12" ht="12.75" customHeight="1" x14ac:dyDescent="0.25">
      <c r="A225" s="49"/>
      <c r="B225" s="37"/>
      <c r="C225" s="37"/>
      <c r="D225" s="74"/>
      <c r="E225" s="49"/>
      <c r="F225" s="49"/>
      <c r="G225" s="49"/>
      <c r="H225" s="49"/>
      <c r="I225" s="49"/>
      <c r="J225" s="49"/>
      <c r="K225" s="75"/>
      <c r="L225" s="75"/>
    </row>
    <row r="226" spans="1:12" ht="12.75" customHeight="1" x14ac:dyDescent="0.25">
      <c r="A226" s="49"/>
      <c r="B226" s="37"/>
      <c r="C226" s="37"/>
      <c r="D226" s="74"/>
      <c r="E226" s="49"/>
      <c r="F226" s="49"/>
      <c r="G226" s="49"/>
      <c r="H226" s="49"/>
      <c r="I226" s="49"/>
      <c r="J226" s="49"/>
      <c r="K226" s="75"/>
      <c r="L226" s="75"/>
    </row>
    <row r="227" spans="1:12" ht="12.75" customHeight="1" x14ac:dyDescent="0.25">
      <c r="A227" s="49"/>
      <c r="B227" s="37"/>
      <c r="C227" s="37"/>
      <c r="D227" s="74"/>
      <c r="E227" s="49"/>
      <c r="F227" s="49"/>
      <c r="G227" s="49"/>
      <c r="H227" s="49"/>
      <c r="I227" s="49"/>
      <c r="J227" s="49"/>
      <c r="K227" s="75"/>
      <c r="L227" s="75"/>
    </row>
    <row r="228" spans="1:12" ht="12.75" customHeight="1" x14ac:dyDescent="0.25">
      <c r="A228" s="49"/>
      <c r="B228" s="37"/>
      <c r="C228" s="37"/>
      <c r="D228" s="74"/>
      <c r="E228" s="49"/>
      <c r="F228" s="49"/>
      <c r="G228" s="49"/>
      <c r="H228" s="49"/>
      <c r="I228" s="49"/>
      <c r="J228" s="49"/>
      <c r="K228" s="75"/>
      <c r="L228" s="75"/>
    </row>
    <row r="229" spans="1:12" ht="12.75" customHeight="1" x14ac:dyDescent="0.25">
      <c r="A229" s="49"/>
      <c r="B229" s="37"/>
      <c r="C229" s="37"/>
      <c r="D229" s="74"/>
      <c r="E229" s="49"/>
      <c r="F229" s="49"/>
      <c r="G229" s="49"/>
      <c r="H229" s="49"/>
      <c r="I229" s="49"/>
      <c r="J229" s="49"/>
      <c r="K229" s="75"/>
      <c r="L229" s="75"/>
    </row>
    <row r="230" spans="1:12" ht="12.75" customHeight="1" x14ac:dyDescent="0.25">
      <c r="A230" s="49"/>
      <c r="B230" s="37"/>
      <c r="C230" s="37"/>
      <c r="D230" s="74"/>
      <c r="E230" s="49"/>
      <c r="F230" s="49"/>
      <c r="G230" s="49"/>
      <c r="H230" s="49"/>
      <c r="I230" s="49"/>
      <c r="J230" s="49"/>
      <c r="K230" s="75"/>
      <c r="L230" s="75"/>
    </row>
    <row r="231" spans="1:12" ht="12.75" customHeight="1" x14ac:dyDescent="0.25">
      <c r="A231" s="49"/>
      <c r="B231" s="37"/>
      <c r="C231" s="37"/>
      <c r="D231" s="74"/>
      <c r="E231" s="49"/>
      <c r="F231" s="49"/>
      <c r="G231" s="49"/>
      <c r="H231" s="49"/>
      <c r="I231" s="49"/>
      <c r="J231" s="49"/>
      <c r="K231" s="75"/>
      <c r="L231" s="75"/>
    </row>
    <row r="232" spans="1:12" x14ac:dyDescent="0.25">
      <c r="A232" s="49"/>
      <c r="B232" s="37"/>
      <c r="C232" s="37"/>
      <c r="D232" s="74"/>
      <c r="E232" s="49"/>
      <c r="F232" s="49"/>
      <c r="G232" s="49"/>
      <c r="H232" s="49"/>
      <c r="I232" s="49"/>
      <c r="J232" s="49"/>
      <c r="K232" s="75"/>
      <c r="L232" s="75"/>
    </row>
    <row r="233" spans="1:12" x14ac:dyDescent="0.25">
      <c r="A233" s="49"/>
      <c r="B233" s="37"/>
      <c r="C233" s="37"/>
      <c r="D233" s="74"/>
      <c r="E233" s="49"/>
      <c r="F233" s="49"/>
      <c r="G233" s="49"/>
      <c r="H233" s="49"/>
      <c r="I233" s="49"/>
      <c r="J233" s="49"/>
      <c r="K233" s="75"/>
      <c r="L233" s="75"/>
    </row>
    <row r="234" spans="1:12" x14ac:dyDescent="0.25">
      <c r="A234" s="49"/>
      <c r="B234" s="37"/>
      <c r="C234" s="37"/>
      <c r="D234" s="74"/>
      <c r="E234" s="49"/>
      <c r="F234" s="49"/>
      <c r="G234" s="49"/>
      <c r="H234" s="49"/>
      <c r="I234" s="49"/>
      <c r="J234" s="49"/>
      <c r="K234" s="75"/>
      <c r="L234" s="75"/>
    </row>
    <row r="235" spans="1:12" x14ac:dyDescent="0.25">
      <c r="A235" s="49"/>
      <c r="B235" s="37"/>
      <c r="C235" s="37"/>
      <c r="D235" s="74"/>
      <c r="E235" s="49"/>
      <c r="F235" s="49"/>
      <c r="G235" s="49"/>
      <c r="H235" s="49"/>
      <c r="I235" s="49"/>
      <c r="J235" s="49"/>
      <c r="K235" s="75"/>
      <c r="L235" s="75"/>
    </row>
    <row r="236" spans="1:12" x14ac:dyDescent="0.25">
      <c r="A236" s="49"/>
      <c r="B236" s="37"/>
      <c r="C236" s="37"/>
      <c r="D236" s="74"/>
      <c r="E236" s="49"/>
      <c r="F236" s="49"/>
      <c r="G236" s="49"/>
      <c r="H236" s="49"/>
      <c r="I236" s="49"/>
      <c r="J236" s="49"/>
      <c r="K236" s="75"/>
      <c r="L236" s="75"/>
    </row>
    <row r="237" spans="1:12" x14ac:dyDescent="0.25">
      <c r="A237" s="49"/>
      <c r="B237" s="37"/>
      <c r="C237" s="37"/>
      <c r="D237" s="74"/>
      <c r="E237" s="49"/>
      <c r="F237" s="49"/>
      <c r="G237" s="49"/>
      <c r="H237" s="49"/>
      <c r="I237" s="49"/>
      <c r="J237" s="49"/>
      <c r="K237" s="75"/>
      <c r="L237" s="75"/>
    </row>
    <row r="238" spans="1:12" x14ac:dyDescent="0.25">
      <c r="A238" s="49"/>
      <c r="B238" s="49"/>
      <c r="C238" s="49"/>
      <c r="D238" s="74"/>
      <c r="E238" s="49"/>
      <c r="F238" s="49"/>
      <c r="G238" s="49"/>
      <c r="H238" s="49"/>
      <c r="I238" s="49"/>
      <c r="J238" s="49"/>
      <c r="K238" s="75"/>
      <c r="L238" s="75"/>
    </row>
    <row r="243" spans="1:12" ht="12.75" customHeight="1" x14ac:dyDescent="0.25"/>
    <row r="244" spans="1:12" ht="12.75" customHeight="1" x14ac:dyDescent="0.25"/>
    <row r="245" spans="1:12" ht="12.75" customHeight="1" x14ac:dyDescent="0.25"/>
    <row r="246" spans="1:12" ht="12.75" customHeight="1" x14ac:dyDescent="0.25"/>
    <row r="247" spans="1:12" ht="12.75" customHeight="1" x14ac:dyDescent="0.25">
      <c r="A247" s="49"/>
      <c r="B247" s="49"/>
      <c r="C247" s="49"/>
      <c r="D247" s="74"/>
      <c r="E247" s="49"/>
      <c r="F247" s="49"/>
      <c r="G247" s="49"/>
      <c r="H247" s="49"/>
      <c r="I247" s="49"/>
      <c r="J247" s="49"/>
      <c r="K247" s="75"/>
      <c r="L247" s="75"/>
    </row>
    <row r="248" spans="1:12" ht="12.75" customHeight="1" x14ac:dyDescent="0.25">
      <c r="A248" s="49"/>
      <c r="B248" s="49"/>
      <c r="C248" s="49"/>
      <c r="D248" s="74"/>
      <c r="E248" s="49"/>
      <c r="F248" s="49"/>
      <c r="G248" s="49"/>
      <c r="H248" s="49"/>
      <c r="I248" s="49"/>
      <c r="J248" s="49"/>
      <c r="K248" s="75"/>
      <c r="L248" s="75"/>
    </row>
    <row r="249" spans="1:12" ht="12.75" customHeight="1" x14ac:dyDescent="0.25">
      <c r="A249" s="75"/>
      <c r="B249" s="37"/>
      <c r="C249" s="37"/>
      <c r="D249" s="74"/>
      <c r="E249" s="49"/>
      <c r="F249" s="49"/>
      <c r="G249" s="49"/>
      <c r="H249" s="49"/>
      <c r="I249" s="49"/>
      <c r="J249" s="49"/>
      <c r="K249" s="75"/>
      <c r="L249" s="75"/>
    </row>
    <row r="250" spans="1:12" ht="12.75" customHeight="1" x14ac:dyDescent="0.25">
      <c r="A250" s="75"/>
      <c r="B250" s="37"/>
      <c r="C250" s="37"/>
      <c r="D250" s="74"/>
      <c r="E250" s="49"/>
      <c r="F250" s="49"/>
      <c r="G250" s="49"/>
      <c r="H250" s="49"/>
      <c r="I250" s="49"/>
      <c r="J250" s="49"/>
      <c r="K250" s="75"/>
      <c r="L250" s="75"/>
    </row>
    <row r="251" spans="1:12" ht="12.75" customHeight="1" x14ac:dyDescent="0.25">
      <c r="A251" s="75"/>
      <c r="B251" s="37"/>
      <c r="C251" s="37"/>
      <c r="D251" s="74"/>
      <c r="E251" s="49"/>
      <c r="F251" s="49"/>
      <c r="G251" s="49"/>
      <c r="H251" s="49"/>
      <c r="I251" s="49"/>
      <c r="J251" s="49"/>
      <c r="K251" s="75"/>
      <c r="L251" s="75"/>
    </row>
    <row r="252" spans="1:12" ht="12.75" customHeight="1" x14ac:dyDescent="0.25">
      <c r="A252" s="75"/>
      <c r="B252" s="37"/>
      <c r="C252" s="37"/>
      <c r="D252" s="74"/>
      <c r="E252" s="49"/>
      <c r="F252" s="49"/>
      <c r="G252" s="49"/>
      <c r="H252" s="49"/>
      <c r="I252" s="49"/>
      <c r="J252" s="49"/>
      <c r="K252" s="75"/>
      <c r="L252" s="75"/>
    </row>
    <row r="253" spans="1:12" ht="12.75" customHeight="1" x14ac:dyDescent="0.25">
      <c r="A253" s="75"/>
      <c r="B253" s="37"/>
      <c r="C253" s="37"/>
      <c r="D253" s="74"/>
      <c r="E253" s="49"/>
      <c r="F253" s="49"/>
      <c r="G253" s="49"/>
      <c r="H253" s="49"/>
      <c r="I253" s="49"/>
      <c r="J253" s="49"/>
      <c r="K253" s="75"/>
      <c r="L253" s="75"/>
    </row>
    <row r="254" spans="1:12" ht="12.75" customHeight="1" x14ac:dyDescent="0.25">
      <c r="A254" s="75"/>
      <c r="B254" s="37"/>
      <c r="C254" s="37"/>
      <c r="D254" s="74"/>
      <c r="E254" s="49"/>
      <c r="F254" s="49"/>
      <c r="G254" s="49"/>
      <c r="H254" s="49"/>
      <c r="I254" s="49"/>
      <c r="J254" s="49"/>
      <c r="K254" s="75"/>
      <c r="L254" s="75"/>
    </row>
    <row r="255" spans="1:12" ht="12.75" customHeight="1" x14ac:dyDescent="0.25">
      <c r="A255" s="75"/>
      <c r="B255" s="37"/>
      <c r="C255" s="37"/>
      <c r="D255" s="74"/>
      <c r="E255" s="49"/>
      <c r="F255" s="49"/>
      <c r="G255" s="49"/>
      <c r="H255" s="49"/>
      <c r="I255" s="49"/>
      <c r="J255" s="49"/>
      <c r="K255" s="75"/>
      <c r="L255" s="75"/>
    </row>
    <row r="256" spans="1:12" ht="12.75" customHeight="1" x14ac:dyDescent="0.25">
      <c r="A256" s="75"/>
      <c r="B256" s="37"/>
      <c r="C256" s="37"/>
      <c r="D256" s="74"/>
      <c r="E256" s="49"/>
      <c r="F256" s="49"/>
      <c r="G256" s="49"/>
      <c r="H256" s="49"/>
      <c r="I256" s="49"/>
      <c r="J256" s="49"/>
      <c r="K256" s="75"/>
      <c r="L256" s="75"/>
    </row>
    <row r="257" spans="1:12" ht="12.75" customHeight="1" x14ac:dyDescent="0.25">
      <c r="A257" s="75"/>
      <c r="B257" s="37"/>
      <c r="C257" s="37"/>
      <c r="D257" s="74"/>
      <c r="E257" s="49"/>
      <c r="F257" s="49"/>
      <c r="G257" s="49"/>
      <c r="H257" s="49"/>
      <c r="I257" s="49"/>
      <c r="J257" s="49"/>
      <c r="K257" s="75"/>
      <c r="L257" s="75"/>
    </row>
    <row r="258" spans="1:12" ht="12.75" customHeight="1" x14ac:dyDescent="0.25">
      <c r="A258" s="75"/>
      <c r="B258" s="37"/>
      <c r="C258" s="37"/>
      <c r="D258" s="74"/>
      <c r="E258" s="49"/>
      <c r="F258" s="49"/>
      <c r="G258" s="49"/>
      <c r="H258" s="49"/>
      <c r="I258" s="49"/>
      <c r="J258" s="49"/>
      <c r="K258" s="75"/>
      <c r="L258" s="75"/>
    </row>
    <row r="259" spans="1:12" ht="12.75" customHeight="1" x14ac:dyDescent="0.25">
      <c r="A259" s="75"/>
      <c r="B259" s="37"/>
      <c r="C259" s="37"/>
      <c r="D259" s="74"/>
      <c r="E259" s="49"/>
      <c r="F259" s="49"/>
      <c r="G259" s="49"/>
      <c r="H259" s="49"/>
      <c r="I259" s="49"/>
      <c r="J259" s="49"/>
      <c r="K259" s="75"/>
      <c r="L259" s="75"/>
    </row>
    <row r="260" spans="1:12" ht="12.75" customHeight="1" x14ac:dyDescent="0.25">
      <c r="A260" s="75"/>
      <c r="B260" s="37"/>
      <c r="C260" s="37"/>
      <c r="D260" s="74"/>
      <c r="E260" s="49"/>
      <c r="F260" s="49"/>
      <c r="G260" s="49"/>
      <c r="H260" s="49"/>
      <c r="I260" s="49"/>
      <c r="J260" s="49"/>
      <c r="K260" s="75"/>
      <c r="L260" s="75"/>
    </row>
    <row r="261" spans="1:12" ht="12.75" customHeight="1" x14ac:dyDescent="0.25">
      <c r="A261" s="75"/>
      <c r="B261" s="37"/>
      <c r="C261" s="37"/>
      <c r="D261" s="74"/>
      <c r="E261" s="49"/>
      <c r="F261" s="49"/>
      <c r="G261" s="49"/>
      <c r="H261" s="49"/>
      <c r="I261" s="49"/>
      <c r="J261" s="49"/>
      <c r="K261" s="75"/>
      <c r="L261" s="75"/>
    </row>
    <row r="262" spans="1:12" ht="12.75" customHeight="1" x14ac:dyDescent="0.25">
      <c r="A262" s="75"/>
      <c r="B262" s="37"/>
      <c r="C262" s="37"/>
      <c r="D262" s="74"/>
      <c r="E262" s="49"/>
      <c r="F262" s="49"/>
      <c r="G262" s="49"/>
      <c r="H262" s="49"/>
      <c r="I262" s="49"/>
      <c r="J262" s="49"/>
      <c r="K262" s="75"/>
      <c r="L262" s="75"/>
    </row>
    <row r="263" spans="1:12" ht="12.75" customHeight="1" x14ac:dyDescent="0.25">
      <c r="A263" s="75"/>
      <c r="B263" s="37"/>
      <c r="C263" s="37"/>
      <c r="D263" s="74"/>
      <c r="E263" s="49"/>
      <c r="F263" s="49"/>
      <c r="G263" s="49"/>
      <c r="H263" s="49"/>
      <c r="I263" s="49"/>
      <c r="J263" s="49"/>
      <c r="K263" s="75"/>
      <c r="L263" s="75"/>
    </row>
    <row r="264" spans="1:12" ht="12.75" customHeight="1" x14ac:dyDescent="0.25">
      <c r="A264" s="75"/>
      <c r="B264" s="37"/>
      <c r="C264" s="37"/>
      <c r="D264" s="74"/>
      <c r="E264" s="49"/>
      <c r="F264" s="49"/>
      <c r="G264" s="49"/>
      <c r="H264" s="49"/>
      <c r="I264" s="49"/>
      <c r="J264" s="49"/>
      <c r="K264" s="75"/>
      <c r="L264" s="75"/>
    </row>
    <row r="265" spans="1:12" ht="12.75" customHeight="1" x14ac:dyDescent="0.25">
      <c r="A265" s="75"/>
      <c r="B265" s="37"/>
      <c r="C265" s="37"/>
      <c r="D265" s="74"/>
      <c r="E265" s="49"/>
      <c r="F265" s="49"/>
      <c r="G265" s="49"/>
      <c r="H265" s="49"/>
      <c r="I265" s="49"/>
      <c r="J265" s="49"/>
      <c r="K265" s="75"/>
      <c r="L265" s="75"/>
    </row>
    <row r="266" spans="1:12" ht="12.75" customHeight="1" x14ac:dyDescent="0.25">
      <c r="A266" s="75"/>
      <c r="B266" s="37"/>
      <c r="C266" s="37"/>
      <c r="D266" s="74"/>
      <c r="E266" s="49"/>
      <c r="F266" s="49"/>
      <c r="G266" s="49"/>
      <c r="H266" s="49"/>
      <c r="I266" s="49"/>
      <c r="J266" s="49"/>
      <c r="K266" s="75"/>
      <c r="L266" s="75"/>
    </row>
    <row r="267" spans="1:12" x14ac:dyDescent="0.25">
      <c r="A267" s="75"/>
      <c r="B267" s="37"/>
      <c r="C267" s="37"/>
      <c r="D267" s="74"/>
      <c r="E267" s="49"/>
      <c r="F267" s="49"/>
      <c r="G267" s="49"/>
      <c r="H267" s="49"/>
      <c r="I267" s="49"/>
      <c r="J267" s="49"/>
      <c r="K267" s="75"/>
      <c r="L267" s="75"/>
    </row>
    <row r="268" spans="1:12" x14ac:dyDescent="0.25">
      <c r="A268" s="75"/>
      <c r="B268" s="37"/>
      <c r="C268" s="37"/>
      <c r="D268" s="74"/>
      <c r="E268" s="49"/>
      <c r="F268" s="49"/>
      <c r="G268" s="49"/>
      <c r="H268" s="49"/>
      <c r="I268" s="49"/>
      <c r="J268" s="49"/>
      <c r="K268" s="75"/>
      <c r="L268" s="75"/>
    </row>
    <row r="269" spans="1:12" x14ac:dyDescent="0.25">
      <c r="A269" s="75"/>
      <c r="B269" s="37"/>
      <c r="C269" s="37"/>
      <c r="D269" s="74"/>
      <c r="E269" s="49"/>
      <c r="F269" s="49"/>
      <c r="G269" s="49"/>
      <c r="H269" s="49"/>
      <c r="I269" s="49"/>
      <c r="J269" s="49"/>
      <c r="K269" s="75"/>
      <c r="L269" s="75"/>
    </row>
    <row r="270" spans="1:12" x14ac:dyDescent="0.25">
      <c r="A270" s="75"/>
      <c r="B270" s="37"/>
      <c r="C270" s="37"/>
      <c r="D270" s="74"/>
      <c r="E270" s="49"/>
      <c r="F270" s="49"/>
      <c r="G270" s="49"/>
      <c r="H270" s="49"/>
      <c r="I270" s="49"/>
      <c r="J270" s="49"/>
      <c r="K270" s="75"/>
      <c r="L270" s="75"/>
    </row>
    <row r="271" spans="1:12" x14ac:dyDescent="0.25">
      <c r="A271" s="75"/>
      <c r="B271" s="37"/>
      <c r="C271" s="37"/>
      <c r="D271" s="74"/>
      <c r="E271" s="49"/>
      <c r="F271" s="49"/>
      <c r="G271" s="49"/>
      <c r="H271" s="49"/>
      <c r="I271" s="49"/>
      <c r="J271" s="49"/>
      <c r="K271" s="75"/>
      <c r="L271" s="75"/>
    </row>
    <row r="272" spans="1:12" x14ac:dyDescent="0.25">
      <c r="A272" s="75"/>
      <c r="B272" s="37"/>
      <c r="C272" s="37"/>
      <c r="D272" s="74"/>
      <c r="E272" s="49"/>
      <c r="F272" s="49"/>
      <c r="G272" s="49"/>
      <c r="H272" s="49"/>
      <c r="I272" s="49"/>
      <c r="J272" s="49"/>
      <c r="K272" s="75"/>
      <c r="L272" s="75"/>
    </row>
  </sheetData>
  <mergeCells count="20">
    <mergeCell ref="A1:C1"/>
    <mergeCell ref="A2:L2"/>
    <mergeCell ref="A3:H3"/>
    <mergeCell ref="I3:L3"/>
    <mergeCell ref="M3:O3"/>
    <mergeCell ref="A63:K63"/>
    <mergeCell ref="A66:L66"/>
    <mergeCell ref="A67:K67"/>
    <mergeCell ref="A76:K76"/>
    <mergeCell ref="A64:L64"/>
    <mergeCell ref="A9:A11"/>
    <mergeCell ref="B9:C11"/>
    <mergeCell ref="D9:E9"/>
    <mergeCell ref="H9:H11"/>
    <mergeCell ref="I9:I11"/>
    <mergeCell ref="J9:J11"/>
    <mergeCell ref="K9:L10"/>
    <mergeCell ref="D10:D11"/>
    <mergeCell ref="E10:E11"/>
    <mergeCell ref="G10:G11"/>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Av. Fin-Fís</vt:lpstr>
      <vt:lpstr>Flujo Neto Inv Dir Oper </vt:lpstr>
      <vt:lpstr>Flujo Net Inv Cond Oper</vt:lpstr>
      <vt:lpstr>Com Inv Dir Oper</vt:lpstr>
      <vt:lpstr>Com Inv Fin Dir Con Cost Tot</vt:lpstr>
      <vt:lpstr>VPN Inv Fin Dir</vt:lpstr>
      <vt:lpstr>VPN Inv Fin Cond</vt:lpstr>
      <vt:lpstr>'Av. Fin-Fís'!Área_de_impresión</vt:lpstr>
      <vt:lpstr>'Com Inv Dir Oper'!Área_de_impresión</vt:lpstr>
      <vt:lpstr>'Com Inv Fin Dir Con Cost Tot'!Área_de_impresión</vt:lpstr>
      <vt:lpstr>'Flujo Neto Inv Dir Oper '!Área_de_impresión</vt:lpstr>
      <vt:lpstr>'VPN Inv Fin Cond'!Área_de_impresión</vt:lpstr>
      <vt:lpstr>'VPN Inv Fin Dir'!Área_de_impresión</vt:lpstr>
      <vt:lpstr>'Av. Fin-Fís'!Títulos_a_imprimir</vt:lpstr>
      <vt:lpstr>'Com Inv Dir Oper'!Títulos_a_imprimir</vt:lpstr>
      <vt:lpstr>'Com Inv Fin Dir Con Cost Tot'!Títulos_a_imprimir</vt:lpstr>
      <vt:lpstr>'Flujo Net Inv Cond Oper'!Títulos_a_imprimir</vt:lpstr>
      <vt:lpstr>'Flujo Neto Inv Dir Oper '!Títulos_a_imprimir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2023-10-25T20:08:17Z</cp:lastPrinted>
  <dcterms:created xsi:type="dcterms:W3CDTF">2023-10-24T23:47:41Z</dcterms:created>
  <dcterms:modified xsi:type="dcterms:W3CDTF">2023-10-27T19:58:49Z</dcterms:modified>
</cp:coreProperties>
</file>